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ameerakhan/Downloads/Datasets+and+Workbooks/Datasets/"/>
    </mc:Choice>
  </mc:AlternateContent>
  <xr:revisionPtr revIDLastSave="0" documentId="13_ncr:1_{39AF7915-26C9-2948-9D66-7D47DBCBE572}" xr6:coauthVersionLast="47" xr6:coauthVersionMax="47" xr10:uidLastSave="{00000000-0000-0000-0000-000000000000}"/>
  <bookViews>
    <workbookView xWindow="14820" yWindow="740" windowWidth="15420" windowHeight="18900" firstSheet="6" activeTab="8" xr2:uid="{38735238-0B5C-964C-A829-70AFED0819BF}"/>
  </bookViews>
  <sheets>
    <sheet name="Sheet1" sheetId="12" r:id="rId1"/>
    <sheet name="Sheet4" sheetId="15" r:id="rId2"/>
    <sheet name="Sheet3" sheetId="17" r:id="rId3"/>
    <sheet name="Account Sales History" sheetId="11" r:id="rId4"/>
    <sheet name="Sheet6" sheetId="20" r:id="rId5"/>
    <sheet name="Scenario Summary" sheetId="23" r:id="rId6"/>
    <sheet name="Scenario analysis" sheetId="22" r:id="rId7"/>
    <sheet name="Forecasting" sheetId="24" r:id="rId8"/>
    <sheet name="Forecast sheet" sheetId="25" r:id="rId9"/>
  </sheets>
  <definedNames>
    <definedName name="_xlnm._FilterDatabase" localSheetId="3" hidden="1">'Account Sales History'!$A$1:$P$9385</definedName>
    <definedName name="NativeTimeline_Sales_Month">#N/A</definedName>
    <definedName name="NativeTimeline_Sales_Month1">#N/A</definedName>
    <definedName name="Slicer_Subscription_Type">#N/A</definedName>
    <definedName name="Slicer_Subscription_Type1">#N/A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25" l="1"/>
  <c r="B24" i="25"/>
  <c r="B23" i="25"/>
  <c r="B22" i="25"/>
  <c r="B21" i="25"/>
  <c r="B20" i="25"/>
  <c r="B19" i="25"/>
  <c r="B18" i="25"/>
  <c r="B17" i="25"/>
  <c r="B16" i="25"/>
  <c r="B15" i="25"/>
  <c r="B14" i="25"/>
  <c r="B13" i="25"/>
  <c r="B12" i="25"/>
  <c r="B11" i="25"/>
  <c r="B10" i="25"/>
  <c r="B9" i="25"/>
  <c r="B8" i="25"/>
  <c r="B7" i="25"/>
  <c r="B6" i="25"/>
  <c r="B5" i="25"/>
  <c r="B4" i="25"/>
  <c r="B3" i="25"/>
  <c r="B2" i="25"/>
  <c r="C37" i="25"/>
  <c r="C35" i="25"/>
  <c r="C34" i="25"/>
  <c r="D32" i="25"/>
  <c r="D35" i="25"/>
  <c r="D34" i="25"/>
  <c r="D33" i="25"/>
  <c r="C36" i="25"/>
  <c r="D37" i="25"/>
  <c r="C33" i="25"/>
  <c r="D36" i="25"/>
  <c r="C32" i="25"/>
  <c r="D31" i="25"/>
  <c r="D30" i="25"/>
  <c r="D29" i="25"/>
  <c r="D28" i="25"/>
  <c r="D27" i="25"/>
  <c r="D26" i="25"/>
  <c r="C31" i="25"/>
  <c r="C30" i="25"/>
  <c r="C28" i="25"/>
  <c r="C29" i="25"/>
  <c r="C27" i="25"/>
  <c r="C26" i="25"/>
  <c r="E32" i="25" l="1"/>
  <c r="F32" i="25"/>
  <c r="E33" i="25"/>
  <c r="F33" i="25"/>
  <c r="F36" i="25"/>
  <c r="E36" i="25"/>
  <c r="F34" i="25"/>
  <c r="E34" i="25"/>
  <c r="F35" i="25"/>
  <c r="E35" i="25"/>
  <c r="F37" i="25"/>
  <c r="E37" i="25"/>
  <c r="F26" i="25"/>
  <c r="E26" i="25"/>
  <c r="E27" i="25"/>
  <c r="F27" i="25"/>
  <c r="E29" i="25"/>
  <c r="F29" i="25"/>
  <c r="F28" i="25"/>
  <c r="E28" i="25"/>
  <c r="F30" i="25"/>
  <c r="E30" i="25"/>
  <c r="F31" i="25"/>
  <c r="E31" i="25"/>
  <c r="D6" i="24"/>
  <c r="D7" i="24"/>
  <c r="D8" i="24"/>
  <c r="D9" i="24"/>
  <c r="D10" i="24"/>
  <c r="D11" i="24"/>
  <c r="D12" i="24"/>
  <c r="D13" i="24"/>
  <c r="D14" i="24"/>
  <c r="D15" i="24"/>
  <c r="D16" i="24"/>
  <c r="D17" i="24"/>
  <c r="D18" i="24"/>
  <c r="D19" i="24"/>
  <c r="D20" i="24"/>
  <c r="D21" i="24"/>
  <c r="D22" i="24"/>
  <c r="D23" i="24"/>
  <c r="D24" i="24"/>
  <c r="D25" i="24"/>
  <c r="D26" i="24"/>
  <c r="D5" i="24" l="1"/>
  <c r="B2" i="24"/>
  <c r="C5" i="24" s="1"/>
  <c r="B3" i="24"/>
  <c r="C6" i="24" s="1"/>
  <c r="B4" i="24"/>
  <c r="C7" i="24" s="1"/>
  <c r="B5" i="24"/>
  <c r="C8" i="24" s="1"/>
  <c r="B6" i="24"/>
  <c r="C9" i="24" s="1"/>
  <c r="B8" i="24"/>
  <c r="C11" i="24" s="1"/>
  <c r="B9" i="24"/>
  <c r="C12" i="24" s="1"/>
  <c r="B10" i="24"/>
  <c r="C13" i="24" s="1"/>
  <c r="B11" i="24"/>
  <c r="C14" i="24" s="1"/>
  <c r="B12" i="24"/>
  <c r="C15" i="24" s="1"/>
  <c r="B13" i="24"/>
  <c r="C16" i="24" s="1"/>
  <c r="B14" i="24"/>
  <c r="C17" i="24" s="1"/>
  <c r="B15" i="24"/>
  <c r="C18" i="24" s="1"/>
  <c r="B16" i="24"/>
  <c r="C19" i="24" s="1"/>
  <c r="B17" i="24"/>
  <c r="C20" i="24" s="1"/>
  <c r="B18" i="24"/>
  <c r="C21" i="24" s="1"/>
  <c r="B19" i="24"/>
  <c r="C22" i="24" s="1"/>
  <c r="B20" i="24"/>
  <c r="C23" i="24" s="1"/>
  <c r="B21" i="24"/>
  <c r="C24" i="24" s="1"/>
  <c r="B22" i="24"/>
  <c r="C25" i="24" s="1"/>
  <c r="B23" i="24"/>
  <c r="C26" i="24" s="1"/>
  <c r="B24" i="24"/>
  <c r="B25" i="24"/>
  <c r="B26" i="24"/>
  <c r="B7" i="24"/>
  <c r="C10" i="24" s="1"/>
  <c r="C20" i="22"/>
  <c r="E15" i="22"/>
  <c r="E16" i="22"/>
  <c r="C15" i="22"/>
  <c r="C16" i="22"/>
  <c r="C14" i="22"/>
  <c r="E14" i="22" s="1"/>
  <c r="A20" i="22" s="1"/>
  <c r="E17" i="22" l="1"/>
  <c r="A10" i="22" l="1"/>
  <c r="C10" i="22" s="1"/>
  <c r="B5" i="22" l="1"/>
  <c r="B4" i="22"/>
  <c r="B3" i="22"/>
  <c r="B2" i="22"/>
  <c r="D2" i="22" l="1"/>
  <c r="D3" i="22"/>
  <c r="D4" i="22"/>
  <c r="D5" i="22"/>
  <c r="K3" i="20"/>
  <c r="K4" i="20"/>
  <c r="K5" i="20"/>
  <c r="K6" i="20"/>
  <c r="K7" i="20"/>
  <c r="K8" i="20"/>
  <c r="K9" i="20"/>
  <c r="K10" i="20"/>
  <c r="K11" i="20"/>
  <c r="K12" i="20"/>
  <c r="K13" i="20"/>
  <c r="K2" i="20"/>
  <c r="J3" i="20"/>
  <c r="J4" i="20"/>
  <c r="J5" i="20"/>
  <c r="J6" i="20"/>
  <c r="J7" i="20"/>
  <c r="J8" i="20"/>
  <c r="J9" i="20"/>
  <c r="J10" i="20"/>
  <c r="J11" i="20"/>
  <c r="J12" i="20"/>
  <c r="J13" i="20"/>
  <c r="I3" i="20"/>
  <c r="I4" i="20"/>
  <c r="I5" i="20"/>
  <c r="I6" i="20"/>
  <c r="I7" i="20"/>
  <c r="I8" i="20"/>
  <c r="I9" i="20"/>
  <c r="I10" i="20"/>
  <c r="I11" i="20"/>
  <c r="I12" i="20"/>
  <c r="I13" i="20"/>
  <c r="J2" i="20"/>
  <c r="I2" i="20"/>
  <c r="H2" i="20"/>
  <c r="H3" i="20"/>
  <c r="H4" i="20"/>
  <c r="H5" i="20"/>
  <c r="H6" i="20"/>
  <c r="H7" i="20"/>
  <c r="H8" i="20"/>
  <c r="H9" i="20"/>
  <c r="H10" i="20"/>
  <c r="H11" i="20"/>
  <c r="H12" i="20"/>
  <c r="H13" i="20"/>
  <c r="D6" i="22" l="1"/>
  <c r="F2" i="20"/>
  <c r="F3" i="20"/>
  <c r="F4" i="20"/>
  <c r="F5" i="20"/>
  <c r="F6" i="20"/>
  <c r="F7" i="20"/>
  <c r="F8" i="20"/>
  <c r="F9" i="20"/>
  <c r="F10" i="20"/>
  <c r="F11" i="20"/>
  <c r="F12" i="20"/>
  <c r="F13" i="20"/>
  <c r="E2" i="20"/>
  <c r="E3" i="20"/>
  <c r="E4" i="20"/>
  <c r="E5" i="20"/>
  <c r="E6" i="20"/>
  <c r="G6" i="20" s="1"/>
  <c r="E7" i="20"/>
  <c r="G7" i="20" s="1"/>
  <c r="E8" i="20"/>
  <c r="G8" i="20" s="1"/>
  <c r="E9" i="20"/>
  <c r="E10" i="20"/>
  <c r="E11" i="20"/>
  <c r="E12" i="20"/>
  <c r="E13" i="20"/>
  <c r="G13" i="20" l="1"/>
  <c r="G5" i="20"/>
  <c r="G9" i="20"/>
  <c r="G12" i="20"/>
  <c r="G4" i="20"/>
  <c r="G11" i="20"/>
  <c r="G3" i="20"/>
  <c r="G10" i="20"/>
  <c r="G2" i="20"/>
  <c r="B3" i="20"/>
  <c r="B4" i="20"/>
  <c r="B5" i="20"/>
  <c r="B6" i="20"/>
  <c r="B7" i="20"/>
  <c r="B8" i="20"/>
  <c r="B9" i="20"/>
  <c r="B10" i="20"/>
  <c r="B11" i="20"/>
  <c r="B12" i="20"/>
  <c r="B13" i="20"/>
  <c r="C3" i="20"/>
  <c r="C4" i="20"/>
  <c r="D4" i="20" s="1"/>
  <c r="C5" i="20"/>
  <c r="D5" i="20" s="1"/>
  <c r="C6" i="20"/>
  <c r="D6" i="20" s="1"/>
  <c r="C7" i="20"/>
  <c r="C8" i="20"/>
  <c r="C9" i="20"/>
  <c r="C10" i="20"/>
  <c r="D10" i="20" s="1"/>
  <c r="C11" i="20"/>
  <c r="C12" i="20"/>
  <c r="C13" i="20"/>
  <c r="D13" i="20" s="1"/>
  <c r="B2" i="20"/>
  <c r="D7" i="20" l="1"/>
  <c r="D3" i="20"/>
  <c r="D9" i="20"/>
  <c r="D8" i="20"/>
  <c r="D12" i="20"/>
  <c r="D11" i="20"/>
  <c r="C2" i="20"/>
  <c r="D2" i="20" s="1"/>
  <c r="T2" i="11"/>
  <c r="T3" i="11"/>
  <c r="T4" i="11"/>
  <c r="T5" i="11"/>
  <c r="T6" i="11"/>
  <c r="T7" i="11"/>
  <c r="T8" i="11"/>
  <c r="T9" i="11"/>
  <c r="T10" i="11"/>
  <c r="T11" i="11"/>
  <c r="T12" i="11"/>
  <c r="T13" i="11"/>
  <c r="T14" i="11"/>
  <c r="T15" i="11"/>
  <c r="T16" i="11"/>
  <c r="T17" i="11"/>
  <c r="T18" i="11"/>
  <c r="T19" i="11"/>
  <c r="T20" i="11"/>
  <c r="T21" i="11"/>
  <c r="T22" i="11"/>
  <c r="T23" i="11"/>
  <c r="T24" i="11"/>
  <c r="T25" i="11"/>
  <c r="T26" i="1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T55" i="11"/>
  <c r="T56" i="11"/>
  <c r="T57" i="11"/>
  <c r="T58" i="11"/>
  <c r="T59" i="11"/>
  <c r="T60" i="11"/>
  <c r="T61" i="11"/>
  <c r="T62" i="11"/>
  <c r="T63" i="11"/>
  <c r="T64" i="11"/>
  <c r="T65" i="11"/>
  <c r="T66" i="11"/>
  <c r="T67" i="11"/>
  <c r="T68" i="11"/>
  <c r="T69" i="11"/>
  <c r="T70" i="11"/>
  <c r="T71" i="11"/>
  <c r="T72" i="11"/>
  <c r="T73" i="11"/>
  <c r="T74" i="11"/>
  <c r="T75" i="11"/>
  <c r="T76" i="11"/>
  <c r="T77" i="11"/>
  <c r="T78" i="11"/>
  <c r="T79" i="11"/>
  <c r="T80" i="11"/>
  <c r="T81" i="11"/>
  <c r="T82" i="11"/>
  <c r="T83" i="11"/>
  <c r="T84" i="11"/>
  <c r="T85" i="11"/>
  <c r="T86" i="11"/>
  <c r="T87" i="11"/>
  <c r="T88" i="11"/>
  <c r="T89" i="11"/>
  <c r="T90" i="11"/>
  <c r="T91" i="11"/>
  <c r="T92" i="11"/>
  <c r="T93" i="11"/>
  <c r="T94" i="11"/>
  <c r="T95" i="11"/>
  <c r="T96" i="11"/>
  <c r="T97" i="11"/>
  <c r="T98" i="11"/>
  <c r="T99" i="11"/>
  <c r="T100" i="11"/>
  <c r="T101" i="11"/>
  <c r="T102" i="11"/>
  <c r="T103" i="11"/>
  <c r="T104" i="11"/>
  <c r="T105" i="11"/>
  <c r="T106" i="11"/>
  <c r="T107" i="11"/>
  <c r="T108" i="11"/>
  <c r="T109" i="11"/>
  <c r="T110" i="11"/>
  <c r="T111" i="11"/>
  <c r="T112" i="11"/>
  <c r="T113" i="11"/>
  <c r="T114" i="11"/>
  <c r="T115" i="11"/>
  <c r="T116" i="11"/>
  <c r="T117" i="11"/>
  <c r="T118" i="11"/>
  <c r="T119" i="11"/>
  <c r="T120" i="11"/>
  <c r="T121" i="11"/>
  <c r="T122" i="11"/>
  <c r="T123" i="11"/>
  <c r="T124" i="11"/>
  <c r="T125" i="11"/>
  <c r="T126" i="11"/>
  <c r="T127" i="11"/>
  <c r="T128" i="11"/>
  <c r="T129" i="11"/>
  <c r="T130" i="11"/>
  <c r="T131" i="11"/>
  <c r="T132" i="11"/>
  <c r="T133" i="11"/>
  <c r="T134" i="11"/>
  <c r="T135" i="11"/>
  <c r="T136" i="11"/>
  <c r="T137" i="11"/>
  <c r="T138" i="11"/>
  <c r="T139" i="11"/>
  <c r="T140" i="11"/>
  <c r="T141" i="11"/>
  <c r="T142" i="11"/>
  <c r="T143" i="11"/>
  <c r="T144" i="11"/>
  <c r="T145" i="11"/>
  <c r="T146" i="11"/>
  <c r="T147" i="11"/>
  <c r="T148" i="11"/>
  <c r="T149" i="11"/>
  <c r="T150" i="11"/>
  <c r="T151" i="11"/>
  <c r="T152" i="11"/>
  <c r="T153" i="11"/>
  <c r="T154" i="11"/>
  <c r="T155" i="11"/>
  <c r="T156" i="11"/>
  <c r="T157" i="11"/>
  <c r="T158" i="11"/>
  <c r="T159" i="11"/>
  <c r="T160" i="11"/>
  <c r="T161" i="11"/>
  <c r="T162" i="11"/>
  <c r="T163" i="11"/>
  <c r="T164" i="11"/>
  <c r="T165" i="11"/>
  <c r="T166" i="11"/>
  <c r="T167" i="11"/>
  <c r="T168" i="11"/>
  <c r="T169" i="11"/>
  <c r="T170" i="11"/>
  <c r="T171" i="11"/>
  <c r="T172" i="11"/>
  <c r="T173" i="11"/>
  <c r="T174" i="11"/>
  <c r="T175" i="11"/>
  <c r="T176" i="11"/>
  <c r="T177" i="11"/>
  <c r="T178" i="11"/>
  <c r="T179" i="11"/>
  <c r="T180" i="11"/>
  <c r="T181" i="11"/>
  <c r="T182" i="11"/>
  <c r="T183" i="11"/>
  <c r="T184" i="11"/>
  <c r="T185" i="11"/>
  <c r="T186" i="11"/>
  <c r="T187" i="11"/>
  <c r="T188" i="11"/>
  <c r="T189" i="11"/>
  <c r="T190" i="11"/>
  <c r="T191" i="11"/>
  <c r="T192" i="11"/>
  <c r="T193" i="11"/>
  <c r="T194" i="11"/>
  <c r="T195" i="11"/>
  <c r="T196" i="11"/>
  <c r="T197" i="11"/>
  <c r="T198" i="11"/>
  <c r="T199" i="11"/>
  <c r="T200" i="11"/>
  <c r="T201" i="11"/>
  <c r="T202" i="11"/>
  <c r="T203" i="11"/>
  <c r="T204" i="11"/>
  <c r="T205" i="11"/>
  <c r="T206" i="11"/>
  <c r="T207" i="11"/>
  <c r="T208" i="11"/>
  <c r="T209" i="11"/>
  <c r="T210" i="11"/>
  <c r="T211" i="11"/>
  <c r="T212" i="11"/>
  <c r="T213" i="11"/>
  <c r="T214" i="11"/>
  <c r="T215" i="11"/>
  <c r="T216" i="11"/>
  <c r="T217" i="11"/>
  <c r="T218" i="11"/>
  <c r="T219" i="11"/>
  <c r="T220" i="11"/>
  <c r="T221" i="11"/>
  <c r="T222" i="11"/>
  <c r="T223" i="11"/>
  <c r="T224" i="11"/>
  <c r="T225" i="11"/>
  <c r="T226" i="11"/>
  <c r="T227" i="11"/>
  <c r="T228" i="11"/>
  <c r="T229" i="11"/>
  <c r="T230" i="11"/>
  <c r="T231" i="11"/>
  <c r="T232" i="11"/>
  <c r="T233" i="11"/>
  <c r="T234" i="11"/>
  <c r="T235" i="11"/>
  <c r="T236" i="11"/>
  <c r="T237" i="11"/>
  <c r="T238" i="11"/>
  <c r="T239" i="11"/>
  <c r="T240" i="11"/>
  <c r="T241" i="11"/>
  <c r="T242" i="11"/>
  <c r="T243" i="11"/>
  <c r="T244" i="11"/>
  <c r="T245" i="11"/>
  <c r="T246" i="11"/>
  <c r="T247" i="11"/>
  <c r="T248" i="11"/>
  <c r="T249" i="11"/>
  <c r="T250" i="11"/>
  <c r="T251" i="11"/>
  <c r="T252" i="11"/>
  <c r="T253" i="11"/>
  <c r="T254" i="11"/>
  <c r="T255" i="11"/>
  <c r="T256" i="11"/>
  <c r="T257" i="11"/>
  <c r="T258" i="11"/>
  <c r="T259" i="11"/>
  <c r="T260" i="11"/>
  <c r="T261" i="11"/>
  <c r="T262" i="11"/>
  <c r="T263" i="11"/>
  <c r="T264" i="11"/>
  <c r="T265" i="11"/>
  <c r="T266" i="11"/>
  <c r="T267" i="11"/>
  <c r="T268" i="11"/>
  <c r="T269" i="11"/>
  <c r="T270" i="11"/>
  <c r="T271" i="11"/>
  <c r="T272" i="11"/>
  <c r="T273" i="11"/>
  <c r="T274" i="11"/>
  <c r="T275" i="11"/>
  <c r="T276" i="11"/>
  <c r="T277" i="11"/>
  <c r="T278" i="11"/>
  <c r="T279" i="11"/>
  <c r="T280" i="11"/>
  <c r="T281" i="11"/>
  <c r="T282" i="11"/>
  <c r="T283" i="11"/>
  <c r="T284" i="11"/>
  <c r="T285" i="11"/>
  <c r="T286" i="11"/>
  <c r="T287" i="11"/>
  <c r="T288" i="11"/>
  <c r="T289" i="11"/>
  <c r="T290" i="11"/>
  <c r="T291" i="11"/>
  <c r="T292" i="11"/>
  <c r="T293" i="11"/>
  <c r="T294" i="11"/>
  <c r="T295" i="11"/>
  <c r="T296" i="11"/>
  <c r="T297" i="11"/>
  <c r="T298" i="11"/>
  <c r="T299" i="11"/>
  <c r="T300" i="11"/>
  <c r="T301" i="11"/>
  <c r="T302" i="11"/>
  <c r="T303" i="11"/>
  <c r="T304" i="11"/>
  <c r="T305" i="11"/>
  <c r="T306" i="11"/>
  <c r="T307" i="11"/>
  <c r="T308" i="11"/>
  <c r="T309" i="11"/>
  <c r="T310" i="11"/>
  <c r="T311" i="11"/>
  <c r="T312" i="11"/>
  <c r="T313" i="11"/>
  <c r="T314" i="11"/>
  <c r="T315" i="11"/>
  <c r="T316" i="11"/>
  <c r="T317" i="11"/>
  <c r="T318" i="11"/>
  <c r="T319" i="11"/>
  <c r="T320" i="11"/>
  <c r="T321" i="11"/>
  <c r="T322" i="11"/>
  <c r="T323" i="11"/>
  <c r="T324" i="11"/>
  <c r="T325" i="11"/>
  <c r="T326" i="11"/>
  <c r="T327" i="11"/>
  <c r="T328" i="11"/>
  <c r="T329" i="11"/>
  <c r="T330" i="11"/>
  <c r="T331" i="11"/>
  <c r="T332" i="11"/>
  <c r="T333" i="11"/>
  <c r="T334" i="11"/>
  <c r="T335" i="11"/>
  <c r="T336" i="11"/>
  <c r="T337" i="11"/>
  <c r="T338" i="11"/>
  <c r="T339" i="11"/>
  <c r="T340" i="11"/>
  <c r="T341" i="11"/>
  <c r="T342" i="11"/>
  <c r="T343" i="11"/>
  <c r="T344" i="11"/>
  <c r="T345" i="11"/>
  <c r="T346" i="11"/>
  <c r="T347" i="11"/>
  <c r="T348" i="11"/>
  <c r="T349" i="11"/>
  <c r="T350" i="11"/>
  <c r="T351" i="11"/>
  <c r="T352" i="11"/>
  <c r="T353" i="11"/>
  <c r="T354" i="11"/>
  <c r="T355" i="11"/>
  <c r="T356" i="11"/>
  <c r="T357" i="11"/>
  <c r="T358" i="11"/>
  <c r="T359" i="11"/>
  <c r="T360" i="11"/>
  <c r="T361" i="11"/>
  <c r="T362" i="11"/>
  <c r="T363" i="11"/>
  <c r="T364" i="11"/>
  <c r="T365" i="11"/>
  <c r="T366" i="11"/>
  <c r="T367" i="11"/>
  <c r="T368" i="11"/>
  <c r="T369" i="11"/>
  <c r="T370" i="11"/>
  <c r="T371" i="11"/>
  <c r="T372" i="11"/>
  <c r="T373" i="11"/>
  <c r="T374" i="11"/>
  <c r="T375" i="11"/>
  <c r="T376" i="11"/>
  <c r="T377" i="11"/>
  <c r="T378" i="11"/>
  <c r="T379" i="11"/>
  <c r="T380" i="11"/>
  <c r="T381" i="11"/>
  <c r="T382" i="11"/>
  <c r="T383" i="11"/>
  <c r="T384" i="11"/>
  <c r="T385" i="11"/>
  <c r="T386" i="11"/>
  <c r="T387" i="11"/>
  <c r="T388" i="11"/>
  <c r="T389" i="11"/>
  <c r="T390" i="11"/>
  <c r="T391" i="11"/>
  <c r="T392" i="11"/>
  <c r="T393" i="11"/>
  <c r="T394" i="11"/>
  <c r="T395" i="11"/>
  <c r="T396" i="11"/>
  <c r="T397" i="11"/>
  <c r="T398" i="11"/>
  <c r="T399" i="11"/>
  <c r="T400" i="11"/>
  <c r="T401" i="11"/>
  <c r="T402" i="11"/>
  <c r="T403" i="11"/>
  <c r="T404" i="11"/>
  <c r="T405" i="11"/>
  <c r="T406" i="11"/>
  <c r="T407" i="11"/>
  <c r="T408" i="11"/>
  <c r="T409" i="11"/>
  <c r="T410" i="11"/>
  <c r="T411" i="11"/>
  <c r="T412" i="11"/>
  <c r="T413" i="11"/>
  <c r="T414" i="11"/>
  <c r="T415" i="11"/>
  <c r="T416" i="11"/>
  <c r="T417" i="11"/>
  <c r="T418" i="11"/>
  <c r="T419" i="11"/>
  <c r="T420" i="11"/>
  <c r="T421" i="11"/>
  <c r="T422" i="11"/>
  <c r="T423" i="11"/>
  <c r="T424" i="11"/>
  <c r="T425" i="11"/>
  <c r="T426" i="11"/>
  <c r="T427" i="11"/>
  <c r="T428" i="11"/>
  <c r="T429" i="11"/>
  <c r="T430" i="11"/>
  <c r="T431" i="11"/>
  <c r="T432" i="11"/>
  <c r="T433" i="11"/>
  <c r="T434" i="11"/>
  <c r="T435" i="11"/>
  <c r="T436" i="11"/>
  <c r="T437" i="11"/>
  <c r="T438" i="11"/>
  <c r="T439" i="11"/>
  <c r="T440" i="11"/>
  <c r="T441" i="11"/>
  <c r="T442" i="11"/>
  <c r="T443" i="11"/>
  <c r="T444" i="11"/>
  <c r="T445" i="11"/>
  <c r="T446" i="11"/>
  <c r="T447" i="11"/>
  <c r="T448" i="11"/>
  <c r="T449" i="11"/>
  <c r="T450" i="11"/>
  <c r="T451" i="11"/>
  <c r="T452" i="11"/>
  <c r="T453" i="11"/>
  <c r="T454" i="11"/>
  <c r="T455" i="11"/>
  <c r="T456" i="11"/>
  <c r="T457" i="11"/>
  <c r="T458" i="11"/>
  <c r="T459" i="11"/>
  <c r="T460" i="11"/>
  <c r="T461" i="11"/>
  <c r="T462" i="11"/>
  <c r="T463" i="11"/>
  <c r="T464" i="11"/>
  <c r="T465" i="11"/>
  <c r="T466" i="11"/>
  <c r="T467" i="11"/>
  <c r="T468" i="11"/>
  <c r="T469" i="11"/>
  <c r="T470" i="11"/>
  <c r="T471" i="11"/>
  <c r="T472" i="11"/>
  <c r="T473" i="11"/>
  <c r="T474" i="11"/>
  <c r="T475" i="11"/>
  <c r="T476" i="11"/>
  <c r="T477" i="11"/>
  <c r="T478" i="11"/>
  <c r="T479" i="11"/>
  <c r="T480" i="11"/>
  <c r="T481" i="11"/>
  <c r="T482" i="11"/>
  <c r="T483" i="11"/>
  <c r="T484" i="11"/>
  <c r="T485" i="11"/>
  <c r="T486" i="11"/>
  <c r="T487" i="11"/>
  <c r="T488" i="11"/>
  <c r="T489" i="11"/>
  <c r="T490" i="11"/>
  <c r="T491" i="11"/>
  <c r="T492" i="11"/>
  <c r="T493" i="11"/>
  <c r="T494" i="11"/>
  <c r="T495" i="11"/>
  <c r="T496" i="11"/>
  <c r="T497" i="11"/>
  <c r="T498" i="11"/>
  <c r="T499" i="11"/>
  <c r="T500" i="11"/>
  <c r="T501" i="11"/>
  <c r="T502" i="11"/>
  <c r="T503" i="11"/>
  <c r="T504" i="11"/>
  <c r="T505" i="11"/>
  <c r="T506" i="11"/>
  <c r="T507" i="11"/>
  <c r="T508" i="11"/>
  <c r="T509" i="11"/>
  <c r="T510" i="11"/>
  <c r="T511" i="11"/>
  <c r="T512" i="11"/>
  <c r="T513" i="11"/>
  <c r="T514" i="11"/>
  <c r="T515" i="11"/>
  <c r="T516" i="11"/>
  <c r="T517" i="11"/>
  <c r="T518" i="11"/>
  <c r="T519" i="11"/>
  <c r="T520" i="11"/>
  <c r="T521" i="11"/>
  <c r="T522" i="11"/>
  <c r="T523" i="11"/>
  <c r="T524" i="11"/>
  <c r="T525" i="11"/>
  <c r="T526" i="11"/>
  <c r="T527" i="11"/>
  <c r="T528" i="11"/>
  <c r="T529" i="11"/>
  <c r="T530" i="11"/>
  <c r="T531" i="11"/>
  <c r="T532" i="11"/>
  <c r="T533" i="11"/>
  <c r="T534" i="11"/>
  <c r="T535" i="11"/>
  <c r="T536" i="11"/>
  <c r="T537" i="11"/>
  <c r="T538" i="11"/>
  <c r="T539" i="11"/>
  <c r="T540" i="11"/>
  <c r="T541" i="11"/>
  <c r="T542" i="11"/>
  <c r="T543" i="11"/>
  <c r="T544" i="11"/>
  <c r="T545" i="11"/>
  <c r="T546" i="11"/>
  <c r="T547" i="11"/>
  <c r="T548" i="11"/>
  <c r="T549" i="11"/>
  <c r="T550" i="11"/>
  <c r="T551" i="11"/>
  <c r="T552" i="11"/>
  <c r="T553" i="11"/>
  <c r="T554" i="11"/>
  <c r="T555" i="11"/>
  <c r="T556" i="11"/>
  <c r="T557" i="11"/>
  <c r="T558" i="11"/>
  <c r="T559" i="11"/>
  <c r="T560" i="11"/>
  <c r="T561" i="11"/>
  <c r="T562" i="11"/>
  <c r="T563" i="11"/>
  <c r="T564" i="11"/>
  <c r="T565" i="11"/>
  <c r="T566" i="11"/>
  <c r="T567" i="11"/>
  <c r="T568" i="11"/>
  <c r="T569" i="11"/>
  <c r="T570" i="11"/>
  <c r="T571" i="11"/>
  <c r="T572" i="11"/>
  <c r="T573" i="11"/>
  <c r="T574" i="11"/>
  <c r="T575" i="11"/>
  <c r="T576" i="11"/>
  <c r="T577" i="11"/>
  <c r="T578" i="11"/>
  <c r="T579" i="11"/>
  <c r="T580" i="11"/>
  <c r="T581" i="11"/>
  <c r="T582" i="11"/>
  <c r="T583" i="11"/>
  <c r="T584" i="11"/>
  <c r="T585" i="11"/>
  <c r="T586" i="11"/>
  <c r="T587" i="11"/>
  <c r="T588" i="11"/>
  <c r="T589" i="11"/>
  <c r="T590" i="11"/>
  <c r="T591" i="11"/>
  <c r="T592" i="11"/>
  <c r="T593" i="11"/>
  <c r="T594" i="11"/>
  <c r="T595" i="11"/>
  <c r="T596" i="11"/>
  <c r="T597" i="11"/>
  <c r="T598" i="11"/>
  <c r="T599" i="11"/>
  <c r="T600" i="11"/>
  <c r="T601" i="11"/>
  <c r="T602" i="11"/>
  <c r="T603" i="11"/>
  <c r="T604" i="11"/>
  <c r="T605" i="11"/>
  <c r="T606" i="11"/>
  <c r="T607" i="11"/>
  <c r="T608" i="11"/>
  <c r="T609" i="11"/>
  <c r="T610" i="11"/>
  <c r="T611" i="11"/>
  <c r="T612" i="11"/>
  <c r="T613" i="11"/>
  <c r="T614" i="11"/>
  <c r="T615" i="11"/>
  <c r="T616" i="11"/>
  <c r="T617" i="11"/>
  <c r="T618" i="11"/>
  <c r="T619" i="11"/>
  <c r="T620" i="11"/>
  <c r="T621" i="11"/>
  <c r="T622" i="11"/>
  <c r="T623" i="11"/>
  <c r="T624" i="11"/>
  <c r="T625" i="11"/>
  <c r="T626" i="11"/>
  <c r="T627" i="11"/>
  <c r="T628" i="11"/>
  <c r="T629" i="11"/>
  <c r="T630" i="11"/>
  <c r="T631" i="11"/>
  <c r="T632" i="11"/>
  <c r="T633" i="11"/>
  <c r="T634" i="11"/>
  <c r="T635" i="11"/>
  <c r="T636" i="11"/>
  <c r="T637" i="11"/>
  <c r="T638" i="11"/>
  <c r="T639" i="11"/>
  <c r="T640" i="11"/>
  <c r="T641" i="11"/>
  <c r="T642" i="11"/>
  <c r="T643" i="11"/>
  <c r="T644" i="11"/>
  <c r="T645" i="11"/>
  <c r="T646" i="11"/>
  <c r="T647" i="11"/>
  <c r="T648" i="11"/>
  <c r="T649" i="11"/>
  <c r="T650" i="11"/>
  <c r="T651" i="11"/>
  <c r="T652" i="11"/>
  <c r="T653" i="11"/>
  <c r="T654" i="11"/>
  <c r="T655" i="11"/>
  <c r="T656" i="11"/>
  <c r="T657" i="11"/>
  <c r="T658" i="11"/>
  <c r="T659" i="11"/>
  <c r="T660" i="11"/>
  <c r="T661" i="11"/>
  <c r="T662" i="11"/>
  <c r="T663" i="11"/>
  <c r="T664" i="11"/>
  <c r="T665" i="11"/>
  <c r="T666" i="11"/>
  <c r="T667" i="11"/>
  <c r="T668" i="11"/>
  <c r="T669" i="11"/>
  <c r="T670" i="11"/>
  <c r="T671" i="11"/>
  <c r="T672" i="11"/>
  <c r="T673" i="11"/>
  <c r="T674" i="11"/>
  <c r="T675" i="11"/>
  <c r="T676" i="11"/>
  <c r="T677" i="11"/>
  <c r="T678" i="11"/>
  <c r="T679" i="11"/>
  <c r="T680" i="11"/>
  <c r="T681" i="11"/>
  <c r="T682" i="11"/>
  <c r="T683" i="11"/>
  <c r="T684" i="11"/>
  <c r="T685" i="11"/>
  <c r="T686" i="11"/>
  <c r="T687" i="11"/>
  <c r="T688" i="11"/>
  <c r="T689" i="11"/>
  <c r="T690" i="11"/>
  <c r="T691" i="11"/>
  <c r="T692" i="11"/>
  <c r="T693" i="11"/>
  <c r="T694" i="11"/>
  <c r="T695" i="11"/>
  <c r="T696" i="11"/>
  <c r="T697" i="11"/>
  <c r="T698" i="11"/>
  <c r="T699" i="11"/>
  <c r="T700" i="11"/>
  <c r="T701" i="11"/>
  <c r="T702" i="11"/>
  <c r="T703" i="11"/>
  <c r="T704" i="11"/>
  <c r="T705" i="11"/>
  <c r="T706" i="11"/>
  <c r="T707" i="11"/>
  <c r="T708" i="11"/>
  <c r="T709" i="11"/>
  <c r="T710" i="11"/>
  <c r="T711" i="11"/>
  <c r="T712" i="11"/>
  <c r="T713" i="11"/>
  <c r="T714" i="11"/>
  <c r="T715" i="11"/>
  <c r="T716" i="11"/>
  <c r="T717" i="11"/>
  <c r="T718" i="11"/>
  <c r="T719" i="11"/>
  <c r="T720" i="11"/>
  <c r="T721" i="11"/>
  <c r="T722" i="11"/>
  <c r="T723" i="11"/>
  <c r="T724" i="11"/>
  <c r="T725" i="11"/>
  <c r="T726" i="11"/>
  <c r="T727" i="11"/>
  <c r="T728" i="11"/>
  <c r="T729" i="11"/>
  <c r="T730" i="11"/>
  <c r="T731" i="11"/>
  <c r="T732" i="11"/>
  <c r="T733" i="11"/>
  <c r="T734" i="11"/>
  <c r="T735" i="11"/>
  <c r="T736" i="11"/>
  <c r="T737" i="11"/>
  <c r="T738" i="11"/>
  <c r="T739" i="11"/>
  <c r="T740" i="11"/>
  <c r="T741" i="11"/>
  <c r="T742" i="11"/>
  <c r="T743" i="11"/>
  <c r="T744" i="11"/>
  <c r="T745" i="11"/>
  <c r="T746" i="11"/>
  <c r="T747" i="11"/>
  <c r="T748" i="11"/>
  <c r="T749" i="11"/>
  <c r="T750" i="11"/>
  <c r="T751" i="11"/>
  <c r="T752" i="11"/>
  <c r="T753" i="11"/>
  <c r="T754" i="11"/>
  <c r="T755" i="11"/>
  <c r="T756" i="11"/>
  <c r="T757" i="11"/>
  <c r="T758" i="11"/>
  <c r="T759" i="11"/>
  <c r="T760" i="11"/>
  <c r="T761" i="11"/>
  <c r="T762" i="11"/>
  <c r="T763" i="11"/>
  <c r="T764" i="11"/>
  <c r="T765" i="11"/>
  <c r="T766" i="11"/>
  <c r="T767" i="11"/>
  <c r="T768" i="11"/>
  <c r="T769" i="11"/>
  <c r="T770" i="11"/>
  <c r="T771" i="11"/>
  <c r="T772" i="11"/>
  <c r="T773" i="11"/>
  <c r="T774" i="11"/>
  <c r="T775" i="11"/>
  <c r="T776" i="11"/>
  <c r="T777" i="11"/>
  <c r="T778" i="11"/>
  <c r="T779" i="11"/>
  <c r="T780" i="11"/>
  <c r="T781" i="11"/>
  <c r="T782" i="11"/>
  <c r="T783" i="11"/>
  <c r="T784" i="11"/>
  <c r="T785" i="11"/>
  <c r="T786" i="11"/>
  <c r="T787" i="11"/>
  <c r="T788" i="11"/>
  <c r="T789" i="11"/>
  <c r="T790" i="11"/>
  <c r="T791" i="11"/>
  <c r="T792" i="11"/>
  <c r="T793" i="11"/>
  <c r="T794" i="11"/>
  <c r="T795" i="11"/>
  <c r="T796" i="11"/>
  <c r="T797" i="11"/>
  <c r="T798" i="11"/>
  <c r="T799" i="11"/>
  <c r="T800" i="11"/>
  <c r="T801" i="11"/>
  <c r="T802" i="11"/>
  <c r="T803" i="11"/>
  <c r="T804" i="11"/>
  <c r="T805" i="11"/>
  <c r="T806" i="11"/>
  <c r="T807" i="11"/>
  <c r="T808" i="11"/>
  <c r="T809" i="11"/>
  <c r="T810" i="11"/>
  <c r="T811" i="11"/>
  <c r="T812" i="11"/>
  <c r="T813" i="11"/>
  <c r="T814" i="11"/>
  <c r="T815" i="11"/>
  <c r="T816" i="11"/>
  <c r="T817" i="11"/>
  <c r="T818" i="11"/>
  <c r="T819" i="11"/>
  <c r="T820" i="11"/>
  <c r="T821" i="11"/>
  <c r="T822" i="11"/>
  <c r="T823" i="11"/>
  <c r="T824" i="11"/>
  <c r="T825" i="11"/>
  <c r="T826" i="11"/>
  <c r="T827" i="11"/>
  <c r="T828" i="11"/>
  <c r="T829" i="11"/>
  <c r="T830" i="11"/>
  <c r="T831" i="11"/>
  <c r="T832" i="11"/>
  <c r="T833" i="11"/>
  <c r="T834" i="11"/>
  <c r="T835" i="11"/>
  <c r="T836" i="11"/>
  <c r="T837" i="11"/>
  <c r="T838" i="11"/>
  <c r="T839" i="11"/>
  <c r="T840" i="11"/>
  <c r="T841" i="11"/>
  <c r="T842" i="11"/>
  <c r="T843" i="11"/>
  <c r="T844" i="11"/>
  <c r="T845" i="11"/>
  <c r="T846" i="11"/>
  <c r="T847" i="11"/>
  <c r="T848" i="11"/>
  <c r="T849" i="11"/>
  <c r="T850" i="11"/>
  <c r="T851" i="11"/>
  <c r="T852" i="11"/>
  <c r="T853" i="11"/>
  <c r="T854" i="11"/>
  <c r="T855" i="11"/>
  <c r="T856" i="11"/>
  <c r="T857" i="11"/>
  <c r="T858" i="11"/>
  <c r="T859" i="11"/>
  <c r="T860" i="11"/>
  <c r="T861" i="11"/>
  <c r="T862" i="11"/>
  <c r="T863" i="11"/>
  <c r="T864" i="11"/>
  <c r="T865" i="11"/>
  <c r="T866" i="11"/>
  <c r="T867" i="11"/>
  <c r="T868" i="11"/>
  <c r="T869" i="11"/>
  <c r="T870" i="11"/>
  <c r="T871" i="11"/>
  <c r="T872" i="11"/>
  <c r="T873" i="11"/>
  <c r="T874" i="11"/>
  <c r="T875" i="11"/>
  <c r="T876" i="11"/>
  <c r="T877" i="11"/>
  <c r="T878" i="11"/>
  <c r="T879" i="11"/>
  <c r="T880" i="11"/>
  <c r="T881" i="11"/>
  <c r="T882" i="11"/>
  <c r="T883" i="11"/>
  <c r="T884" i="11"/>
  <c r="T885" i="11"/>
  <c r="T886" i="11"/>
  <c r="T887" i="11"/>
  <c r="T888" i="11"/>
  <c r="T889" i="11"/>
  <c r="T890" i="11"/>
  <c r="T891" i="11"/>
  <c r="T892" i="11"/>
  <c r="T893" i="11"/>
  <c r="T894" i="11"/>
  <c r="T895" i="11"/>
  <c r="T896" i="11"/>
  <c r="T897" i="11"/>
  <c r="T898" i="11"/>
  <c r="T899" i="11"/>
  <c r="T900" i="11"/>
  <c r="T901" i="11"/>
  <c r="T902" i="11"/>
  <c r="T903" i="11"/>
  <c r="T904" i="11"/>
  <c r="T905" i="11"/>
  <c r="T906" i="11"/>
  <c r="T907" i="11"/>
  <c r="T908" i="11"/>
  <c r="T909" i="11"/>
  <c r="T910" i="11"/>
  <c r="T911" i="11"/>
  <c r="T912" i="11"/>
  <c r="T913" i="11"/>
  <c r="T914" i="11"/>
  <c r="T915" i="11"/>
  <c r="T916" i="11"/>
  <c r="T917" i="11"/>
  <c r="T918" i="11"/>
  <c r="T919" i="11"/>
  <c r="T920" i="11"/>
  <c r="T921" i="11"/>
  <c r="T922" i="11"/>
  <c r="T923" i="11"/>
  <c r="T924" i="11"/>
  <c r="T925" i="11"/>
  <c r="T926" i="11"/>
  <c r="T927" i="11"/>
  <c r="T928" i="11"/>
  <c r="T929" i="11"/>
  <c r="T930" i="11"/>
  <c r="T931" i="11"/>
  <c r="T932" i="11"/>
  <c r="T933" i="11"/>
  <c r="T934" i="11"/>
  <c r="T935" i="11"/>
  <c r="T936" i="11"/>
  <c r="T937" i="11"/>
  <c r="T938" i="11"/>
  <c r="T939" i="11"/>
  <c r="T940" i="11"/>
  <c r="T941" i="11"/>
  <c r="T942" i="11"/>
  <c r="T943" i="11"/>
  <c r="T944" i="11"/>
  <c r="T945" i="11"/>
  <c r="T946" i="11"/>
  <c r="T947" i="11"/>
  <c r="T948" i="11"/>
  <c r="T949" i="11"/>
  <c r="T950" i="11"/>
  <c r="T951" i="11"/>
  <c r="T952" i="11"/>
  <c r="T953" i="11"/>
  <c r="T954" i="11"/>
  <c r="T955" i="11"/>
  <c r="T956" i="11"/>
  <c r="T957" i="11"/>
  <c r="T958" i="11"/>
  <c r="T959" i="11"/>
  <c r="T960" i="11"/>
  <c r="T961" i="11"/>
  <c r="T962" i="11"/>
  <c r="T963" i="11"/>
  <c r="T964" i="11"/>
  <c r="T965" i="11"/>
  <c r="T966" i="11"/>
  <c r="T967" i="11"/>
  <c r="T968" i="11"/>
  <c r="T969" i="11"/>
  <c r="T970" i="11"/>
  <c r="T971" i="11"/>
  <c r="T972" i="11"/>
  <c r="T973" i="11"/>
  <c r="T974" i="11"/>
  <c r="T975" i="11"/>
  <c r="T976" i="11"/>
  <c r="T977" i="11"/>
  <c r="T978" i="11"/>
  <c r="T979" i="11"/>
  <c r="T980" i="11"/>
  <c r="T981" i="11"/>
  <c r="T982" i="11"/>
  <c r="T983" i="11"/>
  <c r="T984" i="11"/>
  <c r="T985" i="11"/>
  <c r="T986" i="11"/>
  <c r="T987" i="11"/>
  <c r="T988" i="11"/>
  <c r="T989" i="11"/>
  <c r="T990" i="11"/>
  <c r="T991" i="11"/>
  <c r="T992" i="11"/>
  <c r="T993" i="11"/>
  <c r="T994" i="11"/>
  <c r="T995" i="11"/>
  <c r="T996" i="11"/>
  <c r="T997" i="11"/>
  <c r="T998" i="11"/>
  <c r="T999" i="11"/>
  <c r="T1000" i="11"/>
  <c r="T1001" i="11"/>
  <c r="T1002" i="11"/>
  <c r="T1003" i="11"/>
  <c r="T1004" i="11"/>
  <c r="T1005" i="11"/>
  <c r="T1006" i="11"/>
  <c r="T1007" i="11"/>
  <c r="T1008" i="11"/>
  <c r="T1009" i="11"/>
  <c r="T1010" i="11"/>
  <c r="T1011" i="11"/>
  <c r="T1012" i="11"/>
  <c r="T1013" i="11"/>
  <c r="T1014" i="11"/>
  <c r="T1015" i="11"/>
  <c r="T1016" i="11"/>
  <c r="T1017" i="11"/>
  <c r="T1018" i="11"/>
  <c r="T1019" i="11"/>
  <c r="T1020" i="11"/>
  <c r="T1021" i="11"/>
  <c r="T1022" i="11"/>
  <c r="T1023" i="11"/>
  <c r="T1024" i="11"/>
  <c r="T1025" i="11"/>
  <c r="T1026" i="11"/>
  <c r="T1027" i="11"/>
  <c r="T1028" i="11"/>
  <c r="T1029" i="11"/>
  <c r="T1030" i="11"/>
  <c r="T1031" i="11"/>
  <c r="T1032" i="11"/>
  <c r="T1033" i="11"/>
  <c r="T1034" i="11"/>
  <c r="T1035" i="11"/>
  <c r="T1036" i="11"/>
  <c r="T1037" i="11"/>
  <c r="T1038" i="11"/>
  <c r="T1039" i="11"/>
  <c r="T1040" i="11"/>
  <c r="T1041" i="11"/>
  <c r="T1042" i="11"/>
  <c r="T1043" i="11"/>
  <c r="T1044" i="11"/>
  <c r="T1045" i="11"/>
  <c r="T1046" i="11"/>
  <c r="T1047" i="11"/>
  <c r="T1048" i="11"/>
  <c r="T1049" i="11"/>
  <c r="T1050" i="11"/>
  <c r="T1051" i="11"/>
  <c r="T1052" i="11"/>
  <c r="T1053" i="11"/>
  <c r="T1054" i="11"/>
  <c r="T1055" i="11"/>
  <c r="T1056" i="11"/>
  <c r="T1057" i="11"/>
  <c r="T1058" i="11"/>
  <c r="T1059" i="11"/>
  <c r="T1060" i="11"/>
  <c r="T1061" i="11"/>
  <c r="T1062" i="11"/>
  <c r="T1063" i="11"/>
  <c r="T1064" i="11"/>
  <c r="T1065" i="11"/>
  <c r="T1066" i="11"/>
  <c r="T1067" i="11"/>
  <c r="T1068" i="11"/>
  <c r="T1069" i="11"/>
  <c r="T1070" i="11"/>
  <c r="T1071" i="11"/>
  <c r="T1072" i="11"/>
  <c r="T1073" i="11"/>
  <c r="T1074" i="11"/>
  <c r="T1075" i="11"/>
  <c r="T1076" i="11"/>
  <c r="T1077" i="11"/>
  <c r="T1078" i="11"/>
  <c r="T1079" i="11"/>
  <c r="T1080" i="11"/>
  <c r="T1081" i="11"/>
  <c r="T1082" i="11"/>
  <c r="T1083" i="11"/>
  <c r="T1084" i="11"/>
  <c r="T1085" i="11"/>
  <c r="T1086" i="11"/>
  <c r="T1087" i="11"/>
  <c r="T1088" i="11"/>
  <c r="T1089" i="11"/>
  <c r="T1090" i="11"/>
  <c r="T1091" i="11"/>
  <c r="T1092" i="11"/>
  <c r="T1093" i="11"/>
  <c r="T1094" i="11"/>
  <c r="T1095" i="11"/>
  <c r="T1096" i="11"/>
  <c r="T1097" i="11"/>
  <c r="T1098" i="11"/>
  <c r="T1099" i="11"/>
  <c r="T1100" i="11"/>
  <c r="T1101" i="11"/>
  <c r="T1102" i="11"/>
  <c r="T1103" i="11"/>
  <c r="T1104" i="11"/>
  <c r="T1105" i="11"/>
  <c r="T1106" i="11"/>
  <c r="T1107" i="11"/>
  <c r="T1108" i="11"/>
  <c r="T1109" i="11"/>
  <c r="T1110" i="11"/>
  <c r="T1111" i="11"/>
  <c r="T1112" i="11"/>
  <c r="T1113" i="11"/>
  <c r="T1114" i="11"/>
  <c r="T1115" i="11"/>
  <c r="T1116" i="11"/>
  <c r="T1117" i="11"/>
  <c r="T1118" i="11"/>
  <c r="T1119" i="11"/>
  <c r="T1120" i="11"/>
  <c r="T1121" i="11"/>
  <c r="T1122" i="11"/>
  <c r="T1123" i="11"/>
  <c r="T1124" i="11"/>
  <c r="T1125" i="11"/>
  <c r="T1126" i="11"/>
  <c r="T1127" i="11"/>
  <c r="T1128" i="11"/>
  <c r="T1129" i="11"/>
  <c r="T1130" i="11"/>
  <c r="T1131" i="11"/>
  <c r="T1132" i="11"/>
  <c r="T1133" i="11"/>
  <c r="T1134" i="11"/>
  <c r="T1135" i="11"/>
  <c r="T1136" i="11"/>
  <c r="T1137" i="11"/>
  <c r="T1138" i="11"/>
  <c r="T1139" i="11"/>
  <c r="T1140" i="11"/>
  <c r="T1141" i="11"/>
  <c r="T1142" i="11"/>
  <c r="T1143" i="11"/>
  <c r="T1144" i="11"/>
  <c r="T1145" i="11"/>
  <c r="T1146" i="11"/>
  <c r="T1147" i="11"/>
  <c r="T1148" i="11"/>
  <c r="T1149" i="11"/>
  <c r="T1150" i="11"/>
  <c r="T1151" i="11"/>
  <c r="T1152" i="11"/>
  <c r="T1153" i="11"/>
  <c r="T1154" i="11"/>
  <c r="T1155" i="11"/>
  <c r="T1156" i="11"/>
  <c r="T1157" i="11"/>
  <c r="T1158" i="11"/>
  <c r="T1159" i="11"/>
  <c r="T1160" i="11"/>
  <c r="T1161" i="11"/>
  <c r="T1162" i="11"/>
  <c r="T1163" i="11"/>
  <c r="T1164" i="11"/>
  <c r="T1165" i="11"/>
  <c r="T1166" i="11"/>
  <c r="T1167" i="11"/>
  <c r="T1168" i="11"/>
  <c r="T1169" i="11"/>
  <c r="T1170" i="11"/>
  <c r="T1171" i="11"/>
  <c r="T1172" i="11"/>
  <c r="T1173" i="11"/>
  <c r="T1174" i="11"/>
  <c r="T1175" i="11"/>
  <c r="T1176" i="11"/>
  <c r="T1177" i="11"/>
  <c r="T1178" i="11"/>
  <c r="T1179" i="11"/>
  <c r="T1180" i="11"/>
  <c r="T1181" i="11"/>
  <c r="T1182" i="11"/>
  <c r="T1183" i="11"/>
  <c r="T1184" i="11"/>
  <c r="T1185" i="11"/>
  <c r="T1186" i="11"/>
  <c r="T1187" i="11"/>
  <c r="T1188" i="11"/>
  <c r="T1189" i="11"/>
  <c r="T1190" i="11"/>
  <c r="T1191" i="11"/>
  <c r="T1192" i="11"/>
  <c r="T1193" i="11"/>
  <c r="T1194" i="11"/>
  <c r="T1195" i="11"/>
  <c r="T1196" i="11"/>
  <c r="T1197" i="11"/>
  <c r="T1198" i="11"/>
  <c r="T1199" i="11"/>
  <c r="T1200" i="11"/>
  <c r="T1201" i="11"/>
  <c r="T1202" i="11"/>
  <c r="T1203" i="11"/>
  <c r="T1204" i="11"/>
  <c r="T1205" i="11"/>
  <c r="T1206" i="11"/>
  <c r="T1207" i="11"/>
  <c r="T1208" i="11"/>
  <c r="T1209" i="11"/>
  <c r="T1210" i="11"/>
  <c r="T1211" i="11"/>
  <c r="T1212" i="11"/>
  <c r="T1213" i="11"/>
  <c r="T1214" i="11"/>
  <c r="T1215" i="11"/>
  <c r="T1216" i="11"/>
  <c r="T1217" i="11"/>
  <c r="T1218" i="11"/>
  <c r="T1219" i="11"/>
  <c r="T1220" i="11"/>
  <c r="T1221" i="11"/>
  <c r="T1222" i="11"/>
  <c r="T1223" i="11"/>
  <c r="T1224" i="11"/>
  <c r="T1225" i="11"/>
  <c r="T1226" i="11"/>
  <c r="T1227" i="11"/>
  <c r="T1228" i="11"/>
  <c r="T1229" i="11"/>
  <c r="T1230" i="11"/>
  <c r="T1231" i="11"/>
  <c r="T1232" i="11"/>
  <c r="T1233" i="11"/>
  <c r="T1234" i="11"/>
  <c r="T1235" i="11"/>
  <c r="T1236" i="11"/>
  <c r="T1237" i="11"/>
  <c r="T1238" i="11"/>
  <c r="T1239" i="11"/>
  <c r="T1240" i="11"/>
  <c r="T1241" i="11"/>
  <c r="T1242" i="11"/>
  <c r="T1243" i="11"/>
  <c r="T1244" i="11"/>
  <c r="T1245" i="11"/>
  <c r="T1246" i="11"/>
  <c r="T1247" i="11"/>
  <c r="T1248" i="11"/>
  <c r="T1249" i="11"/>
  <c r="T1250" i="11"/>
  <c r="T1251" i="11"/>
  <c r="T1252" i="11"/>
  <c r="T1253" i="11"/>
  <c r="T1254" i="11"/>
  <c r="T1255" i="11"/>
  <c r="T1256" i="11"/>
  <c r="T1257" i="11"/>
  <c r="T1258" i="11"/>
  <c r="T1259" i="11"/>
  <c r="T1260" i="11"/>
  <c r="T1261" i="11"/>
  <c r="T1262" i="11"/>
  <c r="T1263" i="11"/>
  <c r="T1264" i="11"/>
  <c r="T1265" i="11"/>
  <c r="T1266" i="11"/>
  <c r="T1267" i="11"/>
  <c r="T1268" i="11"/>
  <c r="T1269" i="11"/>
  <c r="T1270" i="11"/>
  <c r="T1271" i="11"/>
  <c r="T1272" i="11"/>
  <c r="T1273" i="11"/>
  <c r="T1274" i="11"/>
  <c r="T1275" i="11"/>
  <c r="T1276" i="11"/>
  <c r="T1277" i="11"/>
  <c r="T1278" i="11"/>
  <c r="T1279" i="11"/>
  <c r="T1280" i="11"/>
  <c r="T1281" i="11"/>
  <c r="T1282" i="11"/>
  <c r="T1283" i="11"/>
  <c r="T1284" i="11"/>
  <c r="T1285" i="11"/>
  <c r="T1286" i="11"/>
  <c r="T1287" i="11"/>
  <c r="T1288" i="11"/>
  <c r="T1289" i="11"/>
  <c r="T1290" i="11"/>
  <c r="T1291" i="11"/>
  <c r="T1292" i="11"/>
  <c r="T1293" i="11"/>
  <c r="T1294" i="11"/>
  <c r="T1295" i="11"/>
  <c r="T1296" i="11"/>
  <c r="T1297" i="11"/>
  <c r="T1298" i="11"/>
  <c r="T1299" i="11"/>
  <c r="T1300" i="11"/>
  <c r="T1301" i="11"/>
  <c r="T1302" i="11"/>
  <c r="T1303" i="11"/>
  <c r="T1304" i="11"/>
  <c r="T1305" i="11"/>
  <c r="T1306" i="11"/>
  <c r="T1307" i="11"/>
  <c r="T1308" i="11"/>
  <c r="T1309" i="11"/>
  <c r="T1310" i="11"/>
  <c r="T1311" i="11"/>
  <c r="T1312" i="11"/>
  <c r="T1313" i="11"/>
  <c r="T1314" i="11"/>
  <c r="T1315" i="11"/>
  <c r="T1316" i="11"/>
  <c r="T1317" i="11"/>
  <c r="T1318" i="11"/>
  <c r="T1319" i="11"/>
  <c r="T1320" i="11"/>
  <c r="T1321" i="11"/>
  <c r="T1322" i="11"/>
  <c r="T1323" i="11"/>
  <c r="T1324" i="11"/>
  <c r="T1325" i="11"/>
  <c r="T1326" i="11"/>
  <c r="T1327" i="11"/>
  <c r="T1328" i="11"/>
  <c r="T1329" i="11"/>
  <c r="T1330" i="11"/>
  <c r="T1331" i="11"/>
  <c r="T1332" i="11"/>
  <c r="T1333" i="11"/>
  <c r="T1334" i="11"/>
  <c r="T1335" i="11"/>
  <c r="T1336" i="11"/>
  <c r="T1337" i="11"/>
  <c r="T1338" i="11"/>
  <c r="T1339" i="11"/>
  <c r="T1340" i="11"/>
  <c r="T1341" i="11"/>
  <c r="T1342" i="11"/>
  <c r="T1343" i="11"/>
  <c r="T1344" i="11"/>
  <c r="T1345" i="11"/>
  <c r="T1346" i="11"/>
  <c r="T1347" i="11"/>
  <c r="T1348" i="11"/>
  <c r="T1349" i="11"/>
  <c r="T1350" i="11"/>
  <c r="T1351" i="11"/>
  <c r="T1352" i="11"/>
  <c r="T1353" i="11"/>
  <c r="T1354" i="11"/>
  <c r="T1355" i="11"/>
  <c r="T1356" i="11"/>
  <c r="T1357" i="11"/>
  <c r="T1358" i="11"/>
  <c r="T1359" i="11"/>
  <c r="T1360" i="11"/>
  <c r="T1361" i="11"/>
  <c r="T1362" i="11"/>
  <c r="T1363" i="11"/>
  <c r="T1364" i="11"/>
  <c r="T1365" i="11"/>
  <c r="T1366" i="11"/>
  <c r="T1367" i="11"/>
  <c r="T1368" i="11"/>
  <c r="T1369" i="11"/>
  <c r="T1370" i="11"/>
  <c r="T1371" i="11"/>
  <c r="T1372" i="11"/>
  <c r="T1373" i="11"/>
  <c r="T1374" i="11"/>
  <c r="T1375" i="11"/>
  <c r="T1376" i="11"/>
  <c r="T1377" i="11"/>
  <c r="T1378" i="11"/>
  <c r="T1379" i="11"/>
  <c r="T1380" i="11"/>
  <c r="T1381" i="11"/>
  <c r="T1382" i="11"/>
  <c r="T1383" i="11"/>
  <c r="T1384" i="11"/>
  <c r="T1385" i="11"/>
  <c r="T1386" i="11"/>
  <c r="T1387" i="11"/>
  <c r="T1388" i="11"/>
  <c r="T1389" i="11"/>
  <c r="T1390" i="11"/>
  <c r="T1391" i="11"/>
  <c r="T1392" i="11"/>
  <c r="T1393" i="11"/>
  <c r="T1394" i="11"/>
  <c r="T1395" i="11"/>
  <c r="T1396" i="11"/>
  <c r="T1397" i="11"/>
  <c r="T1398" i="11"/>
  <c r="T1399" i="11"/>
  <c r="T1400" i="11"/>
  <c r="T1401" i="11"/>
  <c r="T1402" i="11"/>
  <c r="T1403" i="11"/>
  <c r="T1404" i="11"/>
  <c r="T1405" i="11"/>
  <c r="T1406" i="11"/>
  <c r="T1407" i="11"/>
  <c r="T1408" i="11"/>
  <c r="T1409" i="11"/>
  <c r="T1410" i="11"/>
  <c r="T1411" i="11"/>
  <c r="T1412" i="11"/>
  <c r="T1413" i="11"/>
  <c r="T1414" i="11"/>
  <c r="T1415" i="11"/>
  <c r="T1416" i="11"/>
  <c r="T1417" i="11"/>
  <c r="T1418" i="11"/>
  <c r="T1419" i="11"/>
  <c r="T1420" i="11"/>
  <c r="T1421" i="11"/>
  <c r="T1422" i="11"/>
  <c r="T1423" i="11"/>
  <c r="T1424" i="11"/>
  <c r="T1425" i="11"/>
  <c r="T1426" i="11"/>
  <c r="T1427" i="11"/>
  <c r="T1428" i="11"/>
  <c r="T1429" i="11"/>
  <c r="T1430" i="11"/>
  <c r="T1431" i="11"/>
  <c r="T1432" i="11"/>
  <c r="T1433" i="11"/>
  <c r="T1434" i="11"/>
  <c r="T1435" i="11"/>
  <c r="T1436" i="11"/>
  <c r="T1437" i="11"/>
  <c r="T1438" i="11"/>
  <c r="T1439" i="11"/>
  <c r="T1440" i="11"/>
  <c r="T1441" i="11"/>
  <c r="T1442" i="11"/>
  <c r="T1443" i="11"/>
  <c r="T1444" i="11"/>
  <c r="T1445" i="11"/>
  <c r="T1446" i="11"/>
  <c r="T1447" i="11"/>
  <c r="T1448" i="11"/>
  <c r="T1449" i="11"/>
  <c r="T1450" i="11"/>
  <c r="T1451" i="11"/>
  <c r="T1452" i="11"/>
  <c r="T1453" i="11"/>
  <c r="T1454" i="11"/>
  <c r="T1455" i="11"/>
  <c r="T1456" i="11"/>
  <c r="T1457" i="11"/>
  <c r="T1458" i="11"/>
  <c r="T1459" i="11"/>
  <c r="T1460" i="11"/>
  <c r="T1461" i="11"/>
  <c r="T1462" i="11"/>
  <c r="T1463" i="11"/>
  <c r="T1464" i="11"/>
  <c r="T1465" i="11"/>
  <c r="T1466" i="11"/>
  <c r="T1467" i="11"/>
  <c r="T1468" i="11"/>
  <c r="T1469" i="11"/>
  <c r="T1470" i="11"/>
  <c r="T1471" i="11"/>
  <c r="T1472" i="11"/>
  <c r="T1473" i="11"/>
  <c r="T1474" i="11"/>
  <c r="T1475" i="11"/>
  <c r="T1476" i="11"/>
  <c r="T1477" i="11"/>
  <c r="T1478" i="11"/>
  <c r="T1479" i="11"/>
  <c r="T1480" i="11"/>
  <c r="T1481" i="11"/>
  <c r="T1482" i="11"/>
  <c r="T1483" i="11"/>
  <c r="T1484" i="11"/>
  <c r="T1485" i="11"/>
  <c r="T1486" i="11"/>
  <c r="T1487" i="11"/>
  <c r="T1488" i="11"/>
  <c r="T1489" i="11"/>
  <c r="T1490" i="11"/>
  <c r="T1491" i="11"/>
  <c r="T1492" i="11"/>
  <c r="T1493" i="11"/>
  <c r="T1494" i="11"/>
  <c r="T1495" i="11"/>
  <c r="T1496" i="11"/>
  <c r="T1497" i="11"/>
  <c r="T1498" i="11"/>
  <c r="T1499" i="11"/>
  <c r="T1500" i="11"/>
  <c r="T1501" i="11"/>
  <c r="T1502" i="11"/>
  <c r="T1503" i="11"/>
  <c r="T1504" i="11"/>
  <c r="T1505" i="11"/>
  <c r="T1506" i="11"/>
  <c r="T1507" i="11"/>
  <c r="T1508" i="11"/>
  <c r="T1509" i="11"/>
  <c r="T1510" i="11"/>
  <c r="T1511" i="11"/>
  <c r="T1512" i="11"/>
  <c r="T1513" i="11"/>
  <c r="T1514" i="11"/>
  <c r="T1515" i="11"/>
  <c r="T1516" i="11"/>
  <c r="T1517" i="11"/>
  <c r="T1518" i="11"/>
  <c r="T1519" i="11"/>
  <c r="T1520" i="11"/>
  <c r="T1521" i="11"/>
  <c r="T1522" i="11"/>
  <c r="T1523" i="11"/>
  <c r="T1524" i="11"/>
  <c r="T1525" i="11"/>
  <c r="T1526" i="11"/>
  <c r="T1527" i="11"/>
  <c r="T1528" i="11"/>
  <c r="T1529" i="11"/>
  <c r="T1530" i="11"/>
  <c r="T1531" i="11"/>
  <c r="T1532" i="11"/>
  <c r="T1533" i="11"/>
  <c r="T1534" i="11"/>
  <c r="T1535" i="11"/>
  <c r="T1536" i="11"/>
  <c r="T1537" i="11"/>
  <c r="T1538" i="11"/>
  <c r="T1539" i="11"/>
  <c r="T1540" i="11"/>
  <c r="T1541" i="11"/>
  <c r="T1542" i="11"/>
  <c r="T1543" i="11"/>
  <c r="T1544" i="11"/>
  <c r="T1545" i="11"/>
  <c r="T1546" i="11"/>
  <c r="T1547" i="11"/>
  <c r="T1548" i="11"/>
  <c r="T1549" i="11"/>
  <c r="T1550" i="11"/>
  <c r="T1551" i="11"/>
  <c r="T1552" i="11"/>
  <c r="T1553" i="11"/>
  <c r="T1554" i="11"/>
  <c r="T1555" i="11"/>
  <c r="T1556" i="11"/>
  <c r="T1557" i="11"/>
  <c r="T1558" i="11"/>
  <c r="T1559" i="11"/>
  <c r="T1560" i="11"/>
  <c r="T1561" i="11"/>
  <c r="T1562" i="11"/>
  <c r="T1563" i="11"/>
  <c r="T1564" i="11"/>
  <c r="T1565" i="11"/>
  <c r="T1566" i="11"/>
  <c r="T1567" i="11"/>
  <c r="T1568" i="11"/>
  <c r="T1569" i="11"/>
  <c r="T1570" i="11"/>
  <c r="T1571" i="11"/>
  <c r="T1572" i="11"/>
  <c r="T1573" i="11"/>
  <c r="T1574" i="11"/>
  <c r="T1575" i="11"/>
  <c r="T1576" i="11"/>
  <c r="T1577" i="11"/>
  <c r="T1578" i="11"/>
  <c r="T1579" i="11"/>
  <c r="T1580" i="11"/>
  <c r="T1581" i="11"/>
  <c r="T1582" i="11"/>
  <c r="T1583" i="11"/>
  <c r="T1584" i="11"/>
  <c r="T1585" i="11"/>
  <c r="T1586" i="11"/>
  <c r="T1587" i="11"/>
  <c r="T1588" i="11"/>
  <c r="T1589" i="11"/>
  <c r="T1590" i="11"/>
  <c r="T1591" i="11"/>
  <c r="T1592" i="11"/>
  <c r="T1593" i="11"/>
  <c r="T1594" i="11"/>
  <c r="T1595" i="11"/>
  <c r="T1596" i="11"/>
  <c r="T1597" i="11"/>
  <c r="T1598" i="11"/>
  <c r="T1599" i="11"/>
  <c r="T1600" i="11"/>
  <c r="T1601" i="11"/>
  <c r="T1602" i="11"/>
  <c r="T1603" i="11"/>
  <c r="T1604" i="11"/>
  <c r="T1605" i="11"/>
  <c r="T1606" i="11"/>
  <c r="T1607" i="11"/>
  <c r="T1608" i="11"/>
  <c r="T1609" i="11"/>
  <c r="T1610" i="11"/>
  <c r="T1611" i="11"/>
  <c r="T1612" i="11"/>
  <c r="T1613" i="11"/>
  <c r="T1614" i="11"/>
  <c r="T1615" i="11"/>
  <c r="T1616" i="11"/>
  <c r="T1617" i="11"/>
  <c r="T1618" i="11"/>
  <c r="T1619" i="11"/>
  <c r="T1620" i="11"/>
  <c r="T1621" i="11"/>
  <c r="T1622" i="11"/>
  <c r="T1623" i="11"/>
  <c r="T1624" i="11"/>
  <c r="T1625" i="11"/>
  <c r="T1626" i="11"/>
  <c r="T1627" i="11"/>
  <c r="T1628" i="11"/>
  <c r="T1629" i="11"/>
  <c r="T1630" i="11"/>
  <c r="T1631" i="11"/>
  <c r="T1632" i="11"/>
  <c r="T1633" i="11"/>
  <c r="T1634" i="11"/>
  <c r="T1635" i="11"/>
  <c r="T1636" i="11"/>
  <c r="T1637" i="11"/>
  <c r="T1638" i="11"/>
  <c r="T1639" i="11"/>
  <c r="T1640" i="11"/>
  <c r="T1641" i="11"/>
  <c r="T1642" i="11"/>
  <c r="T1643" i="11"/>
  <c r="T1644" i="11"/>
  <c r="T1645" i="11"/>
  <c r="T1646" i="11"/>
  <c r="T1647" i="11"/>
  <c r="T1648" i="11"/>
  <c r="T1649" i="11"/>
  <c r="T1650" i="11"/>
  <c r="T1651" i="11"/>
  <c r="T1652" i="11"/>
  <c r="T1653" i="11"/>
  <c r="T1654" i="11"/>
  <c r="T1655" i="11"/>
  <c r="T1656" i="11"/>
  <c r="T1657" i="11"/>
  <c r="T1658" i="11"/>
  <c r="T1659" i="11"/>
  <c r="T1660" i="11"/>
  <c r="T1661" i="11"/>
  <c r="T1662" i="11"/>
  <c r="T1663" i="11"/>
  <c r="T1664" i="11"/>
  <c r="T1665" i="11"/>
  <c r="T1666" i="11"/>
  <c r="T1667" i="11"/>
  <c r="T1668" i="11"/>
  <c r="T1669" i="11"/>
  <c r="T1670" i="11"/>
  <c r="T1671" i="11"/>
  <c r="T1672" i="11"/>
  <c r="T1673" i="11"/>
  <c r="T1674" i="11"/>
  <c r="T1675" i="11"/>
  <c r="T1676" i="11"/>
  <c r="T1677" i="11"/>
  <c r="T1678" i="11"/>
  <c r="T1679" i="11"/>
  <c r="T1680" i="11"/>
  <c r="T1681" i="11"/>
  <c r="T1682" i="11"/>
  <c r="T1683" i="11"/>
  <c r="T1684" i="11"/>
  <c r="T1685" i="11"/>
  <c r="T1686" i="11"/>
  <c r="T1687" i="11"/>
  <c r="T1688" i="11"/>
  <c r="T1689" i="11"/>
  <c r="T1690" i="11"/>
  <c r="T1691" i="11"/>
  <c r="T1692" i="11"/>
  <c r="T1693" i="11"/>
  <c r="T1694" i="11"/>
  <c r="T1695" i="11"/>
  <c r="T1696" i="11"/>
  <c r="T1697" i="11"/>
  <c r="T1698" i="11"/>
  <c r="T1699" i="11"/>
  <c r="T1700" i="11"/>
  <c r="T1701" i="11"/>
  <c r="T1702" i="11"/>
  <c r="T1703" i="11"/>
  <c r="T1704" i="11"/>
  <c r="T1705" i="11"/>
  <c r="T1706" i="11"/>
  <c r="T1707" i="11"/>
  <c r="T1708" i="11"/>
  <c r="T1709" i="11"/>
  <c r="T1710" i="11"/>
  <c r="T1711" i="11"/>
  <c r="T1712" i="11"/>
  <c r="T1713" i="11"/>
  <c r="T1714" i="11"/>
  <c r="T1715" i="11"/>
  <c r="T1716" i="11"/>
  <c r="T1717" i="11"/>
  <c r="T1718" i="11"/>
  <c r="T1719" i="11"/>
  <c r="T1720" i="11"/>
  <c r="T1721" i="11"/>
  <c r="T1722" i="11"/>
  <c r="T1723" i="11"/>
  <c r="T1724" i="11"/>
  <c r="T1725" i="11"/>
  <c r="T1726" i="11"/>
  <c r="T1727" i="11"/>
  <c r="T1728" i="11"/>
  <c r="T1729" i="11"/>
  <c r="T1730" i="11"/>
  <c r="T1731" i="11"/>
  <c r="T1732" i="11"/>
  <c r="T1733" i="11"/>
  <c r="T1734" i="11"/>
  <c r="T1735" i="11"/>
  <c r="T1736" i="11"/>
  <c r="T1737" i="11"/>
  <c r="T1738" i="11"/>
  <c r="T1739" i="11"/>
  <c r="T1740" i="11"/>
  <c r="T1741" i="11"/>
  <c r="T1742" i="11"/>
  <c r="T1743" i="11"/>
  <c r="T1744" i="11"/>
  <c r="T1745" i="11"/>
  <c r="T1746" i="11"/>
  <c r="T1747" i="11"/>
  <c r="T1748" i="11"/>
  <c r="T1749" i="11"/>
  <c r="T1750" i="11"/>
  <c r="T1751" i="11"/>
  <c r="T1752" i="11"/>
  <c r="T1753" i="11"/>
  <c r="T1754" i="11"/>
  <c r="T1755" i="11"/>
  <c r="T1756" i="11"/>
  <c r="T1757" i="11"/>
  <c r="T1758" i="11"/>
  <c r="T1759" i="11"/>
  <c r="T1760" i="11"/>
  <c r="T1761" i="11"/>
  <c r="T1762" i="11"/>
  <c r="T1763" i="11"/>
  <c r="T1764" i="11"/>
  <c r="T1765" i="11"/>
  <c r="T1766" i="11"/>
  <c r="T1767" i="11"/>
  <c r="T1768" i="11"/>
  <c r="T1769" i="11"/>
  <c r="T1770" i="11"/>
  <c r="T1771" i="11"/>
  <c r="T1772" i="11"/>
  <c r="T1773" i="11"/>
  <c r="T1774" i="11"/>
  <c r="T1775" i="11"/>
  <c r="T1776" i="11"/>
  <c r="T1777" i="11"/>
  <c r="T1778" i="11"/>
  <c r="T1779" i="11"/>
  <c r="T1780" i="11"/>
  <c r="T1781" i="11"/>
  <c r="T1782" i="11"/>
  <c r="T1783" i="11"/>
  <c r="T1784" i="11"/>
  <c r="T1785" i="11"/>
  <c r="T1786" i="11"/>
  <c r="T1787" i="11"/>
  <c r="T1788" i="11"/>
  <c r="T1789" i="11"/>
  <c r="T1790" i="11"/>
  <c r="T1791" i="11"/>
  <c r="T1792" i="11"/>
  <c r="T1793" i="11"/>
  <c r="T1794" i="11"/>
  <c r="T1795" i="11"/>
  <c r="T1796" i="11"/>
  <c r="T1797" i="11"/>
  <c r="T1798" i="11"/>
  <c r="T1799" i="11"/>
  <c r="T1800" i="11"/>
  <c r="T1801" i="11"/>
  <c r="T1802" i="11"/>
  <c r="T1803" i="11"/>
  <c r="T1804" i="11"/>
  <c r="T1805" i="11"/>
  <c r="T1806" i="11"/>
  <c r="T1807" i="11"/>
  <c r="T1808" i="11"/>
  <c r="T1809" i="11"/>
  <c r="T1810" i="11"/>
  <c r="T1811" i="11"/>
  <c r="T1812" i="11"/>
  <c r="T1813" i="11"/>
  <c r="T1814" i="11"/>
  <c r="T1815" i="11"/>
  <c r="T1816" i="11"/>
  <c r="T1817" i="11"/>
  <c r="T1818" i="11"/>
  <c r="T1819" i="11"/>
  <c r="T1820" i="11"/>
  <c r="T1821" i="11"/>
  <c r="T1822" i="11"/>
  <c r="T1823" i="11"/>
  <c r="T1824" i="11"/>
  <c r="T1825" i="11"/>
  <c r="T1826" i="11"/>
  <c r="T1827" i="11"/>
  <c r="T1828" i="11"/>
  <c r="T1829" i="11"/>
  <c r="T1830" i="11"/>
  <c r="T1831" i="11"/>
  <c r="T1832" i="11"/>
  <c r="T1833" i="11"/>
  <c r="T1834" i="11"/>
  <c r="T1835" i="11"/>
  <c r="T1836" i="11"/>
  <c r="T1837" i="11"/>
  <c r="T1838" i="11"/>
  <c r="T1839" i="11"/>
  <c r="T1840" i="11"/>
  <c r="T1841" i="11"/>
  <c r="T1842" i="11"/>
  <c r="T1843" i="11"/>
  <c r="T1844" i="11"/>
  <c r="T1845" i="11"/>
  <c r="T1846" i="11"/>
  <c r="T1847" i="11"/>
  <c r="T1848" i="11"/>
  <c r="T1849" i="11"/>
  <c r="T1850" i="11"/>
  <c r="T1851" i="11"/>
  <c r="T1852" i="11"/>
  <c r="T1853" i="11"/>
  <c r="T1854" i="11"/>
  <c r="T1855" i="11"/>
  <c r="T1856" i="11"/>
  <c r="T1857" i="11"/>
  <c r="T1858" i="11"/>
  <c r="T1859" i="11"/>
  <c r="T1860" i="11"/>
  <c r="T1861" i="11"/>
  <c r="T1862" i="11"/>
  <c r="T1863" i="11"/>
  <c r="T1864" i="11"/>
  <c r="T1865" i="11"/>
  <c r="T1866" i="11"/>
  <c r="T1867" i="11"/>
  <c r="T1868" i="11"/>
  <c r="T1869" i="11"/>
  <c r="T1870" i="11"/>
  <c r="T1871" i="11"/>
  <c r="T1872" i="11"/>
  <c r="T1873" i="11"/>
  <c r="T1874" i="11"/>
  <c r="T1875" i="11"/>
  <c r="T1876" i="11"/>
  <c r="T1877" i="11"/>
  <c r="T1878" i="11"/>
  <c r="T1879" i="11"/>
  <c r="T1880" i="11"/>
  <c r="T1881" i="11"/>
  <c r="T1882" i="11"/>
  <c r="T1883" i="11"/>
  <c r="T1884" i="11"/>
  <c r="T1885" i="11"/>
  <c r="T1886" i="11"/>
  <c r="T1887" i="11"/>
  <c r="T1888" i="11"/>
  <c r="T1889" i="11"/>
  <c r="T1890" i="11"/>
  <c r="T1891" i="11"/>
  <c r="T1892" i="11"/>
  <c r="T1893" i="11"/>
  <c r="T1894" i="11"/>
  <c r="T1895" i="11"/>
  <c r="T1896" i="11"/>
  <c r="T1897" i="11"/>
  <c r="T1898" i="11"/>
  <c r="T1899" i="11"/>
  <c r="T1900" i="11"/>
  <c r="T1901" i="11"/>
  <c r="T1902" i="11"/>
  <c r="T1903" i="11"/>
  <c r="T1904" i="11"/>
  <c r="T1905" i="11"/>
  <c r="T1906" i="11"/>
  <c r="T1907" i="11"/>
  <c r="T1908" i="11"/>
  <c r="T1909" i="11"/>
  <c r="T1910" i="11"/>
  <c r="T1911" i="11"/>
  <c r="T1912" i="11"/>
  <c r="T1913" i="11"/>
  <c r="T1914" i="11"/>
  <c r="T1915" i="11"/>
  <c r="T1916" i="11"/>
  <c r="T1917" i="11"/>
  <c r="T1918" i="11"/>
  <c r="T1919" i="11"/>
  <c r="T1920" i="11"/>
  <c r="T1921" i="11"/>
  <c r="T1922" i="11"/>
  <c r="T1923" i="11"/>
  <c r="T1924" i="11"/>
  <c r="T1925" i="11"/>
  <c r="T1926" i="11"/>
  <c r="T1927" i="11"/>
  <c r="T1928" i="11"/>
  <c r="T1929" i="11"/>
  <c r="T1930" i="11"/>
  <c r="T1931" i="11"/>
  <c r="T1932" i="11"/>
  <c r="T1933" i="11"/>
  <c r="T1934" i="11"/>
  <c r="T1935" i="11"/>
  <c r="T1936" i="11"/>
  <c r="T1937" i="11"/>
  <c r="T1938" i="11"/>
  <c r="T1939" i="11"/>
  <c r="T1940" i="11"/>
  <c r="T1941" i="11"/>
  <c r="T1942" i="11"/>
  <c r="T1943" i="11"/>
  <c r="T1944" i="11"/>
  <c r="T1945" i="11"/>
  <c r="T1946" i="11"/>
  <c r="T1947" i="11"/>
  <c r="T1948" i="11"/>
  <c r="T1949" i="11"/>
  <c r="T1950" i="11"/>
  <c r="T1951" i="11"/>
  <c r="T1952" i="11"/>
  <c r="T1953" i="11"/>
  <c r="T1954" i="11"/>
  <c r="T1955" i="11"/>
  <c r="T1956" i="11"/>
  <c r="T1957" i="11"/>
  <c r="T1958" i="11"/>
  <c r="T1959" i="11"/>
  <c r="T1960" i="11"/>
  <c r="T1961" i="11"/>
  <c r="T1962" i="11"/>
  <c r="T1963" i="11"/>
  <c r="T1964" i="11"/>
  <c r="T1965" i="11"/>
  <c r="T1966" i="11"/>
  <c r="T1967" i="11"/>
  <c r="T1968" i="11"/>
  <c r="T1969" i="11"/>
  <c r="T1970" i="11"/>
  <c r="T1971" i="11"/>
  <c r="T1972" i="11"/>
  <c r="T1973" i="11"/>
  <c r="T1974" i="11"/>
  <c r="T1975" i="11"/>
  <c r="T1976" i="11"/>
  <c r="T1977" i="11"/>
  <c r="T1978" i="11"/>
  <c r="T1979" i="11"/>
  <c r="T1980" i="11"/>
  <c r="T1981" i="11"/>
  <c r="T1982" i="11"/>
  <c r="T1983" i="11"/>
  <c r="T1984" i="11"/>
  <c r="T1985" i="11"/>
  <c r="T1986" i="11"/>
  <c r="T1987" i="11"/>
  <c r="T1988" i="11"/>
  <c r="T1989" i="11"/>
  <c r="T1990" i="11"/>
  <c r="T1991" i="11"/>
  <c r="T1992" i="11"/>
  <c r="T1993" i="11"/>
  <c r="T1994" i="11"/>
  <c r="T1995" i="11"/>
  <c r="T1996" i="11"/>
  <c r="T1997" i="11"/>
  <c r="T1998" i="11"/>
  <c r="T1999" i="11"/>
  <c r="T2000" i="11"/>
  <c r="T2001" i="11"/>
  <c r="T2002" i="11"/>
  <c r="T2003" i="11"/>
  <c r="T2004" i="11"/>
  <c r="T2005" i="11"/>
  <c r="T2006" i="11"/>
  <c r="T2007" i="11"/>
  <c r="T2008" i="11"/>
  <c r="T2009" i="11"/>
  <c r="T2010" i="11"/>
  <c r="T2011" i="11"/>
  <c r="T2012" i="11"/>
  <c r="T2013" i="11"/>
  <c r="T2014" i="11"/>
  <c r="T2015" i="11"/>
  <c r="T2016" i="11"/>
  <c r="T2017" i="11"/>
  <c r="T2018" i="11"/>
  <c r="T2019" i="11"/>
  <c r="T2020" i="11"/>
  <c r="T2021" i="11"/>
  <c r="T2022" i="11"/>
  <c r="T2023" i="11"/>
  <c r="T2024" i="11"/>
  <c r="T2025" i="11"/>
  <c r="T2026" i="11"/>
  <c r="T2027" i="11"/>
  <c r="T2028" i="11"/>
  <c r="T2029" i="11"/>
  <c r="T2030" i="11"/>
  <c r="T2031" i="11"/>
  <c r="T2032" i="11"/>
  <c r="T2033" i="11"/>
  <c r="T2034" i="11"/>
  <c r="T2035" i="11"/>
  <c r="T2036" i="11"/>
  <c r="T2037" i="11"/>
  <c r="T2038" i="11"/>
  <c r="T2039" i="11"/>
  <c r="T2040" i="11"/>
  <c r="T2041" i="11"/>
  <c r="T2042" i="11"/>
  <c r="T2043" i="11"/>
  <c r="T2044" i="11"/>
  <c r="T2045" i="11"/>
  <c r="T2046" i="11"/>
  <c r="T2047" i="11"/>
  <c r="T2048" i="11"/>
  <c r="T2049" i="11"/>
  <c r="T2050" i="11"/>
  <c r="T2051" i="11"/>
  <c r="T2052" i="11"/>
  <c r="T2053" i="11"/>
  <c r="T2054" i="11"/>
  <c r="T2055" i="11"/>
  <c r="T2056" i="11"/>
  <c r="T2057" i="11"/>
  <c r="T2058" i="11"/>
  <c r="T2059" i="11"/>
  <c r="T2060" i="11"/>
  <c r="T2061" i="11"/>
  <c r="T2062" i="11"/>
  <c r="T2063" i="11"/>
  <c r="T2064" i="11"/>
  <c r="T2065" i="11"/>
  <c r="T2066" i="11"/>
  <c r="T2067" i="11"/>
  <c r="T2068" i="11"/>
  <c r="T2069" i="11"/>
  <c r="T2070" i="11"/>
  <c r="T2071" i="11"/>
  <c r="T2072" i="11"/>
  <c r="T2073" i="11"/>
  <c r="T2074" i="11"/>
  <c r="T2075" i="11"/>
  <c r="T2076" i="11"/>
  <c r="T2077" i="11"/>
  <c r="T2078" i="11"/>
  <c r="T2079" i="11"/>
  <c r="T2080" i="11"/>
  <c r="T2081" i="11"/>
  <c r="T2082" i="11"/>
  <c r="T2083" i="11"/>
  <c r="T2084" i="11"/>
  <c r="T2085" i="11"/>
  <c r="T2086" i="11"/>
  <c r="T2087" i="11"/>
  <c r="T2088" i="11"/>
  <c r="T2089" i="11"/>
  <c r="T2090" i="11"/>
  <c r="T2091" i="11"/>
  <c r="T2092" i="11"/>
  <c r="T2093" i="11"/>
  <c r="T2094" i="11"/>
  <c r="T2095" i="11"/>
  <c r="T2096" i="11"/>
  <c r="T2097" i="11"/>
  <c r="T2098" i="11"/>
  <c r="T2099" i="11"/>
  <c r="T2100" i="11"/>
  <c r="T2101" i="11"/>
  <c r="T2102" i="11"/>
  <c r="T2103" i="11"/>
  <c r="T2104" i="11"/>
  <c r="T2105" i="11"/>
  <c r="T2106" i="11"/>
  <c r="T2107" i="11"/>
  <c r="T2108" i="11"/>
  <c r="T2109" i="11"/>
  <c r="T2110" i="11"/>
  <c r="T2111" i="11"/>
  <c r="T2112" i="11"/>
  <c r="T2113" i="11"/>
  <c r="T2114" i="11"/>
  <c r="T2115" i="11"/>
  <c r="T2116" i="11"/>
  <c r="T2117" i="11"/>
  <c r="T2118" i="11"/>
  <c r="T2119" i="11"/>
  <c r="T2120" i="11"/>
  <c r="T2121" i="11"/>
  <c r="T2122" i="11"/>
  <c r="T2123" i="11"/>
  <c r="T2124" i="11"/>
  <c r="T2125" i="11"/>
  <c r="T2126" i="11"/>
  <c r="T2127" i="11"/>
  <c r="T2128" i="11"/>
  <c r="T2129" i="11"/>
  <c r="T2130" i="11"/>
  <c r="T2131" i="11"/>
  <c r="T2132" i="11"/>
  <c r="T2133" i="11"/>
  <c r="T2134" i="11"/>
  <c r="T2135" i="11"/>
  <c r="T2136" i="11"/>
  <c r="T2137" i="11"/>
  <c r="T2138" i="11"/>
  <c r="T2139" i="11"/>
  <c r="T2140" i="11"/>
  <c r="T2141" i="11"/>
  <c r="T2142" i="11"/>
  <c r="T2143" i="11"/>
  <c r="T2144" i="11"/>
  <c r="T2145" i="11"/>
  <c r="T2146" i="11"/>
  <c r="T2147" i="11"/>
  <c r="T2148" i="11"/>
  <c r="T2149" i="11"/>
  <c r="T2150" i="11"/>
  <c r="T2151" i="11"/>
  <c r="T2152" i="11"/>
  <c r="T2153" i="11"/>
  <c r="T2154" i="11"/>
  <c r="T2155" i="11"/>
  <c r="T2156" i="11"/>
  <c r="T2157" i="11"/>
  <c r="T2158" i="11"/>
  <c r="T2159" i="11"/>
  <c r="T2160" i="11"/>
  <c r="T2161" i="11"/>
  <c r="T2162" i="11"/>
  <c r="T2163" i="11"/>
  <c r="T2164" i="11"/>
  <c r="T2165" i="11"/>
  <c r="T2166" i="11"/>
  <c r="T2167" i="11"/>
  <c r="T2168" i="11"/>
  <c r="T2169" i="11"/>
  <c r="T2170" i="11"/>
  <c r="T2171" i="11"/>
  <c r="T2172" i="11"/>
  <c r="T2173" i="11"/>
  <c r="T2174" i="11"/>
  <c r="T2175" i="11"/>
  <c r="T2176" i="11"/>
  <c r="T2177" i="11"/>
  <c r="T2178" i="11"/>
  <c r="T2179" i="11"/>
  <c r="T2180" i="11"/>
  <c r="T2181" i="11"/>
  <c r="T2182" i="11"/>
  <c r="T2183" i="11"/>
  <c r="T2184" i="11"/>
  <c r="T2185" i="11"/>
  <c r="T2186" i="11"/>
  <c r="T2187" i="11"/>
  <c r="T2188" i="11"/>
  <c r="T2189" i="11"/>
  <c r="T2190" i="11"/>
  <c r="T2191" i="11"/>
  <c r="T2192" i="11"/>
  <c r="T2193" i="11"/>
  <c r="T2194" i="11"/>
  <c r="T2195" i="11"/>
  <c r="T2196" i="11"/>
  <c r="T2197" i="11"/>
  <c r="T2198" i="11"/>
  <c r="T2199" i="11"/>
  <c r="T2200" i="11"/>
  <c r="T2201" i="11"/>
  <c r="T2202" i="11"/>
  <c r="T2203" i="11"/>
  <c r="T2204" i="11"/>
  <c r="T2205" i="11"/>
  <c r="T2206" i="11"/>
  <c r="T2207" i="11"/>
  <c r="T2208" i="11"/>
  <c r="T2209" i="11"/>
  <c r="T2210" i="11"/>
  <c r="T2211" i="11"/>
  <c r="T2212" i="11"/>
  <c r="T2213" i="11"/>
  <c r="T2214" i="11"/>
  <c r="T2215" i="11"/>
  <c r="T2216" i="11"/>
  <c r="T2217" i="11"/>
  <c r="T2218" i="11"/>
  <c r="T2219" i="11"/>
  <c r="T2220" i="11"/>
  <c r="T2221" i="11"/>
  <c r="Q2" i="11"/>
  <c r="Q3" i="11"/>
  <c r="Q4" i="11"/>
  <c r="Q5" i="11"/>
  <c r="Q6"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54" i="11"/>
  <c r="Q55" i="11"/>
  <c r="Q56" i="11"/>
  <c r="Q57" i="11"/>
  <c r="Q58" i="11"/>
  <c r="Q59" i="11"/>
  <c r="Q60" i="11"/>
  <c r="Q61" i="11"/>
  <c r="Q62" i="11"/>
  <c r="Q63" i="11"/>
  <c r="Q64" i="11"/>
  <c r="Q65" i="11"/>
  <c r="Q66" i="11"/>
  <c r="Q67" i="11"/>
  <c r="Q68" i="11"/>
  <c r="Q69" i="11"/>
  <c r="Q71" i="11"/>
  <c r="Q72" i="11"/>
  <c r="Q73" i="11"/>
  <c r="Q74" i="11"/>
  <c r="Q75" i="11"/>
  <c r="Q76" i="11"/>
  <c r="Q77" i="11"/>
  <c r="Q78" i="11"/>
  <c r="Q79" i="11"/>
  <c r="Q80" i="11"/>
  <c r="Q81" i="11"/>
  <c r="Q82" i="11"/>
  <c r="Q83" i="11"/>
  <c r="Q84" i="11"/>
  <c r="Q85" i="11"/>
  <c r="Q86" i="11"/>
  <c r="Q87" i="11"/>
  <c r="Q88" i="11"/>
  <c r="Q89" i="11"/>
  <c r="Q90" i="11"/>
  <c r="Q91" i="11"/>
  <c r="Q92" i="11"/>
  <c r="Q93" i="11"/>
  <c r="Q94" i="11"/>
  <c r="Q95" i="11"/>
  <c r="Q96" i="11"/>
  <c r="Q97" i="11"/>
  <c r="Q98" i="11"/>
  <c r="Q99" i="11"/>
  <c r="Q100" i="11"/>
  <c r="Q101" i="11"/>
  <c r="Q102" i="11"/>
  <c r="Q103" i="11"/>
  <c r="Q104" i="11"/>
  <c r="Q106" i="11"/>
  <c r="Q107" i="11"/>
  <c r="Q108" i="11"/>
  <c r="Q109" i="11"/>
  <c r="Q110" i="11"/>
  <c r="Q111" i="11"/>
  <c r="Q112" i="11"/>
  <c r="Q113" i="11"/>
  <c r="Q114" i="11"/>
  <c r="Q115" i="11"/>
  <c r="Q116" i="11"/>
  <c r="Q117" i="11"/>
  <c r="Q118" i="11"/>
  <c r="Q119" i="11"/>
  <c r="Q120" i="11"/>
  <c r="Q121" i="11"/>
  <c r="Q122" i="11"/>
  <c r="Q124" i="11"/>
  <c r="Q125" i="11"/>
  <c r="Q126" i="11"/>
  <c r="Q127" i="11"/>
  <c r="Q128" i="11"/>
  <c r="Q129" i="11"/>
  <c r="Q130" i="11"/>
  <c r="Q131" i="11"/>
  <c r="Q132" i="11"/>
  <c r="Q133" i="11"/>
  <c r="Q134" i="11"/>
  <c r="Q135" i="11"/>
  <c r="Q136" i="11"/>
  <c r="Q137" i="11"/>
  <c r="Q138" i="11"/>
  <c r="Q139" i="11"/>
  <c r="Q141" i="11"/>
  <c r="Q142" i="11"/>
  <c r="Q143" i="11"/>
  <c r="Q144" i="11"/>
  <c r="Q145" i="11"/>
  <c r="Q146" i="11"/>
  <c r="Q147" i="11"/>
  <c r="Q148" i="11"/>
  <c r="Q149" i="11"/>
  <c r="Q150" i="11"/>
  <c r="Q151" i="11"/>
  <c r="Q152" i="11"/>
  <c r="Q153" i="11"/>
  <c r="Q154" i="11"/>
  <c r="Q155" i="11"/>
  <c r="Q156" i="11"/>
  <c r="Q157" i="11"/>
  <c r="Q158" i="11"/>
  <c r="Q159" i="11"/>
  <c r="Q160" i="11"/>
  <c r="Q161" i="11"/>
  <c r="Q162" i="11"/>
  <c r="Q163" i="11"/>
  <c r="Q165" i="11"/>
  <c r="Q166" i="11"/>
  <c r="Q167" i="11"/>
  <c r="Q168" i="11"/>
  <c r="Q169" i="11"/>
  <c r="Q170" i="11"/>
  <c r="Q171" i="11"/>
  <c r="Q172" i="11"/>
  <c r="Q173" i="11"/>
  <c r="Q174" i="11"/>
  <c r="Q175" i="11"/>
  <c r="Q176" i="11"/>
  <c r="Q177" i="11"/>
  <c r="Q178" i="11"/>
  <c r="Q179" i="11"/>
  <c r="Q181" i="11"/>
  <c r="Q182" i="11"/>
  <c r="Q183" i="11"/>
  <c r="Q184" i="11"/>
  <c r="Q185" i="11"/>
  <c r="Q186" i="11"/>
  <c r="Q187" i="11"/>
  <c r="Q188" i="11"/>
  <c r="Q189" i="11"/>
  <c r="Q190" i="11"/>
  <c r="Q191" i="11"/>
  <c r="Q192" i="11"/>
  <c r="Q193" i="11"/>
  <c r="Q194" i="11"/>
  <c r="Q195" i="11"/>
  <c r="Q196" i="11"/>
  <c r="Q197" i="11"/>
  <c r="Q198" i="11"/>
  <c r="Q199" i="11"/>
  <c r="Q200" i="11"/>
  <c r="Q201" i="11"/>
  <c r="Q202" i="11"/>
  <c r="Q203" i="11"/>
  <c r="Q204" i="11"/>
  <c r="Q205" i="11"/>
  <c r="Q206" i="11"/>
  <c r="Q207" i="11"/>
  <c r="Q208" i="11"/>
  <c r="Q209" i="11"/>
  <c r="Q210" i="11"/>
  <c r="Q211" i="11"/>
  <c r="Q212" i="11"/>
  <c r="Q213" i="11"/>
  <c r="Q214" i="11"/>
  <c r="Q215" i="11"/>
  <c r="Q216" i="11"/>
  <c r="Q217" i="11"/>
  <c r="Q218" i="11"/>
  <c r="Q219" i="11"/>
  <c r="Q220" i="11"/>
  <c r="Q221" i="11"/>
  <c r="Q222" i="11"/>
  <c r="Q223" i="11"/>
  <c r="Q224" i="11"/>
  <c r="Q225" i="11"/>
  <c r="Q227" i="11"/>
  <c r="Q228" i="11"/>
  <c r="Q229" i="11"/>
  <c r="Q230" i="11"/>
  <c r="Q231" i="11"/>
  <c r="Q232" i="11"/>
  <c r="Q233" i="11"/>
  <c r="Q234" i="11"/>
  <c r="Q235" i="11"/>
  <c r="Q236" i="11"/>
  <c r="Q237" i="11"/>
  <c r="Q238" i="11"/>
  <c r="Q239" i="11"/>
  <c r="Q240" i="11"/>
  <c r="Q242" i="11"/>
  <c r="Q243" i="11"/>
  <c r="Q244" i="11"/>
  <c r="Q245" i="11"/>
  <c r="Q246" i="11"/>
  <c r="Q247" i="11"/>
  <c r="Q248" i="11"/>
  <c r="Q249" i="11"/>
  <c r="Q250" i="11"/>
  <c r="Q251" i="11"/>
  <c r="Q252" i="11"/>
  <c r="Q253" i="11"/>
  <c r="Q254" i="11"/>
  <c r="Q255" i="11"/>
  <c r="Q257" i="11"/>
  <c r="Q258" i="11"/>
  <c r="Q259" i="11"/>
  <c r="Q260" i="11"/>
  <c r="Q261" i="11"/>
  <c r="Q262" i="11"/>
  <c r="Q263" i="11"/>
  <c r="Q264" i="11"/>
  <c r="Q265" i="11"/>
  <c r="Q266" i="11"/>
  <c r="Q267" i="11"/>
  <c r="Q268" i="11"/>
  <c r="Q269" i="11"/>
  <c r="Q270" i="11"/>
  <c r="Q272" i="11"/>
  <c r="Q273" i="11"/>
  <c r="Q274" i="11"/>
  <c r="Q275" i="11"/>
  <c r="Q276" i="11"/>
  <c r="Q277" i="11"/>
  <c r="Q278" i="11"/>
  <c r="Q279" i="11"/>
  <c r="Q280" i="11"/>
  <c r="Q281" i="11"/>
  <c r="Q282" i="11"/>
  <c r="Q283" i="11"/>
  <c r="Q284" i="11"/>
  <c r="Q285" i="11"/>
  <c r="Q287" i="11"/>
  <c r="Q288" i="11"/>
  <c r="Q289" i="11"/>
  <c r="Q290" i="11"/>
  <c r="Q291" i="11"/>
  <c r="Q292" i="11"/>
  <c r="Q293" i="11"/>
  <c r="Q294" i="11"/>
  <c r="Q295" i="11"/>
  <c r="Q296" i="11"/>
  <c r="Q297" i="11"/>
  <c r="Q298" i="11"/>
  <c r="Q299" i="11"/>
  <c r="Q300" i="11"/>
  <c r="Q301" i="11"/>
  <c r="Q302" i="11"/>
  <c r="Q303" i="11"/>
  <c r="Q304" i="11"/>
  <c r="Q305" i="11"/>
  <c r="Q306" i="11"/>
  <c r="Q307" i="11"/>
  <c r="Q308" i="11"/>
  <c r="Q309" i="11"/>
  <c r="Q310" i="11"/>
  <c r="Q311" i="11"/>
  <c r="Q312" i="11"/>
  <c r="Q313" i="11"/>
  <c r="Q314" i="11"/>
  <c r="Q315" i="11"/>
  <c r="Q316" i="11"/>
  <c r="Q317" i="11"/>
  <c r="Q318" i="11"/>
  <c r="Q319" i="11"/>
  <c r="Q320" i="11"/>
  <c r="Q321" i="11"/>
  <c r="Q322" i="11"/>
  <c r="Q323" i="11"/>
  <c r="Q324" i="11"/>
  <c r="Q325" i="11"/>
  <c r="Q326" i="11"/>
  <c r="Q328" i="11"/>
  <c r="Q329" i="11"/>
  <c r="Q330" i="11"/>
  <c r="Q331" i="11"/>
  <c r="Q332" i="11"/>
  <c r="Q333" i="11"/>
  <c r="Q334" i="11"/>
  <c r="Q335" i="11"/>
  <c r="Q336" i="11"/>
  <c r="Q337" i="11"/>
  <c r="Q338" i="11"/>
  <c r="Q339" i="11"/>
  <c r="Q340" i="11"/>
  <c r="Q342" i="11"/>
  <c r="Q343" i="11"/>
  <c r="Q344" i="11"/>
  <c r="Q345" i="11"/>
  <c r="Q346" i="11"/>
  <c r="Q347" i="11"/>
  <c r="Q348" i="11"/>
  <c r="Q349" i="11"/>
  <c r="Q350" i="11"/>
  <c r="Q351" i="11"/>
  <c r="Q352" i="11"/>
  <c r="Q353" i="11"/>
  <c r="Q354" i="11"/>
  <c r="Q356" i="11"/>
  <c r="Q357" i="11"/>
  <c r="Q358" i="11"/>
  <c r="Q359" i="11"/>
  <c r="Q360" i="11"/>
  <c r="Q361" i="11"/>
  <c r="Q362" i="11"/>
  <c r="Q363" i="11"/>
  <c r="Q364" i="11"/>
  <c r="Q365" i="11"/>
  <c r="Q366" i="11"/>
  <c r="Q367" i="11"/>
  <c r="Q368" i="11"/>
  <c r="Q370" i="11"/>
  <c r="Q371" i="11"/>
  <c r="Q372" i="11"/>
  <c r="Q373" i="11"/>
  <c r="Q374" i="11"/>
  <c r="Q375" i="11"/>
  <c r="Q376" i="11"/>
  <c r="Q377" i="11"/>
  <c r="Q378" i="11"/>
  <c r="Q379" i="11"/>
  <c r="Q380" i="11"/>
  <c r="Q381" i="11"/>
  <c r="Q382" i="11"/>
  <c r="Q383" i="11"/>
  <c r="Q384" i="11"/>
  <c r="Q386" i="11"/>
  <c r="Q387" i="11"/>
  <c r="Q388" i="11"/>
  <c r="Q389" i="11"/>
  <c r="Q390" i="11"/>
  <c r="Q391" i="11"/>
  <c r="Q392" i="11"/>
  <c r="Q393" i="11"/>
  <c r="Q394" i="11"/>
  <c r="Q395" i="11"/>
  <c r="Q396" i="11"/>
  <c r="Q397" i="11"/>
  <c r="Q398" i="11"/>
  <c r="Q400" i="11"/>
  <c r="Q401" i="11"/>
  <c r="Q402" i="11"/>
  <c r="Q403" i="11"/>
  <c r="Q404" i="11"/>
  <c r="Q405" i="11"/>
  <c r="Q406" i="11"/>
  <c r="Q407" i="11"/>
  <c r="Q408" i="11"/>
  <c r="Q409" i="11"/>
  <c r="Q410" i="11"/>
  <c r="Q411" i="11"/>
  <c r="Q412" i="11"/>
  <c r="Q413" i="11"/>
  <c r="Q414" i="11"/>
  <c r="Q415" i="11"/>
  <c r="Q416" i="11"/>
  <c r="Q417" i="11"/>
  <c r="Q418" i="11"/>
  <c r="Q419" i="11"/>
  <c r="Q420" i="11"/>
  <c r="Q421" i="11"/>
  <c r="Q422" i="11"/>
  <c r="Q423" i="11"/>
  <c r="Q424" i="11"/>
  <c r="Q425" i="11"/>
  <c r="Q426" i="11"/>
  <c r="Q427" i="11"/>
  <c r="Q428" i="11"/>
  <c r="Q429" i="11"/>
  <c r="Q430" i="11"/>
  <c r="Q431" i="11"/>
  <c r="Q432" i="11"/>
  <c r="Q433" i="11"/>
  <c r="Q434" i="11"/>
  <c r="Q435" i="11"/>
  <c r="Q436" i="11"/>
  <c r="Q437" i="11"/>
  <c r="Q438" i="11"/>
  <c r="Q439" i="11"/>
  <c r="Q440" i="11"/>
  <c r="Q441" i="11"/>
  <c r="Q442" i="11"/>
  <c r="Q443" i="11"/>
  <c r="Q444" i="11"/>
  <c r="Q445" i="11"/>
  <c r="Q446" i="11"/>
  <c r="Q447" i="11"/>
  <c r="Q448" i="11"/>
  <c r="Q449" i="11"/>
  <c r="Q450" i="11"/>
  <c r="Q451" i="11"/>
  <c r="Q452" i="11"/>
  <c r="Q453" i="11"/>
  <c r="Q454" i="11"/>
  <c r="Q455" i="11"/>
  <c r="Q456" i="11"/>
  <c r="Q458" i="11"/>
  <c r="Q459" i="11"/>
  <c r="Q460" i="11"/>
  <c r="Q461" i="11"/>
  <c r="Q462" i="11"/>
  <c r="Q463" i="11"/>
  <c r="Q464" i="11"/>
  <c r="Q465" i="11"/>
  <c r="Q466" i="11"/>
  <c r="Q467" i="11"/>
  <c r="Q468" i="11"/>
  <c r="Q469" i="11"/>
  <c r="Q471" i="11"/>
  <c r="Q472" i="11"/>
  <c r="Q473" i="11"/>
  <c r="Q474" i="11"/>
  <c r="Q475" i="11"/>
  <c r="Q476" i="11"/>
  <c r="Q477" i="11"/>
  <c r="Q478" i="11"/>
  <c r="Q479" i="11"/>
  <c r="Q480" i="11"/>
  <c r="Q481" i="11"/>
  <c r="Q482" i="11"/>
  <c r="Q484" i="11"/>
  <c r="Q485" i="11"/>
  <c r="Q486" i="11"/>
  <c r="Q487" i="11"/>
  <c r="Q488" i="11"/>
  <c r="Q489" i="11"/>
  <c r="Q490" i="11"/>
  <c r="Q491" i="11"/>
  <c r="Q492" i="11"/>
  <c r="Q493" i="11"/>
  <c r="Q494" i="11"/>
  <c r="Q495" i="11"/>
  <c r="Q497" i="11"/>
  <c r="Q498" i="11"/>
  <c r="Q499" i="11"/>
  <c r="Q500" i="11"/>
  <c r="Q501" i="11"/>
  <c r="Q502" i="11"/>
  <c r="Q503" i="11"/>
  <c r="Q504" i="11"/>
  <c r="Q505" i="11"/>
  <c r="Q506" i="11"/>
  <c r="Q507" i="11"/>
  <c r="Q508" i="11"/>
  <c r="Q510" i="11"/>
  <c r="Q511" i="11"/>
  <c r="Q512" i="11"/>
  <c r="Q513" i="11"/>
  <c r="Q514" i="11"/>
  <c r="Q515" i="11"/>
  <c r="Q516" i="11"/>
  <c r="Q517" i="11"/>
  <c r="Q518" i="11"/>
  <c r="Q519" i="11"/>
  <c r="Q520" i="11"/>
  <c r="Q521" i="11"/>
  <c r="Q523" i="11"/>
  <c r="Q524" i="11"/>
  <c r="Q525" i="11"/>
  <c r="Q526" i="11"/>
  <c r="Q527" i="11"/>
  <c r="Q528" i="11"/>
  <c r="Q529" i="11"/>
  <c r="Q530" i="11"/>
  <c r="Q531" i="11"/>
  <c r="Q532" i="11"/>
  <c r="Q533" i="11"/>
  <c r="Q534" i="11"/>
  <c r="Q536" i="11"/>
  <c r="Q537" i="11"/>
  <c r="Q538" i="11"/>
  <c r="Q539" i="11"/>
  <c r="Q540" i="11"/>
  <c r="Q541" i="11"/>
  <c r="Q542" i="11"/>
  <c r="Q543" i="11"/>
  <c r="Q544" i="11"/>
  <c r="Q545" i="11"/>
  <c r="Q546" i="11"/>
  <c r="Q547" i="11"/>
  <c r="Q549" i="11"/>
  <c r="Q550" i="11"/>
  <c r="Q551" i="11"/>
  <c r="Q552" i="11"/>
  <c r="Q553" i="11"/>
  <c r="Q554" i="11"/>
  <c r="Q555" i="11"/>
  <c r="Q556" i="11"/>
  <c r="Q557" i="11"/>
  <c r="Q558" i="11"/>
  <c r="Q559" i="11"/>
  <c r="Q560" i="11"/>
  <c r="Q562" i="11"/>
  <c r="Q563" i="11"/>
  <c r="Q564" i="11"/>
  <c r="Q565" i="11"/>
  <c r="Q566" i="11"/>
  <c r="Q567" i="11"/>
  <c r="Q568" i="11"/>
  <c r="Q569" i="11"/>
  <c r="Q570" i="11"/>
  <c r="Q571" i="11"/>
  <c r="Q572" i="11"/>
  <c r="Q573" i="11"/>
  <c r="Q575" i="11"/>
  <c r="Q576" i="11"/>
  <c r="Q577" i="11"/>
  <c r="Q578" i="11"/>
  <c r="Q579" i="11"/>
  <c r="Q580" i="11"/>
  <c r="Q581" i="11"/>
  <c r="Q582" i="11"/>
  <c r="Q583" i="11"/>
  <c r="Q584" i="11"/>
  <c r="Q585" i="11"/>
  <c r="Q586" i="11"/>
  <c r="Q587" i="11"/>
  <c r="Q588" i="11"/>
  <c r="Q589" i="11"/>
  <c r="Q590" i="11"/>
  <c r="Q591" i="11"/>
  <c r="Q592" i="11"/>
  <c r="Q593" i="11"/>
  <c r="Q594" i="11"/>
  <c r="Q595" i="11"/>
  <c r="Q596" i="11"/>
  <c r="Q597" i="11"/>
  <c r="Q599" i="11"/>
  <c r="Q600" i="11"/>
  <c r="Q601" i="11"/>
  <c r="Q602" i="11"/>
  <c r="Q603" i="11"/>
  <c r="Q604" i="11"/>
  <c r="Q605" i="11"/>
  <c r="Q606" i="11"/>
  <c r="Q607" i="11"/>
  <c r="Q608" i="11"/>
  <c r="Q609" i="11"/>
  <c r="Q610" i="11"/>
  <c r="Q612" i="11"/>
  <c r="Q613" i="11"/>
  <c r="Q614" i="11"/>
  <c r="Q615" i="11"/>
  <c r="Q616" i="11"/>
  <c r="Q617" i="11"/>
  <c r="Q618" i="11"/>
  <c r="Q619" i="11"/>
  <c r="Q620" i="11"/>
  <c r="Q621" i="11"/>
  <c r="Q622" i="11"/>
  <c r="Q623" i="11"/>
  <c r="Q625" i="11"/>
  <c r="Q626" i="11"/>
  <c r="Q627" i="11"/>
  <c r="Q628" i="11"/>
  <c r="Q629" i="11"/>
  <c r="Q630" i="11"/>
  <c r="Q631" i="11"/>
  <c r="Q632" i="11"/>
  <c r="Q633" i="11"/>
  <c r="Q634" i="11"/>
  <c r="Q635" i="11"/>
  <c r="Q636" i="11"/>
  <c r="Q637" i="11"/>
  <c r="Q638" i="11"/>
  <c r="Q639" i="11"/>
  <c r="Q640" i="11"/>
  <c r="Q641" i="11"/>
  <c r="Q642" i="11"/>
  <c r="Q643" i="11"/>
  <c r="Q644" i="11"/>
  <c r="Q645" i="11"/>
  <c r="Q646" i="11"/>
  <c r="Q647" i="11"/>
  <c r="Q648" i="11"/>
  <c r="Q649" i="11"/>
  <c r="Q650" i="11"/>
  <c r="Q651" i="11"/>
  <c r="Q652" i="11"/>
  <c r="Q653" i="11"/>
  <c r="Q654" i="11"/>
  <c r="Q655" i="11"/>
  <c r="Q656" i="11"/>
  <c r="Q657" i="11"/>
  <c r="Q658" i="11"/>
  <c r="Q659" i="11"/>
  <c r="Q660" i="11"/>
  <c r="Q661" i="11"/>
  <c r="Q662" i="11"/>
  <c r="Q663" i="11"/>
  <c r="Q664" i="11"/>
  <c r="Q665" i="11"/>
  <c r="Q666" i="11"/>
  <c r="Q667" i="11"/>
  <c r="Q669" i="11"/>
  <c r="Q670" i="11"/>
  <c r="Q671" i="11"/>
  <c r="Q672" i="11"/>
  <c r="Q673" i="11"/>
  <c r="Q674" i="11"/>
  <c r="Q675" i="11"/>
  <c r="Q676" i="11"/>
  <c r="Q677" i="11"/>
  <c r="Q678" i="11"/>
  <c r="Q679" i="11"/>
  <c r="Q681" i="11"/>
  <c r="Q682" i="11"/>
  <c r="Q683" i="11"/>
  <c r="Q684" i="11"/>
  <c r="Q685" i="11"/>
  <c r="Q686" i="11"/>
  <c r="Q687" i="11"/>
  <c r="Q688" i="11"/>
  <c r="Q689" i="11"/>
  <c r="Q690" i="11"/>
  <c r="Q691" i="11"/>
  <c r="Q693" i="11"/>
  <c r="Q694" i="11"/>
  <c r="Q695" i="11"/>
  <c r="Q696" i="11"/>
  <c r="Q697" i="11"/>
  <c r="Q698" i="11"/>
  <c r="Q699" i="11"/>
  <c r="Q700" i="11"/>
  <c r="Q701" i="11"/>
  <c r="Q702" i="11"/>
  <c r="Q703" i="11"/>
  <c r="Q705" i="11"/>
  <c r="Q706" i="11"/>
  <c r="Q707" i="11"/>
  <c r="Q708" i="11"/>
  <c r="Q709" i="11"/>
  <c r="Q710" i="11"/>
  <c r="Q711" i="11"/>
  <c r="Q712" i="11"/>
  <c r="Q713" i="11"/>
  <c r="Q714" i="11"/>
  <c r="Q715" i="11"/>
  <c r="Q717" i="11"/>
  <c r="Q718" i="11"/>
  <c r="Q719" i="11"/>
  <c r="Q720" i="11"/>
  <c r="Q721" i="11"/>
  <c r="Q722" i="11"/>
  <c r="Q723" i="11"/>
  <c r="Q724" i="11"/>
  <c r="Q725" i="11"/>
  <c r="Q726" i="11"/>
  <c r="Q727" i="11"/>
  <c r="Q729" i="11"/>
  <c r="Q730" i="11"/>
  <c r="Q731" i="11"/>
  <c r="Q732" i="11"/>
  <c r="Q733" i="11"/>
  <c r="Q734" i="11"/>
  <c r="Q735" i="11"/>
  <c r="Q736" i="11"/>
  <c r="Q737" i="11"/>
  <c r="Q738" i="11"/>
  <c r="Q739" i="11"/>
  <c r="Q741" i="11"/>
  <c r="Q742" i="11"/>
  <c r="Q743" i="11"/>
  <c r="Q744" i="11"/>
  <c r="Q745" i="11"/>
  <c r="Q746" i="11"/>
  <c r="Q747" i="11"/>
  <c r="Q748" i="11"/>
  <c r="Q749" i="11"/>
  <c r="Q750" i="11"/>
  <c r="Q751" i="11"/>
  <c r="Q752" i="11"/>
  <c r="Q753" i="11"/>
  <c r="Q754" i="11"/>
  <c r="Q755" i="11"/>
  <c r="Q756" i="11"/>
  <c r="Q757" i="11"/>
  <c r="Q758" i="11"/>
  <c r="Q759" i="11"/>
  <c r="Q760" i="11"/>
  <c r="Q761" i="11"/>
  <c r="Q762" i="11"/>
  <c r="Q763" i="11"/>
  <c r="Q764" i="11"/>
  <c r="Q765" i="11"/>
  <c r="Q766" i="11"/>
  <c r="Q767" i="11"/>
  <c r="Q768" i="11"/>
  <c r="Q769" i="11"/>
  <c r="Q770" i="11"/>
  <c r="Q771" i="11"/>
  <c r="Q772" i="11"/>
  <c r="Q773" i="11"/>
  <c r="Q774" i="11"/>
  <c r="Q775" i="11"/>
  <c r="Q776" i="11"/>
  <c r="Q777" i="11"/>
  <c r="Q778" i="11"/>
  <c r="Q779" i="11"/>
  <c r="Q780" i="11"/>
  <c r="Q781" i="11"/>
  <c r="Q782" i="11"/>
  <c r="Q783" i="11"/>
  <c r="Q784" i="11"/>
  <c r="Q785" i="11"/>
  <c r="Q786" i="11"/>
  <c r="Q787" i="11"/>
  <c r="Q788" i="11"/>
  <c r="Q789" i="11"/>
  <c r="Q791" i="11"/>
  <c r="Q792" i="11"/>
  <c r="Q793" i="11"/>
  <c r="Q794" i="11"/>
  <c r="Q795" i="11"/>
  <c r="Q796" i="11"/>
  <c r="Q797" i="11"/>
  <c r="Q798" i="11"/>
  <c r="Q799" i="11"/>
  <c r="Q800" i="11"/>
  <c r="Q801" i="11"/>
  <c r="Q803" i="11"/>
  <c r="Q804" i="11"/>
  <c r="Q805" i="11"/>
  <c r="Q806" i="11"/>
  <c r="Q807" i="11"/>
  <c r="Q808" i="11"/>
  <c r="Q809" i="11"/>
  <c r="Q810" i="11"/>
  <c r="Q811" i="11"/>
  <c r="Q812" i="11"/>
  <c r="Q813" i="11"/>
  <c r="Q815" i="11"/>
  <c r="Q816" i="11"/>
  <c r="Q817" i="11"/>
  <c r="Q818" i="11"/>
  <c r="Q819" i="11"/>
  <c r="Q820" i="11"/>
  <c r="Q821" i="11"/>
  <c r="Q822" i="11"/>
  <c r="Q823" i="11"/>
  <c r="Q824" i="11"/>
  <c r="Q825" i="11"/>
  <c r="Q826" i="11"/>
  <c r="Q827" i="11"/>
  <c r="Q828" i="11"/>
  <c r="Q829" i="11"/>
  <c r="Q830" i="11"/>
  <c r="Q831" i="11"/>
  <c r="Q832" i="11"/>
  <c r="Q833" i="11"/>
  <c r="Q834" i="11"/>
  <c r="Q836" i="11"/>
  <c r="Q837" i="11"/>
  <c r="Q838" i="11"/>
  <c r="Q839" i="11"/>
  <c r="Q840" i="11"/>
  <c r="Q841" i="11"/>
  <c r="Q842" i="11"/>
  <c r="Q843" i="11"/>
  <c r="Q844" i="11"/>
  <c r="Q845" i="11"/>
  <c r="Q846" i="11"/>
  <c r="Q848" i="11"/>
  <c r="Q849" i="11"/>
  <c r="Q850" i="11"/>
  <c r="Q851" i="11"/>
  <c r="Q852" i="11"/>
  <c r="Q853" i="11"/>
  <c r="Q854" i="11"/>
  <c r="Q855" i="11"/>
  <c r="Q856" i="11"/>
  <c r="Q857" i="11"/>
  <c r="Q858" i="11"/>
  <c r="Q859" i="11"/>
  <c r="Q860" i="11"/>
  <c r="Q861" i="11"/>
  <c r="Q862" i="11"/>
  <c r="Q863" i="11"/>
  <c r="Q864" i="11"/>
  <c r="Q865" i="11"/>
  <c r="Q866" i="11"/>
  <c r="Q867" i="11"/>
  <c r="Q868" i="11"/>
  <c r="Q869" i="11"/>
  <c r="Q870" i="11"/>
  <c r="Q871" i="11"/>
  <c r="Q872" i="11"/>
  <c r="Q873" i="11"/>
  <c r="Q874" i="11"/>
  <c r="Q875" i="11"/>
  <c r="Q876" i="11"/>
  <c r="Q877" i="11"/>
  <c r="Q878" i="11"/>
  <c r="Q879" i="11"/>
  <c r="Q880" i="11"/>
  <c r="Q881" i="11"/>
  <c r="Q882" i="11"/>
  <c r="Q883" i="11"/>
  <c r="Q884" i="11"/>
  <c r="Q885" i="11"/>
  <c r="Q886" i="11"/>
  <c r="Q887" i="11"/>
  <c r="Q889" i="11"/>
  <c r="Q890" i="11"/>
  <c r="Q891" i="11"/>
  <c r="Q892" i="11"/>
  <c r="Q893" i="11"/>
  <c r="Q894" i="11"/>
  <c r="Q895" i="11"/>
  <c r="Q896" i="11"/>
  <c r="Q897" i="11"/>
  <c r="Q898" i="11"/>
  <c r="Q899" i="11"/>
  <c r="Q901" i="11"/>
  <c r="Q902" i="11"/>
  <c r="Q903" i="11"/>
  <c r="Q904" i="11"/>
  <c r="Q905" i="11"/>
  <c r="Q906" i="11"/>
  <c r="Q907" i="11"/>
  <c r="Q908" i="11"/>
  <c r="Q909" i="11"/>
  <c r="Q910" i="11"/>
  <c r="Q912" i="11"/>
  <c r="Q913" i="11"/>
  <c r="Q914" i="11"/>
  <c r="Q915" i="11"/>
  <c r="Q916" i="11"/>
  <c r="Q917" i="11"/>
  <c r="Q918" i="11"/>
  <c r="Q919" i="11"/>
  <c r="Q920" i="11"/>
  <c r="Q921" i="11"/>
  <c r="Q923" i="11"/>
  <c r="Q924" i="11"/>
  <c r="Q925" i="11"/>
  <c r="Q926" i="11"/>
  <c r="Q927" i="11"/>
  <c r="Q928" i="11"/>
  <c r="Q929" i="11"/>
  <c r="Q930" i="11"/>
  <c r="Q931" i="11"/>
  <c r="Q932" i="11"/>
  <c r="Q934" i="11"/>
  <c r="Q935" i="11"/>
  <c r="Q936" i="11"/>
  <c r="Q937" i="11"/>
  <c r="Q938" i="11"/>
  <c r="Q939" i="11"/>
  <c r="Q940" i="11"/>
  <c r="Q941" i="11"/>
  <c r="Q942" i="11"/>
  <c r="Q943" i="11"/>
  <c r="Q945" i="11"/>
  <c r="Q946" i="11"/>
  <c r="Q947" i="11"/>
  <c r="Q948" i="11"/>
  <c r="Q949" i="11"/>
  <c r="Q950" i="11"/>
  <c r="Q951" i="11"/>
  <c r="Q952" i="11"/>
  <c r="Q953" i="11"/>
  <c r="Q954" i="11"/>
  <c r="Q956" i="11"/>
  <c r="Q957" i="11"/>
  <c r="Q958" i="11"/>
  <c r="Q959" i="11"/>
  <c r="Q960" i="11"/>
  <c r="Q961" i="11"/>
  <c r="Q962" i="11"/>
  <c r="Q963" i="11"/>
  <c r="Q964" i="11"/>
  <c r="Q965" i="11"/>
  <c r="Q967" i="11"/>
  <c r="Q968" i="11"/>
  <c r="Q969" i="11"/>
  <c r="Q970" i="11"/>
  <c r="Q971" i="11"/>
  <c r="Q972" i="11"/>
  <c r="Q973" i="11"/>
  <c r="Q974" i="11"/>
  <c r="Q975" i="11"/>
  <c r="Q976" i="11"/>
  <c r="Q978" i="11"/>
  <c r="Q979" i="11"/>
  <c r="Q980" i="11"/>
  <c r="Q981" i="11"/>
  <c r="Q982" i="11"/>
  <c r="Q983" i="11"/>
  <c r="Q984" i="11"/>
  <c r="Q985" i="11"/>
  <c r="Q986" i="11"/>
  <c r="Q987" i="11"/>
  <c r="Q988" i="11"/>
  <c r="Q989" i="11"/>
  <c r="Q990" i="11"/>
  <c r="Q991" i="11"/>
  <c r="Q992" i="11"/>
  <c r="Q993" i="11"/>
  <c r="Q994" i="11"/>
  <c r="Q995" i="11"/>
  <c r="Q996" i="11"/>
  <c r="Q997" i="11"/>
  <c r="Q999" i="11"/>
  <c r="Q1000" i="11"/>
  <c r="Q1001" i="11"/>
  <c r="Q1002" i="11"/>
  <c r="Q1003" i="11"/>
  <c r="Q1004" i="11"/>
  <c r="Q1005" i="11"/>
  <c r="Q1006" i="11"/>
  <c r="Q1007" i="11"/>
  <c r="Q1008" i="11"/>
  <c r="Q1009" i="11"/>
  <c r="Q1010" i="11"/>
  <c r="Q1012" i="11"/>
  <c r="Q1013" i="11"/>
  <c r="Q1014" i="11"/>
  <c r="Q1015" i="11"/>
  <c r="Q1016" i="11"/>
  <c r="Q1017" i="11"/>
  <c r="Q1018" i="11"/>
  <c r="Q1019" i="11"/>
  <c r="Q1020" i="11"/>
  <c r="Q1021" i="11"/>
  <c r="Q1022" i="11"/>
  <c r="Q1023" i="11"/>
  <c r="Q1024" i="11"/>
  <c r="Q1025" i="11"/>
  <c r="Q1026" i="11"/>
  <c r="Q1027" i="11"/>
  <c r="Q1028" i="11"/>
  <c r="Q1029" i="11"/>
  <c r="Q1030" i="11"/>
  <c r="Q1031" i="11"/>
  <c r="Q1032" i="11"/>
  <c r="Q1033" i="11"/>
  <c r="Q1034" i="11"/>
  <c r="Q1035" i="11"/>
  <c r="Q1036" i="11"/>
  <c r="Q1037" i="11"/>
  <c r="Q1038" i="11"/>
  <c r="Q1039" i="11"/>
  <c r="Q1040" i="11"/>
  <c r="Q1041" i="11"/>
  <c r="Q1042" i="11"/>
  <c r="Q1043" i="11"/>
  <c r="Q1044" i="11"/>
  <c r="Q1045" i="11"/>
  <c r="Q1046" i="11"/>
  <c r="Q1047" i="11"/>
  <c r="Q1048" i="11"/>
  <c r="Q1049" i="11"/>
  <c r="Q1050" i="11"/>
  <c r="Q1051" i="11"/>
  <c r="Q1052" i="11"/>
  <c r="Q1054" i="11"/>
  <c r="Q1055" i="11"/>
  <c r="Q1056" i="11"/>
  <c r="Q1057" i="11"/>
  <c r="Q1058" i="11"/>
  <c r="Q1059" i="11"/>
  <c r="Q1060" i="11"/>
  <c r="Q1061" i="11"/>
  <c r="Q1062" i="11"/>
  <c r="Q1063" i="11"/>
  <c r="Q1064" i="11"/>
  <c r="Q1065" i="11"/>
  <c r="Q1066" i="11"/>
  <c r="Q1067" i="11"/>
  <c r="Q1068" i="11"/>
  <c r="Q1069" i="11"/>
  <c r="Q1070" i="11"/>
  <c r="Q1071" i="11"/>
  <c r="Q1072" i="11"/>
  <c r="Q1073" i="11"/>
  <c r="Q1074" i="11"/>
  <c r="Q1075" i="11"/>
  <c r="Q1076" i="11"/>
  <c r="Q1077" i="11"/>
  <c r="Q1078" i="11"/>
  <c r="Q1079" i="11"/>
  <c r="Q1080" i="11"/>
  <c r="Q1081" i="11"/>
  <c r="Q1082" i="11"/>
  <c r="Q1083" i="11"/>
  <c r="Q1084" i="11"/>
  <c r="Q1085" i="11"/>
  <c r="Q1086" i="11"/>
  <c r="Q1087" i="11"/>
  <c r="Q1088" i="11"/>
  <c r="Q1089" i="11"/>
  <c r="Q1090" i="11"/>
  <c r="Q1091" i="11"/>
  <c r="Q1092" i="11"/>
  <c r="Q1093" i="11"/>
  <c r="Q1094" i="11"/>
  <c r="Q1095" i="11"/>
  <c r="Q1096" i="11"/>
  <c r="Q1097" i="11"/>
  <c r="Q1098" i="11"/>
  <c r="Q1099" i="11"/>
  <c r="Q1100" i="11"/>
  <c r="Q1101" i="11"/>
  <c r="Q1102" i="11"/>
  <c r="Q1103" i="11"/>
  <c r="Q1104" i="11"/>
  <c r="Q1105" i="11"/>
  <c r="Q1106" i="11"/>
  <c r="Q1107" i="11"/>
  <c r="Q1108" i="11"/>
  <c r="Q1109" i="11"/>
  <c r="Q1110" i="11"/>
  <c r="Q1111" i="11"/>
  <c r="Q1112" i="11"/>
  <c r="Q1113" i="11"/>
  <c r="Q1114" i="11"/>
  <c r="Q1115" i="11"/>
  <c r="Q1117" i="11"/>
  <c r="Q1118" i="11"/>
  <c r="Q1119" i="11"/>
  <c r="Q1120" i="11"/>
  <c r="Q1121" i="11"/>
  <c r="Q1122" i="11"/>
  <c r="Q1123" i="11"/>
  <c r="Q1124" i="11"/>
  <c r="Q1125" i="11"/>
  <c r="Q1126" i="11"/>
  <c r="Q1128" i="11"/>
  <c r="Q1129" i="11"/>
  <c r="Q1130" i="11"/>
  <c r="Q1131" i="11"/>
  <c r="Q1132" i="11"/>
  <c r="Q1133" i="11"/>
  <c r="Q1134" i="11"/>
  <c r="Q1135" i="11"/>
  <c r="Q1136" i="11"/>
  <c r="Q1138" i="11"/>
  <c r="Q1139" i="11"/>
  <c r="Q1140" i="11"/>
  <c r="Q1141" i="11"/>
  <c r="Q1142" i="11"/>
  <c r="Q1143" i="11"/>
  <c r="Q1144" i="11"/>
  <c r="Q1145" i="11"/>
  <c r="Q1146" i="11"/>
  <c r="Q1148" i="11"/>
  <c r="Q1149" i="11"/>
  <c r="Q1150" i="11"/>
  <c r="Q1151" i="11"/>
  <c r="Q1152" i="11"/>
  <c r="Q1153" i="11"/>
  <c r="Q1154" i="11"/>
  <c r="Q1155" i="11"/>
  <c r="Q1156" i="11"/>
  <c r="Q1158" i="11"/>
  <c r="Q1159" i="11"/>
  <c r="Q1160" i="11"/>
  <c r="Q1161" i="11"/>
  <c r="Q1162" i="11"/>
  <c r="Q1163" i="11"/>
  <c r="Q1164" i="11"/>
  <c r="Q1165" i="11"/>
  <c r="Q1166" i="11"/>
  <c r="Q1168" i="11"/>
  <c r="Q1169" i="11"/>
  <c r="Q1170" i="11"/>
  <c r="Q1171" i="11"/>
  <c r="Q1172" i="11"/>
  <c r="Q1173" i="11"/>
  <c r="Q1174" i="11"/>
  <c r="Q1175" i="11"/>
  <c r="Q1176" i="11"/>
  <c r="Q1178" i="11"/>
  <c r="Q1179" i="11"/>
  <c r="Q1180" i="11"/>
  <c r="Q1181" i="11"/>
  <c r="Q1182" i="11"/>
  <c r="Q1183" i="11"/>
  <c r="Q1184" i="11"/>
  <c r="Q1185" i="11"/>
  <c r="Q1186" i="11"/>
  <c r="Q1188" i="11"/>
  <c r="Q1189" i="11"/>
  <c r="Q1190" i="11"/>
  <c r="Q1191" i="11"/>
  <c r="Q1192" i="11"/>
  <c r="Q1193" i="11"/>
  <c r="Q1194" i="11"/>
  <c r="Q1195" i="11"/>
  <c r="Q1196" i="11"/>
  <c r="Q1198" i="11"/>
  <c r="Q1199" i="11"/>
  <c r="Q1200" i="11"/>
  <c r="Q1201" i="11"/>
  <c r="Q1202" i="11"/>
  <c r="Q1203" i="11"/>
  <c r="Q1204" i="11"/>
  <c r="Q1205" i="11"/>
  <c r="Q1206" i="11"/>
  <c r="Q1208" i="11"/>
  <c r="Q1209" i="11"/>
  <c r="Q1210" i="11"/>
  <c r="Q1211" i="11"/>
  <c r="Q1212" i="11"/>
  <c r="Q1213" i="11"/>
  <c r="Q1214" i="11"/>
  <c r="Q1215" i="11"/>
  <c r="Q1216" i="11"/>
  <c r="Q1218" i="11"/>
  <c r="Q1219" i="11"/>
  <c r="Q1220" i="11"/>
  <c r="Q1221" i="11"/>
  <c r="Q1222" i="11"/>
  <c r="Q1223" i="11"/>
  <c r="Q1224" i="11"/>
  <c r="Q1225" i="11"/>
  <c r="Q1226" i="11"/>
  <c r="Q1228" i="11"/>
  <c r="Q1229" i="11"/>
  <c r="Q1230" i="11"/>
  <c r="Q1231" i="11"/>
  <c r="Q1232" i="11"/>
  <c r="Q1233" i="11"/>
  <c r="Q1234" i="11"/>
  <c r="Q1235" i="11"/>
  <c r="Q1236" i="11"/>
  <c r="Q1238" i="11"/>
  <c r="Q1239" i="11"/>
  <c r="Q1240" i="11"/>
  <c r="Q1241" i="11"/>
  <c r="Q1242" i="11"/>
  <c r="Q1243" i="11"/>
  <c r="Q1244" i="11"/>
  <c r="Q1245" i="11"/>
  <c r="Q1246" i="11"/>
  <c r="Q1248" i="11"/>
  <c r="Q1249" i="11"/>
  <c r="Q1250" i="11"/>
  <c r="Q1251" i="11"/>
  <c r="Q1252" i="11"/>
  <c r="Q1253" i="11"/>
  <c r="Q1254" i="11"/>
  <c r="Q1255" i="11"/>
  <c r="Q1256" i="11"/>
  <c r="Q1258" i="11"/>
  <c r="Q1259" i="11"/>
  <c r="Q1260" i="11"/>
  <c r="Q1261" i="11"/>
  <c r="Q1262" i="11"/>
  <c r="Q1263" i="11"/>
  <c r="Q1264" i="11"/>
  <c r="Q1265" i="11"/>
  <c r="Q1266" i="11"/>
  <c r="Q1267" i="11"/>
  <c r="Q1268" i="11"/>
  <c r="Q1269" i="11"/>
  <c r="Q1271" i="11"/>
  <c r="Q1272" i="11"/>
  <c r="Q1273" i="11"/>
  <c r="Q1274" i="11"/>
  <c r="Q1275" i="11"/>
  <c r="Q1276" i="11"/>
  <c r="Q1277" i="11"/>
  <c r="Q1278" i="11"/>
  <c r="Q1279" i="11"/>
  <c r="Q1281" i="11"/>
  <c r="Q1282" i="11"/>
  <c r="Q1283" i="11"/>
  <c r="Q1284" i="11"/>
  <c r="Q1285" i="11"/>
  <c r="Q1286" i="11"/>
  <c r="Q1287" i="11"/>
  <c r="Q1288" i="11"/>
  <c r="Q1289" i="11"/>
  <c r="Q1291" i="11"/>
  <c r="Q1292" i="11"/>
  <c r="Q1293" i="11"/>
  <c r="Q1294" i="11"/>
  <c r="Q1295" i="11"/>
  <c r="Q1296" i="11"/>
  <c r="Q1297" i="11"/>
  <c r="Q1298" i="11"/>
  <c r="Q1299" i="11"/>
  <c r="Q1301" i="11"/>
  <c r="Q1302" i="11"/>
  <c r="Q1303" i="11"/>
  <c r="Q1304" i="11"/>
  <c r="Q1305" i="11"/>
  <c r="Q1306" i="11"/>
  <c r="Q1307" i="11"/>
  <c r="Q1308" i="11"/>
  <c r="Q1309" i="11"/>
  <c r="Q1310" i="11"/>
  <c r="Q1311" i="11"/>
  <c r="Q1312" i="11"/>
  <c r="Q1313" i="11"/>
  <c r="Q1314" i="11"/>
  <c r="Q1315" i="11"/>
  <c r="Q1316" i="11"/>
  <c r="Q1318" i="11"/>
  <c r="Q1319" i="11"/>
  <c r="Q1320" i="11"/>
  <c r="Q1321" i="11"/>
  <c r="Q1322" i="11"/>
  <c r="Q1323" i="11"/>
  <c r="Q1324" i="11"/>
  <c r="Q1325" i="11"/>
  <c r="Q1326" i="11"/>
  <c r="Q1327" i="11"/>
  <c r="Q1328" i="11"/>
  <c r="Q1329" i="11"/>
  <c r="Q1330" i="11"/>
  <c r="Q1331" i="11"/>
  <c r="Q1332" i="11"/>
  <c r="Q1333" i="11"/>
  <c r="Q1334" i="11"/>
  <c r="Q1335" i="11"/>
  <c r="Q1337" i="11"/>
  <c r="Q1338" i="11"/>
  <c r="Q1339" i="11"/>
  <c r="Q1340" i="11"/>
  <c r="Q1341" i="11"/>
  <c r="Q1342" i="11"/>
  <c r="Q1343" i="11"/>
  <c r="Q1344" i="11"/>
  <c r="Q1345" i="11"/>
  <c r="Q1347" i="11"/>
  <c r="Q1348" i="11"/>
  <c r="Q1349" i="11"/>
  <c r="Q1350" i="11"/>
  <c r="Q1351" i="11"/>
  <c r="Q1352" i="11"/>
  <c r="Q1353" i="11"/>
  <c r="Q1354" i="11"/>
  <c r="Q1355" i="11"/>
  <c r="Q1357" i="11"/>
  <c r="Q1358" i="11"/>
  <c r="Q1359" i="11"/>
  <c r="Q1360" i="11"/>
  <c r="Q1361" i="11"/>
  <c r="Q1362" i="11"/>
  <c r="Q1363" i="11"/>
  <c r="Q1364" i="11"/>
  <c r="Q1365" i="11"/>
  <c r="Q1366" i="11"/>
  <c r="Q1367" i="11"/>
  <c r="Q1368" i="11"/>
  <c r="Q1369" i="11"/>
  <c r="Q1370" i="11"/>
  <c r="Q1371" i="11"/>
  <c r="Q1372" i="11"/>
  <c r="Q1373" i="11"/>
  <c r="Q1374" i="11"/>
  <c r="Q1375" i="11"/>
  <c r="Q1376" i="11"/>
  <c r="Q1377" i="11"/>
  <c r="Q1378" i="11"/>
  <c r="Q1380" i="11"/>
  <c r="Q1381" i="11"/>
  <c r="Q1382" i="11"/>
  <c r="Q1383" i="11"/>
  <c r="Q1384" i="11"/>
  <c r="Q1385" i="11"/>
  <c r="Q1386" i="11"/>
  <c r="Q1387" i="11"/>
  <c r="Q1388" i="11"/>
  <c r="Q1389" i="11"/>
  <c r="Q1390" i="11"/>
  <c r="Q1391" i="11"/>
  <c r="Q1392" i="11"/>
  <c r="Q1393" i="11"/>
  <c r="Q1394" i="11"/>
  <c r="Q1395" i="11"/>
  <c r="Q1396" i="11"/>
  <c r="Q1398" i="11"/>
  <c r="Q1399" i="11"/>
  <c r="Q1400" i="11"/>
  <c r="Q1401" i="11"/>
  <c r="Q1402" i="11"/>
  <c r="Q1403" i="11"/>
  <c r="Q1404" i="11"/>
  <c r="Q1405" i="11"/>
  <c r="Q1406" i="11"/>
  <c r="Q1408" i="11"/>
  <c r="Q1409" i="11"/>
  <c r="Q1410" i="11"/>
  <c r="Q1411" i="11"/>
  <c r="Q1412" i="11"/>
  <c r="Q1413" i="11"/>
  <c r="Q1414" i="11"/>
  <c r="Q1415" i="11"/>
  <c r="Q1416" i="11"/>
  <c r="Q1418" i="11"/>
  <c r="Q1419" i="11"/>
  <c r="Q1420" i="11"/>
  <c r="Q1421" i="11"/>
  <c r="Q1422" i="11"/>
  <c r="Q1423" i="11"/>
  <c r="Q1424" i="11"/>
  <c r="Q1425" i="11"/>
  <c r="Q1426" i="11"/>
  <c r="Q1428" i="11"/>
  <c r="Q1429" i="11"/>
  <c r="Q1430" i="11"/>
  <c r="Q1431" i="11"/>
  <c r="Q1432" i="11"/>
  <c r="Q1433" i="11"/>
  <c r="Q1434" i="11"/>
  <c r="Q1435" i="11"/>
  <c r="Q1436" i="11"/>
  <c r="Q1438" i="11"/>
  <c r="Q1439" i="11"/>
  <c r="Q1440" i="11"/>
  <c r="Q1441" i="11"/>
  <c r="Q1442" i="11"/>
  <c r="Q1443" i="11"/>
  <c r="Q1444" i="11"/>
  <c r="Q1445" i="11"/>
  <c r="Q1447" i="11"/>
  <c r="Q1448" i="11"/>
  <c r="Q1449" i="11"/>
  <c r="Q1450" i="11"/>
  <c r="Q1451" i="11"/>
  <c r="Q1452" i="11"/>
  <c r="Q1453" i="11"/>
  <c r="Q1454" i="11"/>
  <c r="Q1456" i="11"/>
  <c r="Q1457" i="11"/>
  <c r="Q1458" i="11"/>
  <c r="Q1459" i="11"/>
  <c r="Q1460" i="11"/>
  <c r="Q1461" i="11"/>
  <c r="Q1462" i="11"/>
  <c r="Q1463" i="11"/>
  <c r="Q1465" i="11"/>
  <c r="Q1466" i="11"/>
  <c r="Q1467" i="11"/>
  <c r="Q1468" i="11"/>
  <c r="Q1469" i="11"/>
  <c r="Q1470" i="11"/>
  <c r="Q1471" i="11"/>
  <c r="Q1472" i="11"/>
  <c r="Q1474" i="11"/>
  <c r="Q1475" i="11"/>
  <c r="Q1476" i="11"/>
  <c r="Q1477" i="11"/>
  <c r="Q1478" i="11"/>
  <c r="Q1479" i="11"/>
  <c r="Q1480" i="11"/>
  <c r="Q1481" i="11"/>
  <c r="Q1483" i="11"/>
  <c r="Q1484" i="11"/>
  <c r="Q1485" i="11"/>
  <c r="Q1486" i="11"/>
  <c r="Q1487" i="11"/>
  <c r="Q1488" i="11"/>
  <c r="Q1489" i="11"/>
  <c r="Q1490" i="11"/>
  <c r="Q1492" i="11"/>
  <c r="Q1493" i="11"/>
  <c r="Q1494" i="11"/>
  <c r="Q1495" i="11"/>
  <c r="Q1496" i="11"/>
  <c r="Q1497" i="11"/>
  <c r="Q1498" i="11"/>
  <c r="Q1499" i="11"/>
  <c r="Q1501" i="11"/>
  <c r="Q1502" i="11"/>
  <c r="Q1503" i="11"/>
  <c r="Q1504" i="11"/>
  <c r="Q1505" i="11"/>
  <c r="Q1506" i="11"/>
  <c r="Q1507" i="11"/>
  <c r="Q1508" i="11"/>
  <c r="Q1509" i="11"/>
  <c r="Q1510" i="11"/>
  <c r="Q1511" i="11"/>
  <c r="Q1512" i="11"/>
  <c r="Q1514" i="11"/>
  <c r="Q1515" i="11"/>
  <c r="Q1516" i="11"/>
  <c r="Q1517" i="11"/>
  <c r="Q1518" i="11"/>
  <c r="Q1519" i="11"/>
  <c r="Q1520" i="11"/>
  <c r="Q1521" i="11"/>
  <c r="Q1523" i="11"/>
  <c r="Q1524" i="11"/>
  <c r="Q1525" i="11"/>
  <c r="Q1526" i="11"/>
  <c r="Q1527" i="11"/>
  <c r="Q1528" i="11"/>
  <c r="Q1529" i="11"/>
  <c r="Q1530" i="11"/>
  <c r="Q1531" i="11"/>
  <c r="Q1532" i="11"/>
  <c r="Q1533" i="11"/>
  <c r="Q1534" i="11"/>
  <c r="Q1535" i="11"/>
  <c r="Q1536" i="11"/>
  <c r="Q1537" i="11"/>
  <c r="Q1538" i="11"/>
  <c r="Q1540" i="11"/>
  <c r="Q1541" i="11"/>
  <c r="Q1542" i="11"/>
  <c r="Q1543" i="11"/>
  <c r="Q1544" i="11"/>
  <c r="Q1545" i="11"/>
  <c r="Q1546" i="11"/>
  <c r="Q1547" i="11"/>
  <c r="Q1549" i="11"/>
  <c r="Q1550" i="11"/>
  <c r="Q1551" i="11"/>
  <c r="Q1552" i="11"/>
  <c r="Q1553" i="11"/>
  <c r="Q1554" i="11"/>
  <c r="Q1555" i="11"/>
  <c r="Q1556" i="11"/>
  <c r="Q1558" i="11"/>
  <c r="Q1559" i="11"/>
  <c r="Q1560" i="11"/>
  <c r="Q1561" i="11"/>
  <c r="Q1562" i="11"/>
  <c r="Q1563" i="11"/>
  <c r="Q1564" i="11"/>
  <c r="Q1565" i="11"/>
  <c r="Q1567" i="11"/>
  <c r="Q1568" i="11"/>
  <c r="Q1569" i="11"/>
  <c r="Q1570" i="11"/>
  <c r="Q1571" i="11"/>
  <c r="Q1572" i="11"/>
  <c r="Q1573" i="11"/>
  <c r="Q1574" i="11"/>
  <c r="Q1576" i="11"/>
  <c r="Q1577" i="11"/>
  <c r="Q1578" i="11"/>
  <c r="Q1579" i="11"/>
  <c r="Q1580" i="11"/>
  <c r="Q1581" i="11"/>
  <c r="Q1582" i="11"/>
  <c r="Q1583" i="11"/>
  <c r="Q1585" i="11"/>
  <c r="Q1586" i="11"/>
  <c r="Q1587" i="11"/>
  <c r="Q1588" i="11"/>
  <c r="Q1589" i="11"/>
  <c r="Q1590" i="11"/>
  <c r="Q1591" i="11"/>
  <c r="Q1592" i="11"/>
  <c r="Q1593" i="11"/>
  <c r="Q1595" i="11"/>
  <c r="Q1596" i="11"/>
  <c r="Q1597" i="11"/>
  <c r="Q1598" i="11"/>
  <c r="Q1599" i="11"/>
  <c r="Q1600" i="11"/>
  <c r="Q1601" i="11"/>
  <c r="Q1603" i="11"/>
  <c r="Q1604" i="11"/>
  <c r="Q1605" i="11"/>
  <c r="Q1606" i="11"/>
  <c r="Q1607" i="11"/>
  <c r="Q1608" i="11"/>
  <c r="Q1609" i="11"/>
  <c r="Q1611" i="11"/>
  <c r="Q1612" i="11"/>
  <c r="Q1613" i="11"/>
  <c r="Q1614" i="11"/>
  <c r="Q1615" i="11"/>
  <c r="Q1616" i="11"/>
  <c r="Q1617" i="11"/>
  <c r="Q1619" i="11"/>
  <c r="Q1620" i="11"/>
  <c r="Q1621" i="11"/>
  <c r="Q1622" i="11"/>
  <c r="Q1623" i="11"/>
  <c r="Q1624" i="11"/>
  <c r="Q1625" i="11"/>
  <c r="Q1626" i="11"/>
  <c r="Q1627" i="11"/>
  <c r="Q1628" i="11"/>
  <c r="Q1629" i="11"/>
  <c r="Q1630" i="11"/>
  <c r="Q1631" i="11"/>
  <c r="Q1632" i="11"/>
  <c r="Q1633" i="11"/>
  <c r="Q1634" i="11"/>
  <c r="Q1636" i="11"/>
  <c r="Q1637" i="11"/>
  <c r="Q1638" i="11"/>
  <c r="Q1639" i="11"/>
  <c r="Q1640" i="11"/>
  <c r="Q1641" i="11"/>
  <c r="Q1643" i="11"/>
  <c r="Q1644" i="11"/>
  <c r="Q1645" i="11"/>
  <c r="Q1646" i="11"/>
  <c r="Q1647" i="11"/>
  <c r="Q1648" i="11"/>
  <c r="Q1650" i="11"/>
  <c r="Q1651" i="11"/>
  <c r="Q1652" i="11"/>
  <c r="Q1653" i="11"/>
  <c r="Q1654" i="11"/>
  <c r="Q1655" i="11"/>
  <c r="Q1656" i="11"/>
  <c r="Q1657" i="11"/>
  <c r="Q1658" i="11"/>
  <c r="Q1659" i="11"/>
  <c r="Q1660" i="11"/>
  <c r="Q1661" i="11"/>
  <c r="Q1662" i="11"/>
  <c r="Q1663" i="11"/>
  <c r="Q1665" i="11"/>
  <c r="Q1666" i="11"/>
  <c r="Q1667" i="11"/>
  <c r="Q1668" i="11"/>
  <c r="Q1669" i="11"/>
  <c r="Q1670" i="11"/>
  <c r="Q1671" i="11"/>
  <c r="Q1672" i="11"/>
  <c r="Q1673" i="11"/>
  <c r="Q1674" i="11"/>
  <c r="Q1675" i="11"/>
  <c r="Q1676" i="11"/>
  <c r="Q1677" i="11"/>
  <c r="Q1678" i="11"/>
  <c r="Q1679" i="11"/>
  <c r="Q1681" i="11"/>
  <c r="Q1682" i="11"/>
  <c r="Q1683" i="11"/>
  <c r="Q1684" i="11"/>
  <c r="Q1685" i="11"/>
  <c r="Q1686" i="11"/>
  <c r="Q1687" i="11"/>
  <c r="Q1688" i="11"/>
  <c r="Q1689" i="11"/>
  <c r="Q1690" i="11"/>
  <c r="Q1691" i="11"/>
  <c r="Q1692" i="11"/>
  <c r="Q1693" i="11"/>
  <c r="Q1694" i="11"/>
  <c r="Q1695" i="11"/>
  <c r="Q1696" i="11"/>
  <c r="Q1697" i="11"/>
  <c r="Q1698" i="11"/>
  <c r="Q1699" i="11"/>
  <c r="Q1700" i="11"/>
  <c r="Q1701" i="11"/>
  <c r="Q1702" i="11"/>
  <c r="Q1703" i="11"/>
  <c r="Q1705" i="11"/>
  <c r="Q1706" i="11"/>
  <c r="Q1707" i="11"/>
  <c r="Q1708" i="11"/>
  <c r="Q1709" i="11"/>
  <c r="Q1711" i="11"/>
  <c r="Q1712" i="11"/>
  <c r="Q1713" i="11"/>
  <c r="Q1714" i="11"/>
  <c r="Q1715" i="11"/>
  <c r="Q1717" i="11"/>
  <c r="Q1718" i="11"/>
  <c r="Q1719" i="11"/>
  <c r="Q1720" i="11"/>
  <c r="Q1721" i="11"/>
  <c r="Q1723" i="11"/>
  <c r="Q1724" i="11"/>
  <c r="Q1725" i="11"/>
  <c r="Q1726" i="11"/>
  <c r="Q1727" i="11"/>
  <c r="Q1729" i="11"/>
  <c r="Q1730" i="11"/>
  <c r="Q1731" i="11"/>
  <c r="Q1732" i="11"/>
  <c r="Q1733" i="11"/>
  <c r="Q1735" i="11"/>
  <c r="Q1736" i="11"/>
  <c r="Q1737" i="11"/>
  <c r="Q1738" i="11"/>
  <c r="Q1739" i="11"/>
  <c r="Q1740" i="11"/>
  <c r="Q1741" i="11"/>
  <c r="Q1742" i="11"/>
  <c r="Q1743" i="11"/>
  <c r="Q1744" i="11"/>
  <c r="Q1745" i="11"/>
  <c r="Q1746" i="11"/>
  <c r="Q1747" i="11"/>
  <c r="Q1748" i="11"/>
  <c r="Q1749" i="11"/>
  <c r="Q1751" i="11"/>
  <c r="Q1752" i="11"/>
  <c r="Q1753" i="11"/>
  <c r="Q1754" i="11"/>
  <c r="Q1756" i="11"/>
  <c r="Q1757" i="11"/>
  <c r="Q1758" i="11"/>
  <c r="Q1759" i="11"/>
  <c r="Q1761" i="11"/>
  <c r="Q1762" i="11"/>
  <c r="Q1763" i="11"/>
  <c r="Q1764" i="11"/>
  <c r="Q1766" i="11"/>
  <c r="Q1767" i="11"/>
  <c r="Q1768" i="11"/>
  <c r="Q1769" i="11"/>
  <c r="Q1771" i="11"/>
  <c r="Q1772" i="11"/>
  <c r="Q1773" i="11"/>
  <c r="Q1774" i="11"/>
  <c r="Q1776" i="11"/>
  <c r="Q1777" i="11"/>
  <c r="Q1778" i="11"/>
  <c r="Q1779" i="11"/>
  <c r="Q1781" i="11"/>
  <c r="Q1782" i="11"/>
  <c r="Q1783" i="11"/>
  <c r="Q1784" i="11"/>
  <c r="Q1786" i="11"/>
  <c r="Q1787" i="11"/>
  <c r="Q1788" i="11"/>
  <c r="Q1789" i="11"/>
  <c r="Q1791" i="11"/>
  <c r="Q1792" i="11"/>
  <c r="Q1793" i="11"/>
  <c r="Q1794" i="11"/>
  <c r="Q1796" i="11"/>
  <c r="Q1797" i="11"/>
  <c r="Q1798" i="11"/>
  <c r="Q1799" i="11"/>
  <c r="Q1801" i="11"/>
  <c r="Q1802" i="11"/>
  <c r="Q1803" i="11"/>
  <c r="Q1804" i="11"/>
  <c r="Q1806" i="11"/>
  <c r="Q1807" i="11"/>
  <c r="Q1808" i="11"/>
  <c r="Q1809" i="11"/>
  <c r="Q1811" i="11"/>
  <c r="Q1812" i="11"/>
  <c r="Q1813" i="11"/>
  <c r="Q1814" i="11"/>
  <c r="Q1816" i="11"/>
  <c r="Q1817" i="11"/>
  <c r="Q1818" i="11"/>
  <c r="Q1819" i="11"/>
  <c r="Q1821" i="11"/>
  <c r="Q1822" i="11"/>
  <c r="Q1823" i="11"/>
  <c r="Q1824" i="11"/>
  <c r="Q1826" i="11"/>
  <c r="Q1827" i="11"/>
  <c r="Q1828" i="11"/>
  <c r="Q1829" i="11"/>
  <c r="Q1831" i="11"/>
  <c r="Q1832" i="11"/>
  <c r="Q1833" i="11"/>
  <c r="Q1834" i="11"/>
  <c r="Q1836" i="11"/>
  <c r="Q1837" i="11"/>
  <c r="Q1838" i="11"/>
  <c r="Q1839" i="11"/>
  <c r="Q1841" i="11"/>
  <c r="Q1842" i="11"/>
  <c r="Q1843" i="11"/>
  <c r="Q1844" i="11"/>
  <c r="Q1846" i="11"/>
  <c r="Q1847" i="11"/>
  <c r="Q1848" i="11"/>
  <c r="Q1849" i="11"/>
  <c r="Q1850" i="11"/>
  <c r="Q1851" i="11"/>
  <c r="Q1853" i="11"/>
  <c r="Q1854" i="11"/>
  <c r="Q1855" i="11"/>
  <c r="Q1856" i="11"/>
  <c r="Q1858" i="11"/>
  <c r="Q1859" i="11"/>
  <c r="Q1860" i="11"/>
  <c r="Q1861" i="11"/>
  <c r="Q1863" i="11"/>
  <c r="Q1864" i="11"/>
  <c r="Q1865" i="11"/>
  <c r="Q1866" i="11"/>
  <c r="Q1868" i="11"/>
  <c r="Q1869" i="11"/>
  <c r="Q1870" i="11"/>
  <c r="Q1871" i="11"/>
  <c r="Q1873" i="11"/>
  <c r="Q1874" i="11"/>
  <c r="Q1875" i="11"/>
  <c r="Q1876" i="11"/>
  <c r="Q1878" i="11"/>
  <c r="Q1879" i="11"/>
  <c r="Q1880" i="11"/>
  <c r="Q1881" i="11"/>
  <c r="Q1883" i="11"/>
  <c r="Q1884" i="11"/>
  <c r="Q1885" i="11"/>
  <c r="Q1887" i="11"/>
  <c r="Q1888" i="11"/>
  <c r="Q1889" i="11"/>
  <c r="Q1891" i="11"/>
  <c r="Q1892" i="11"/>
  <c r="Q1893" i="11"/>
  <c r="Q1895" i="11"/>
  <c r="Q1896" i="11"/>
  <c r="Q1897" i="11"/>
  <c r="Q1899" i="11"/>
  <c r="Q1900" i="11"/>
  <c r="Q1901" i="11"/>
  <c r="Q1903" i="11"/>
  <c r="Q1904" i="11"/>
  <c r="Q1905" i="11"/>
  <c r="Q1907" i="11"/>
  <c r="Q1908" i="11"/>
  <c r="Q1909" i="11"/>
  <c r="Q1911" i="11"/>
  <c r="Q1912" i="11"/>
  <c r="Q1913" i="11"/>
  <c r="Q1915" i="11"/>
  <c r="Q1916" i="11"/>
  <c r="Q1917" i="11"/>
  <c r="Q1918" i="11"/>
  <c r="Q1919" i="11"/>
  <c r="Q1921" i="11"/>
  <c r="Q1922" i="11"/>
  <c r="Q1923" i="11"/>
  <c r="Q1924" i="11"/>
  <c r="Q1925" i="11"/>
  <c r="Q1927" i="11"/>
  <c r="Q1928" i="11"/>
  <c r="Q1929" i="11"/>
  <c r="Q1931" i="11"/>
  <c r="Q1932" i="11"/>
  <c r="Q1933" i="11"/>
  <c r="Q1935" i="11"/>
  <c r="Q1936" i="11"/>
  <c r="Q1937" i="11"/>
  <c r="Q1939" i="11"/>
  <c r="Q1940" i="11"/>
  <c r="Q1941" i="11"/>
  <c r="Q1943" i="11"/>
  <c r="Q1944" i="11"/>
  <c r="Q1945" i="11"/>
  <c r="Q1947" i="11"/>
  <c r="Q1948" i="11"/>
  <c r="Q1949" i="11"/>
  <c r="Q1951" i="11"/>
  <c r="Q1952" i="11"/>
  <c r="Q1953" i="11"/>
  <c r="Q1954" i="11"/>
  <c r="Q1955" i="11"/>
  <c r="Q1956" i="11"/>
  <c r="Q1957" i="11"/>
  <c r="Q1958" i="11"/>
  <c r="Q1960" i="11"/>
  <c r="Q1961" i="11"/>
  <c r="Q1962" i="11"/>
  <c r="Q1964" i="11"/>
  <c r="Q1965" i="11"/>
  <c r="Q1966" i="11"/>
  <c r="Q1968" i="11"/>
  <c r="Q1969" i="11"/>
  <c r="Q1970" i="11"/>
  <c r="Q1972" i="11"/>
  <c r="Q1973" i="11"/>
  <c r="Q1974" i="11"/>
  <c r="Q1976" i="11"/>
  <c r="Q1977" i="11"/>
  <c r="Q1978" i="11"/>
  <c r="Q1980" i="11"/>
  <c r="Q1981" i="11"/>
  <c r="Q1983" i="11"/>
  <c r="Q1984" i="11"/>
  <c r="Q1986" i="11"/>
  <c r="Q1987" i="11"/>
  <c r="Q1989" i="11"/>
  <c r="Q1990" i="11"/>
  <c r="Q1992" i="11"/>
  <c r="Q1993" i="11"/>
  <c r="Q1995" i="11"/>
  <c r="Q1996" i="11"/>
  <c r="Q1998" i="11"/>
  <c r="Q1999" i="11"/>
  <c r="Q2001" i="11"/>
  <c r="Q2002" i="11"/>
  <c r="Q2004" i="11"/>
  <c r="Q2005" i="11"/>
  <c r="Q2007" i="11"/>
  <c r="Q2008" i="11"/>
  <c r="Q2010" i="11"/>
  <c r="Q2011" i="11"/>
  <c r="Q2012" i="11"/>
  <c r="Q2013" i="11"/>
  <c r="Q2014" i="11"/>
  <c r="Q2015" i="11"/>
  <c r="Q2017" i="11"/>
  <c r="Q2018" i="11"/>
  <c r="Q2020" i="11"/>
  <c r="Q2021" i="11"/>
  <c r="Q2023" i="11"/>
  <c r="Q2024" i="11"/>
  <c r="Q2026" i="11"/>
  <c r="Q2027" i="11"/>
  <c r="Q2029" i="11"/>
  <c r="Q2030" i="11"/>
  <c r="Q2032" i="11"/>
  <c r="Q2033" i="11"/>
  <c r="Q2035" i="11"/>
  <c r="Q2036" i="11"/>
  <c r="Q2038" i="11"/>
  <c r="Q2039" i="11"/>
  <c r="Q2041" i="11"/>
  <c r="Q2042" i="11"/>
  <c r="Q2044" i="11"/>
  <c r="Q2045" i="11"/>
  <c r="Q2047" i="11"/>
  <c r="Q2049" i="11"/>
  <c r="Q2051" i="11"/>
  <c r="Q2053" i="11"/>
  <c r="Q2055" i="11"/>
  <c r="Q2057" i="11"/>
  <c r="Q2059" i="11"/>
  <c r="Q2061" i="11"/>
  <c r="Q2063" i="11"/>
  <c r="Q2065" i="11"/>
  <c r="Q2067" i="11"/>
  <c r="Q2069" i="11"/>
  <c r="Q2071" i="11"/>
  <c r="Q2073" i="11"/>
  <c r="Q2075" i="11"/>
  <c r="Q2077" i="11"/>
  <c r="Q2079" i="11"/>
  <c r="Q2081" i="11"/>
  <c r="Q2083" i="11"/>
  <c r="Q2085" i="11"/>
  <c r="Q2087" i="11"/>
  <c r="Q2089" i="11"/>
  <c r="Q2091" i="11"/>
  <c r="Q2093" i="11"/>
  <c r="Q2095" i="11"/>
  <c r="Q2097" i="11"/>
  <c r="Q2099" i="11"/>
  <c r="Q2101" i="11"/>
  <c r="Q2103" i="11"/>
  <c r="Q2105" i="11"/>
  <c r="Q2107" i="11"/>
  <c r="Q2109" i="11"/>
  <c r="Q2111" i="11"/>
  <c r="Q2113" i="11"/>
  <c r="Q2115" i="11"/>
  <c r="Q2117" i="11"/>
  <c r="Q2119" i="11"/>
  <c r="Q2121" i="11"/>
  <c r="Q2123" i="11"/>
  <c r="Q2125" i="11"/>
  <c r="Q2127" i="11"/>
  <c r="Q2129" i="11"/>
  <c r="Q2131" i="11"/>
  <c r="Q2133" i="11"/>
  <c r="Q2135" i="11"/>
  <c r="Q2137" i="11"/>
  <c r="Q2139" i="11"/>
  <c r="Q2141" i="11"/>
  <c r="Q2143" i="11"/>
  <c r="Q2145" i="11"/>
  <c r="Q2147"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O3" i="11"/>
  <c r="O2" i="11"/>
  <c r="N3" i="11" a="1"/>
  <c r="N3" i="11" s="1"/>
  <c r="N4" i="11" a="1"/>
  <c r="N4" i="11" s="1"/>
  <c r="P4" i="11" s="1"/>
  <c r="N5" i="11" a="1"/>
  <c r="N5" i="11" s="1"/>
  <c r="N6" i="11" a="1"/>
  <c r="N6" i="11" s="1"/>
  <c r="N7" i="11" a="1"/>
  <c r="N7" i="11" s="1"/>
  <c r="N8" i="11" a="1"/>
  <c r="N8" i="11" s="1"/>
  <c r="N9" i="11" a="1"/>
  <c r="N9" i="11" s="1"/>
  <c r="N10" i="11" a="1"/>
  <c r="N10" i="11" s="1"/>
  <c r="N11" i="11" a="1"/>
  <c r="N11" i="11" s="1"/>
  <c r="N12" i="11" a="1"/>
  <c r="N12" i="11" s="1"/>
  <c r="P12" i="11" s="1"/>
  <c r="N13" i="11" a="1"/>
  <c r="N13" i="11" s="1"/>
  <c r="N14" i="11" a="1"/>
  <c r="N14" i="11" s="1"/>
  <c r="N15" i="11" a="1"/>
  <c r="N15" i="11" s="1"/>
  <c r="N16" i="11" a="1"/>
  <c r="N16" i="11" s="1"/>
  <c r="N17" i="11" a="1"/>
  <c r="N17" i="11" s="1"/>
  <c r="N18" i="11" a="1"/>
  <c r="N18" i="11" s="1"/>
  <c r="N19" i="11" a="1"/>
  <c r="N19" i="11" s="1"/>
  <c r="N20" i="11" a="1"/>
  <c r="N20" i="11" s="1"/>
  <c r="P20" i="11" s="1"/>
  <c r="N21" i="11" a="1"/>
  <c r="N21" i="11" s="1"/>
  <c r="N22" i="11" a="1"/>
  <c r="N22" i="11" s="1"/>
  <c r="N23" i="11" a="1"/>
  <c r="N23" i="11" s="1"/>
  <c r="N24" i="11" a="1"/>
  <c r="N24" i="11" s="1"/>
  <c r="N25" i="11" a="1"/>
  <c r="N25" i="11" s="1"/>
  <c r="N26" i="11" a="1"/>
  <c r="N26" i="11" s="1"/>
  <c r="N27" i="11" a="1"/>
  <c r="N27" i="11" s="1"/>
  <c r="N28" i="11" a="1"/>
  <c r="N28" i="11" s="1"/>
  <c r="P28" i="11" s="1"/>
  <c r="N29" i="11" a="1"/>
  <c r="N29" i="11" s="1"/>
  <c r="N30" i="11" a="1"/>
  <c r="N30" i="11" s="1"/>
  <c r="N31" i="11" a="1"/>
  <c r="N31" i="11" s="1"/>
  <c r="N32" i="11" a="1"/>
  <c r="N32" i="11" s="1"/>
  <c r="N33" i="11" a="1"/>
  <c r="N33" i="11" s="1"/>
  <c r="N34" i="11" a="1"/>
  <c r="N34" i="11" s="1"/>
  <c r="N35" i="11" a="1"/>
  <c r="N35" i="11" s="1"/>
  <c r="N36" i="11" a="1"/>
  <c r="N36" i="11" s="1"/>
  <c r="P36" i="11" s="1"/>
  <c r="N37" i="11" a="1"/>
  <c r="N37" i="11" s="1"/>
  <c r="N38" i="11" a="1"/>
  <c r="N38" i="11" s="1"/>
  <c r="N39" i="11" a="1"/>
  <c r="N39" i="11" s="1"/>
  <c r="N40" i="11" a="1"/>
  <c r="N40" i="11" s="1"/>
  <c r="N41" i="11" a="1"/>
  <c r="N41" i="11" s="1"/>
  <c r="N42" i="11" a="1"/>
  <c r="N42" i="11" s="1"/>
  <c r="N43" i="11" a="1"/>
  <c r="N43" i="11" s="1"/>
  <c r="N44" i="11" a="1"/>
  <c r="N44" i="11" s="1"/>
  <c r="P44" i="11" s="1"/>
  <c r="N45" i="11" a="1"/>
  <c r="N45" i="11" s="1"/>
  <c r="N46" i="11" a="1"/>
  <c r="N46" i="11" s="1"/>
  <c r="N47" i="11" a="1"/>
  <c r="N47" i="11" s="1"/>
  <c r="N48" i="11" a="1"/>
  <c r="N48" i="11" s="1"/>
  <c r="N49" i="11" a="1"/>
  <c r="N49" i="11" s="1"/>
  <c r="N50" i="11" a="1"/>
  <c r="N50" i="11" s="1"/>
  <c r="N51" i="11" a="1"/>
  <c r="N51" i="11" s="1"/>
  <c r="N52" i="11" a="1"/>
  <c r="N52" i="11" s="1"/>
  <c r="P52" i="11" s="1"/>
  <c r="N53" i="11" a="1"/>
  <c r="N53" i="11" s="1"/>
  <c r="N54" i="11" a="1"/>
  <c r="N54" i="11" s="1"/>
  <c r="N55" i="11" a="1"/>
  <c r="N55" i="11" s="1"/>
  <c r="N56" i="11" a="1"/>
  <c r="N56" i="11" s="1"/>
  <c r="N57" i="11" a="1"/>
  <c r="N57" i="11" s="1"/>
  <c r="N58" i="11" a="1"/>
  <c r="N58" i="11" s="1"/>
  <c r="N59" i="11" a="1"/>
  <c r="N59" i="11" s="1"/>
  <c r="N60" i="11" a="1"/>
  <c r="N60" i="11" s="1"/>
  <c r="P60" i="11" s="1"/>
  <c r="N61" i="11" a="1"/>
  <c r="N61" i="11" s="1"/>
  <c r="N62" i="11" a="1"/>
  <c r="N62" i="11" s="1"/>
  <c r="N63" i="11" a="1"/>
  <c r="N63" i="11" s="1"/>
  <c r="N64" i="11" a="1"/>
  <c r="N64" i="11" s="1"/>
  <c r="N65" i="11" a="1"/>
  <c r="N65" i="11" s="1"/>
  <c r="N66" i="11" a="1"/>
  <c r="N66" i="11" s="1"/>
  <c r="N67" i="11" a="1"/>
  <c r="N67" i="11" s="1"/>
  <c r="N68" i="11" a="1"/>
  <c r="N68" i="11" s="1"/>
  <c r="P68" i="11" s="1"/>
  <c r="N69" i="11" a="1"/>
  <c r="N69" i="11" s="1"/>
  <c r="N70" i="11" a="1"/>
  <c r="N70" i="11" s="1"/>
  <c r="N71" i="11" a="1"/>
  <c r="N71" i="11" s="1"/>
  <c r="N72" i="11" a="1"/>
  <c r="N72" i="11" s="1"/>
  <c r="N73" i="11" a="1"/>
  <c r="N73" i="11" s="1"/>
  <c r="N74" i="11" a="1"/>
  <c r="N74" i="11" s="1"/>
  <c r="N75" i="11" a="1"/>
  <c r="N75" i="11" s="1"/>
  <c r="N76" i="11" a="1"/>
  <c r="N76" i="11" s="1"/>
  <c r="P76" i="11" s="1"/>
  <c r="N77" i="11" a="1"/>
  <c r="N77" i="11" s="1"/>
  <c r="N78" i="11" a="1"/>
  <c r="N78" i="11" s="1"/>
  <c r="N79" i="11" a="1"/>
  <c r="N79" i="11" s="1"/>
  <c r="N80" i="11" a="1"/>
  <c r="N80" i="11" s="1"/>
  <c r="N81" i="11" a="1"/>
  <c r="N81" i="11" s="1"/>
  <c r="N82" i="11" a="1"/>
  <c r="N82" i="11" s="1"/>
  <c r="N83" i="11" a="1"/>
  <c r="N83" i="11" s="1"/>
  <c r="N84" i="11" a="1"/>
  <c r="N84" i="11" s="1"/>
  <c r="P84" i="11" s="1"/>
  <c r="N85" i="11" a="1"/>
  <c r="N85" i="11" s="1"/>
  <c r="N86" i="11" a="1"/>
  <c r="N86" i="11" s="1"/>
  <c r="N87" i="11" a="1"/>
  <c r="N87" i="11" s="1"/>
  <c r="N88" i="11" a="1"/>
  <c r="N88" i="11" s="1"/>
  <c r="N89" i="11" a="1"/>
  <c r="N89" i="11" s="1"/>
  <c r="N90" i="11" a="1"/>
  <c r="N90" i="11" s="1"/>
  <c r="N91" i="11" a="1"/>
  <c r="N91" i="11" s="1"/>
  <c r="N92" i="11" a="1"/>
  <c r="N92" i="11" s="1"/>
  <c r="P92" i="11" s="1"/>
  <c r="N93" i="11" a="1"/>
  <c r="N93" i="11" s="1"/>
  <c r="N94" i="11" a="1"/>
  <c r="N94" i="11" s="1"/>
  <c r="N95" i="11" a="1"/>
  <c r="N95" i="11" s="1"/>
  <c r="N96" i="11" a="1"/>
  <c r="N96" i="11" s="1"/>
  <c r="N97" i="11" a="1"/>
  <c r="N97" i="11" s="1"/>
  <c r="N98" i="11" a="1"/>
  <c r="N98" i="11" s="1"/>
  <c r="N99" i="11" a="1"/>
  <c r="N99" i="11" s="1"/>
  <c r="N100" i="11" a="1"/>
  <c r="N100" i="11" s="1"/>
  <c r="P100" i="11" s="1"/>
  <c r="N101" i="11" a="1"/>
  <c r="N101" i="11" s="1"/>
  <c r="N102" i="11" a="1"/>
  <c r="N102" i="11" s="1"/>
  <c r="N103" i="11" a="1"/>
  <c r="N103" i="11" s="1"/>
  <c r="N104" i="11" a="1"/>
  <c r="N104" i="11" s="1"/>
  <c r="N105" i="11" a="1"/>
  <c r="N105" i="11" s="1"/>
  <c r="N106" i="11" a="1"/>
  <c r="N106" i="11" s="1"/>
  <c r="N107" i="11" a="1"/>
  <c r="N107" i="11" s="1"/>
  <c r="N108" i="11" a="1"/>
  <c r="N108" i="11" s="1"/>
  <c r="P108" i="11" s="1"/>
  <c r="N109" i="11" a="1"/>
  <c r="N109" i="11" s="1"/>
  <c r="N110" i="11" a="1"/>
  <c r="N110" i="11" s="1"/>
  <c r="N111" i="11" a="1"/>
  <c r="N111" i="11" s="1"/>
  <c r="N112" i="11" a="1"/>
  <c r="N112" i="11" s="1"/>
  <c r="N113" i="11" a="1"/>
  <c r="N113" i="11" s="1"/>
  <c r="N114" i="11" a="1"/>
  <c r="N114" i="11" s="1"/>
  <c r="N115" i="11" a="1"/>
  <c r="N115" i="11" s="1"/>
  <c r="N116" i="11" a="1"/>
  <c r="N116" i="11" s="1"/>
  <c r="P116" i="11" s="1"/>
  <c r="N117" i="11" a="1"/>
  <c r="N117" i="11" s="1"/>
  <c r="N118" i="11" a="1"/>
  <c r="N118" i="11" s="1"/>
  <c r="N119" i="11" a="1"/>
  <c r="N119" i="11" s="1"/>
  <c r="N120" i="11" a="1"/>
  <c r="N120" i="11" s="1"/>
  <c r="N121" i="11" a="1"/>
  <c r="N121" i="11" s="1"/>
  <c r="N122" i="11" a="1"/>
  <c r="N122" i="11" s="1"/>
  <c r="N123" i="11" a="1"/>
  <c r="N123" i="11" s="1"/>
  <c r="N124" i="11" a="1"/>
  <c r="N124" i="11" s="1"/>
  <c r="P124" i="11" s="1"/>
  <c r="N125" i="11" a="1"/>
  <c r="N125" i="11" s="1"/>
  <c r="N126" i="11" a="1"/>
  <c r="N126" i="11" s="1"/>
  <c r="N127" i="11" a="1"/>
  <c r="N127" i="11" s="1"/>
  <c r="N128" i="11" a="1"/>
  <c r="N128" i="11" s="1"/>
  <c r="N129" i="11" a="1"/>
  <c r="N129" i="11" s="1"/>
  <c r="N130" i="11" a="1"/>
  <c r="N130" i="11" s="1"/>
  <c r="N131" i="11" a="1"/>
  <c r="N131" i="11" s="1"/>
  <c r="N132" i="11" a="1"/>
  <c r="N132" i="11" s="1"/>
  <c r="P132" i="11" s="1"/>
  <c r="N133" i="11" a="1"/>
  <c r="N133" i="11" s="1"/>
  <c r="N134" i="11" a="1"/>
  <c r="N134" i="11" s="1"/>
  <c r="N135" i="11" a="1"/>
  <c r="N135" i="11" s="1"/>
  <c r="N136" i="11" a="1"/>
  <c r="N136" i="11" s="1"/>
  <c r="N137" i="11" a="1"/>
  <c r="N137" i="11" s="1"/>
  <c r="N138" i="11" a="1"/>
  <c r="N138" i="11" s="1"/>
  <c r="N139" i="11" a="1"/>
  <c r="N139" i="11" s="1"/>
  <c r="N140" i="11" a="1"/>
  <c r="N140" i="11" s="1"/>
  <c r="P140" i="11" s="1"/>
  <c r="N141" i="11" a="1"/>
  <c r="N141" i="11" s="1"/>
  <c r="N142" i="11" a="1"/>
  <c r="N142" i="11" s="1"/>
  <c r="N143" i="11" a="1"/>
  <c r="N143" i="11" s="1"/>
  <c r="N144" i="11" a="1"/>
  <c r="N144" i="11" s="1"/>
  <c r="N145" i="11" a="1"/>
  <c r="N145" i="11" s="1"/>
  <c r="N146" i="11" a="1"/>
  <c r="N146" i="11" s="1"/>
  <c r="N147" i="11" a="1"/>
  <c r="N147" i="11" s="1"/>
  <c r="N148" i="11" a="1"/>
  <c r="N148" i="11" s="1"/>
  <c r="P148" i="11" s="1"/>
  <c r="N149" i="11" a="1"/>
  <c r="N149" i="11" s="1"/>
  <c r="N150" i="11" a="1"/>
  <c r="N150" i="11" s="1"/>
  <c r="N151" i="11" a="1"/>
  <c r="N151" i="11" s="1"/>
  <c r="N152" i="11" a="1"/>
  <c r="N152" i="11" s="1"/>
  <c r="N153" i="11" a="1"/>
  <c r="N153" i="11" s="1"/>
  <c r="N154" i="11" a="1"/>
  <c r="N154" i="11" s="1"/>
  <c r="N155" i="11" a="1"/>
  <c r="N155" i="11" s="1"/>
  <c r="N156" i="11" a="1"/>
  <c r="N156" i="11" s="1"/>
  <c r="P156" i="11" s="1"/>
  <c r="N157" i="11" a="1"/>
  <c r="N157" i="11" s="1"/>
  <c r="N158" i="11" a="1"/>
  <c r="N158" i="11" s="1"/>
  <c r="N159" i="11" a="1"/>
  <c r="N159" i="11" s="1"/>
  <c r="N160" i="11" a="1"/>
  <c r="N160" i="11" s="1"/>
  <c r="N161" i="11" a="1"/>
  <c r="N161" i="11" s="1"/>
  <c r="N162" i="11" a="1"/>
  <c r="N162" i="11" s="1"/>
  <c r="N163" i="11" a="1"/>
  <c r="N163" i="11" s="1"/>
  <c r="N164" i="11" a="1"/>
  <c r="N164" i="11" s="1"/>
  <c r="P164" i="11" s="1"/>
  <c r="N165" i="11" a="1"/>
  <c r="N165" i="11" s="1"/>
  <c r="N166" i="11" a="1"/>
  <c r="N166" i="11" s="1"/>
  <c r="N167" i="11" a="1"/>
  <c r="N167" i="11" s="1"/>
  <c r="N168" i="11" a="1"/>
  <c r="N168" i="11" s="1"/>
  <c r="N169" i="11" a="1"/>
  <c r="N169" i="11" s="1"/>
  <c r="N170" i="11" a="1"/>
  <c r="N170" i="11" s="1"/>
  <c r="N171" i="11" a="1"/>
  <c r="N171" i="11" s="1"/>
  <c r="N172" i="11" a="1"/>
  <c r="N172" i="11" s="1"/>
  <c r="P172" i="11" s="1"/>
  <c r="N173" i="11" a="1"/>
  <c r="N173" i="11" s="1"/>
  <c r="N174" i="11" a="1"/>
  <c r="N174" i="11" s="1"/>
  <c r="N175" i="11" a="1"/>
  <c r="N175" i="11" s="1"/>
  <c r="N176" i="11" a="1"/>
  <c r="N176" i="11" s="1"/>
  <c r="N177" i="11" a="1"/>
  <c r="N177" i="11" s="1"/>
  <c r="N178" i="11" a="1"/>
  <c r="N178" i="11" s="1"/>
  <c r="N179" i="11" a="1"/>
  <c r="N179" i="11" s="1"/>
  <c r="N180" i="11" a="1"/>
  <c r="N180" i="11" s="1"/>
  <c r="P180" i="11" s="1"/>
  <c r="N181" i="11" a="1"/>
  <c r="N181" i="11" s="1"/>
  <c r="N182" i="11" a="1"/>
  <c r="N182" i="11" s="1"/>
  <c r="N183" i="11" a="1"/>
  <c r="N183" i="11" s="1"/>
  <c r="N184" i="11" a="1"/>
  <c r="N184" i="11" s="1"/>
  <c r="N185" i="11" a="1"/>
  <c r="N185" i="11" s="1"/>
  <c r="N186" i="11" a="1"/>
  <c r="N186" i="11" s="1"/>
  <c r="N187" i="11" a="1"/>
  <c r="N187" i="11" s="1"/>
  <c r="N188" i="11" a="1"/>
  <c r="N188" i="11" s="1"/>
  <c r="P188" i="11" s="1"/>
  <c r="N189" i="11" a="1"/>
  <c r="N189" i="11" s="1"/>
  <c r="N190" i="11" a="1"/>
  <c r="N190" i="11" s="1"/>
  <c r="N191" i="11" a="1"/>
  <c r="N191" i="11" s="1"/>
  <c r="N192" i="11" a="1"/>
  <c r="N192" i="11" s="1"/>
  <c r="N193" i="11" a="1"/>
  <c r="N193" i="11" s="1"/>
  <c r="N194" i="11" a="1"/>
  <c r="N194" i="11" s="1"/>
  <c r="N195" i="11" a="1"/>
  <c r="N195" i="11" s="1"/>
  <c r="N196" i="11" a="1"/>
  <c r="N196" i="11" s="1"/>
  <c r="P196" i="11" s="1"/>
  <c r="N197" i="11" a="1"/>
  <c r="N197" i="11" s="1"/>
  <c r="N198" i="11" a="1"/>
  <c r="N198" i="11" s="1"/>
  <c r="N199" i="11" a="1"/>
  <c r="N199" i="11" s="1"/>
  <c r="N200" i="11" a="1"/>
  <c r="N200" i="11" s="1"/>
  <c r="N201" i="11" a="1"/>
  <c r="N201" i="11" s="1"/>
  <c r="N202" i="11" a="1"/>
  <c r="N202" i="11" s="1"/>
  <c r="N203" i="11" a="1"/>
  <c r="N203" i="11" s="1"/>
  <c r="N204" i="11" a="1"/>
  <c r="N204" i="11" s="1"/>
  <c r="P204" i="11" s="1"/>
  <c r="N205" i="11" a="1"/>
  <c r="N205" i="11" s="1"/>
  <c r="N206" i="11" a="1"/>
  <c r="N206" i="11" s="1"/>
  <c r="N207" i="11" a="1"/>
  <c r="N207" i="11" s="1"/>
  <c r="N208" i="11" a="1"/>
  <c r="N208" i="11" s="1"/>
  <c r="N209" i="11" a="1"/>
  <c r="N209" i="11" s="1"/>
  <c r="N210" i="11" a="1"/>
  <c r="N210" i="11" s="1"/>
  <c r="N211" i="11" a="1"/>
  <c r="N211" i="11" s="1"/>
  <c r="N212" i="11" a="1"/>
  <c r="N212" i="11" s="1"/>
  <c r="P212" i="11" s="1"/>
  <c r="N213" i="11" a="1"/>
  <c r="N213" i="11" s="1"/>
  <c r="N214" i="11" a="1"/>
  <c r="N214" i="11" s="1"/>
  <c r="N215" i="11" a="1"/>
  <c r="N215" i="11" s="1"/>
  <c r="N216" i="11" a="1"/>
  <c r="N216" i="11" s="1"/>
  <c r="N217" i="11" a="1"/>
  <c r="N217" i="11" s="1"/>
  <c r="N218" i="11" a="1"/>
  <c r="N218" i="11" s="1"/>
  <c r="N219" i="11" a="1"/>
  <c r="N219" i="11" s="1"/>
  <c r="N220" i="11" a="1"/>
  <c r="N220" i="11" s="1"/>
  <c r="P220" i="11" s="1"/>
  <c r="N221" i="11" a="1"/>
  <c r="N221" i="11" s="1"/>
  <c r="N222" i="11" a="1"/>
  <c r="N222" i="11" s="1"/>
  <c r="N223" i="11" a="1"/>
  <c r="N223" i="11" s="1"/>
  <c r="N224" i="11" a="1"/>
  <c r="N224" i="11" s="1"/>
  <c r="N225" i="11" a="1"/>
  <c r="N225" i="11" s="1"/>
  <c r="N226" i="11" a="1"/>
  <c r="N226" i="11" s="1"/>
  <c r="N227" i="11" a="1"/>
  <c r="N227" i="11" s="1"/>
  <c r="N228" i="11" a="1"/>
  <c r="N228" i="11" s="1"/>
  <c r="P228" i="11" s="1"/>
  <c r="N229" i="11" a="1"/>
  <c r="N229" i="11" s="1"/>
  <c r="N230" i="11" a="1"/>
  <c r="N230" i="11" s="1"/>
  <c r="N231" i="11" a="1"/>
  <c r="N231" i="11" s="1"/>
  <c r="N232" i="11" a="1"/>
  <c r="N232" i="11" s="1"/>
  <c r="N233" i="11" a="1"/>
  <c r="N233" i="11" s="1"/>
  <c r="N234" i="11" a="1"/>
  <c r="N234" i="11" s="1"/>
  <c r="N235" i="11" a="1"/>
  <c r="N235" i="11" s="1"/>
  <c r="N236" i="11" a="1"/>
  <c r="N236" i="11" s="1"/>
  <c r="P236" i="11" s="1"/>
  <c r="N237" i="11" a="1"/>
  <c r="N237" i="11" s="1"/>
  <c r="N238" i="11" a="1"/>
  <c r="N238" i="11" s="1"/>
  <c r="N239" i="11" a="1"/>
  <c r="N239" i="11" s="1"/>
  <c r="N240" i="11" a="1"/>
  <c r="N240" i="11" s="1"/>
  <c r="N241" i="11" a="1"/>
  <c r="N241" i="11" s="1"/>
  <c r="N242" i="11" a="1"/>
  <c r="N242" i="11" s="1"/>
  <c r="N243" i="11" a="1"/>
  <c r="N243" i="11" s="1"/>
  <c r="N244" i="11" a="1"/>
  <c r="N244" i="11" s="1"/>
  <c r="P244" i="11" s="1"/>
  <c r="N245" i="11" a="1"/>
  <c r="N245" i="11" s="1"/>
  <c r="N246" i="11" a="1"/>
  <c r="N246" i="11" s="1"/>
  <c r="N247" i="11" a="1"/>
  <c r="N247" i="11" s="1"/>
  <c r="N248" i="11" a="1"/>
  <c r="N248" i="11" s="1"/>
  <c r="N249" i="11" a="1"/>
  <c r="N249" i="11" s="1"/>
  <c r="N250" i="11" a="1"/>
  <c r="N250" i="11" s="1"/>
  <c r="N251" i="11" a="1"/>
  <c r="N251" i="11" s="1"/>
  <c r="N252" i="11" a="1"/>
  <c r="N252" i="11" s="1"/>
  <c r="P252" i="11" s="1"/>
  <c r="N253" i="11" a="1"/>
  <c r="N253" i="11" s="1"/>
  <c r="N254" i="11" a="1"/>
  <c r="N254" i="11" s="1"/>
  <c r="N255" i="11" a="1"/>
  <c r="N255" i="11" s="1"/>
  <c r="N256" i="11" a="1"/>
  <c r="N256" i="11" s="1"/>
  <c r="N257" i="11" a="1"/>
  <c r="N257" i="11" s="1"/>
  <c r="N258" i="11" a="1"/>
  <c r="N258" i="11" s="1"/>
  <c r="N259" i="11" a="1"/>
  <c r="N259" i="11" s="1"/>
  <c r="N260" i="11" a="1"/>
  <c r="N260" i="11" s="1"/>
  <c r="P260" i="11" s="1"/>
  <c r="N261" i="11" a="1"/>
  <c r="N261" i="11" s="1"/>
  <c r="N262" i="11" a="1"/>
  <c r="N262" i="11" s="1"/>
  <c r="N263" i="11" a="1"/>
  <c r="N263" i="11" s="1"/>
  <c r="N264" i="11" a="1"/>
  <c r="N264" i="11" s="1"/>
  <c r="N265" i="11" a="1"/>
  <c r="N265" i="11" s="1"/>
  <c r="N266" i="11" a="1"/>
  <c r="N266" i="11" s="1"/>
  <c r="N267" i="11" a="1"/>
  <c r="N267" i="11" s="1"/>
  <c r="N268" i="11" a="1"/>
  <c r="N268" i="11" s="1"/>
  <c r="P268" i="11" s="1"/>
  <c r="N269" i="11" a="1"/>
  <c r="N269" i="11" s="1"/>
  <c r="N270" i="11" a="1"/>
  <c r="N270" i="11" s="1"/>
  <c r="N271" i="11" a="1"/>
  <c r="N271" i="11" s="1"/>
  <c r="N272" i="11" a="1"/>
  <c r="N272" i="11" s="1"/>
  <c r="N273" i="11" a="1"/>
  <c r="N273" i="11" s="1"/>
  <c r="N274" i="11" a="1"/>
  <c r="N274" i="11" s="1"/>
  <c r="N275" i="11" a="1"/>
  <c r="N275" i="11" s="1"/>
  <c r="N276" i="11" a="1"/>
  <c r="N276" i="11" s="1"/>
  <c r="P276" i="11" s="1"/>
  <c r="N277" i="11" a="1"/>
  <c r="N277" i="11" s="1"/>
  <c r="N278" i="11" a="1"/>
  <c r="N278" i="11" s="1"/>
  <c r="N279" i="11" a="1"/>
  <c r="N279" i="11" s="1"/>
  <c r="N280" i="11" a="1"/>
  <c r="N280" i="11" s="1"/>
  <c r="N281" i="11" a="1"/>
  <c r="N281" i="11" s="1"/>
  <c r="N282" i="11" a="1"/>
  <c r="N282" i="11" s="1"/>
  <c r="N283" i="11" a="1"/>
  <c r="N283" i="11" s="1"/>
  <c r="N284" i="11" a="1"/>
  <c r="N284" i="11" s="1"/>
  <c r="P284" i="11" s="1"/>
  <c r="N285" i="11" a="1"/>
  <c r="N285" i="11" s="1"/>
  <c r="N286" i="11" a="1"/>
  <c r="N286" i="11" s="1"/>
  <c r="N287" i="11" a="1"/>
  <c r="N287" i="11" s="1"/>
  <c r="N288" i="11" a="1"/>
  <c r="N288" i="11" s="1"/>
  <c r="N289" i="11" a="1"/>
  <c r="N289" i="11" s="1"/>
  <c r="N290" i="11" a="1"/>
  <c r="N290" i="11" s="1"/>
  <c r="N291" i="11" a="1"/>
  <c r="N291" i="11" s="1"/>
  <c r="N292" i="11" a="1"/>
  <c r="N292" i="11" s="1"/>
  <c r="P292" i="11" s="1"/>
  <c r="N293" i="11" a="1"/>
  <c r="N293" i="11" s="1"/>
  <c r="N294" i="11" a="1"/>
  <c r="N294" i="11" s="1"/>
  <c r="N295" i="11" a="1"/>
  <c r="N295" i="11" s="1"/>
  <c r="N296" i="11" a="1"/>
  <c r="N296" i="11" s="1"/>
  <c r="N297" i="11" a="1"/>
  <c r="N297" i="11" s="1"/>
  <c r="N298" i="11" a="1"/>
  <c r="N298" i="11" s="1"/>
  <c r="N299" i="11" a="1"/>
  <c r="N299" i="11" s="1"/>
  <c r="N300" i="11" a="1"/>
  <c r="N300" i="11" s="1"/>
  <c r="P300" i="11" s="1"/>
  <c r="N301" i="11" a="1"/>
  <c r="N301" i="11" s="1"/>
  <c r="N302" i="11" a="1"/>
  <c r="N302" i="11" s="1"/>
  <c r="N303" i="11" a="1"/>
  <c r="N303" i="11" s="1"/>
  <c r="N304" i="11" a="1"/>
  <c r="N304" i="11" s="1"/>
  <c r="N305" i="11" a="1"/>
  <c r="N305" i="11" s="1"/>
  <c r="N306" i="11" a="1"/>
  <c r="N306" i="11" s="1"/>
  <c r="N307" i="11" a="1"/>
  <c r="N307" i="11" s="1"/>
  <c r="N308" i="11" a="1"/>
  <c r="N308" i="11" s="1"/>
  <c r="P308" i="11" s="1"/>
  <c r="N309" i="11" a="1"/>
  <c r="N309" i="11" s="1"/>
  <c r="N310" i="11" a="1"/>
  <c r="N310" i="11" s="1"/>
  <c r="N311" i="11" a="1"/>
  <c r="N311" i="11" s="1"/>
  <c r="N312" i="11" a="1"/>
  <c r="N312" i="11" s="1"/>
  <c r="N313" i="11" a="1"/>
  <c r="N313" i="11" s="1"/>
  <c r="N314" i="11" a="1"/>
  <c r="N314" i="11" s="1"/>
  <c r="N315" i="11" a="1"/>
  <c r="N315" i="11" s="1"/>
  <c r="N316" i="11" a="1"/>
  <c r="N316" i="11" s="1"/>
  <c r="P316" i="11" s="1"/>
  <c r="N317" i="11" a="1"/>
  <c r="N317" i="11" s="1"/>
  <c r="N318" i="11" a="1"/>
  <c r="N318" i="11" s="1"/>
  <c r="N319" i="11" a="1"/>
  <c r="N319" i="11" s="1"/>
  <c r="N320" i="11" a="1"/>
  <c r="N320" i="11" s="1"/>
  <c r="N321" i="11" a="1"/>
  <c r="N321" i="11" s="1"/>
  <c r="N322" i="11" a="1"/>
  <c r="N322" i="11" s="1"/>
  <c r="N323" i="11" a="1"/>
  <c r="N323" i="11" s="1"/>
  <c r="N324" i="11" a="1"/>
  <c r="N324" i="11" s="1"/>
  <c r="P324" i="11" s="1"/>
  <c r="N325" i="11" a="1"/>
  <c r="N325" i="11" s="1"/>
  <c r="N326" i="11" a="1"/>
  <c r="N326" i="11" s="1"/>
  <c r="N327" i="11" a="1"/>
  <c r="N327" i="11" s="1"/>
  <c r="N328" i="11" a="1"/>
  <c r="N328" i="11" s="1"/>
  <c r="N329" i="11" a="1"/>
  <c r="N329" i="11" s="1"/>
  <c r="N330" i="11" a="1"/>
  <c r="N330" i="11" s="1"/>
  <c r="N331" i="11" a="1"/>
  <c r="N331" i="11" s="1"/>
  <c r="N332" i="11" a="1"/>
  <c r="N332" i="11" s="1"/>
  <c r="P332" i="11" s="1"/>
  <c r="N333" i="11" a="1"/>
  <c r="N333" i="11" s="1"/>
  <c r="N334" i="11" a="1"/>
  <c r="N334" i="11" s="1"/>
  <c r="N335" i="11" a="1"/>
  <c r="N335" i="11" s="1"/>
  <c r="N336" i="11" a="1"/>
  <c r="N336" i="11" s="1"/>
  <c r="N337" i="11" a="1"/>
  <c r="N337" i="11" s="1"/>
  <c r="N338" i="11" a="1"/>
  <c r="N338" i="11" s="1"/>
  <c r="N339" i="11" a="1"/>
  <c r="N339" i="11" s="1"/>
  <c r="N340" i="11" a="1"/>
  <c r="N340" i="11" s="1"/>
  <c r="P340" i="11" s="1"/>
  <c r="N341" i="11" a="1"/>
  <c r="N341" i="11" s="1"/>
  <c r="N342" i="11" a="1"/>
  <c r="N342" i="11" s="1"/>
  <c r="N343" i="11" a="1"/>
  <c r="N343" i="11" s="1"/>
  <c r="N344" i="11" a="1"/>
  <c r="N344" i="11" s="1"/>
  <c r="N345" i="11" a="1"/>
  <c r="N345" i="11" s="1"/>
  <c r="N346" i="11" a="1"/>
  <c r="N346" i="11" s="1"/>
  <c r="N347" i="11" a="1"/>
  <c r="N347" i="11" s="1"/>
  <c r="N348" i="11" a="1"/>
  <c r="N348" i="11" s="1"/>
  <c r="P348" i="11" s="1"/>
  <c r="N349" i="11" a="1"/>
  <c r="N349" i="11" s="1"/>
  <c r="N350" i="11" a="1"/>
  <c r="N350" i="11" s="1"/>
  <c r="N351" i="11" a="1"/>
  <c r="N351" i="11" s="1"/>
  <c r="N352" i="11" a="1"/>
  <c r="N352" i="11" s="1"/>
  <c r="N353" i="11" a="1"/>
  <c r="N353" i="11" s="1"/>
  <c r="N354" i="11" a="1"/>
  <c r="N354" i="11" s="1"/>
  <c r="N355" i="11" a="1"/>
  <c r="N355" i="11" s="1"/>
  <c r="N356" i="11" a="1"/>
  <c r="N356" i="11" s="1"/>
  <c r="P356" i="11" s="1"/>
  <c r="N357" i="11" a="1"/>
  <c r="N357" i="11" s="1"/>
  <c r="N358" i="11" a="1"/>
  <c r="N358" i="11" s="1"/>
  <c r="N359" i="11" a="1"/>
  <c r="N359" i="11" s="1"/>
  <c r="N360" i="11" a="1"/>
  <c r="N360" i="11" s="1"/>
  <c r="N361" i="11" a="1"/>
  <c r="N361" i="11" s="1"/>
  <c r="N362" i="11" a="1"/>
  <c r="N362" i="11" s="1"/>
  <c r="N363" i="11" a="1"/>
  <c r="N363" i="11" s="1"/>
  <c r="N364" i="11" a="1"/>
  <c r="N364" i="11" s="1"/>
  <c r="P364" i="11" s="1"/>
  <c r="N365" i="11" a="1"/>
  <c r="N365" i="11" s="1"/>
  <c r="N366" i="11" a="1"/>
  <c r="N366" i="11" s="1"/>
  <c r="N367" i="11" a="1"/>
  <c r="N367" i="11" s="1"/>
  <c r="N368" i="11" a="1"/>
  <c r="N368" i="11" s="1"/>
  <c r="N369" i="11" a="1"/>
  <c r="N369" i="11" s="1"/>
  <c r="N370" i="11" a="1"/>
  <c r="N370" i="11" s="1"/>
  <c r="N371" i="11" a="1"/>
  <c r="N371" i="11" s="1"/>
  <c r="N372" i="11" a="1"/>
  <c r="N372" i="11" s="1"/>
  <c r="P372" i="11" s="1"/>
  <c r="N373" i="11" a="1"/>
  <c r="N373" i="11" s="1"/>
  <c r="N374" i="11" a="1"/>
  <c r="N374" i="11" s="1"/>
  <c r="N375" i="11" a="1"/>
  <c r="N375" i="11" s="1"/>
  <c r="N376" i="11" a="1"/>
  <c r="N376" i="11" s="1"/>
  <c r="N377" i="11" a="1"/>
  <c r="N377" i="11" s="1"/>
  <c r="N378" i="11" a="1"/>
  <c r="N378" i="11" s="1"/>
  <c r="N379" i="11" a="1"/>
  <c r="N379" i="11" s="1"/>
  <c r="N380" i="11" a="1"/>
  <c r="N380" i="11" s="1"/>
  <c r="P380" i="11" s="1"/>
  <c r="N381" i="11" a="1"/>
  <c r="N381" i="11" s="1"/>
  <c r="N382" i="11" a="1"/>
  <c r="N382" i="11" s="1"/>
  <c r="N383" i="11" a="1"/>
  <c r="N383" i="11" s="1"/>
  <c r="N384" i="11" a="1"/>
  <c r="N384" i="11" s="1"/>
  <c r="N385" i="11" a="1"/>
  <c r="N385" i="11" s="1"/>
  <c r="N386" i="11" a="1"/>
  <c r="N386" i="11" s="1"/>
  <c r="N387" i="11" a="1"/>
  <c r="N387" i="11" s="1"/>
  <c r="N388" i="11" a="1"/>
  <c r="N388" i="11" s="1"/>
  <c r="P388" i="11" s="1"/>
  <c r="N389" i="11" a="1"/>
  <c r="N389" i="11" s="1"/>
  <c r="N390" i="11" a="1"/>
  <c r="N390" i="11" s="1"/>
  <c r="N391" i="11" a="1"/>
  <c r="N391" i="11" s="1"/>
  <c r="N392" i="11" a="1"/>
  <c r="N392" i="11" s="1"/>
  <c r="N393" i="11" a="1"/>
  <c r="N393" i="11" s="1"/>
  <c r="N394" i="11" a="1"/>
  <c r="N394" i="11" s="1"/>
  <c r="N395" i="11" a="1"/>
  <c r="N395" i="11" s="1"/>
  <c r="N396" i="11" a="1"/>
  <c r="N396" i="11" s="1"/>
  <c r="P396" i="11" s="1"/>
  <c r="N397" i="11" a="1"/>
  <c r="N397" i="11" s="1"/>
  <c r="N398" i="11" a="1"/>
  <c r="N398" i="11" s="1"/>
  <c r="N399" i="11" a="1"/>
  <c r="N399" i="11" s="1"/>
  <c r="N400" i="11" a="1"/>
  <c r="N400" i="11" s="1"/>
  <c r="N401" i="11" a="1"/>
  <c r="N401" i="11" s="1"/>
  <c r="N402" i="11" a="1"/>
  <c r="N402" i="11" s="1"/>
  <c r="N403" i="11" a="1"/>
  <c r="N403" i="11" s="1"/>
  <c r="N404" i="11" a="1"/>
  <c r="N404" i="11" s="1"/>
  <c r="P404" i="11" s="1"/>
  <c r="N405" i="11" a="1"/>
  <c r="N405" i="11" s="1"/>
  <c r="N406" i="11" a="1"/>
  <c r="N406" i="11" s="1"/>
  <c r="N407" i="11" a="1"/>
  <c r="N407" i="11" s="1"/>
  <c r="N408" i="11" a="1"/>
  <c r="N408" i="11" s="1"/>
  <c r="N409" i="11" a="1"/>
  <c r="N409" i="11" s="1"/>
  <c r="N410" i="11" a="1"/>
  <c r="N410" i="11" s="1"/>
  <c r="N411" i="11" a="1"/>
  <c r="N411" i="11" s="1"/>
  <c r="N412" i="11" a="1"/>
  <c r="N412" i="11" s="1"/>
  <c r="P412" i="11" s="1"/>
  <c r="N413" i="11" a="1"/>
  <c r="N413" i="11" s="1"/>
  <c r="N414" i="11" a="1"/>
  <c r="N414" i="11" s="1"/>
  <c r="N415" i="11" a="1"/>
  <c r="N415" i="11" s="1"/>
  <c r="N416" i="11" a="1"/>
  <c r="N416" i="11" s="1"/>
  <c r="N417" i="11" a="1"/>
  <c r="N417" i="11" s="1"/>
  <c r="N418" i="11" a="1"/>
  <c r="N418" i="11" s="1"/>
  <c r="N419" i="11" a="1"/>
  <c r="N419" i="11" s="1"/>
  <c r="N420" i="11" a="1"/>
  <c r="N420" i="11" s="1"/>
  <c r="P420" i="11" s="1"/>
  <c r="N421" i="11" a="1"/>
  <c r="N421" i="11" s="1"/>
  <c r="N422" i="11" a="1"/>
  <c r="N422" i="11" s="1"/>
  <c r="N423" i="11" a="1"/>
  <c r="N423" i="11" s="1"/>
  <c r="N424" i="11" a="1"/>
  <c r="N424" i="11" s="1"/>
  <c r="N425" i="11" a="1"/>
  <c r="N425" i="11" s="1"/>
  <c r="N426" i="11" a="1"/>
  <c r="N426" i="11" s="1"/>
  <c r="N427" i="11" a="1"/>
  <c r="N427" i="11" s="1"/>
  <c r="N428" i="11" a="1"/>
  <c r="N428" i="11" s="1"/>
  <c r="P428" i="11" s="1"/>
  <c r="N429" i="11" a="1"/>
  <c r="N429" i="11" s="1"/>
  <c r="N430" i="11" a="1"/>
  <c r="N430" i="11" s="1"/>
  <c r="N431" i="11" a="1"/>
  <c r="N431" i="11" s="1"/>
  <c r="N432" i="11" a="1"/>
  <c r="N432" i="11" s="1"/>
  <c r="N433" i="11" a="1"/>
  <c r="N433" i="11" s="1"/>
  <c r="N434" i="11" a="1"/>
  <c r="N434" i="11" s="1"/>
  <c r="N435" i="11" a="1"/>
  <c r="N435" i="11" s="1"/>
  <c r="N436" i="11" a="1"/>
  <c r="N436" i="11" s="1"/>
  <c r="P436" i="11" s="1"/>
  <c r="N437" i="11" a="1"/>
  <c r="N437" i="11" s="1"/>
  <c r="N438" i="11" a="1"/>
  <c r="N438" i="11" s="1"/>
  <c r="N439" i="11" a="1"/>
  <c r="N439" i="11" s="1"/>
  <c r="N440" i="11" a="1"/>
  <c r="N440" i="11" s="1"/>
  <c r="N441" i="11" a="1"/>
  <c r="N441" i="11" s="1"/>
  <c r="N442" i="11" a="1"/>
  <c r="N442" i="11" s="1"/>
  <c r="N443" i="11" a="1"/>
  <c r="N443" i="11" s="1"/>
  <c r="N444" i="11" a="1"/>
  <c r="N444" i="11" s="1"/>
  <c r="P444" i="11" s="1"/>
  <c r="N445" i="11" a="1"/>
  <c r="N445" i="11" s="1"/>
  <c r="N446" i="11" a="1"/>
  <c r="N446" i="11" s="1"/>
  <c r="N447" i="11" a="1"/>
  <c r="N447" i="11" s="1"/>
  <c r="N448" i="11" a="1"/>
  <c r="N448" i="11" s="1"/>
  <c r="N449" i="11" a="1"/>
  <c r="N449" i="11" s="1"/>
  <c r="N450" i="11" a="1"/>
  <c r="N450" i="11" s="1"/>
  <c r="N451" i="11" a="1"/>
  <c r="N451" i="11" s="1"/>
  <c r="N452" i="11" a="1"/>
  <c r="N452" i="11" s="1"/>
  <c r="P452" i="11" s="1"/>
  <c r="N453" i="11" a="1"/>
  <c r="N453" i="11" s="1"/>
  <c r="N454" i="11" a="1"/>
  <c r="N454" i="11" s="1"/>
  <c r="N455" i="11" a="1"/>
  <c r="N455" i="11" s="1"/>
  <c r="N456" i="11" a="1"/>
  <c r="N456" i="11" s="1"/>
  <c r="N457" i="11" a="1"/>
  <c r="N457" i="11" s="1"/>
  <c r="N458" i="11" a="1"/>
  <c r="N458" i="11" s="1"/>
  <c r="N459" i="11" a="1"/>
  <c r="N459" i="11" s="1"/>
  <c r="N460" i="11" a="1"/>
  <c r="N460" i="11" s="1"/>
  <c r="P460" i="11" s="1"/>
  <c r="N461" i="11" a="1"/>
  <c r="N461" i="11" s="1"/>
  <c r="N462" i="11" a="1"/>
  <c r="N462" i="11" s="1"/>
  <c r="N463" i="11" a="1"/>
  <c r="N463" i="11" s="1"/>
  <c r="N464" i="11" a="1"/>
  <c r="N464" i="11" s="1"/>
  <c r="N465" i="11" a="1"/>
  <c r="N465" i="11" s="1"/>
  <c r="N466" i="11" a="1"/>
  <c r="N466" i="11" s="1"/>
  <c r="N467" i="11" a="1"/>
  <c r="N467" i="11" s="1"/>
  <c r="N468" i="11" a="1"/>
  <c r="N468" i="11" s="1"/>
  <c r="P468" i="11" s="1"/>
  <c r="N469" i="11" a="1"/>
  <c r="N469" i="11" s="1"/>
  <c r="N470" i="11" a="1"/>
  <c r="N470" i="11" s="1"/>
  <c r="N471" i="11" a="1"/>
  <c r="N471" i="11" s="1"/>
  <c r="N472" i="11" a="1"/>
  <c r="N472" i="11" s="1"/>
  <c r="N473" i="11" a="1"/>
  <c r="N473" i="11" s="1"/>
  <c r="N474" i="11" a="1"/>
  <c r="N474" i="11" s="1"/>
  <c r="N475" i="11" a="1"/>
  <c r="N475" i="11" s="1"/>
  <c r="N476" i="11" a="1"/>
  <c r="N476" i="11" s="1"/>
  <c r="P476" i="11" s="1"/>
  <c r="N477" i="11" a="1"/>
  <c r="N477" i="11" s="1"/>
  <c r="N478" i="11" a="1"/>
  <c r="N478" i="11" s="1"/>
  <c r="N479" i="11" a="1"/>
  <c r="N479" i="11" s="1"/>
  <c r="N480" i="11" a="1"/>
  <c r="N480" i="11" s="1"/>
  <c r="N481" i="11" a="1"/>
  <c r="N481" i="11" s="1"/>
  <c r="N482" i="11" a="1"/>
  <c r="N482" i="11" s="1"/>
  <c r="N483" i="11" a="1"/>
  <c r="N483" i="11" s="1"/>
  <c r="N484" i="11" a="1"/>
  <c r="N484" i="11" s="1"/>
  <c r="P484" i="11" s="1"/>
  <c r="N485" i="11" a="1"/>
  <c r="N485" i="11" s="1"/>
  <c r="N486" i="11" a="1"/>
  <c r="N486" i="11" s="1"/>
  <c r="N487" i="11" a="1"/>
  <c r="N487" i="11" s="1"/>
  <c r="N488" i="11" a="1"/>
  <c r="N488" i="11" s="1"/>
  <c r="N489" i="11" a="1"/>
  <c r="N489" i="11" s="1"/>
  <c r="N490" i="11" a="1"/>
  <c r="N490" i="11" s="1"/>
  <c r="N491" i="11" a="1"/>
  <c r="N491" i="11" s="1"/>
  <c r="N492" i="11" a="1"/>
  <c r="N492" i="11" s="1"/>
  <c r="P492" i="11" s="1"/>
  <c r="N493" i="11" a="1"/>
  <c r="N493" i="11" s="1"/>
  <c r="N494" i="11" a="1"/>
  <c r="N494" i="11" s="1"/>
  <c r="N495" i="11" a="1"/>
  <c r="N495" i="11" s="1"/>
  <c r="N496" i="11" a="1"/>
  <c r="N496" i="11" s="1"/>
  <c r="N497" i="11" a="1"/>
  <c r="N497" i="11" s="1"/>
  <c r="N498" i="11" a="1"/>
  <c r="N498" i="11" s="1"/>
  <c r="N499" i="11" a="1"/>
  <c r="N499" i="11" s="1"/>
  <c r="N500" i="11" a="1"/>
  <c r="N500" i="11" s="1"/>
  <c r="P500" i="11" s="1"/>
  <c r="N501" i="11" a="1"/>
  <c r="N501" i="11" s="1"/>
  <c r="N502" i="11" a="1"/>
  <c r="N502" i="11" s="1"/>
  <c r="N503" i="11" a="1"/>
  <c r="N503" i="11" s="1"/>
  <c r="N504" i="11" a="1"/>
  <c r="N504" i="11" s="1"/>
  <c r="N505" i="11" a="1"/>
  <c r="N505" i="11" s="1"/>
  <c r="N506" i="11" a="1"/>
  <c r="N506" i="11" s="1"/>
  <c r="N507" i="11" a="1"/>
  <c r="N507" i="11" s="1"/>
  <c r="N508" i="11" a="1"/>
  <c r="N508" i="11" s="1"/>
  <c r="P508" i="11" s="1"/>
  <c r="N509" i="11" a="1"/>
  <c r="N509" i="11" s="1"/>
  <c r="N510" i="11" a="1"/>
  <c r="N510" i="11" s="1"/>
  <c r="N511" i="11" a="1"/>
  <c r="N511" i="11" s="1"/>
  <c r="N512" i="11" a="1"/>
  <c r="N512" i="11" s="1"/>
  <c r="N513" i="11" a="1"/>
  <c r="N513" i="11" s="1"/>
  <c r="N514" i="11" a="1"/>
  <c r="N514" i="11" s="1"/>
  <c r="N515" i="11" a="1"/>
  <c r="N515" i="11" s="1"/>
  <c r="N516" i="11" a="1"/>
  <c r="N516" i="11" s="1"/>
  <c r="P516" i="11" s="1"/>
  <c r="N517" i="11" a="1"/>
  <c r="N517" i="11" s="1"/>
  <c r="N518" i="11" a="1"/>
  <c r="N518" i="11" s="1"/>
  <c r="N519" i="11" a="1"/>
  <c r="N519" i="11" s="1"/>
  <c r="N520" i="11" a="1"/>
  <c r="N520" i="11" s="1"/>
  <c r="N521" i="11" a="1"/>
  <c r="N521" i="11" s="1"/>
  <c r="N522" i="11" a="1"/>
  <c r="N522" i="11" s="1"/>
  <c r="N523" i="11" a="1"/>
  <c r="N523" i="11" s="1"/>
  <c r="N524" i="11" a="1"/>
  <c r="N524" i="11" s="1"/>
  <c r="P524" i="11" s="1"/>
  <c r="N525" i="11" a="1"/>
  <c r="N525" i="11" s="1"/>
  <c r="N526" i="11" a="1"/>
  <c r="N526" i="11" s="1"/>
  <c r="N527" i="11" a="1"/>
  <c r="N527" i="11" s="1"/>
  <c r="N528" i="11" a="1"/>
  <c r="N528" i="11" s="1"/>
  <c r="N529" i="11" a="1"/>
  <c r="N529" i="11" s="1"/>
  <c r="N530" i="11" a="1"/>
  <c r="N530" i="11" s="1"/>
  <c r="N531" i="11" a="1"/>
  <c r="N531" i="11" s="1"/>
  <c r="N532" i="11" a="1"/>
  <c r="N532" i="11" s="1"/>
  <c r="P532" i="11" s="1"/>
  <c r="N533" i="11" a="1"/>
  <c r="N533" i="11" s="1"/>
  <c r="N534" i="11" a="1"/>
  <c r="N534" i="11" s="1"/>
  <c r="N535" i="11" a="1"/>
  <c r="N535" i="11" s="1"/>
  <c r="N536" i="11" a="1"/>
  <c r="N536" i="11" s="1"/>
  <c r="N537" i="11" a="1"/>
  <c r="N537" i="11" s="1"/>
  <c r="N538" i="11" a="1"/>
  <c r="N538" i="11" s="1"/>
  <c r="N539" i="11" a="1"/>
  <c r="N539" i="11" s="1"/>
  <c r="N540" i="11" a="1"/>
  <c r="N540" i="11" s="1"/>
  <c r="P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P556" i="11" s="1"/>
  <c r="N557" i="11" a="1"/>
  <c r="N557" i="11" s="1"/>
  <c r="N558" i="11" a="1"/>
  <c r="N558" i="11" s="1"/>
  <c r="N559" i="11" a="1"/>
  <c r="N559" i="11" s="1"/>
  <c r="N560" i="11" a="1"/>
  <c r="N560" i="11" s="1"/>
  <c r="N561" i="11" a="1"/>
  <c r="N561" i="11" s="1"/>
  <c r="N562" i="11" a="1"/>
  <c r="N562" i="11" s="1"/>
  <c r="N563" i="11" a="1"/>
  <c r="N563" i="11" s="1"/>
  <c r="N564" i="11" a="1"/>
  <c r="N564" i="11" s="1"/>
  <c r="P564" i="11" s="1"/>
  <c r="N565" i="11" a="1"/>
  <c r="N565" i="11" s="1"/>
  <c r="N566" i="11" a="1"/>
  <c r="N566" i="11" s="1"/>
  <c r="N567" i="11" a="1"/>
  <c r="N567" i="11" s="1"/>
  <c r="N568" i="11" a="1"/>
  <c r="N568" i="11" s="1"/>
  <c r="N569" i="11" a="1"/>
  <c r="N569" i="11" s="1"/>
  <c r="N570" i="11" a="1"/>
  <c r="N570" i="11" s="1"/>
  <c r="N571" i="11" a="1"/>
  <c r="N571" i="11" s="1"/>
  <c r="N572" i="11" a="1"/>
  <c r="N572" i="11" s="1"/>
  <c r="P572" i="11" s="1"/>
  <c r="N573" i="11" a="1"/>
  <c r="N573" i="11" s="1"/>
  <c r="N574" i="11" a="1"/>
  <c r="N574" i="11" s="1"/>
  <c r="N575" i="11" a="1"/>
  <c r="N575" i="11" s="1"/>
  <c r="N576" i="11" a="1"/>
  <c r="N576" i="11" s="1"/>
  <c r="N577" i="11" a="1"/>
  <c r="N577" i="11" s="1"/>
  <c r="N578" i="11" a="1"/>
  <c r="N578" i="11" s="1"/>
  <c r="N579" i="11" a="1"/>
  <c r="N579" i="11" s="1"/>
  <c r="N580" i="11" a="1"/>
  <c r="N580" i="11" s="1"/>
  <c r="P580" i="11" s="1"/>
  <c r="N581" i="11" a="1"/>
  <c r="N581" i="11" s="1"/>
  <c r="N582" i="11" a="1"/>
  <c r="N582" i="11" s="1"/>
  <c r="N583" i="11" a="1"/>
  <c r="N583" i="11" s="1"/>
  <c r="N584" i="11" a="1"/>
  <c r="N584" i="11" s="1"/>
  <c r="N585" i="11" a="1"/>
  <c r="N585" i="11" s="1"/>
  <c r="N586" i="11" a="1"/>
  <c r="N586" i="11" s="1"/>
  <c r="N587" i="11" a="1"/>
  <c r="N587" i="11" s="1"/>
  <c r="N588" i="11" a="1"/>
  <c r="N588" i="11" s="1"/>
  <c r="P588" i="11" s="1"/>
  <c r="N589" i="11" a="1"/>
  <c r="N589" i="11" s="1"/>
  <c r="N590" i="11" a="1"/>
  <c r="N590" i="11" s="1"/>
  <c r="N591" i="11" a="1"/>
  <c r="N591" i="11" s="1"/>
  <c r="N592" i="11" a="1"/>
  <c r="N592" i="11" s="1"/>
  <c r="N593" i="11" a="1"/>
  <c r="N593" i="11" s="1"/>
  <c r="N594" i="11" a="1"/>
  <c r="N594" i="11" s="1"/>
  <c r="N595" i="11" a="1"/>
  <c r="N595" i="11" s="1"/>
  <c r="N596" i="11" a="1"/>
  <c r="N596" i="11" s="1"/>
  <c r="P596" i="11" s="1"/>
  <c r="N597" i="11" a="1"/>
  <c r="N597" i="11" s="1"/>
  <c r="N598" i="11" a="1"/>
  <c r="N598" i="11" s="1"/>
  <c r="N599" i="11" a="1"/>
  <c r="N599" i="11" s="1"/>
  <c r="N600" i="11" a="1"/>
  <c r="N600" i="11" s="1"/>
  <c r="N601" i="11" a="1"/>
  <c r="N601" i="11" s="1"/>
  <c r="N602" i="11" a="1"/>
  <c r="N602" i="11" s="1"/>
  <c r="N603" i="11" a="1"/>
  <c r="N603" i="11" s="1"/>
  <c r="N604" i="11" a="1"/>
  <c r="N604" i="11" s="1"/>
  <c r="P604" i="11" s="1"/>
  <c r="N605" i="11" a="1"/>
  <c r="N605" i="11" s="1"/>
  <c r="N606" i="11" a="1"/>
  <c r="N606" i="11" s="1"/>
  <c r="N607" i="11" a="1"/>
  <c r="N607" i="11" s="1"/>
  <c r="N608" i="11" a="1"/>
  <c r="N608" i="11" s="1"/>
  <c r="N609" i="11" a="1"/>
  <c r="N609" i="11" s="1"/>
  <c r="N610" i="11" a="1"/>
  <c r="N610" i="11" s="1"/>
  <c r="N611" i="11" a="1"/>
  <c r="N611" i="11" s="1"/>
  <c r="N612" i="11" a="1"/>
  <c r="N612" i="11" s="1"/>
  <c r="P612" i="11" s="1"/>
  <c r="N613" i="11" a="1"/>
  <c r="N613" i="11" s="1"/>
  <c r="N614" i="11" a="1"/>
  <c r="N614" i="11" s="1"/>
  <c r="N615" i="11" a="1"/>
  <c r="N615" i="11" s="1"/>
  <c r="N616" i="11" a="1"/>
  <c r="N616" i="11" s="1"/>
  <c r="N617" i="11" a="1"/>
  <c r="N617" i="11" s="1"/>
  <c r="N618" i="11" a="1"/>
  <c r="N618" i="11" s="1"/>
  <c r="N619" i="11" a="1"/>
  <c r="N619" i="11" s="1"/>
  <c r="N620" i="11" a="1"/>
  <c r="N620" i="11" s="1"/>
  <c r="P620" i="11" s="1"/>
  <c r="N621" i="11" a="1"/>
  <c r="N621" i="11" s="1"/>
  <c r="N622" i="11" a="1"/>
  <c r="N622" i="11" s="1"/>
  <c r="N623" i="11" a="1"/>
  <c r="N623" i="11" s="1"/>
  <c r="N624" i="11" a="1"/>
  <c r="N624" i="11" s="1"/>
  <c r="N625" i="11" a="1"/>
  <c r="N625" i="11" s="1"/>
  <c r="N626" i="11" a="1"/>
  <c r="N626" i="11" s="1"/>
  <c r="N627" i="11" a="1"/>
  <c r="N627" i="11" s="1"/>
  <c r="N628" i="11" a="1"/>
  <c r="N628" i="11" s="1"/>
  <c r="P628" i="11" s="1"/>
  <c r="N629" i="11" a="1"/>
  <c r="N629" i="11" s="1"/>
  <c r="N630" i="11" a="1"/>
  <c r="N630" i="11" s="1"/>
  <c r="N631" i="11" a="1"/>
  <c r="N631" i="11" s="1"/>
  <c r="N632" i="11" a="1"/>
  <c r="N632" i="11" s="1"/>
  <c r="N633" i="11" a="1"/>
  <c r="N633" i="11" s="1"/>
  <c r="N634" i="11" a="1"/>
  <c r="N634" i="11" s="1"/>
  <c r="N635" i="11" a="1"/>
  <c r="N635" i="11" s="1"/>
  <c r="N636" i="11" a="1"/>
  <c r="N636" i="11" s="1"/>
  <c r="P636" i="11" s="1"/>
  <c r="N637" i="11" a="1"/>
  <c r="N637" i="11" s="1"/>
  <c r="N638" i="11" a="1"/>
  <c r="N638" i="11" s="1"/>
  <c r="N639" i="11" a="1"/>
  <c r="N639" i="11" s="1"/>
  <c r="N640" i="11" a="1"/>
  <c r="N640" i="11" s="1"/>
  <c r="N641" i="11" a="1"/>
  <c r="N641" i="11" s="1"/>
  <c r="N642" i="11" a="1"/>
  <c r="N642" i="11" s="1"/>
  <c r="N643" i="11" a="1"/>
  <c r="N643" i="11" s="1"/>
  <c r="N644" i="11" a="1"/>
  <c r="N644" i="11" s="1"/>
  <c r="P644" i="11" s="1"/>
  <c r="N645" i="11" a="1"/>
  <c r="N645" i="11" s="1"/>
  <c r="N646" i="11" a="1"/>
  <c r="N646" i="11" s="1"/>
  <c r="N647" i="11" a="1"/>
  <c r="N647" i="11" s="1"/>
  <c r="N648" i="11" a="1"/>
  <c r="N648" i="11" s="1"/>
  <c r="N649" i="11" a="1"/>
  <c r="N649" i="11" s="1"/>
  <c r="N650" i="11" a="1"/>
  <c r="N650" i="11" s="1"/>
  <c r="N651" i="11" a="1"/>
  <c r="N651" i="11" s="1"/>
  <c r="N652" i="11" a="1"/>
  <c r="N652" i="11" s="1"/>
  <c r="P652" i="11" s="1"/>
  <c r="N653" i="11" a="1"/>
  <c r="N653" i="11" s="1"/>
  <c r="N654" i="11" a="1"/>
  <c r="N654" i="11" s="1"/>
  <c r="N655" i="11" a="1"/>
  <c r="N655" i="11" s="1"/>
  <c r="N656" i="11" a="1"/>
  <c r="N656" i="11" s="1"/>
  <c r="N657" i="11" a="1"/>
  <c r="N657" i="11" s="1"/>
  <c r="N658" i="11" a="1"/>
  <c r="N658" i="11" s="1"/>
  <c r="N659" i="11" a="1"/>
  <c r="N659" i="11" s="1"/>
  <c r="N660" i="11" a="1"/>
  <c r="N660" i="11" s="1"/>
  <c r="P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P676" i="11" s="1"/>
  <c r="N677" i="11" a="1"/>
  <c r="N677" i="11" s="1"/>
  <c r="N678" i="11" a="1"/>
  <c r="N678" i="11" s="1"/>
  <c r="N679" i="11" a="1"/>
  <c r="N679" i="11" s="1"/>
  <c r="N680" i="11" a="1"/>
  <c r="N680" i="11" s="1"/>
  <c r="N681" i="11" a="1"/>
  <c r="N681" i="11" s="1"/>
  <c r="N682" i="11" a="1"/>
  <c r="N682" i="11" s="1"/>
  <c r="N683" i="11" a="1"/>
  <c r="N683" i="11" s="1"/>
  <c r="N684" i="11" a="1"/>
  <c r="N684" i="11" s="1"/>
  <c r="P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P700" i="11" s="1"/>
  <c r="N701" i="11" a="1"/>
  <c r="N701" i="11" s="1"/>
  <c r="N702" i="11" a="1"/>
  <c r="N702" i="11" s="1"/>
  <c r="N703" i="11" a="1"/>
  <c r="N703" i="11" s="1"/>
  <c r="N704" i="11" a="1"/>
  <c r="N704" i="11" s="1"/>
  <c r="N705" i="11" a="1"/>
  <c r="N705" i="11" s="1"/>
  <c r="N706" i="11" a="1"/>
  <c r="N706" i="11" s="1"/>
  <c r="N707" i="11" a="1"/>
  <c r="N707" i="11" s="1"/>
  <c r="N708" i="11" a="1"/>
  <c r="N708" i="11" s="1"/>
  <c r="P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P724" i="11" s="1"/>
  <c r="N725" i="11" a="1"/>
  <c r="N725" i="11" s="1"/>
  <c r="N726" i="11" a="1"/>
  <c r="N726" i="11" s="1"/>
  <c r="N727" i="11" a="1"/>
  <c r="N727" i="11" s="1"/>
  <c r="N728" i="11" a="1"/>
  <c r="N728" i="11" s="1"/>
  <c r="N729" i="11" a="1"/>
  <c r="N729" i="11" s="1"/>
  <c r="N730" i="11" a="1"/>
  <c r="N730" i="11" s="1"/>
  <c r="N731" i="11" a="1"/>
  <c r="N731" i="11" s="1"/>
  <c r="N732" i="11" a="1"/>
  <c r="N732" i="11" s="1"/>
  <c r="P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P748" i="11" s="1"/>
  <c r="N749" i="11" a="1"/>
  <c r="N749" i="11" s="1"/>
  <c r="N750" i="11" a="1"/>
  <c r="N750" i="11" s="1"/>
  <c r="N751" i="11" a="1"/>
  <c r="N751" i="11" s="1"/>
  <c r="N752" i="11" a="1"/>
  <c r="N752" i="11" s="1"/>
  <c r="N753" i="11" a="1"/>
  <c r="N753" i="11" s="1"/>
  <c r="N754" i="11" a="1"/>
  <c r="N754" i="11" s="1"/>
  <c r="N755" i="11" a="1"/>
  <c r="N755" i="11" s="1"/>
  <c r="N756" i="11" a="1"/>
  <c r="N756" i="11" s="1"/>
  <c r="P756" i="11" s="1"/>
  <c r="N757" i="11" a="1"/>
  <c r="N757" i="11" s="1"/>
  <c r="N758" i="11" a="1"/>
  <c r="N758" i="11" s="1"/>
  <c r="N759" i="11" a="1"/>
  <c r="N759" i="11" s="1"/>
  <c r="N760" i="11" a="1"/>
  <c r="N760" i="11" s="1"/>
  <c r="N761" i="11" a="1"/>
  <c r="N761" i="11" s="1"/>
  <c r="N762" i="11" a="1"/>
  <c r="N762" i="11" s="1"/>
  <c r="N763" i="11" a="1"/>
  <c r="N763" i="11" s="1"/>
  <c r="N764" i="11" a="1"/>
  <c r="N764" i="11" s="1"/>
  <c r="P764" i="11" s="1"/>
  <c r="N765" i="11" a="1"/>
  <c r="N765" i="11" s="1"/>
  <c r="N766" i="11" a="1"/>
  <c r="N766" i="11" s="1"/>
  <c r="N767" i="11" a="1"/>
  <c r="N767" i="11" s="1"/>
  <c r="N768" i="11" a="1"/>
  <c r="N768" i="11" s="1"/>
  <c r="N769" i="11" a="1"/>
  <c r="N769" i="11" s="1"/>
  <c r="N770" i="11" a="1"/>
  <c r="N770" i="11" s="1"/>
  <c r="N771" i="11" a="1"/>
  <c r="N771" i="11" s="1"/>
  <c r="N772" i="11" a="1"/>
  <c r="N772" i="11" s="1"/>
  <c r="P772" i="11" s="1"/>
  <c r="N773" i="11" a="1"/>
  <c r="N773" i="11" s="1"/>
  <c r="N774" i="11" a="1"/>
  <c r="N774" i="11" s="1"/>
  <c r="N775" i="11" a="1"/>
  <c r="N775" i="11" s="1"/>
  <c r="N776" i="11" a="1"/>
  <c r="N776" i="11" s="1"/>
  <c r="N777" i="11" a="1"/>
  <c r="N777" i="11" s="1"/>
  <c r="N778" i="11" a="1"/>
  <c r="N778" i="11" s="1"/>
  <c r="N779" i="11" a="1"/>
  <c r="N779" i="11" s="1"/>
  <c r="N780" i="11" a="1"/>
  <c r="N780" i="11" s="1"/>
  <c r="P780" i="11" s="1"/>
  <c r="N781" i="11" a="1"/>
  <c r="N781" i="11" s="1"/>
  <c r="N782" i="11" a="1"/>
  <c r="N782" i="11" s="1"/>
  <c r="N783" i="11" a="1"/>
  <c r="N783" i="11" s="1"/>
  <c r="N784" i="11" a="1"/>
  <c r="N784" i="11" s="1"/>
  <c r="N785" i="11" a="1"/>
  <c r="N785" i="11" s="1"/>
  <c r="N786" i="11" a="1"/>
  <c r="N786" i="11" s="1"/>
  <c r="N787" i="11" a="1"/>
  <c r="N787" i="11" s="1"/>
  <c r="N788" i="11" a="1"/>
  <c r="N788" i="11" s="1"/>
  <c r="P788" i="11" s="1"/>
  <c r="N789" i="11" a="1"/>
  <c r="N789" i="11" s="1"/>
  <c r="N790" i="11" a="1"/>
  <c r="N790" i="11" s="1"/>
  <c r="N791" i="11" a="1"/>
  <c r="N791" i="11" s="1"/>
  <c r="N792" i="11" a="1"/>
  <c r="N792" i="11" s="1"/>
  <c r="N793" i="11" a="1"/>
  <c r="N793" i="11" s="1"/>
  <c r="N794" i="11" a="1"/>
  <c r="N794" i="11" s="1"/>
  <c r="N795" i="11" a="1"/>
  <c r="N795" i="11" s="1"/>
  <c r="N796" i="11" a="1"/>
  <c r="N796" i="11" s="1"/>
  <c r="P796" i="11" s="1"/>
  <c r="N797" i="11" a="1"/>
  <c r="N797" i="11" s="1"/>
  <c r="N798" i="11" a="1"/>
  <c r="N798" i="11" s="1"/>
  <c r="N799" i="11" a="1"/>
  <c r="N799" i="11" s="1"/>
  <c r="N800" i="11" a="1"/>
  <c r="N800" i="11" s="1"/>
  <c r="N801" i="11" a="1"/>
  <c r="N801" i="11" s="1"/>
  <c r="N802" i="11" a="1"/>
  <c r="N802" i="11" s="1"/>
  <c r="N803" i="11" a="1"/>
  <c r="N803" i="11" s="1"/>
  <c r="N804" i="11" a="1"/>
  <c r="N804" i="11" s="1"/>
  <c r="P804" i="11" s="1"/>
  <c r="N805" i="11" a="1"/>
  <c r="N805" i="11" s="1"/>
  <c r="N806" i="11" a="1"/>
  <c r="N806" i="11" s="1"/>
  <c r="N807" i="11" a="1"/>
  <c r="N807" i="11" s="1"/>
  <c r="N808" i="11" a="1"/>
  <c r="N808" i="11" s="1"/>
  <c r="N809" i="11" a="1"/>
  <c r="N809" i="11" s="1"/>
  <c r="N810" i="11" a="1"/>
  <c r="N810" i="11" s="1"/>
  <c r="N811" i="11" a="1"/>
  <c r="N811" i="11" s="1"/>
  <c r="N812" i="11" a="1"/>
  <c r="N812" i="11" s="1"/>
  <c r="P812" i="11" s="1"/>
  <c r="N813" i="11" a="1"/>
  <c r="N813" i="11" s="1"/>
  <c r="N814" i="11" a="1"/>
  <c r="N814" i="11" s="1"/>
  <c r="N815" i="11" a="1"/>
  <c r="N815" i="11" s="1"/>
  <c r="N816" i="11" a="1"/>
  <c r="N816" i="11" s="1"/>
  <c r="N817" i="11" a="1"/>
  <c r="N817" i="11" s="1"/>
  <c r="N818" i="11" a="1"/>
  <c r="N818" i="11" s="1"/>
  <c r="N819" i="11" a="1"/>
  <c r="N819" i="11" s="1"/>
  <c r="N820" i="11" a="1"/>
  <c r="N820" i="11" s="1"/>
  <c r="P820" i="11" s="1"/>
  <c r="N821" i="11" a="1"/>
  <c r="N821" i="11" s="1"/>
  <c r="N822" i="11" a="1"/>
  <c r="N822" i="11" s="1"/>
  <c r="N823" i="11" a="1"/>
  <c r="N823" i="11" s="1"/>
  <c r="N824" i="11" a="1"/>
  <c r="N824" i="11" s="1"/>
  <c r="N825" i="11" a="1"/>
  <c r="N825" i="11" s="1"/>
  <c r="N826" i="11" a="1"/>
  <c r="N826" i="11" s="1"/>
  <c r="N827" i="11" a="1"/>
  <c r="N827" i="11" s="1"/>
  <c r="N828" i="11" a="1"/>
  <c r="N828" i="11" s="1"/>
  <c r="P828" i="11" s="1"/>
  <c r="N829" i="11" a="1"/>
  <c r="N829" i="11" s="1"/>
  <c r="N830" i="11" a="1"/>
  <c r="N830" i="11" s="1"/>
  <c r="N831" i="11" a="1"/>
  <c r="N831" i="11" s="1"/>
  <c r="N832" i="11" a="1"/>
  <c r="N832" i="11" s="1"/>
  <c r="N833" i="11" a="1"/>
  <c r="N833" i="11" s="1"/>
  <c r="N834" i="11" a="1"/>
  <c r="N834" i="11" s="1"/>
  <c r="N835" i="11" a="1"/>
  <c r="N835" i="11" s="1"/>
  <c r="N836" i="11" a="1"/>
  <c r="N836" i="11" s="1"/>
  <c r="P836" i="11" s="1"/>
  <c r="N837" i="11" a="1"/>
  <c r="N837" i="11" s="1"/>
  <c r="N838" i="11" a="1"/>
  <c r="N838" i="11" s="1"/>
  <c r="N839" i="11" a="1"/>
  <c r="N839" i="11" s="1"/>
  <c r="N840" i="11" a="1"/>
  <c r="N840" i="11" s="1"/>
  <c r="N841" i="11" a="1"/>
  <c r="N841" i="11" s="1"/>
  <c r="N842" i="11" a="1"/>
  <c r="N842" i="11" s="1"/>
  <c r="N843" i="11" a="1"/>
  <c r="N843" i="11" s="1"/>
  <c r="N844" i="11" a="1"/>
  <c r="N844" i="11" s="1"/>
  <c r="P844" i="11" s="1"/>
  <c r="N845" i="11" a="1"/>
  <c r="N845" i="11" s="1"/>
  <c r="N846" i="11" a="1"/>
  <c r="N846" i="11" s="1"/>
  <c r="N847" i="11" a="1"/>
  <c r="N847" i="11" s="1"/>
  <c r="N848" i="11" a="1"/>
  <c r="N848" i="11" s="1"/>
  <c r="N849" i="11" a="1"/>
  <c r="N849" i="11" s="1"/>
  <c r="N850" i="11" a="1"/>
  <c r="N850" i="11" s="1"/>
  <c r="N851" i="11" a="1"/>
  <c r="N851" i="11" s="1"/>
  <c r="N852" i="11" a="1"/>
  <c r="N852" i="11" s="1"/>
  <c r="P852" i="11" s="1"/>
  <c r="N853" i="11" a="1"/>
  <c r="N853" i="11" s="1"/>
  <c r="N854" i="11" a="1"/>
  <c r="N854" i="11" s="1"/>
  <c r="N855" i="11" a="1"/>
  <c r="N855" i="11" s="1"/>
  <c r="N856" i="11" a="1"/>
  <c r="N856" i="11" s="1"/>
  <c r="N857" i="11" a="1"/>
  <c r="N857" i="11" s="1"/>
  <c r="N858" i="11" a="1"/>
  <c r="N858" i="11" s="1"/>
  <c r="N859" i="11" a="1"/>
  <c r="N859" i="11" s="1"/>
  <c r="N860" i="11" a="1"/>
  <c r="N860" i="11" s="1"/>
  <c r="P860" i="11" s="1"/>
  <c r="N861" i="11" a="1"/>
  <c r="N861" i="11" s="1"/>
  <c r="N862" i="11" a="1"/>
  <c r="N862" i="11" s="1"/>
  <c r="N863" i="11" a="1"/>
  <c r="N863" i="11" s="1"/>
  <c r="N864" i="11" a="1"/>
  <c r="N864" i="11" s="1"/>
  <c r="N865" i="11" a="1"/>
  <c r="N865" i="11" s="1"/>
  <c r="N866" i="11" a="1"/>
  <c r="N866" i="11" s="1"/>
  <c r="N867" i="11" a="1"/>
  <c r="N867" i="11" s="1"/>
  <c r="N868" i="11" a="1"/>
  <c r="N868" i="11" s="1"/>
  <c r="P868" i="11" s="1"/>
  <c r="N869" i="11" a="1"/>
  <c r="N869" i="11" s="1"/>
  <c r="N870" i="11" a="1"/>
  <c r="N870" i="11" s="1"/>
  <c r="N871" i="11" a="1"/>
  <c r="N871" i="11" s="1"/>
  <c r="N872" i="11" a="1"/>
  <c r="N872" i="11" s="1"/>
  <c r="N873" i="11" a="1"/>
  <c r="N873" i="11" s="1"/>
  <c r="N874" i="11" a="1"/>
  <c r="N874" i="11" s="1"/>
  <c r="N875" i="11" a="1"/>
  <c r="N875" i="11" s="1"/>
  <c r="N876" i="11" a="1"/>
  <c r="N876" i="11" s="1"/>
  <c r="P876" i="11" s="1"/>
  <c r="N877" i="11" a="1"/>
  <c r="N877" i="11" s="1"/>
  <c r="N878" i="11" a="1"/>
  <c r="N878" i="11" s="1"/>
  <c r="N879" i="11" a="1"/>
  <c r="N879" i="11" s="1"/>
  <c r="N880" i="11" a="1"/>
  <c r="N880" i="11" s="1"/>
  <c r="N881" i="11" a="1"/>
  <c r="N881" i="11" s="1"/>
  <c r="N882" i="11" a="1"/>
  <c r="N882" i="11" s="1"/>
  <c r="N883" i="11" a="1"/>
  <c r="N883" i="11" s="1"/>
  <c r="N884" i="11" a="1"/>
  <c r="N884" i="11" s="1"/>
  <c r="P884" i="11" s="1"/>
  <c r="N885" i="11" a="1"/>
  <c r="N885" i="11" s="1"/>
  <c r="N886" i="11" a="1"/>
  <c r="N886" i="11" s="1"/>
  <c r="N887" i="11" a="1"/>
  <c r="N887" i="11" s="1"/>
  <c r="N888" i="11" a="1"/>
  <c r="N888" i="11" s="1"/>
  <c r="N889" i="11" a="1"/>
  <c r="N889" i="11" s="1"/>
  <c r="N890" i="11" a="1"/>
  <c r="N890" i="11" s="1"/>
  <c r="N891" i="11" a="1"/>
  <c r="N891" i="11" s="1"/>
  <c r="N892" i="11" a="1"/>
  <c r="N892" i="11" s="1"/>
  <c r="P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P908" i="11" s="1"/>
  <c r="N909" i="11" a="1"/>
  <c r="N909" i="11" s="1"/>
  <c r="N910" i="11" a="1"/>
  <c r="N910" i="11" s="1"/>
  <c r="N911" i="11" a="1"/>
  <c r="N911" i="11" s="1"/>
  <c r="N912" i="11" a="1"/>
  <c r="N912" i="11" s="1"/>
  <c r="N913" i="11" a="1"/>
  <c r="N913" i="11" s="1"/>
  <c r="N914" i="11" a="1"/>
  <c r="N914" i="11" s="1"/>
  <c r="N915" i="11" a="1"/>
  <c r="N915" i="11" s="1"/>
  <c r="N916" i="11" a="1"/>
  <c r="N916" i="11" s="1"/>
  <c r="P916" i="11" s="1"/>
  <c r="N917" i="11" a="1"/>
  <c r="N917" i="11" s="1"/>
  <c r="N918" i="11" a="1"/>
  <c r="N918" i="11" s="1"/>
  <c r="N919" i="11" a="1"/>
  <c r="N919" i="11" s="1"/>
  <c r="N920" i="11" a="1"/>
  <c r="N920" i="11" s="1"/>
  <c r="N921" i="11" a="1"/>
  <c r="N921" i="11" s="1"/>
  <c r="N922" i="11" a="1"/>
  <c r="N922" i="11" s="1"/>
  <c r="N923" i="11" a="1"/>
  <c r="N923" i="11" s="1"/>
  <c r="N924" i="11" a="1"/>
  <c r="N924" i="11" s="1"/>
  <c r="P924" i="11" s="1"/>
  <c r="N925" i="11" a="1"/>
  <c r="N925" i="11" s="1"/>
  <c r="N926" i="11" a="1"/>
  <c r="N926" i="11" s="1"/>
  <c r="N927" i="11" a="1"/>
  <c r="N927" i="11" s="1"/>
  <c r="N928" i="11" a="1"/>
  <c r="N928" i="11" s="1"/>
  <c r="N929" i="11" a="1"/>
  <c r="N929" i="11" s="1"/>
  <c r="N930" i="11" a="1"/>
  <c r="N930" i="11" s="1"/>
  <c r="N931" i="11" a="1"/>
  <c r="N931" i="11" s="1"/>
  <c r="N932" i="11" a="1"/>
  <c r="N932" i="11" s="1"/>
  <c r="P932" i="11" s="1"/>
  <c r="N933" i="11" a="1"/>
  <c r="N933" i="11" s="1"/>
  <c r="N934" i="11" a="1"/>
  <c r="N934" i="11" s="1"/>
  <c r="N935" i="11" a="1"/>
  <c r="N935" i="11" s="1"/>
  <c r="N936" i="11" a="1"/>
  <c r="N936" i="11" s="1"/>
  <c r="N937" i="11" a="1"/>
  <c r="N937" i="11" s="1"/>
  <c r="N938" i="11" a="1"/>
  <c r="N938" i="11" s="1"/>
  <c r="N939" i="11" a="1"/>
  <c r="N939" i="11" s="1"/>
  <c r="N940" i="11" a="1"/>
  <c r="N940" i="11" s="1"/>
  <c r="P940" i="11" s="1"/>
  <c r="N941" i="11" a="1"/>
  <c r="N941" i="11" s="1"/>
  <c r="N942" i="11" a="1"/>
  <c r="N942" i="11" s="1"/>
  <c r="N943" i="11" a="1"/>
  <c r="N943" i="11" s="1"/>
  <c r="N944" i="11" a="1"/>
  <c r="N944" i="11" s="1"/>
  <c r="N945" i="11" a="1"/>
  <c r="N945" i="11" s="1"/>
  <c r="N946" i="11" a="1"/>
  <c r="N946" i="11" s="1"/>
  <c r="N947" i="11" a="1"/>
  <c r="N947" i="11" s="1"/>
  <c r="N948" i="11" a="1"/>
  <c r="N948" i="11" s="1"/>
  <c r="P948" i="11" s="1"/>
  <c r="N949" i="11" a="1"/>
  <c r="N949" i="11" s="1"/>
  <c r="N950" i="11" a="1"/>
  <c r="N950" i="11" s="1"/>
  <c r="N951" i="11" a="1"/>
  <c r="N951" i="11" s="1"/>
  <c r="N952" i="11" a="1"/>
  <c r="N952" i="11" s="1"/>
  <c r="N953" i="11" a="1"/>
  <c r="N953" i="11" s="1"/>
  <c r="N954" i="11" a="1"/>
  <c r="N954" i="11" s="1"/>
  <c r="N955" i="11" a="1"/>
  <c r="N955" i="11" s="1"/>
  <c r="N956" i="11" a="1"/>
  <c r="N956" i="11" s="1"/>
  <c r="P956" i="11" s="1"/>
  <c r="N957" i="11" a="1"/>
  <c r="N957" i="11" s="1"/>
  <c r="N958" i="11" a="1"/>
  <c r="N958" i="11" s="1"/>
  <c r="N959" i="11" a="1"/>
  <c r="N959" i="11" s="1"/>
  <c r="N960" i="11" a="1"/>
  <c r="N960" i="11" s="1"/>
  <c r="N961" i="11" a="1"/>
  <c r="N961" i="11" s="1"/>
  <c r="N962" i="11" a="1"/>
  <c r="N962" i="11" s="1"/>
  <c r="N963" i="11" a="1"/>
  <c r="N963" i="11" s="1"/>
  <c r="N964" i="11" a="1"/>
  <c r="N964" i="11" s="1"/>
  <c r="P964" i="11" s="1"/>
  <c r="N965" i="11" a="1"/>
  <c r="N965" i="11" s="1"/>
  <c r="N966" i="11" a="1"/>
  <c r="N966" i="11" s="1"/>
  <c r="N967" i="11" a="1"/>
  <c r="N967" i="11" s="1"/>
  <c r="N968" i="11" a="1"/>
  <c r="N968" i="11" s="1"/>
  <c r="N969" i="11" a="1"/>
  <c r="N969" i="11" s="1"/>
  <c r="N970" i="11" a="1"/>
  <c r="N970" i="11" s="1"/>
  <c r="N971" i="11" a="1"/>
  <c r="N971" i="11" s="1"/>
  <c r="N972" i="11" a="1"/>
  <c r="N972" i="11" s="1"/>
  <c r="P972" i="11" s="1"/>
  <c r="N973" i="11" a="1"/>
  <c r="N973" i="11" s="1"/>
  <c r="N974" i="11" a="1"/>
  <c r="N974" i="11" s="1"/>
  <c r="N975" i="11" a="1"/>
  <c r="N975" i="11" s="1"/>
  <c r="N976" i="11" a="1"/>
  <c r="N976" i="11" s="1"/>
  <c r="N977" i="11" a="1"/>
  <c r="N977" i="11" s="1"/>
  <c r="N978" i="11" a="1"/>
  <c r="N978" i="11" s="1"/>
  <c r="N979" i="11" a="1"/>
  <c r="N979" i="11" s="1"/>
  <c r="N980" i="11" a="1"/>
  <c r="N980" i="11" s="1"/>
  <c r="P980" i="11" s="1"/>
  <c r="N981" i="11" a="1"/>
  <c r="N981" i="11" s="1"/>
  <c r="N982" i="11" a="1"/>
  <c r="N982" i="11" s="1"/>
  <c r="N983" i="11" a="1"/>
  <c r="N983" i="11" s="1"/>
  <c r="N984" i="11" a="1"/>
  <c r="N984" i="11" s="1"/>
  <c r="N985" i="11" a="1"/>
  <c r="N985" i="11" s="1"/>
  <c r="N986" i="11" a="1"/>
  <c r="N986" i="11" s="1"/>
  <c r="N987" i="11" a="1"/>
  <c r="N987" i="11" s="1"/>
  <c r="N988" i="11" a="1"/>
  <c r="N988" i="11" s="1"/>
  <c r="P988" i="11" s="1"/>
  <c r="N989" i="11" a="1"/>
  <c r="N989" i="11" s="1"/>
  <c r="N990" i="11" a="1"/>
  <c r="N990" i="11" s="1"/>
  <c r="N991" i="11" a="1"/>
  <c r="N991" i="11" s="1"/>
  <c r="N992" i="11" a="1"/>
  <c r="N992" i="11" s="1"/>
  <c r="N993" i="11" a="1"/>
  <c r="N993" i="11" s="1"/>
  <c r="N994" i="11" a="1"/>
  <c r="N994" i="11" s="1"/>
  <c r="N995" i="11" a="1"/>
  <c r="N995" i="11" s="1"/>
  <c r="N996" i="11" a="1"/>
  <c r="N996" i="11" s="1"/>
  <c r="P996" i="11" s="1"/>
  <c r="N997" i="11" a="1"/>
  <c r="N997" i="11" s="1"/>
  <c r="N998" i="11" a="1"/>
  <c r="N998" i="11" s="1"/>
  <c r="N999" i="11" a="1"/>
  <c r="N999" i="11" s="1"/>
  <c r="N1000" i="11" a="1"/>
  <c r="N1000" i="11" s="1"/>
  <c r="N1001" i="11" a="1"/>
  <c r="N1001" i="11" s="1"/>
  <c r="N1002" i="11" a="1"/>
  <c r="N1002" i="11" s="1"/>
  <c r="N1003" i="11" a="1"/>
  <c r="N1003" i="11" s="1"/>
  <c r="N1004" i="11" a="1"/>
  <c r="N1004" i="11" s="1"/>
  <c r="P1004" i="11" s="1"/>
  <c r="N1005" i="11" a="1"/>
  <c r="N1005" i="11" s="1"/>
  <c r="N1006" i="11" a="1"/>
  <c r="N1006" i="11" s="1"/>
  <c r="N1007" i="11" a="1"/>
  <c r="N1007" i="11" s="1"/>
  <c r="N1008" i="11" a="1"/>
  <c r="N1008" i="11" s="1"/>
  <c r="N1009" i="11" a="1"/>
  <c r="N1009" i="11" s="1"/>
  <c r="N1010" i="11" a="1"/>
  <c r="N1010" i="11" s="1"/>
  <c r="N1011" i="11" a="1"/>
  <c r="N1011" i="11" s="1"/>
  <c r="N1012" i="11" a="1"/>
  <c r="N1012" i="11" s="1"/>
  <c r="P1012" i="11" s="1"/>
  <c r="N1013" i="11" a="1"/>
  <c r="N1013" i="11" s="1"/>
  <c r="N1014" i="11" a="1"/>
  <c r="N1014" i="11" s="1"/>
  <c r="N1015" i="11" a="1"/>
  <c r="N1015" i="11" s="1"/>
  <c r="N1016" i="11" a="1"/>
  <c r="N1016" i="11" s="1"/>
  <c r="N1017" i="11" a="1"/>
  <c r="N1017" i="11" s="1"/>
  <c r="N1018" i="11" a="1"/>
  <c r="N1018" i="11" s="1"/>
  <c r="N1019" i="11" a="1"/>
  <c r="N1019" i="11" s="1"/>
  <c r="N1020" i="11" a="1"/>
  <c r="N1020" i="11" s="1"/>
  <c r="P1020" i="11" s="1"/>
  <c r="N1021" i="11" a="1"/>
  <c r="N1021" i="11" s="1"/>
  <c r="N1022" i="11" a="1"/>
  <c r="N1022" i="11" s="1"/>
  <c r="N1023" i="11" a="1"/>
  <c r="N1023" i="11" s="1"/>
  <c r="N1024" i="11" a="1"/>
  <c r="N1024" i="11" s="1"/>
  <c r="N1025" i="11" a="1"/>
  <c r="N1025" i="11" s="1"/>
  <c r="N1026" i="11" a="1"/>
  <c r="N1026" i="11" s="1"/>
  <c r="N1027" i="11" a="1"/>
  <c r="N1027" i="11" s="1"/>
  <c r="N1028" i="11" a="1"/>
  <c r="N1028" i="11" s="1"/>
  <c r="P1028" i="11" s="1"/>
  <c r="N1029" i="11" a="1"/>
  <c r="N1029" i="11" s="1"/>
  <c r="N1030" i="11" a="1"/>
  <c r="N1030" i="11" s="1"/>
  <c r="N1031" i="11" a="1"/>
  <c r="N1031" i="11" s="1"/>
  <c r="N1032" i="11" a="1"/>
  <c r="N1032" i="11" s="1"/>
  <c r="N1033" i="11" a="1"/>
  <c r="N1033" i="11" s="1"/>
  <c r="N1034" i="11" a="1"/>
  <c r="N1034" i="11" s="1"/>
  <c r="N1035" i="11" a="1"/>
  <c r="N1035" i="11" s="1"/>
  <c r="N1036" i="11" a="1"/>
  <c r="N1036" i="11" s="1"/>
  <c r="P1036" i="11" s="1"/>
  <c r="N1037" i="11" a="1"/>
  <c r="N1037" i="11" s="1"/>
  <c r="N1038" i="11" a="1"/>
  <c r="N1038" i="11" s="1"/>
  <c r="N1039" i="11" a="1"/>
  <c r="N1039" i="11" s="1"/>
  <c r="N1040" i="11" a="1"/>
  <c r="N1040" i="11" s="1"/>
  <c r="N1041" i="11" a="1"/>
  <c r="N1041" i="11" s="1"/>
  <c r="N1042" i="11" a="1"/>
  <c r="N1042" i="11" s="1"/>
  <c r="N1043" i="11" a="1"/>
  <c r="N1043" i="11" s="1"/>
  <c r="N1044" i="11" a="1"/>
  <c r="N1044" i="11" s="1"/>
  <c r="P1044" i="11" s="1"/>
  <c r="N1045" i="11" a="1"/>
  <c r="N1045" i="11" s="1"/>
  <c r="N1046" i="11" a="1"/>
  <c r="N1046" i="11" s="1"/>
  <c r="N1047" i="11" a="1"/>
  <c r="N1047" i="11" s="1"/>
  <c r="N1048" i="11" a="1"/>
  <c r="N1048" i="11" s="1"/>
  <c r="N1049" i="11" a="1"/>
  <c r="N1049" i="11" s="1"/>
  <c r="N1050" i="11" a="1"/>
  <c r="N1050" i="11" s="1"/>
  <c r="N1051" i="11" a="1"/>
  <c r="N1051" i="11" s="1"/>
  <c r="N1052" i="11" a="1"/>
  <c r="N1052" i="11" s="1"/>
  <c r="P1052" i="11" s="1"/>
  <c r="N1053" i="11" a="1"/>
  <c r="N1053" i="11" s="1"/>
  <c r="N1054" i="11" a="1"/>
  <c r="N1054" i="11" s="1"/>
  <c r="N1055" i="11" a="1"/>
  <c r="N1055" i="11" s="1"/>
  <c r="N1056" i="11" a="1"/>
  <c r="N1056" i="11" s="1"/>
  <c r="N1057" i="11" a="1"/>
  <c r="N1057" i="11" s="1"/>
  <c r="N1058" i="11" a="1"/>
  <c r="N1058" i="11" s="1"/>
  <c r="N1059" i="11" a="1"/>
  <c r="N1059" i="11" s="1"/>
  <c r="N1060" i="11" a="1"/>
  <c r="N1060" i="11" s="1"/>
  <c r="P1060" i="11" s="1"/>
  <c r="N1061" i="11" a="1"/>
  <c r="N1061" i="11" s="1"/>
  <c r="N1062" i="11" a="1"/>
  <c r="N1062" i="11" s="1"/>
  <c r="N1063" i="11" a="1"/>
  <c r="N1063" i="11" s="1"/>
  <c r="N1064" i="11" a="1"/>
  <c r="N1064" i="11" s="1"/>
  <c r="N1065" i="11" a="1"/>
  <c r="N1065" i="11" s="1"/>
  <c r="N1066" i="11" a="1"/>
  <c r="N1066" i="11" s="1"/>
  <c r="N1067" i="11" a="1"/>
  <c r="N1067" i="11" s="1"/>
  <c r="N1068" i="11" a="1"/>
  <c r="N1068" i="11" s="1"/>
  <c r="P1068" i="11" s="1"/>
  <c r="N1069" i="11" a="1"/>
  <c r="N1069" i="11" s="1"/>
  <c r="N1070" i="11" a="1"/>
  <c r="N1070" i="11" s="1"/>
  <c r="N1071" i="11" a="1"/>
  <c r="N1071" i="11" s="1"/>
  <c r="N1072" i="11" a="1"/>
  <c r="N1072" i="11" s="1"/>
  <c r="N1073" i="11" a="1"/>
  <c r="N1073" i="11" s="1"/>
  <c r="N1074" i="11" a="1"/>
  <c r="N1074" i="11" s="1"/>
  <c r="N1075" i="11" a="1"/>
  <c r="N1075" i="11" s="1"/>
  <c r="N1076" i="11" a="1"/>
  <c r="N1076" i="11" s="1"/>
  <c r="P1076" i="11" s="1"/>
  <c r="N1077" i="11" a="1"/>
  <c r="N1077" i="11" s="1"/>
  <c r="N1078" i="11" a="1"/>
  <c r="N1078" i="11" s="1"/>
  <c r="N1079" i="11" a="1"/>
  <c r="N1079" i="11" s="1"/>
  <c r="N1080" i="11" a="1"/>
  <c r="N1080" i="11" s="1"/>
  <c r="N1081" i="11" a="1"/>
  <c r="N1081" i="11" s="1"/>
  <c r="N1082" i="11" a="1"/>
  <c r="N1082" i="11" s="1"/>
  <c r="N1083" i="11" a="1"/>
  <c r="N1083" i="11" s="1"/>
  <c r="N1084" i="11" a="1"/>
  <c r="N1084" i="11" s="1"/>
  <c r="P1084" i="11" s="1"/>
  <c r="N1085" i="11" a="1"/>
  <c r="N1085" i="11" s="1"/>
  <c r="N1086" i="11" a="1"/>
  <c r="N1086" i="11" s="1"/>
  <c r="N1087" i="11" a="1"/>
  <c r="N1087" i="11" s="1"/>
  <c r="N1088" i="11" a="1"/>
  <c r="N1088" i="11" s="1"/>
  <c r="N1089" i="11" a="1"/>
  <c r="N1089" i="11" s="1"/>
  <c r="N1090" i="11" a="1"/>
  <c r="N1090" i="11" s="1"/>
  <c r="N1091" i="11" a="1"/>
  <c r="N1091" i="11" s="1"/>
  <c r="N1092" i="11" a="1"/>
  <c r="N1092" i="11" s="1"/>
  <c r="P1092" i="11" s="1"/>
  <c r="N1093" i="11" a="1"/>
  <c r="N1093" i="11" s="1"/>
  <c r="N1094" i="11" a="1"/>
  <c r="N1094" i="11" s="1"/>
  <c r="N1095" i="11" a="1"/>
  <c r="N1095" i="11" s="1"/>
  <c r="N1096" i="11" a="1"/>
  <c r="N1096" i="11" s="1"/>
  <c r="N1097" i="11" a="1"/>
  <c r="N1097" i="11" s="1"/>
  <c r="N1098" i="11" a="1"/>
  <c r="N1098" i="11" s="1"/>
  <c r="N1099" i="11" a="1"/>
  <c r="N1099" i="11" s="1"/>
  <c r="N1100" i="11" a="1"/>
  <c r="N1100" i="11" s="1"/>
  <c r="P1100" i="11" s="1"/>
  <c r="N1101" i="11" a="1"/>
  <c r="N1101" i="11" s="1"/>
  <c r="N1102" i="11" a="1"/>
  <c r="N1102" i="11" s="1"/>
  <c r="N1103" i="11" a="1"/>
  <c r="N1103" i="11" s="1"/>
  <c r="N1104" i="11" a="1"/>
  <c r="N1104" i="11" s="1"/>
  <c r="N1105" i="11" a="1"/>
  <c r="N1105" i="11" s="1"/>
  <c r="N1106" i="11" a="1"/>
  <c r="N1106" i="11" s="1"/>
  <c r="N1107" i="11" a="1"/>
  <c r="N1107" i="11" s="1"/>
  <c r="N1108" i="11" a="1"/>
  <c r="N1108" i="11" s="1"/>
  <c r="P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P1124" i="11" s="1"/>
  <c r="N1125" i="11" a="1"/>
  <c r="N1125" i="11" s="1"/>
  <c r="N1126" i="11" a="1"/>
  <c r="N1126" i="11" s="1"/>
  <c r="N1127" i="11" a="1"/>
  <c r="N1127" i="11" s="1"/>
  <c r="N1128" i="11" a="1"/>
  <c r="N1128" i="11" s="1"/>
  <c r="N1129" i="11" a="1"/>
  <c r="N1129" i="11" s="1"/>
  <c r="N1130" i="11" a="1"/>
  <c r="N1130" i="11" s="1"/>
  <c r="N1131" i="11" a="1"/>
  <c r="N1131" i="11" s="1"/>
  <c r="N1132" i="11" a="1"/>
  <c r="N1132" i="11" s="1"/>
  <c r="P1132" i="11" s="1"/>
  <c r="N1133" i="11" a="1"/>
  <c r="N1133" i="11" s="1"/>
  <c r="N1134" i="11" a="1"/>
  <c r="N1134" i="11" s="1"/>
  <c r="N1135" i="11" a="1"/>
  <c r="N1135" i="11" s="1"/>
  <c r="N1136" i="11" a="1"/>
  <c r="N1136" i="11" s="1"/>
  <c r="N1137" i="11" a="1"/>
  <c r="N1137" i="11" s="1"/>
  <c r="N1138" i="11" a="1"/>
  <c r="N1138" i="11" s="1"/>
  <c r="N1139" i="11" a="1"/>
  <c r="N1139" i="11" s="1"/>
  <c r="N1140" i="11" a="1"/>
  <c r="N1140" i="11" s="1"/>
  <c r="P1140" i="11" s="1"/>
  <c r="N1141" i="11" a="1"/>
  <c r="N1141" i="11" s="1"/>
  <c r="N1142" i="11" a="1"/>
  <c r="N1142" i="11" s="1"/>
  <c r="N1143" i="11" a="1"/>
  <c r="N1143" i="11" s="1"/>
  <c r="N1144" i="11" a="1"/>
  <c r="N1144" i="11" s="1"/>
  <c r="N1145" i="11" a="1"/>
  <c r="N1145" i="11" s="1"/>
  <c r="N1146" i="11" a="1"/>
  <c r="N1146" i="11" s="1"/>
  <c r="N1147" i="11" a="1"/>
  <c r="N1147" i="11" s="1"/>
  <c r="N1148" i="11" a="1"/>
  <c r="N1148" i="11" s="1"/>
  <c r="P1148" i="11" s="1"/>
  <c r="N1149" i="11" a="1"/>
  <c r="N1149" i="11" s="1"/>
  <c r="N1150" i="11" a="1"/>
  <c r="N1150" i="11" s="1"/>
  <c r="N1151" i="11" a="1"/>
  <c r="N1151" i="11" s="1"/>
  <c r="N1152" i="11" a="1"/>
  <c r="N1152" i="11" s="1"/>
  <c r="N1153" i="11" a="1"/>
  <c r="N1153" i="11" s="1"/>
  <c r="N1154" i="11" a="1"/>
  <c r="N1154" i="11" s="1"/>
  <c r="N1155" i="11" a="1"/>
  <c r="N1155" i="11" s="1"/>
  <c r="N1156" i="11" a="1"/>
  <c r="N1156" i="11" s="1"/>
  <c r="P1156" i="11" s="1"/>
  <c r="N1157" i="11" a="1"/>
  <c r="N1157" i="11" s="1"/>
  <c r="N1158" i="11" a="1"/>
  <c r="N1158" i="11" s="1"/>
  <c r="N1159" i="11" a="1"/>
  <c r="N1159" i="11" s="1"/>
  <c r="N1160" i="11" a="1"/>
  <c r="N1160" i="11" s="1"/>
  <c r="N1161" i="11" a="1"/>
  <c r="N1161" i="11" s="1"/>
  <c r="N1162" i="11" a="1"/>
  <c r="N1162" i="11" s="1"/>
  <c r="N1163" i="11" a="1"/>
  <c r="N1163" i="11" s="1"/>
  <c r="N1164" i="11" a="1"/>
  <c r="N1164" i="11" s="1"/>
  <c r="P1164" i="11" s="1"/>
  <c r="N1165" i="11" a="1"/>
  <c r="N1165" i="11" s="1"/>
  <c r="N1166" i="11" a="1"/>
  <c r="N1166" i="11" s="1"/>
  <c r="N1167" i="11" a="1"/>
  <c r="N1167" i="11" s="1"/>
  <c r="N1168" i="11" a="1"/>
  <c r="N1168" i="11" s="1"/>
  <c r="N1169" i="11" a="1"/>
  <c r="N1169" i="11" s="1"/>
  <c r="N1170" i="11" a="1"/>
  <c r="N1170" i="11" s="1"/>
  <c r="N1171" i="11" a="1"/>
  <c r="N1171" i="11" s="1"/>
  <c r="N1172" i="11" a="1"/>
  <c r="N1172" i="11" s="1"/>
  <c r="P1172" i="11" s="1"/>
  <c r="N1173" i="11" a="1"/>
  <c r="N1173" i="11" s="1"/>
  <c r="N1174" i="11" a="1"/>
  <c r="N1174" i="11" s="1"/>
  <c r="N1175" i="11" a="1"/>
  <c r="N1175" i="11" s="1"/>
  <c r="N1176" i="11" a="1"/>
  <c r="N1176" i="11" s="1"/>
  <c r="N1177" i="11" a="1"/>
  <c r="N1177" i="11" s="1"/>
  <c r="N1178" i="11" a="1"/>
  <c r="N1178" i="11" s="1"/>
  <c r="N1179" i="11" a="1"/>
  <c r="N1179" i="11" s="1"/>
  <c r="N1180" i="11" a="1"/>
  <c r="N1180" i="11" s="1"/>
  <c r="P1180" i="11" s="1"/>
  <c r="N1181" i="11" a="1"/>
  <c r="N1181" i="11" s="1"/>
  <c r="N1182" i="11" a="1"/>
  <c r="N1182" i="11" s="1"/>
  <c r="N1183" i="11" a="1"/>
  <c r="N1183" i="11" s="1"/>
  <c r="N1184" i="11" a="1"/>
  <c r="N1184" i="11" s="1"/>
  <c r="N1185" i="11" a="1"/>
  <c r="N1185" i="11" s="1"/>
  <c r="N1186" i="11" a="1"/>
  <c r="N1186" i="11" s="1"/>
  <c r="N1187" i="11" a="1"/>
  <c r="N1187" i="11" s="1"/>
  <c r="N1188" i="11" a="1"/>
  <c r="N1188" i="11" s="1"/>
  <c r="P1188" i="11" s="1"/>
  <c r="N1189" i="11" a="1"/>
  <c r="N1189" i="11" s="1"/>
  <c r="N1190" i="11" a="1"/>
  <c r="N1190" i="11" s="1"/>
  <c r="N1191" i="11" a="1"/>
  <c r="N1191" i="11" s="1"/>
  <c r="N1192" i="11" a="1"/>
  <c r="N1192" i="11" s="1"/>
  <c r="N1193" i="11" a="1"/>
  <c r="N1193" i="11" s="1"/>
  <c r="N1194" i="11" a="1"/>
  <c r="N1194" i="11" s="1"/>
  <c r="N1195" i="11" a="1"/>
  <c r="N1195" i="11" s="1"/>
  <c r="N1196" i="11" a="1"/>
  <c r="N1196" i="11" s="1"/>
  <c r="P1196" i="11" s="1"/>
  <c r="N1197" i="11" a="1"/>
  <c r="N1197" i="11" s="1"/>
  <c r="N1198" i="11" a="1"/>
  <c r="N1198" i="11" s="1"/>
  <c r="N1199" i="11" a="1"/>
  <c r="N1199" i="11" s="1"/>
  <c r="N1200" i="11" a="1"/>
  <c r="N1200" i="11" s="1"/>
  <c r="N1201" i="11" a="1"/>
  <c r="N1201" i="11" s="1"/>
  <c r="N1202" i="11" a="1"/>
  <c r="N1202" i="11" s="1"/>
  <c r="N1203" i="11" a="1"/>
  <c r="N1203" i="11" s="1"/>
  <c r="N1204" i="11" a="1"/>
  <c r="N1204" i="11" s="1"/>
  <c r="P1204" i="11" s="1"/>
  <c r="N1205" i="11" a="1"/>
  <c r="N1205" i="11" s="1"/>
  <c r="N1206" i="11" a="1"/>
  <c r="N1206" i="11" s="1"/>
  <c r="N1207" i="11" a="1"/>
  <c r="N1207" i="11" s="1"/>
  <c r="N1208" i="11" a="1"/>
  <c r="N1208" i="11" s="1"/>
  <c r="N1209" i="11" a="1"/>
  <c r="N1209" i="11" s="1"/>
  <c r="N1210" i="11" a="1"/>
  <c r="N1210" i="11" s="1"/>
  <c r="N1211" i="11" a="1"/>
  <c r="N1211" i="11" s="1"/>
  <c r="N1212" i="11" a="1"/>
  <c r="N1212" i="11" s="1"/>
  <c r="P1212" i="11" s="1"/>
  <c r="N1213" i="11" a="1"/>
  <c r="N1213" i="11" s="1"/>
  <c r="N1214" i="11" a="1"/>
  <c r="N1214" i="11" s="1"/>
  <c r="N1215" i="11" a="1"/>
  <c r="N1215" i="11" s="1"/>
  <c r="N1216" i="11" a="1"/>
  <c r="N1216" i="11" s="1"/>
  <c r="N1217" i="11" a="1"/>
  <c r="N1217" i="11" s="1"/>
  <c r="N1218" i="11" a="1"/>
  <c r="N1218" i="11" s="1"/>
  <c r="N1219" i="11" a="1"/>
  <c r="N1219" i="11" s="1"/>
  <c r="N1220" i="11" a="1"/>
  <c r="N1220" i="11" s="1"/>
  <c r="P1220" i="11" s="1"/>
  <c r="N1221" i="11" a="1"/>
  <c r="N1221" i="11" s="1"/>
  <c r="N1222" i="11" a="1"/>
  <c r="N1222" i="11" s="1"/>
  <c r="N1223" i="11" a="1"/>
  <c r="N1223" i="11" s="1"/>
  <c r="N1224" i="11" a="1"/>
  <c r="N1224" i="11" s="1"/>
  <c r="N1225" i="11" a="1"/>
  <c r="N1225" i="11" s="1"/>
  <c r="N1226" i="11" a="1"/>
  <c r="N1226" i="11" s="1"/>
  <c r="N1227" i="11" a="1"/>
  <c r="N1227" i="11" s="1"/>
  <c r="N1228" i="11" a="1"/>
  <c r="N1228" i="11" s="1"/>
  <c r="P1228" i="11" s="1"/>
  <c r="N1229" i="11" a="1"/>
  <c r="N1229" i="11" s="1"/>
  <c r="N1230" i="11" a="1"/>
  <c r="N1230" i="11" s="1"/>
  <c r="N1231" i="11" a="1"/>
  <c r="N1231" i="11" s="1"/>
  <c r="N1232" i="11" a="1"/>
  <c r="N1232" i="11" s="1"/>
  <c r="N1233" i="11" a="1"/>
  <c r="N1233" i="11" s="1"/>
  <c r="N1234" i="11" a="1"/>
  <c r="N1234" i="11" s="1"/>
  <c r="N1235" i="11" a="1"/>
  <c r="N1235" i="11" s="1"/>
  <c r="N1236" i="11" a="1"/>
  <c r="N1236" i="11" s="1"/>
  <c r="P1236" i="11" s="1"/>
  <c r="N1237" i="11" a="1"/>
  <c r="N1237" i="11" s="1"/>
  <c r="N1238" i="11" a="1"/>
  <c r="N1238" i="11" s="1"/>
  <c r="N1239" i="11" a="1"/>
  <c r="N1239" i="11" s="1"/>
  <c r="N1240" i="11" a="1"/>
  <c r="N1240" i="11" s="1"/>
  <c r="N1241" i="11" a="1"/>
  <c r="N1241" i="11" s="1"/>
  <c r="N1242" i="11" a="1"/>
  <c r="N1242" i="11" s="1"/>
  <c r="N1243" i="11" a="1"/>
  <c r="N1243" i="11" s="1"/>
  <c r="N1244" i="11" a="1"/>
  <c r="N1244" i="11" s="1"/>
  <c r="P1244" i="11" s="1"/>
  <c r="N1245" i="11" a="1"/>
  <c r="N1245" i="11" s="1"/>
  <c r="N1246" i="11" a="1"/>
  <c r="N1246" i="11" s="1"/>
  <c r="N1247" i="11" a="1"/>
  <c r="N1247" i="11" s="1"/>
  <c r="N1248" i="11" a="1"/>
  <c r="N1248" i="11" s="1"/>
  <c r="P1248" i="11" s="1"/>
  <c r="N1249" i="11" a="1"/>
  <c r="N1249" i="11" s="1"/>
  <c r="N1250" i="11" a="1"/>
  <c r="N1250" i="11" s="1"/>
  <c r="N1251" i="11" a="1"/>
  <c r="N1251" i="11" s="1"/>
  <c r="N1252" i="11" a="1"/>
  <c r="N1252" i="11" s="1"/>
  <c r="P1252" i="11" s="1"/>
  <c r="N1253" i="11" a="1"/>
  <c r="N1253" i="11" s="1"/>
  <c r="N1254" i="11" a="1"/>
  <c r="N1254" i="11" s="1"/>
  <c r="N1255" i="11" a="1"/>
  <c r="N1255" i="11" s="1"/>
  <c r="N1256" i="11" a="1"/>
  <c r="N1256" i="11" s="1"/>
  <c r="P1256" i="11" s="1"/>
  <c r="N1257" i="11" a="1"/>
  <c r="N1257" i="11" s="1"/>
  <c r="N1258" i="11" a="1"/>
  <c r="N1258" i="11" s="1"/>
  <c r="N1259" i="11" a="1"/>
  <c r="N1259" i="11" s="1"/>
  <c r="N1260" i="11" a="1"/>
  <c r="N1260" i="11" s="1"/>
  <c r="P1260" i="11" s="1"/>
  <c r="N1261" i="11" a="1"/>
  <c r="N1261" i="11" s="1"/>
  <c r="N1262" i="11" a="1"/>
  <c r="N1262" i="11" s="1"/>
  <c r="N1263" i="11" a="1"/>
  <c r="N1263" i="11" s="1"/>
  <c r="N1264" i="11" a="1"/>
  <c r="N1264" i="11" s="1"/>
  <c r="P1264" i="11" s="1"/>
  <c r="N1265" i="11" a="1"/>
  <c r="N1265" i="11" s="1"/>
  <c r="N1266" i="11" a="1"/>
  <c r="N1266" i="11" s="1"/>
  <c r="N1267" i="11" a="1"/>
  <c r="N1267" i="11" s="1"/>
  <c r="N1268" i="11" a="1"/>
  <c r="N1268" i="11" s="1"/>
  <c r="P1268" i="11" s="1"/>
  <c r="N1269" i="11" a="1"/>
  <c r="N1269" i="11" s="1"/>
  <c r="N1270" i="11" a="1"/>
  <c r="N1270" i="11" s="1"/>
  <c r="N1271" i="11" a="1"/>
  <c r="N1271" i="11" s="1"/>
  <c r="N1272" i="11" a="1"/>
  <c r="N1272" i="11" s="1"/>
  <c r="P1272" i="11" s="1"/>
  <c r="N1273" i="11" a="1"/>
  <c r="N1273" i="11" s="1"/>
  <c r="N1274" i="11" a="1"/>
  <c r="N1274" i="11" s="1"/>
  <c r="N1275" i="11" a="1"/>
  <c r="N1275" i="11" s="1"/>
  <c r="N1276" i="11" a="1"/>
  <c r="N1276" i="11" s="1"/>
  <c r="P1276" i="11" s="1"/>
  <c r="N1277" i="11" a="1"/>
  <c r="N1277" i="11" s="1"/>
  <c r="N1278" i="11" a="1"/>
  <c r="N1278" i="11" s="1"/>
  <c r="N1279" i="11" a="1"/>
  <c r="N1279" i="11" s="1"/>
  <c r="N1280" i="11" a="1"/>
  <c r="N1280" i="11" s="1"/>
  <c r="N1281" i="11" a="1"/>
  <c r="N1281" i="11" s="1"/>
  <c r="N1282" i="11" a="1"/>
  <c r="N1282" i="11" s="1"/>
  <c r="N1283" i="11" a="1"/>
  <c r="N1283" i="11" s="1"/>
  <c r="N1284" i="11" a="1"/>
  <c r="N1284" i="11" s="1"/>
  <c r="P1284" i="11" s="1"/>
  <c r="N1285" i="11" a="1"/>
  <c r="N1285" i="11" s="1"/>
  <c r="N1286" i="11" a="1"/>
  <c r="N1286" i="11" s="1"/>
  <c r="N1287" i="11" a="1"/>
  <c r="N1287" i="11" s="1"/>
  <c r="N1288" i="11" a="1"/>
  <c r="N1288" i="11" s="1"/>
  <c r="P1288" i="11" s="1"/>
  <c r="N1289" i="11" a="1"/>
  <c r="N1289" i="11" s="1"/>
  <c r="N1290" i="11" a="1"/>
  <c r="N1290" i="11" s="1"/>
  <c r="N1291" i="11" a="1"/>
  <c r="N1291" i="11" s="1"/>
  <c r="N1292" i="11" a="1"/>
  <c r="N1292" i="11" s="1"/>
  <c r="P1292" i="11" s="1"/>
  <c r="N1293" i="11" a="1"/>
  <c r="N1293" i="11" s="1"/>
  <c r="N1294" i="11" a="1"/>
  <c r="N1294" i="11" s="1"/>
  <c r="N1295" i="11" a="1"/>
  <c r="N1295" i="11" s="1"/>
  <c r="N1296" i="11" a="1"/>
  <c r="N1296" i="11" s="1"/>
  <c r="P1296" i="11" s="1"/>
  <c r="N1297" i="11" a="1"/>
  <c r="N1297" i="11" s="1"/>
  <c r="N1298" i="11" a="1"/>
  <c r="N1298" i="11" s="1"/>
  <c r="N1299" i="11" a="1"/>
  <c r="N1299" i="11" s="1"/>
  <c r="N1300" i="11" a="1"/>
  <c r="N1300" i="11" s="1"/>
  <c r="N1301" i="11" a="1"/>
  <c r="N1301" i="11" s="1"/>
  <c r="N1302" i="11" a="1"/>
  <c r="N1302" i="11" s="1"/>
  <c r="N1303" i="11" a="1"/>
  <c r="N1303" i="11" s="1"/>
  <c r="N1304" i="11" a="1"/>
  <c r="N1304" i="11" s="1"/>
  <c r="P1304" i="11" s="1"/>
  <c r="N1305" i="11" a="1"/>
  <c r="N1305" i="11" s="1"/>
  <c r="N1306" i="11" a="1"/>
  <c r="N1306" i="11" s="1"/>
  <c r="N1307" i="11" a="1"/>
  <c r="N1307" i="11" s="1"/>
  <c r="N1308" i="11" a="1"/>
  <c r="N1308" i="11" s="1"/>
  <c r="P1308" i="11" s="1"/>
  <c r="N1309" i="11" a="1"/>
  <c r="N1309" i="11" s="1"/>
  <c r="N1310" i="11" a="1"/>
  <c r="N1310" i="11" s="1"/>
  <c r="N1311" i="11" a="1"/>
  <c r="N1311" i="11" s="1"/>
  <c r="N1312" i="11" a="1"/>
  <c r="N1312" i="11" s="1"/>
  <c r="P1312" i="11" s="1"/>
  <c r="N1313" i="11" a="1"/>
  <c r="N1313" i="11" s="1"/>
  <c r="N1314" i="11" a="1"/>
  <c r="N1314" i="11" s="1"/>
  <c r="N1315" i="11" a="1"/>
  <c r="N1315" i="11" s="1"/>
  <c r="N1316" i="11" a="1"/>
  <c r="N1316" i="11" s="1"/>
  <c r="P1316" i="11" s="1"/>
  <c r="N1317" i="11" a="1"/>
  <c r="N1317" i="11" s="1"/>
  <c r="N1318" i="11" a="1"/>
  <c r="N1318" i="11" s="1"/>
  <c r="N1319" i="11" a="1"/>
  <c r="N1319" i="11" s="1"/>
  <c r="N1320" i="11" a="1"/>
  <c r="N1320" i="11" s="1"/>
  <c r="P1320" i="11" s="1"/>
  <c r="N1321" i="11" a="1"/>
  <c r="N1321" i="11" s="1"/>
  <c r="N1322" i="11" a="1"/>
  <c r="N1322" i="11" s="1"/>
  <c r="N1323" i="11" a="1"/>
  <c r="N1323" i="11" s="1"/>
  <c r="N1324" i="11" a="1"/>
  <c r="N1324" i="11" s="1"/>
  <c r="P1324" i="11" s="1"/>
  <c r="N1325" i="11" a="1"/>
  <c r="N1325" i="11" s="1"/>
  <c r="N1326" i="11" a="1"/>
  <c r="N1326" i="11" s="1"/>
  <c r="N1327" i="11" a="1"/>
  <c r="N1327" i="11" s="1"/>
  <c r="N1328" i="11" a="1"/>
  <c r="N1328" i="11" s="1"/>
  <c r="P1328" i="11" s="1"/>
  <c r="N1329" i="11" a="1"/>
  <c r="N1329" i="11" s="1"/>
  <c r="N1330" i="11" a="1"/>
  <c r="N1330" i="11" s="1"/>
  <c r="N1331" i="11" a="1"/>
  <c r="N1331" i="11" s="1"/>
  <c r="N1332" i="11" a="1"/>
  <c r="N1332" i="11" s="1"/>
  <c r="P1332" i="11" s="1"/>
  <c r="N1333" i="11" a="1"/>
  <c r="N1333" i="11" s="1"/>
  <c r="N1334" i="11" a="1"/>
  <c r="N1334" i="11" s="1"/>
  <c r="N1335" i="11" a="1"/>
  <c r="N1335" i="11" s="1"/>
  <c r="N1336" i="11" a="1"/>
  <c r="N1336" i="11" s="1"/>
  <c r="N1337" i="11" a="1"/>
  <c r="N1337" i="11" s="1"/>
  <c r="N1338" i="11" a="1"/>
  <c r="N1338" i="11" s="1"/>
  <c r="N1339" i="11" a="1"/>
  <c r="N1339" i="11" s="1"/>
  <c r="N1340" i="11" a="1"/>
  <c r="N1340" i="11" s="1"/>
  <c r="P1340" i="11" s="1"/>
  <c r="N1341" i="11" a="1"/>
  <c r="N1341" i="11" s="1"/>
  <c r="N1342" i="11" a="1"/>
  <c r="N1342" i="11" s="1"/>
  <c r="N1343" i="11" a="1"/>
  <c r="N1343" i="11" s="1"/>
  <c r="N1344" i="11" a="1"/>
  <c r="N1344" i="11" s="1"/>
  <c r="P1344" i="11" s="1"/>
  <c r="N1345" i="11" a="1"/>
  <c r="N1345" i="11" s="1"/>
  <c r="N1346" i="11" a="1"/>
  <c r="N1346" i="11" s="1"/>
  <c r="N1347" i="11" a="1"/>
  <c r="N1347" i="11" s="1"/>
  <c r="N1348" i="11" a="1"/>
  <c r="N1348" i="11" s="1"/>
  <c r="P1348" i="11" s="1"/>
  <c r="N1349" i="11" a="1"/>
  <c r="N1349" i="11" s="1"/>
  <c r="N1350" i="11" a="1"/>
  <c r="N1350" i="11" s="1"/>
  <c r="N1351" i="11" a="1"/>
  <c r="N1351" i="11" s="1"/>
  <c r="N1352" i="11" a="1"/>
  <c r="N1352" i="11" s="1"/>
  <c r="P1352" i="11" s="1"/>
  <c r="N1353" i="11" a="1"/>
  <c r="N1353" i="11" s="1"/>
  <c r="N1354" i="11" a="1"/>
  <c r="N1354" i="11" s="1"/>
  <c r="N1355" i="11" a="1"/>
  <c r="N1355" i="11" s="1"/>
  <c r="N1356" i="11" a="1"/>
  <c r="N1356" i="11" s="1"/>
  <c r="N1357" i="11" a="1"/>
  <c r="N1357" i="11" s="1"/>
  <c r="N1358" i="11" a="1"/>
  <c r="N1358" i="11" s="1"/>
  <c r="N1359" i="11" a="1"/>
  <c r="N1359" i="11" s="1"/>
  <c r="N1360" i="11" a="1"/>
  <c r="N1360" i="11" s="1"/>
  <c r="P1360" i="11" s="1"/>
  <c r="N1361" i="11" a="1"/>
  <c r="N1361" i="11" s="1"/>
  <c r="N1362" i="11" a="1"/>
  <c r="N1362" i="11" s="1"/>
  <c r="N1363" i="11" a="1"/>
  <c r="N1363" i="11" s="1"/>
  <c r="N1364" i="11" a="1"/>
  <c r="N1364" i="11" s="1"/>
  <c r="P1364" i="11" s="1"/>
  <c r="N1365" i="11" a="1"/>
  <c r="N1365" i="11" s="1"/>
  <c r="N1366" i="11" a="1"/>
  <c r="N1366" i="11" s="1"/>
  <c r="N1367" i="11" a="1"/>
  <c r="N1367" i="11" s="1"/>
  <c r="N1368" i="11" a="1"/>
  <c r="N1368" i="11" s="1"/>
  <c r="P1368" i="11" s="1"/>
  <c r="N1369" i="11" a="1"/>
  <c r="N1369" i="11" s="1"/>
  <c r="N1370" i="11" a="1"/>
  <c r="N1370" i="11" s="1"/>
  <c r="N1371" i="11" a="1"/>
  <c r="N1371" i="11" s="1"/>
  <c r="N1372" i="11" a="1"/>
  <c r="N1372" i="11" s="1"/>
  <c r="P1372" i="11" s="1"/>
  <c r="N1373" i="11" a="1"/>
  <c r="N1373" i="11" s="1"/>
  <c r="N1374" i="11" a="1"/>
  <c r="N1374" i="11" s="1"/>
  <c r="N1375" i="11" a="1"/>
  <c r="N1375" i="11" s="1"/>
  <c r="N1376" i="11" a="1"/>
  <c r="N1376" i="11" s="1"/>
  <c r="P1376" i="11" s="1"/>
  <c r="N1377" i="11" a="1"/>
  <c r="N1377" i="11" s="1"/>
  <c r="N1378" i="11" a="1"/>
  <c r="N1378" i="11" s="1"/>
  <c r="N1379" i="11" a="1"/>
  <c r="N1379" i="11" s="1"/>
  <c r="N1380" i="11" a="1"/>
  <c r="N1380" i="11" s="1"/>
  <c r="P1380" i="11" s="1"/>
  <c r="N1381" i="11" a="1"/>
  <c r="N1381" i="11" s="1"/>
  <c r="N1382" i="11" a="1"/>
  <c r="N1382" i="11" s="1"/>
  <c r="N1383" i="11" a="1"/>
  <c r="N1383" i="11" s="1"/>
  <c r="N1384" i="11" a="1"/>
  <c r="N1384" i="11" s="1"/>
  <c r="P1384" i="11" s="1"/>
  <c r="N1385" i="11" a="1"/>
  <c r="N1385" i="11" s="1"/>
  <c r="N1386" i="11" a="1"/>
  <c r="N1386" i="11" s="1"/>
  <c r="N1387" i="11" a="1"/>
  <c r="N1387" i="11" s="1"/>
  <c r="N1388" i="11" a="1"/>
  <c r="N1388" i="11" s="1"/>
  <c r="P1388" i="11" s="1"/>
  <c r="N1389" i="11" a="1"/>
  <c r="N1389" i="11" s="1"/>
  <c r="N1390" i="11" a="1"/>
  <c r="N1390" i="11" s="1"/>
  <c r="N1391" i="11" a="1"/>
  <c r="N1391" i="11" s="1"/>
  <c r="N1392" i="11" a="1"/>
  <c r="N1392" i="11" s="1"/>
  <c r="P1392" i="11" s="1"/>
  <c r="N1393" i="11" a="1"/>
  <c r="N1393" i="11" s="1"/>
  <c r="N1394" i="11" a="1"/>
  <c r="N1394" i="11" s="1"/>
  <c r="N1395" i="11" a="1"/>
  <c r="N1395" i="11" s="1"/>
  <c r="N1396" i="11" a="1"/>
  <c r="N1396" i="11" s="1"/>
  <c r="P1396" i="11" s="1"/>
  <c r="N1397" i="11" a="1"/>
  <c r="N1397" i="11" s="1"/>
  <c r="N1398" i="11" a="1"/>
  <c r="N1398" i="11" s="1"/>
  <c r="N1399" i="11" a="1"/>
  <c r="N1399" i="11" s="1"/>
  <c r="N1400" i="11" a="1"/>
  <c r="N1400" i="11" s="1"/>
  <c r="P1400" i="11" s="1"/>
  <c r="N1401" i="11" a="1"/>
  <c r="N1401" i="11" s="1"/>
  <c r="N1402" i="11" a="1"/>
  <c r="N1402" i="11" s="1"/>
  <c r="N1403" i="11" a="1"/>
  <c r="N1403" i="11" s="1"/>
  <c r="N1404" i="11" a="1"/>
  <c r="N1404" i="11" s="1"/>
  <c r="P1404" i="11" s="1"/>
  <c r="N1405" i="11" a="1"/>
  <c r="N1405" i="11" s="1"/>
  <c r="N1406" i="11" a="1"/>
  <c r="N1406" i="11" s="1"/>
  <c r="N1407" i="11" a="1"/>
  <c r="N1407" i="11" s="1"/>
  <c r="N1408" i="11" a="1"/>
  <c r="N1408" i="11" s="1"/>
  <c r="P1408" i="11" s="1"/>
  <c r="N1409" i="11" a="1"/>
  <c r="N1409" i="11" s="1"/>
  <c r="N1410" i="11" a="1"/>
  <c r="N1410" i="11" s="1"/>
  <c r="N1411" i="11" a="1"/>
  <c r="N1411" i="11" s="1"/>
  <c r="N1412" i="11" a="1"/>
  <c r="N1412" i="11" s="1"/>
  <c r="P1412" i="11" s="1"/>
  <c r="N1413" i="11" a="1"/>
  <c r="N1413" i="11" s="1"/>
  <c r="N1414" i="11" a="1"/>
  <c r="N1414" i="11" s="1"/>
  <c r="N1415" i="11" a="1"/>
  <c r="N1415" i="11" s="1"/>
  <c r="N1416" i="11" a="1"/>
  <c r="N1416" i="11" s="1"/>
  <c r="P1416" i="11" s="1"/>
  <c r="N1417" i="11" a="1"/>
  <c r="N1417" i="11" s="1"/>
  <c r="N1418" i="11" a="1"/>
  <c r="N1418" i="11" s="1"/>
  <c r="N1419" i="11" a="1"/>
  <c r="N1419" i="11" s="1"/>
  <c r="N1420" i="11" a="1"/>
  <c r="N1420" i="11" s="1"/>
  <c r="P1420" i="11" s="1"/>
  <c r="N1421" i="11" a="1"/>
  <c r="N1421" i="11" s="1"/>
  <c r="N1422" i="11" a="1"/>
  <c r="N1422" i="11" s="1"/>
  <c r="N1423" i="11" a="1"/>
  <c r="N1423" i="11" s="1"/>
  <c r="N1424" i="11" a="1"/>
  <c r="N1424" i="11" s="1"/>
  <c r="P1424" i="11" s="1"/>
  <c r="N1425" i="11" a="1"/>
  <c r="N1425" i="11" s="1"/>
  <c r="N1426" i="11" a="1"/>
  <c r="N1426" i="11" s="1"/>
  <c r="N1427" i="11" a="1"/>
  <c r="N1427" i="11" s="1"/>
  <c r="N1428" i="11" a="1"/>
  <c r="N1428" i="11" s="1"/>
  <c r="P1428" i="11" s="1"/>
  <c r="N1429" i="11" a="1"/>
  <c r="N1429" i="11" s="1"/>
  <c r="N1430" i="11" a="1"/>
  <c r="N1430" i="11" s="1"/>
  <c r="N1431" i="11" a="1"/>
  <c r="N1431" i="11" s="1"/>
  <c r="N1432" i="11" a="1"/>
  <c r="N1432" i="11" s="1"/>
  <c r="P1432" i="11" s="1"/>
  <c r="N1433" i="11" a="1"/>
  <c r="N1433" i="11" s="1"/>
  <c r="N1434" i="11" a="1"/>
  <c r="N1434" i="11" s="1"/>
  <c r="N1435" i="11" a="1"/>
  <c r="N1435" i="11" s="1"/>
  <c r="N1436" i="11" a="1"/>
  <c r="N1436" i="11" s="1"/>
  <c r="P1436" i="11" s="1"/>
  <c r="N1437" i="11" a="1"/>
  <c r="N1437" i="11" s="1"/>
  <c r="N1438" i="11" a="1"/>
  <c r="N1438" i="11" s="1"/>
  <c r="N1439" i="11" a="1"/>
  <c r="N1439" i="11" s="1"/>
  <c r="N1440" i="11" a="1"/>
  <c r="N1440" i="11" s="1"/>
  <c r="P1440" i="11" s="1"/>
  <c r="N1441" i="11" a="1"/>
  <c r="N1441" i="11" s="1"/>
  <c r="N1442" i="11" a="1"/>
  <c r="N1442" i="11" s="1"/>
  <c r="N1443" i="11" a="1"/>
  <c r="N1443" i="11" s="1"/>
  <c r="N1444" i="11" a="1"/>
  <c r="N1444" i="11" s="1"/>
  <c r="P1444" i="11" s="1"/>
  <c r="N1445" i="11" a="1"/>
  <c r="N1445" i="11" s="1"/>
  <c r="N1446" i="11" a="1"/>
  <c r="N1446" i="11" s="1"/>
  <c r="N1447" i="11" a="1"/>
  <c r="N1447" i="11" s="1"/>
  <c r="N1448" i="11" a="1"/>
  <c r="N1448" i="11" s="1"/>
  <c r="P1448" i="11" s="1"/>
  <c r="N1449" i="11" a="1"/>
  <c r="N1449" i="11" s="1"/>
  <c r="N1450" i="11" a="1"/>
  <c r="N1450" i="11" s="1"/>
  <c r="N1451" i="11" a="1"/>
  <c r="N1451" i="11" s="1"/>
  <c r="N1452" i="11" a="1"/>
  <c r="N1452" i="11" s="1"/>
  <c r="P1452" i="11" s="1"/>
  <c r="N1453" i="11" a="1"/>
  <c r="N1453" i="11" s="1"/>
  <c r="N1454" i="11" a="1"/>
  <c r="N1454" i="11" s="1"/>
  <c r="N1455" i="11" a="1"/>
  <c r="N1455" i="11" s="1"/>
  <c r="N1456" i="11" a="1"/>
  <c r="N1456" i="11" s="1"/>
  <c r="P1456" i="11" s="1"/>
  <c r="N1457" i="11" a="1"/>
  <c r="N1457" i="11" s="1"/>
  <c r="N1458" i="11" a="1"/>
  <c r="N1458" i="11" s="1"/>
  <c r="N1459" i="11" a="1"/>
  <c r="N1459" i="11" s="1"/>
  <c r="N1460" i="11" a="1"/>
  <c r="N1460" i="11" s="1"/>
  <c r="P1460" i="11" s="1"/>
  <c r="N1461" i="11" a="1"/>
  <c r="N1461" i="11" s="1"/>
  <c r="N1462" i="11" a="1"/>
  <c r="N1462" i="11" s="1"/>
  <c r="N1463" i="11" a="1"/>
  <c r="N1463" i="11" s="1"/>
  <c r="N1464" i="11" a="1"/>
  <c r="N1464" i="11" s="1"/>
  <c r="N1465" i="11" a="1"/>
  <c r="N1465" i="11" s="1"/>
  <c r="N1466" i="11" a="1"/>
  <c r="N1466" i="11" s="1"/>
  <c r="N1467" i="11" a="1"/>
  <c r="N1467" i="11" s="1"/>
  <c r="N1468" i="11" a="1"/>
  <c r="N1468" i="11" s="1"/>
  <c r="P1468" i="11" s="1"/>
  <c r="N1469" i="11" a="1"/>
  <c r="N1469" i="11" s="1"/>
  <c r="N1470" i="11" a="1"/>
  <c r="N1470" i="11" s="1"/>
  <c r="N1471" i="11" a="1"/>
  <c r="N1471" i="11" s="1"/>
  <c r="N1472" i="11" a="1"/>
  <c r="N1472" i="11" s="1"/>
  <c r="P1472" i="11" s="1"/>
  <c r="N1473" i="11" a="1"/>
  <c r="N1473" i="11" s="1"/>
  <c r="N1474" i="11" a="1"/>
  <c r="N1474" i="11" s="1"/>
  <c r="N1475" i="11" a="1"/>
  <c r="N1475" i="11" s="1"/>
  <c r="N1476" i="11" a="1"/>
  <c r="N1476" i="11" s="1"/>
  <c r="P1476" i="11" s="1"/>
  <c r="N1477" i="11" a="1"/>
  <c r="N1477" i="11" s="1"/>
  <c r="N1478" i="11" a="1"/>
  <c r="N1478" i="11" s="1"/>
  <c r="N1479" i="11" a="1"/>
  <c r="N1479" i="11" s="1"/>
  <c r="N1480" i="11" a="1"/>
  <c r="N1480" i="11" s="1"/>
  <c r="P1480" i="11" s="1"/>
  <c r="N1481" i="11" a="1"/>
  <c r="N1481" i="11" s="1"/>
  <c r="N1482" i="11" a="1"/>
  <c r="N1482" i="11" s="1"/>
  <c r="N1483" i="11" a="1"/>
  <c r="N1483" i="11" s="1"/>
  <c r="N1484" i="11" a="1"/>
  <c r="N1484" i="11" s="1"/>
  <c r="P1484" i="11" s="1"/>
  <c r="N1485" i="11" a="1"/>
  <c r="N1485" i="11" s="1"/>
  <c r="N1486" i="11" a="1"/>
  <c r="N1486" i="11" s="1"/>
  <c r="N1487" i="11" a="1"/>
  <c r="N1487" i="11" s="1"/>
  <c r="N1488" i="11" a="1"/>
  <c r="N1488" i="11" s="1"/>
  <c r="P1488" i="11" s="1"/>
  <c r="N1489" i="11" a="1"/>
  <c r="N1489" i="11" s="1"/>
  <c r="N1490" i="11" a="1"/>
  <c r="N1490" i="11" s="1"/>
  <c r="N1491" i="11" a="1"/>
  <c r="N1491" i="11" s="1"/>
  <c r="N1492" i="11" a="1"/>
  <c r="N1492" i="11" s="1"/>
  <c r="P1492" i="11" s="1"/>
  <c r="N1493" i="11" a="1"/>
  <c r="N1493" i="11" s="1"/>
  <c r="N1494" i="11" a="1"/>
  <c r="N1494" i="11" s="1"/>
  <c r="N1495" i="11" a="1"/>
  <c r="N1495" i="11" s="1"/>
  <c r="N1496" i="11" a="1"/>
  <c r="N1496" i="11" s="1"/>
  <c r="P1496" i="11" s="1"/>
  <c r="N1497" i="11" a="1"/>
  <c r="N1497" i="11" s="1"/>
  <c r="N1498" i="11" a="1"/>
  <c r="N1498" i="11" s="1"/>
  <c r="N1499" i="11" a="1"/>
  <c r="N1499" i="11" s="1"/>
  <c r="N1500" i="11" a="1"/>
  <c r="N1500" i="11" s="1"/>
  <c r="N1501" i="11" a="1"/>
  <c r="N1501" i="11" s="1"/>
  <c r="N1502" i="11" a="1"/>
  <c r="N1502" i="11" s="1"/>
  <c r="N1503" i="11" a="1"/>
  <c r="N1503" i="11" s="1"/>
  <c r="N1504" i="11" a="1"/>
  <c r="N1504" i="11" s="1"/>
  <c r="P1504" i="11" s="1"/>
  <c r="N1505" i="11" a="1"/>
  <c r="N1505" i="11" s="1"/>
  <c r="N1506" i="11" a="1"/>
  <c r="N1506" i="11" s="1"/>
  <c r="N1507" i="11" a="1"/>
  <c r="N1507" i="11" s="1"/>
  <c r="N1508" i="11" a="1"/>
  <c r="N1508" i="11" s="1"/>
  <c r="P1508" i="11" s="1"/>
  <c r="N1509" i="11" a="1"/>
  <c r="N1509" i="11" s="1"/>
  <c r="N1510" i="11" a="1"/>
  <c r="N1510" i="11" s="1"/>
  <c r="N1511" i="11" a="1"/>
  <c r="N1511" i="11" s="1"/>
  <c r="N1512" i="11" a="1"/>
  <c r="N1512" i="11" s="1"/>
  <c r="P1512" i="11" s="1"/>
  <c r="N1513" i="11" a="1"/>
  <c r="N1513" i="11" s="1"/>
  <c r="N1514" i="11" a="1"/>
  <c r="N1514" i="11" s="1"/>
  <c r="N1515" i="11" a="1"/>
  <c r="N1515" i="11" s="1"/>
  <c r="N1516" i="11" a="1"/>
  <c r="N1516" i="11" s="1"/>
  <c r="P1516" i="11" s="1"/>
  <c r="N1517" i="11" a="1"/>
  <c r="N1517" i="11" s="1"/>
  <c r="N1518" i="11" a="1"/>
  <c r="N1518" i="11" s="1"/>
  <c r="N1519" i="11" a="1"/>
  <c r="N1519" i="11" s="1"/>
  <c r="N1520" i="11" a="1"/>
  <c r="N1520" i="11" s="1"/>
  <c r="P1520" i="11" s="1"/>
  <c r="N1521" i="11" a="1"/>
  <c r="N1521" i="11" s="1"/>
  <c r="N1522" i="11" a="1"/>
  <c r="N1522" i="11" s="1"/>
  <c r="N1523" i="11" a="1"/>
  <c r="N1523" i="11" s="1"/>
  <c r="N1524" i="11" a="1"/>
  <c r="N1524" i="11" s="1"/>
  <c r="P1524" i="11" s="1"/>
  <c r="N1525" i="11" a="1"/>
  <c r="N1525" i="11" s="1"/>
  <c r="N1526" i="11" a="1"/>
  <c r="N1526" i="11" s="1"/>
  <c r="N1527" i="11" a="1"/>
  <c r="N1527" i="11" s="1"/>
  <c r="N1528" i="11" a="1"/>
  <c r="N1528" i="11" s="1"/>
  <c r="P1528" i="11" s="1"/>
  <c r="N1529" i="11" a="1"/>
  <c r="N1529" i="11" s="1"/>
  <c r="N1530" i="11" a="1"/>
  <c r="N1530" i="11" s="1"/>
  <c r="N1531" i="11" a="1"/>
  <c r="N1531" i="11" s="1"/>
  <c r="N1532" i="11" a="1"/>
  <c r="N1532" i="11" s="1"/>
  <c r="P1532" i="11" s="1"/>
  <c r="N1533" i="11" a="1"/>
  <c r="N1533" i="11" s="1"/>
  <c r="N1534" i="11" a="1"/>
  <c r="N1534" i="11" s="1"/>
  <c r="N1535" i="11" a="1"/>
  <c r="N1535" i="11" s="1"/>
  <c r="N1536" i="11" a="1"/>
  <c r="N1536" i="11" s="1"/>
  <c r="P1536" i="11" s="1"/>
  <c r="N1537" i="11" a="1"/>
  <c r="N1537" i="11" s="1"/>
  <c r="N1538" i="11" a="1"/>
  <c r="N1538" i="11" s="1"/>
  <c r="N1539" i="11" a="1"/>
  <c r="N1539" i="11" s="1"/>
  <c r="N1540" i="11" a="1"/>
  <c r="N1540" i="11" s="1"/>
  <c r="P1540" i="11" s="1"/>
  <c r="N1541" i="11" a="1"/>
  <c r="N1541" i="11" s="1"/>
  <c r="N1542" i="11" a="1"/>
  <c r="N1542" i="11" s="1"/>
  <c r="N1543" i="11" a="1"/>
  <c r="N1543" i="11" s="1"/>
  <c r="N1544" i="11" a="1"/>
  <c r="N1544" i="11" s="1"/>
  <c r="P1544" i="11" s="1"/>
  <c r="N1545" i="11" a="1"/>
  <c r="N1545" i="11" s="1"/>
  <c r="N1546" i="11" a="1"/>
  <c r="N1546" i="11" s="1"/>
  <c r="N1547" i="11" a="1"/>
  <c r="N1547" i="11" s="1"/>
  <c r="N1548" i="11" a="1"/>
  <c r="N1548" i="11" s="1"/>
  <c r="N1549" i="11" a="1"/>
  <c r="N1549" i="11" s="1"/>
  <c r="N1550" i="11" a="1"/>
  <c r="N1550" i="11" s="1"/>
  <c r="N1551" i="11" a="1"/>
  <c r="N1551" i="11" s="1"/>
  <c r="N1552" i="11" a="1"/>
  <c r="N1552" i="11" s="1"/>
  <c r="P1552" i="11" s="1"/>
  <c r="N1553" i="11" a="1"/>
  <c r="N1553" i="11" s="1"/>
  <c r="N1554" i="11" a="1"/>
  <c r="N1554" i="11" s="1"/>
  <c r="N1555" i="11" a="1"/>
  <c r="N1555" i="11" s="1"/>
  <c r="N1556" i="11" a="1"/>
  <c r="N1556" i="11" s="1"/>
  <c r="P1556" i="11" s="1"/>
  <c r="N1557" i="11" a="1"/>
  <c r="N1557" i="11" s="1"/>
  <c r="N1558" i="11" a="1"/>
  <c r="N1558" i="11" s="1"/>
  <c r="N1559" i="11" a="1"/>
  <c r="N1559" i="11" s="1"/>
  <c r="N1560" i="11" a="1"/>
  <c r="N1560" i="11" s="1"/>
  <c r="P1560" i="11" s="1"/>
  <c r="N1561" i="11" a="1"/>
  <c r="N1561" i="11" s="1"/>
  <c r="N1562" i="11" a="1"/>
  <c r="N1562" i="11" s="1"/>
  <c r="N1563" i="11" a="1"/>
  <c r="N1563" i="11" s="1"/>
  <c r="N1564" i="11" a="1"/>
  <c r="N1564" i="11" s="1"/>
  <c r="P1564" i="11" s="1"/>
  <c r="N1565" i="11" a="1"/>
  <c r="N1565" i="11" s="1"/>
  <c r="N1566" i="11" a="1"/>
  <c r="N1566" i="11" s="1"/>
  <c r="N1567" i="11" a="1"/>
  <c r="N1567" i="11" s="1"/>
  <c r="N1568" i="11" a="1"/>
  <c r="N1568" i="11" s="1"/>
  <c r="P1568" i="11" s="1"/>
  <c r="N1569" i="11" a="1"/>
  <c r="N1569" i="11" s="1"/>
  <c r="N1570" i="11" a="1"/>
  <c r="N1570" i="11" s="1"/>
  <c r="N1571" i="11" a="1"/>
  <c r="N1571" i="11" s="1"/>
  <c r="N1572" i="11" a="1"/>
  <c r="N1572" i="11" s="1"/>
  <c r="P1572" i="11" s="1"/>
  <c r="N1573" i="11" a="1"/>
  <c r="N1573" i="11" s="1"/>
  <c r="N1574" i="11" a="1"/>
  <c r="N1574" i="11" s="1"/>
  <c r="N1575" i="11" a="1"/>
  <c r="N1575" i="11" s="1"/>
  <c r="N1576" i="11" a="1"/>
  <c r="N1576" i="11" s="1"/>
  <c r="P1576" i="11" s="1"/>
  <c r="N1577" i="11" a="1"/>
  <c r="N1577" i="11" s="1"/>
  <c r="N1578" i="11" a="1"/>
  <c r="N1578" i="11" s="1"/>
  <c r="N1579" i="11" a="1"/>
  <c r="N1579" i="11" s="1"/>
  <c r="N1580" i="11" a="1"/>
  <c r="N1580" i="11" s="1"/>
  <c r="P1580" i="11" s="1"/>
  <c r="N1581" i="11" a="1"/>
  <c r="N1581" i="11" s="1"/>
  <c r="N1582" i="11" a="1"/>
  <c r="N1582" i="11" s="1"/>
  <c r="N1583" i="11" a="1"/>
  <c r="N1583" i="11" s="1"/>
  <c r="N1584" i="11" a="1"/>
  <c r="N1584" i="11" s="1"/>
  <c r="N1585" i="11" a="1"/>
  <c r="N1585" i="11" s="1"/>
  <c r="N1586" i="11" a="1"/>
  <c r="N1586" i="11" s="1"/>
  <c r="N1587" i="11" a="1"/>
  <c r="N1587" i="11" s="1"/>
  <c r="N1588" i="11" a="1"/>
  <c r="N1588" i="11" s="1"/>
  <c r="P1588" i="11" s="1"/>
  <c r="N1589" i="11" a="1"/>
  <c r="N1589" i="11" s="1"/>
  <c r="N1590" i="11" a="1"/>
  <c r="N1590" i="11" s="1"/>
  <c r="N1591" i="11" a="1"/>
  <c r="N1591" i="11" s="1"/>
  <c r="N1592" i="11" a="1"/>
  <c r="N1592" i="11" s="1"/>
  <c r="P1592" i="11" s="1"/>
  <c r="N1593" i="11" a="1"/>
  <c r="N1593" i="11" s="1"/>
  <c r="N1594" i="11" a="1"/>
  <c r="N1594" i="11" s="1"/>
  <c r="N1595" i="11" a="1"/>
  <c r="N1595" i="11" s="1"/>
  <c r="N1596" i="11" a="1"/>
  <c r="N1596" i="11" s="1"/>
  <c r="P1596" i="11" s="1"/>
  <c r="N1597" i="11" a="1"/>
  <c r="N1597" i="11" s="1"/>
  <c r="N1598" i="11" a="1"/>
  <c r="N1598" i="11" s="1"/>
  <c r="N1599" i="11" a="1"/>
  <c r="N1599" i="11" s="1"/>
  <c r="N1600" i="11" a="1"/>
  <c r="N1600" i="11" s="1"/>
  <c r="P1600" i="11" s="1"/>
  <c r="N1601" i="11" a="1"/>
  <c r="N1601" i="11" s="1"/>
  <c r="N1602" i="11" a="1"/>
  <c r="N1602" i="11" s="1"/>
  <c r="N1603" i="11" a="1"/>
  <c r="N1603" i="11" s="1"/>
  <c r="N1604" i="11" a="1"/>
  <c r="N1604" i="11" s="1"/>
  <c r="P1604" i="11" s="1"/>
  <c r="N1605" i="11" a="1"/>
  <c r="N1605" i="11" s="1"/>
  <c r="N1606" i="11" a="1"/>
  <c r="N1606" i="11" s="1"/>
  <c r="N1607" i="11" a="1"/>
  <c r="N1607" i="11" s="1"/>
  <c r="N1608" i="11" a="1"/>
  <c r="N1608" i="11" s="1"/>
  <c r="P1608" i="11" s="1"/>
  <c r="N1609" i="11" a="1"/>
  <c r="N1609" i="11" s="1"/>
  <c r="N1610" i="11" a="1"/>
  <c r="N1610" i="11" s="1"/>
  <c r="N1611" i="11" a="1"/>
  <c r="N1611" i="11" s="1"/>
  <c r="N1612" i="11" a="1"/>
  <c r="N1612" i="11" s="1"/>
  <c r="P1612" i="11" s="1"/>
  <c r="N1613" i="11" a="1"/>
  <c r="N1613" i="11" s="1"/>
  <c r="N1614" i="11" a="1"/>
  <c r="N1614" i="11" s="1"/>
  <c r="N1615" i="11" a="1"/>
  <c r="N1615" i="11" s="1"/>
  <c r="N1616" i="11" a="1"/>
  <c r="N1616" i="11" s="1"/>
  <c r="P1616" i="11" s="1"/>
  <c r="N1617" i="11" a="1"/>
  <c r="N1617" i="11" s="1"/>
  <c r="N1618" i="11" a="1"/>
  <c r="N1618" i="11" s="1"/>
  <c r="N1619" i="11" a="1"/>
  <c r="N1619" i="11" s="1"/>
  <c r="N1620" i="11" a="1"/>
  <c r="N1620" i="11" s="1"/>
  <c r="P1620" i="11" s="1"/>
  <c r="N1621" i="11" a="1"/>
  <c r="N1621" i="11" s="1"/>
  <c r="N1622" i="11" a="1"/>
  <c r="N1622" i="11" s="1"/>
  <c r="N1623" i="11" a="1"/>
  <c r="N1623" i="11" s="1"/>
  <c r="N1624" i="11" a="1"/>
  <c r="N1624" i="11" s="1"/>
  <c r="P1624" i="11" s="1"/>
  <c r="N1625" i="11" a="1"/>
  <c r="N1625" i="11" s="1"/>
  <c r="N1626" i="11" a="1"/>
  <c r="N1626" i="11" s="1"/>
  <c r="N1627" i="11" a="1"/>
  <c r="N1627" i="11" s="1"/>
  <c r="N1628" i="11" a="1"/>
  <c r="N1628" i="11" s="1"/>
  <c r="P1628" i="11" s="1"/>
  <c r="N1629" i="11" a="1"/>
  <c r="N1629" i="11" s="1"/>
  <c r="N1630" i="11" a="1"/>
  <c r="N1630" i="11" s="1"/>
  <c r="N1631" i="11" a="1"/>
  <c r="N1631" i="11" s="1"/>
  <c r="N1632" i="11" a="1"/>
  <c r="N1632" i="11" s="1"/>
  <c r="P1632" i="11" s="1"/>
  <c r="N1633" i="11" a="1"/>
  <c r="N1633" i="11" s="1"/>
  <c r="N1634" i="11" a="1"/>
  <c r="N1634" i="11" s="1"/>
  <c r="N1635" i="11" a="1"/>
  <c r="N1635" i="11" s="1"/>
  <c r="N1636" i="11" a="1"/>
  <c r="N1636" i="11" s="1"/>
  <c r="P1636" i="11" s="1"/>
  <c r="N1637" i="11" a="1"/>
  <c r="N1637" i="11" s="1"/>
  <c r="N1638" i="11" a="1"/>
  <c r="N1638" i="11" s="1"/>
  <c r="N1639" i="11" a="1"/>
  <c r="N1639" i="11" s="1"/>
  <c r="N1640" i="11" a="1"/>
  <c r="N1640" i="11" s="1"/>
  <c r="P1640" i="11" s="1"/>
  <c r="N1641" i="11" a="1"/>
  <c r="N1641" i="11" s="1"/>
  <c r="N1642" i="11" a="1"/>
  <c r="N1642" i="11" s="1"/>
  <c r="N1643" i="11" a="1"/>
  <c r="N1643" i="11" s="1"/>
  <c r="N1644" i="11" a="1"/>
  <c r="N1644" i="11" s="1"/>
  <c r="P1644" i="11" s="1"/>
  <c r="N1645" i="11" a="1"/>
  <c r="N1645" i="11" s="1"/>
  <c r="N1646" i="11" a="1"/>
  <c r="N1646" i="11" s="1"/>
  <c r="N1647" i="11" a="1"/>
  <c r="N1647" i="11" s="1"/>
  <c r="N1648" i="11" a="1"/>
  <c r="N1648" i="11" s="1"/>
  <c r="P1648" i="11" s="1"/>
  <c r="N1649" i="11" a="1"/>
  <c r="N1649" i="11" s="1"/>
  <c r="N1650" i="11" a="1"/>
  <c r="N1650" i="11" s="1"/>
  <c r="N1651" i="11" a="1"/>
  <c r="N1651" i="11" s="1"/>
  <c r="N1652" i="11" a="1"/>
  <c r="N1652" i="11" s="1"/>
  <c r="P1652" i="11" s="1"/>
  <c r="N1653" i="11" a="1"/>
  <c r="N1653" i="11" s="1"/>
  <c r="N1654" i="11" a="1"/>
  <c r="N1654" i="11" s="1"/>
  <c r="N1655" i="11" a="1"/>
  <c r="N1655" i="11" s="1"/>
  <c r="N1656" i="11" a="1"/>
  <c r="N1656" i="11" s="1"/>
  <c r="P1656" i="11" s="1"/>
  <c r="N1657" i="11" a="1"/>
  <c r="N1657" i="11" s="1"/>
  <c r="N1658" i="11" a="1"/>
  <c r="N1658" i="11" s="1"/>
  <c r="N1659" i="11" a="1"/>
  <c r="N1659" i="11" s="1"/>
  <c r="N1660" i="11" a="1"/>
  <c r="N1660" i="11" s="1"/>
  <c r="P1660" i="11" s="1"/>
  <c r="N1661" i="11" a="1"/>
  <c r="N1661" i="11" s="1"/>
  <c r="N1662" i="11" a="1"/>
  <c r="N1662" i="11" s="1"/>
  <c r="N1663" i="11" a="1"/>
  <c r="N1663" i="11" s="1"/>
  <c r="N1664" i="11" a="1"/>
  <c r="N1664" i="11" s="1"/>
  <c r="N1665" i="11" a="1"/>
  <c r="N1665" i="11" s="1"/>
  <c r="N1666" i="11" a="1"/>
  <c r="N1666" i="11" s="1"/>
  <c r="N1667" i="11" a="1"/>
  <c r="N1667" i="11" s="1"/>
  <c r="N1668" i="11" a="1"/>
  <c r="N1668" i="11" s="1"/>
  <c r="P1668" i="11" s="1"/>
  <c r="N1669" i="11" a="1"/>
  <c r="N1669" i="11" s="1"/>
  <c r="N1670" i="11" a="1"/>
  <c r="N1670" i="11" s="1"/>
  <c r="N1671" i="11" a="1"/>
  <c r="N1671" i="11" s="1"/>
  <c r="N1672" i="11" a="1"/>
  <c r="N1672" i="11" s="1"/>
  <c r="P1672" i="11" s="1"/>
  <c r="N1673" i="11" a="1"/>
  <c r="N1673" i="11" s="1"/>
  <c r="N1674" i="11" a="1"/>
  <c r="N1674" i="11" s="1"/>
  <c r="N1675" i="11" a="1"/>
  <c r="N1675" i="11" s="1"/>
  <c r="N1676" i="11" a="1"/>
  <c r="N1676" i="11" s="1"/>
  <c r="P1676" i="11" s="1"/>
  <c r="N1677" i="11" a="1"/>
  <c r="N1677" i="11" s="1"/>
  <c r="N1678" i="11" a="1"/>
  <c r="N1678" i="11" s="1"/>
  <c r="N1679" i="11" a="1"/>
  <c r="N1679" i="11" s="1"/>
  <c r="N1680" i="11" a="1"/>
  <c r="N1680" i="11" s="1"/>
  <c r="N1681" i="11" a="1"/>
  <c r="N1681" i="11" s="1"/>
  <c r="N1682" i="11" a="1"/>
  <c r="N1682" i="11" s="1"/>
  <c r="N1683" i="11" a="1"/>
  <c r="N1683" i="11" s="1"/>
  <c r="N1684" i="11" a="1"/>
  <c r="N1684" i="11" s="1"/>
  <c r="P1684" i="11" s="1"/>
  <c r="N1685" i="11" a="1"/>
  <c r="N1685" i="11" s="1"/>
  <c r="N1686" i="11" a="1"/>
  <c r="N1686" i="11" s="1"/>
  <c r="N1687" i="11" a="1"/>
  <c r="N1687" i="11" s="1"/>
  <c r="N1688" i="11" a="1"/>
  <c r="N1688" i="11" s="1"/>
  <c r="P1688" i="11" s="1"/>
  <c r="N1689" i="11" a="1"/>
  <c r="N1689" i="11" s="1"/>
  <c r="N1690" i="11" a="1"/>
  <c r="N1690" i="11" s="1"/>
  <c r="N1691" i="11" a="1"/>
  <c r="N1691" i="11" s="1"/>
  <c r="N1692" i="11" a="1"/>
  <c r="N1692" i="11" s="1"/>
  <c r="P1692" i="11" s="1"/>
  <c r="N1693" i="11" a="1"/>
  <c r="N1693" i="11" s="1"/>
  <c r="N1694" i="11" a="1"/>
  <c r="N1694" i="11" s="1"/>
  <c r="N1695" i="11" a="1"/>
  <c r="N1695" i="11" s="1"/>
  <c r="N1696" i="11" a="1"/>
  <c r="N1696" i="11" s="1"/>
  <c r="P1696" i="11" s="1"/>
  <c r="N1697" i="11" a="1"/>
  <c r="N1697" i="11" s="1"/>
  <c r="N1698" i="11" a="1"/>
  <c r="N1698" i="11" s="1"/>
  <c r="N1699" i="11" a="1"/>
  <c r="N1699" i="11" s="1"/>
  <c r="N1700" i="11" a="1"/>
  <c r="N1700" i="11" s="1"/>
  <c r="P1700" i="11" s="1"/>
  <c r="N1701" i="11" a="1"/>
  <c r="N1701" i="11" s="1"/>
  <c r="N1702" i="11" a="1"/>
  <c r="N1702" i="11" s="1"/>
  <c r="N1703" i="11" a="1"/>
  <c r="N1703" i="11" s="1"/>
  <c r="N1704" i="11" a="1"/>
  <c r="N1704" i="11" s="1"/>
  <c r="N1705" i="11" a="1"/>
  <c r="N1705" i="11" s="1"/>
  <c r="N1706" i="11" a="1"/>
  <c r="N1706" i="11" s="1"/>
  <c r="N1707" i="11" a="1"/>
  <c r="N1707" i="11" s="1"/>
  <c r="N1708" i="11" a="1"/>
  <c r="N1708" i="11" s="1"/>
  <c r="P1708" i="11" s="1"/>
  <c r="N1709" i="11" a="1"/>
  <c r="N1709" i="11" s="1"/>
  <c r="N1710" i="11" a="1"/>
  <c r="N1710" i="11" s="1"/>
  <c r="N1711" i="11" a="1"/>
  <c r="N1711" i="11" s="1"/>
  <c r="N1712" i="11" a="1"/>
  <c r="N1712" i="11" s="1"/>
  <c r="P1712" i="11" s="1"/>
  <c r="N1713" i="11" a="1"/>
  <c r="N1713" i="11" s="1"/>
  <c r="N1714" i="11" a="1"/>
  <c r="N1714" i="11" s="1"/>
  <c r="N1715" i="11" a="1"/>
  <c r="N1715" i="11" s="1"/>
  <c r="N1716" i="11" a="1"/>
  <c r="N1716" i="11" s="1"/>
  <c r="N1717" i="11" a="1"/>
  <c r="N1717" i="11" s="1"/>
  <c r="N1718" i="11" a="1"/>
  <c r="N1718" i="11" s="1"/>
  <c r="N1719" i="11" a="1"/>
  <c r="N1719" i="11" s="1"/>
  <c r="N1720" i="11" a="1"/>
  <c r="N1720" i="11" s="1"/>
  <c r="P1720" i="11" s="1"/>
  <c r="N1721" i="11" a="1"/>
  <c r="N1721" i="11" s="1"/>
  <c r="N1722" i="11" a="1"/>
  <c r="N1722" i="11" s="1"/>
  <c r="N1723" i="11" a="1"/>
  <c r="N1723" i="11" s="1"/>
  <c r="N1724" i="11" a="1"/>
  <c r="N1724" i="11" s="1"/>
  <c r="P1724" i="11" s="1"/>
  <c r="N1725" i="11" a="1"/>
  <c r="N1725" i="11" s="1"/>
  <c r="N1726" i="11" a="1"/>
  <c r="N1726" i="11" s="1"/>
  <c r="N1727" i="11" a="1"/>
  <c r="N1727" i="11" s="1"/>
  <c r="N1728" i="11" a="1"/>
  <c r="N1728" i="11" s="1"/>
  <c r="N1729" i="11" a="1"/>
  <c r="N1729" i="11" s="1"/>
  <c r="N1730" i="11" a="1"/>
  <c r="N1730" i="11" s="1"/>
  <c r="N1731" i="11" a="1"/>
  <c r="N1731" i="11" s="1"/>
  <c r="N1732" i="11" a="1"/>
  <c r="N1732" i="11" s="1"/>
  <c r="P1732" i="11" s="1"/>
  <c r="N1733" i="11" a="1"/>
  <c r="N1733" i="11" s="1"/>
  <c r="N1734" i="11" a="1"/>
  <c r="N1734" i="11" s="1"/>
  <c r="N1735" i="11" a="1"/>
  <c r="N1735" i="11" s="1"/>
  <c r="N1736" i="11" a="1"/>
  <c r="N1736" i="11" s="1"/>
  <c r="P1736" i="11" s="1"/>
  <c r="N1737" i="11" a="1"/>
  <c r="N1737" i="11" s="1"/>
  <c r="N1738" i="11" a="1"/>
  <c r="N1738" i="11" s="1"/>
  <c r="N1739" i="11" a="1"/>
  <c r="N1739" i="11" s="1"/>
  <c r="N1740" i="11" a="1"/>
  <c r="N1740" i="11" s="1"/>
  <c r="P1740" i="11" s="1"/>
  <c r="N1741" i="11" a="1"/>
  <c r="N1741" i="11" s="1"/>
  <c r="N1742" i="11" a="1"/>
  <c r="N1742" i="11" s="1"/>
  <c r="N1743" i="11" a="1"/>
  <c r="N1743" i="11" s="1"/>
  <c r="N1744" i="11" a="1"/>
  <c r="N1744" i="11" s="1"/>
  <c r="P1744" i="11" s="1"/>
  <c r="N1745" i="11" a="1"/>
  <c r="N1745" i="11" s="1"/>
  <c r="N1746" i="11" a="1"/>
  <c r="N1746" i="11" s="1"/>
  <c r="N1747" i="11" a="1"/>
  <c r="N1747" i="11" s="1"/>
  <c r="N1748" i="11" a="1"/>
  <c r="N1748" i="11" s="1"/>
  <c r="P1748" i="11" s="1"/>
  <c r="N1749" i="11" a="1"/>
  <c r="N1749" i="11" s="1"/>
  <c r="N1750" i="11" a="1"/>
  <c r="N1750" i="11" s="1"/>
  <c r="N1751" i="11" a="1"/>
  <c r="N1751" i="11" s="1"/>
  <c r="N1752" i="11" a="1"/>
  <c r="N1752" i="11" s="1"/>
  <c r="P1752" i="11" s="1"/>
  <c r="N1753" i="11" a="1"/>
  <c r="N1753" i="11" s="1"/>
  <c r="N1754" i="11" a="1"/>
  <c r="N1754" i="11" s="1"/>
  <c r="N1755" i="11" a="1"/>
  <c r="N1755" i="11" s="1"/>
  <c r="N1756" i="11" a="1"/>
  <c r="N1756" i="11" s="1"/>
  <c r="P1756" i="11" s="1"/>
  <c r="N1757" i="11" a="1"/>
  <c r="N1757" i="11" s="1"/>
  <c r="N1758" i="11" a="1"/>
  <c r="N1758" i="11" s="1"/>
  <c r="N1759" i="11" a="1"/>
  <c r="N1759" i="11" s="1"/>
  <c r="N1760" i="11" a="1"/>
  <c r="N1760" i="11" s="1"/>
  <c r="N1761" i="11" a="1"/>
  <c r="N1761" i="11" s="1"/>
  <c r="N1762" i="11" a="1"/>
  <c r="N1762" i="11" s="1"/>
  <c r="N1763" i="11" a="1"/>
  <c r="N1763" i="11" s="1"/>
  <c r="N1764" i="11" a="1"/>
  <c r="N1764" i="11" s="1"/>
  <c r="P1764" i="11" s="1"/>
  <c r="N1765" i="11" a="1"/>
  <c r="N1765" i="11" s="1"/>
  <c r="N1766" i="11" a="1"/>
  <c r="N1766" i="11" s="1"/>
  <c r="N1767" i="11" a="1"/>
  <c r="N1767" i="11" s="1"/>
  <c r="N1768" i="11" a="1"/>
  <c r="N1768" i="11" s="1"/>
  <c r="P1768" i="11" s="1"/>
  <c r="N1769" i="11" a="1"/>
  <c r="N1769" i="11" s="1"/>
  <c r="N1770" i="11" a="1"/>
  <c r="N1770" i="11" s="1"/>
  <c r="N1771" i="11" a="1"/>
  <c r="N1771" i="11" s="1"/>
  <c r="N1772" i="11" a="1"/>
  <c r="N1772" i="11" s="1"/>
  <c r="P1772" i="11" s="1"/>
  <c r="N1773" i="11" a="1"/>
  <c r="N1773" i="11" s="1"/>
  <c r="N1774" i="11" a="1"/>
  <c r="N1774" i="11" s="1"/>
  <c r="N1775" i="11" a="1"/>
  <c r="N1775" i="11" s="1"/>
  <c r="N1776" i="11" a="1"/>
  <c r="N1776" i="11" s="1"/>
  <c r="P1776" i="11" s="1"/>
  <c r="N1777" i="11" a="1"/>
  <c r="N1777" i="11" s="1"/>
  <c r="N1778" i="11" a="1"/>
  <c r="N1778" i="11" s="1"/>
  <c r="N1779" i="11" a="1"/>
  <c r="N1779" i="11" s="1"/>
  <c r="N1780" i="11" a="1"/>
  <c r="N1780" i="11" s="1"/>
  <c r="N1781" i="11" a="1"/>
  <c r="N1781" i="11" s="1"/>
  <c r="N1782" i="11" a="1"/>
  <c r="N1782" i="11" s="1"/>
  <c r="N1783" i="11" a="1"/>
  <c r="N1783" i="11" s="1"/>
  <c r="N1784" i="11" a="1"/>
  <c r="N1784" i="11" s="1"/>
  <c r="P1784" i="11" s="1"/>
  <c r="N1785" i="11" a="1"/>
  <c r="N1785" i="11" s="1"/>
  <c r="N1786" i="11" a="1"/>
  <c r="N1786" i="11" s="1"/>
  <c r="N1787" i="11" a="1"/>
  <c r="N1787" i="11" s="1"/>
  <c r="N1788" i="11" a="1"/>
  <c r="N1788" i="11" s="1"/>
  <c r="P1788" i="11" s="1"/>
  <c r="N1789" i="11" a="1"/>
  <c r="N1789" i="11" s="1"/>
  <c r="N1790" i="11" a="1"/>
  <c r="N1790" i="11" s="1"/>
  <c r="N1791" i="11" a="1"/>
  <c r="N1791" i="11" s="1"/>
  <c r="N1792" i="11" a="1"/>
  <c r="N1792" i="11" s="1"/>
  <c r="P1792" i="11" s="1"/>
  <c r="N1793" i="11" a="1"/>
  <c r="N1793" i="11" s="1"/>
  <c r="N1794" i="11" a="1"/>
  <c r="N1794" i="11" s="1"/>
  <c r="N1795" i="11" a="1"/>
  <c r="N1795" i="11" s="1"/>
  <c r="N1796" i="11" a="1"/>
  <c r="N1796" i="11" s="1"/>
  <c r="P1796" i="11" s="1"/>
  <c r="N1797" i="11" a="1"/>
  <c r="N1797" i="11" s="1"/>
  <c r="N1798" i="11" a="1"/>
  <c r="N1798" i="11" s="1"/>
  <c r="N1799" i="11" a="1"/>
  <c r="N1799" i="11" s="1"/>
  <c r="N1800" i="11" a="1"/>
  <c r="N1800" i="11" s="1"/>
  <c r="N1801" i="11" a="1"/>
  <c r="N1801" i="11" s="1"/>
  <c r="N1802" i="11" a="1"/>
  <c r="N1802" i="11" s="1"/>
  <c r="N1803" i="11" a="1"/>
  <c r="N1803" i="11" s="1"/>
  <c r="N1804" i="11" a="1"/>
  <c r="N1804" i="11" s="1"/>
  <c r="P1804" i="11" s="1"/>
  <c r="N1805" i="11" a="1"/>
  <c r="N1805" i="11" s="1"/>
  <c r="N1806" i="11" a="1"/>
  <c r="N1806" i="11" s="1"/>
  <c r="N1807" i="11" a="1"/>
  <c r="N1807" i="11" s="1"/>
  <c r="N1808" i="11" a="1"/>
  <c r="N1808" i="11" s="1"/>
  <c r="P1808" i="11" s="1"/>
  <c r="N1809" i="11" a="1"/>
  <c r="N1809" i="11" s="1"/>
  <c r="N1810" i="11" a="1"/>
  <c r="N1810" i="11" s="1"/>
  <c r="N1811" i="11" a="1"/>
  <c r="N1811" i="11" s="1"/>
  <c r="N1812" i="11" a="1"/>
  <c r="N1812" i="11" s="1"/>
  <c r="P1812" i="11" s="1"/>
  <c r="N1813" i="11" a="1"/>
  <c r="N1813" i="11" s="1"/>
  <c r="N1814" i="11" a="1"/>
  <c r="N1814" i="11" s="1"/>
  <c r="N1815" i="11" a="1"/>
  <c r="N1815" i="11" s="1"/>
  <c r="N1816" i="11" a="1"/>
  <c r="N1816" i="11" s="1"/>
  <c r="P1816" i="11" s="1"/>
  <c r="N1817" i="11" a="1"/>
  <c r="N1817" i="11" s="1"/>
  <c r="N1818" i="11" a="1"/>
  <c r="N1818" i="11" s="1"/>
  <c r="N1819" i="11" a="1"/>
  <c r="N1819" i="11" s="1"/>
  <c r="N1820" i="11" a="1"/>
  <c r="N1820" i="11" s="1"/>
  <c r="N1821" i="11" a="1"/>
  <c r="N1821" i="11" s="1"/>
  <c r="N1822" i="11" a="1"/>
  <c r="N1822" i="11" s="1"/>
  <c r="N1823" i="11" a="1"/>
  <c r="N1823" i="11" s="1"/>
  <c r="N1824" i="11" a="1"/>
  <c r="N1824" i="11" s="1"/>
  <c r="P1824" i="11" s="1"/>
  <c r="N1825" i="11" a="1"/>
  <c r="N1825" i="11" s="1"/>
  <c r="N1826" i="11" a="1"/>
  <c r="N1826" i="11" s="1"/>
  <c r="N1827" i="11" a="1"/>
  <c r="N1827" i="11" s="1"/>
  <c r="N1828" i="11" a="1"/>
  <c r="N1828" i="11" s="1"/>
  <c r="P1828" i="11" s="1"/>
  <c r="N1829" i="11" a="1"/>
  <c r="N1829" i="11" s="1"/>
  <c r="N1830" i="11" a="1"/>
  <c r="N1830" i="11" s="1"/>
  <c r="N1831" i="11" a="1"/>
  <c r="N1831" i="11" s="1"/>
  <c r="N1832" i="11" a="1"/>
  <c r="N1832" i="11" s="1"/>
  <c r="P1832" i="11" s="1"/>
  <c r="N1833" i="11" a="1"/>
  <c r="N1833" i="11" s="1"/>
  <c r="N1834" i="11" a="1"/>
  <c r="N1834" i="11" s="1"/>
  <c r="N1835" i="11" a="1"/>
  <c r="N1835" i="11" s="1"/>
  <c r="N1836" i="11" a="1"/>
  <c r="N1836" i="11" s="1"/>
  <c r="P1836" i="11" s="1"/>
  <c r="N1837" i="11" a="1"/>
  <c r="N1837" i="11" s="1"/>
  <c r="N1838" i="11" a="1"/>
  <c r="N1838" i="11" s="1"/>
  <c r="N1839" i="11" a="1"/>
  <c r="N1839" i="11" s="1"/>
  <c r="N1840" i="11" a="1"/>
  <c r="N1840" i="11" s="1"/>
  <c r="N1841" i="11" a="1"/>
  <c r="N1841" i="11" s="1"/>
  <c r="N1842" i="11" a="1"/>
  <c r="N1842" i="11" s="1"/>
  <c r="N1843" i="11" a="1"/>
  <c r="N1843" i="11" s="1"/>
  <c r="N1844" i="11" a="1"/>
  <c r="N1844" i="11" s="1"/>
  <c r="P1844" i="11" s="1"/>
  <c r="N1845" i="11" a="1"/>
  <c r="N1845" i="11" s="1"/>
  <c r="N1846" i="11" a="1"/>
  <c r="N1846" i="11" s="1"/>
  <c r="N1847" i="11" a="1"/>
  <c r="N1847" i="11" s="1"/>
  <c r="N1848" i="11" a="1"/>
  <c r="N1848" i="11" s="1"/>
  <c r="P1848" i="11" s="1"/>
  <c r="N1849" i="11" a="1"/>
  <c r="N1849" i="11" s="1"/>
  <c r="N1850" i="11" a="1"/>
  <c r="N1850" i="11" s="1"/>
  <c r="N1851" i="11" a="1"/>
  <c r="N1851" i="11" s="1"/>
  <c r="N1852" i="11" a="1"/>
  <c r="N1852" i="11" s="1"/>
  <c r="N1853" i="11" a="1"/>
  <c r="N1853" i="11" s="1"/>
  <c r="N1854" i="11" a="1"/>
  <c r="N1854" i="11" s="1"/>
  <c r="N1855" i="11" a="1"/>
  <c r="N1855" i="11" s="1"/>
  <c r="N1856" i="11" a="1"/>
  <c r="N1856" i="11" s="1"/>
  <c r="P1856" i="11" s="1"/>
  <c r="N1857" i="11" a="1"/>
  <c r="N1857" i="11" s="1"/>
  <c r="N1858" i="11" a="1"/>
  <c r="N1858" i="11" s="1"/>
  <c r="N1859" i="11" a="1"/>
  <c r="N1859" i="11" s="1"/>
  <c r="N1860" i="11" a="1"/>
  <c r="N1860" i="11" s="1"/>
  <c r="P1860" i="11" s="1"/>
  <c r="N1861" i="11" a="1"/>
  <c r="N1861" i="11" s="1"/>
  <c r="N1862" i="11" a="1"/>
  <c r="N1862" i="11" s="1"/>
  <c r="N1863" i="11" a="1"/>
  <c r="N1863" i="11" s="1"/>
  <c r="N1864" i="11" a="1"/>
  <c r="N1864" i="11" s="1"/>
  <c r="P1864" i="11" s="1"/>
  <c r="N1865" i="11" a="1"/>
  <c r="N1865" i="11" s="1"/>
  <c r="N1866" i="11" a="1"/>
  <c r="N1866" i="11" s="1"/>
  <c r="N1867" i="11" a="1"/>
  <c r="N1867" i="11" s="1"/>
  <c r="N1868" i="11" a="1"/>
  <c r="N1868" i="11" s="1"/>
  <c r="P1868" i="11" s="1"/>
  <c r="N1869" i="11" a="1"/>
  <c r="N1869" i="11" s="1"/>
  <c r="N1870" i="11" a="1"/>
  <c r="N1870" i="11" s="1"/>
  <c r="N1871" i="11" a="1"/>
  <c r="N1871" i="11" s="1"/>
  <c r="N1872" i="11" a="1"/>
  <c r="N1872" i="11" s="1"/>
  <c r="N1873" i="11" a="1"/>
  <c r="N1873" i="11" s="1"/>
  <c r="N1874" i="11" a="1"/>
  <c r="N1874" i="11" s="1"/>
  <c r="N1875" i="11" a="1"/>
  <c r="N1875" i="11" s="1"/>
  <c r="N1876" i="11" a="1"/>
  <c r="N1876" i="11" s="1"/>
  <c r="P1876" i="11" s="1"/>
  <c r="N1877" i="11" a="1"/>
  <c r="N1877" i="11" s="1"/>
  <c r="N1878" i="11" a="1"/>
  <c r="N1878" i="11" s="1"/>
  <c r="N1879" i="11" a="1"/>
  <c r="N1879" i="11" s="1"/>
  <c r="N1880" i="11" a="1"/>
  <c r="N1880" i="11" s="1"/>
  <c r="P1880" i="11" s="1"/>
  <c r="N1881" i="11" a="1"/>
  <c r="N1881" i="11" s="1"/>
  <c r="N1882" i="11" a="1"/>
  <c r="N1882" i="11" s="1"/>
  <c r="N1883" i="11" a="1"/>
  <c r="N1883" i="11" s="1"/>
  <c r="N1884" i="11" a="1"/>
  <c r="N1884" i="11" s="1"/>
  <c r="P1884" i="11" s="1"/>
  <c r="N1885" i="11" a="1"/>
  <c r="N1885" i="11" s="1"/>
  <c r="N1886" i="11" a="1"/>
  <c r="N1886" i="11" s="1"/>
  <c r="N1887" i="11" a="1"/>
  <c r="N1887" i="11" s="1"/>
  <c r="N1888" i="11" a="1"/>
  <c r="N1888" i="11" s="1"/>
  <c r="P1888" i="11" s="1"/>
  <c r="N1889" i="11" a="1"/>
  <c r="N1889" i="11" s="1"/>
  <c r="N1890" i="11" a="1"/>
  <c r="N1890" i="11" s="1"/>
  <c r="N1891" i="11" a="1"/>
  <c r="N1891" i="11" s="1"/>
  <c r="N1892" i="11" a="1"/>
  <c r="N1892" i="11" s="1"/>
  <c r="P1892" i="11" s="1"/>
  <c r="N1893" i="11" a="1"/>
  <c r="N1893" i="11" s="1"/>
  <c r="N1894" i="11" a="1"/>
  <c r="N1894" i="11" s="1"/>
  <c r="N1895" i="11" a="1"/>
  <c r="N1895" i="11" s="1"/>
  <c r="N1896" i="11" a="1"/>
  <c r="N1896" i="11" s="1"/>
  <c r="P1896" i="11" s="1"/>
  <c r="N1897" i="11" a="1"/>
  <c r="N1897" i="11" s="1"/>
  <c r="N1898" i="11" a="1"/>
  <c r="N1898" i="11" s="1"/>
  <c r="N1899" i="11" a="1"/>
  <c r="N1899" i="11" s="1"/>
  <c r="N1900" i="11" a="1"/>
  <c r="N1900" i="11" s="1"/>
  <c r="P1900" i="11" s="1"/>
  <c r="N1901" i="11" a="1"/>
  <c r="N1901" i="11" s="1"/>
  <c r="N1902" i="11" a="1"/>
  <c r="N1902" i="11" s="1"/>
  <c r="N1903" i="11" a="1"/>
  <c r="N1903" i="11" s="1"/>
  <c r="N1904" i="11" a="1"/>
  <c r="N1904" i="11" s="1"/>
  <c r="P1904" i="11" s="1"/>
  <c r="N1905" i="11" a="1"/>
  <c r="N1905" i="11" s="1"/>
  <c r="N1906" i="11" a="1"/>
  <c r="N1906" i="11" s="1"/>
  <c r="N1907" i="11" a="1"/>
  <c r="N1907" i="11" s="1"/>
  <c r="N1908" i="11" a="1"/>
  <c r="N1908" i="11" s="1"/>
  <c r="P1908" i="11" s="1"/>
  <c r="N1909" i="11" a="1"/>
  <c r="N1909" i="11" s="1"/>
  <c r="N1910" i="11" a="1"/>
  <c r="N1910" i="11" s="1"/>
  <c r="N1911" i="11" a="1"/>
  <c r="N1911" i="11" s="1"/>
  <c r="N1912" i="11" a="1"/>
  <c r="N1912" i="11" s="1"/>
  <c r="P1912" i="11" s="1"/>
  <c r="N1913" i="11" a="1"/>
  <c r="N1913" i="11" s="1"/>
  <c r="N1914" i="11" a="1"/>
  <c r="N1914" i="11" s="1"/>
  <c r="N1915" i="11" a="1"/>
  <c r="N1915" i="11" s="1"/>
  <c r="N1916" i="11" a="1"/>
  <c r="N1916" i="11" s="1"/>
  <c r="P1916" i="11" s="1"/>
  <c r="N1917" i="11" a="1"/>
  <c r="N1917" i="11" s="1"/>
  <c r="N1918" i="11" a="1"/>
  <c r="N1918" i="11" s="1"/>
  <c r="N1919" i="11" a="1"/>
  <c r="N1919" i="11" s="1"/>
  <c r="N1920" i="11" a="1"/>
  <c r="N1920" i="11" s="1"/>
  <c r="N1921" i="11" a="1"/>
  <c r="N1921" i="11" s="1"/>
  <c r="N1922" i="11" a="1"/>
  <c r="N1922" i="11" s="1"/>
  <c r="N1923" i="11" a="1"/>
  <c r="N1923" i="11" s="1"/>
  <c r="N1924" i="11" a="1"/>
  <c r="N1924" i="11" s="1"/>
  <c r="P1924" i="11" s="1"/>
  <c r="N1925" i="11" a="1"/>
  <c r="N1925" i="11" s="1"/>
  <c r="N1926" i="11" a="1"/>
  <c r="N1926" i="11" s="1"/>
  <c r="N1927" i="11" a="1"/>
  <c r="N1927" i="11" s="1"/>
  <c r="N1928" i="11" a="1"/>
  <c r="N1928" i="11" s="1"/>
  <c r="P1928" i="11" s="1"/>
  <c r="N1929" i="11" a="1"/>
  <c r="N1929" i="11" s="1"/>
  <c r="N1930" i="11" a="1"/>
  <c r="N1930" i="11" s="1"/>
  <c r="N1931" i="11" a="1"/>
  <c r="N1931" i="11" s="1"/>
  <c r="N1932" i="11" a="1"/>
  <c r="N1932" i="11" s="1"/>
  <c r="P1932" i="11" s="1"/>
  <c r="N1933" i="11" a="1"/>
  <c r="N1933" i="11" s="1"/>
  <c r="N1934" i="11" a="1"/>
  <c r="N1934" i="11" s="1"/>
  <c r="N1935" i="11" a="1"/>
  <c r="N1935" i="11" s="1"/>
  <c r="N1936" i="11" a="1"/>
  <c r="N1936" i="11" s="1"/>
  <c r="P1936" i="11" s="1"/>
  <c r="N1937" i="11" a="1"/>
  <c r="N1937" i="11" s="1"/>
  <c r="N1938" i="11" a="1"/>
  <c r="N1938" i="11" s="1"/>
  <c r="N1939" i="11" a="1"/>
  <c r="N1939" i="11" s="1"/>
  <c r="N1940" i="11" a="1"/>
  <c r="N1940" i="11" s="1"/>
  <c r="P1940" i="11" s="1"/>
  <c r="N1941" i="11" a="1"/>
  <c r="N1941" i="11" s="1"/>
  <c r="N1942" i="11" a="1"/>
  <c r="N1942" i="11" s="1"/>
  <c r="N1943" i="11" a="1"/>
  <c r="N1943" i="11" s="1"/>
  <c r="N1944" i="11" a="1"/>
  <c r="N1944" i="11" s="1"/>
  <c r="P1944" i="11" s="1"/>
  <c r="N1945" i="11" a="1"/>
  <c r="N1945" i="11" s="1"/>
  <c r="N1946" i="11" a="1"/>
  <c r="N1946" i="11" s="1"/>
  <c r="N1947" i="11" a="1"/>
  <c r="N1947" i="11" s="1"/>
  <c r="N1948" i="11" a="1"/>
  <c r="N1948" i="11" s="1"/>
  <c r="P1948" i="11" s="1"/>
  <c r="N1949" i="11" a="1"/>
  <c r="N1949" i="11" s="1"/>
  <c r="N1950" i="11" a="1"/>
  <c r="N1950" i="11" s="1"/>
  <c r="N1951" i="11" a="1"/>
  <c r="N1951" i="11" s="1"/>
  <c r="N1952" i="11" a="1"/>
  <c r="N1952" i="11" s="1"/>
  <c r="P1952" i="11" s="1"/>
  <c r="N1953" i="11" a="1"/>
  <c r="N1953" i="11" s="1"/>
  <c r="N1954" i="11" a="1"/>
  <c r="N1954" i="11" s="1"/>
  <c r="N1955" i="11" a="1"/>
  <c r="N1955" i="11" s="1"/>
  <c r="N1956" i="11" a="1"/>
  <c r="N1956" i="11" s="1"/>
  <c r="P1956" i="11" s="1"/>
  <c r="N1957" i="11" a="1"/>
  <c r="N1957" i="11" s="1"/>
  <c r="N1958" i="11" a="1"/>
  <c r="N1958" i="11" s="1"/>
  <c r="N1959" i="11" a="1"/>
  <c r="N1959" i="11" s="1"/>
  <c r="N1960" i="11" a="1"/>
  <c r="N1960" i="11" s="1"/>
  <c r="P1960" i="11" s="1"/>
  <c r="N1961" i="11" a="1"/>
  <c r="N1961" i="11" s="1"/>
  <c r="N1962" i="11" a="1"/>
  <c r="N1962" i="11" s="1"/>
  <c r="N1963" i="11" a="1"/>
  <c r="N1963" i="11" s="1"/>
  <c r="N1964" i="11" a="1"/>
  <c r="N1964" i="11" s="1"/>
  <c r="P1964" i="11" s="1"/>
  <c r="N1965" i="11" a="1"/>
  <c r="N1965" i="11" s="1"/>
  <c r="N1966" i="11" a="1"/>
  <c r="N1966" i="11" s="1"/>
  <c r="N1967" i="11" a="1"/>
  <c r="N1967" i="11" s="1"/>
  <c r="N1968" i="11" a="1"/>
  <c r="N1968" i="11" s="1"/>
  <c r="P1968" i="11" s="1"/>
  <c r="N1969" i="11" a="1"/>
  <c r="N1969" i="11" s="1"/>
  <c r="N1970" i="11" a="1"/>
  <c r="N1970" i="11" s="1"/>
  <c r="N1971" i="11" a="1"/>
  <c r="N1971" i="11" s="1"/>
  <c r="N1972" i="11" a="1"/>
  <c r="N1972" i="11" s="1"/>
  <c r="P1972" i="11" s="1"/>
  <c r="N1973" i="11" a="1"/>
  <c r="N1973" i="11" s="1"/>
  <c r="N1974" i="11" a="1"/>
  <c r="N1974" i="11" s="1"/>
  <c r="N1975" i="11" a="1"/>
  <c r="N1975" i="11" s="1"/>
  <c r="N1976" i="11" a="1"/>
  <c r="N1976" i="11" s="1"/>
  <c r="P1976" i="11" s="1"/>
  <c r="N1977" i="11" a="1"/>
  <c r="N1977" i="11" s="1"/>
  <c r="N1978" i="11" a="1"/>
  <c r="N1978" i="11" s="1"/>
  <c r="N1979" i="11" a="1"/>
  <c r="N1979" i="11" s="1"/>
  <c r="N1980" i="11" a="1"/>
  <c r="N1980" i="11" s="1"/>
  <c r="P1980" i="11" s="1"/>
  <c r="N1981" i="11" a="1"/>
  <c r="N1981" i="11" s="1"/>
  <c r="N1982" i="11" a="1"/>
  <c r="N1982" i="11" s="1"/>
  <c r="N1983" i="11" a="1"/>
  <c r="N1983" i="11" s="1"/>
  <c r="N1984" i="11" a="1"/>
  <c r="N1984" i="11" s="1"/>
  <c r="P1984" i="11" s="1"/>
  <c r="N1985" i="11" a="1"/>
  <c r="N1985" i="11" s="1"/>
  <c r="N1986" i="11" a="1"/>
  <c r="N1986" i="11" s="1"/>
  <c r="N1987" i="11" a="1"/>
  <c r="N1987" i="11" s="1"/>
  <c r="N1988" i="11" a="1"/>
  <c r="N1988" i="11" s="1"/>
  <c r="N1989" i="11" a="1"/>
  <c r="N1989" i="11" s="1"/>
  <c r="N1990" i="11" a="1"/>
  <c r="N1990" i="11" s="1"/>
  <c r="N1991" i="11" a="1"/>
  <c r="N1991" i="11" s="1"/>
  <c r="N1992" i="11" a="1"/>
  <c r="N1992" i="11" s="1"/>
  <c r="P1992" i="11" s="1"/>
  <c r="N1993" i="11" a="1"/>
  <c r="N1993" i="11" s="1"/>
  <c r="N1994" i="11" a="1"/>
  <c r="N1994" i="11" s="1"/>
  <c r="N1995" i="11" a="1"/>
  <c r="N1995" i="11" s="1"/>
  <c r="N1996" i="11" a="1"/>
  <c r="N1996" i="11" s="1"/>
  <c r="P1996" i="11" s="1"/>
  <c r="N1997" i="11" a="1"/>
  <c r="N1997" i="11" s="1"/>
  <c r="N1998" i="11" a="1"/>
  <c r="N1998" i="11" s="1"/>
  <c r="N1999" i="11" a="1"/>
  <c r="N1999" i="11" s="1"/>
  <c r="N2000" i="11" a="1"/>
  <c r="N2000" i="11" s="1"/>
  <c r="N2001" i="11" a="1"/>
  <c r="N2001" i="11" s="1"/>
  <c r="N2002" i="11" a="1"/>
  <c r="N2002" i="11" s="1"/>
  <c r="N2003" i="11" a="1"/>
  <c r="N2003" i="11" s="1"/>
  <c r="N2004" i="11" a="1"/>
  <c r="N2004" i="11" s="1"/>
  <c r="P2004" i="11" s="1"/>
  <c r="N2005" i="11" a="1"/>
  <c r="N2005" i="11" s="1"/>
  <c r="N2006" i="11" a="1"/>
  <c r="N2006" i="11" s="1"/>
  <c r="N2007" i="11" a="1"/>
  <c r="N2007" i="11" s="1"/>
  <c r="N2008" i="11" a="1"/>
  <c r="N2008" i="11" s="1"/>
  <c r="P2008" i="11" s="1"/>
  <c r="N2009" i="11" a="1"/>
  <c r="N2009" i="11" s="1"/>
  <c r="N2010" i="11" a="1"/>
  <c r="N2010" i="11" s="1"/>
  <c r="N2011" i="11" a="1"/>
  <c r="N2011" i="11" s="1"/>
  <c r="N2012" i="11" a="1"/>
  <c r="N2012" i="11" s="1"/>
  <c r="P2012" i="11" s="1"/>
  <c r="N2013" i="11" a="1"/>
  <c r="N2013" i="11" s="1"/>
  <c r="N2014" i="11" a="1"/>
  <c r="N2014" i="11" s="1"/>
  <c r="N2015" i="11" a="1"/>
  <c r="N2015" i="11" s="1"/>
  <c r="N2016" i="11" a="1"/>
  <c r="N2016" i="11" s="1"/>
  <c r="P2016" i="11" s="1"/>
  <c r="N2017" i="11" a="1"/>
  <c r="N2017" i="11" s="1"/>
  <c r="N2018" i="11" a="1"/>
  <c r="N2018" i="11" s="1"/>
  <c r="N2019" i="11" a="1"/>
  <c r="N2019" i="11" s="1"/>
  <c r="N2020" i="11" a="1"/>
  <c r="N2020" i="11" s="1"/>
  <c r="P2020" i="11" s="1"/>
  <c r="N2021" i="11" a="1"/>
  <c r="N2021" i="11" s="1"/>
  <c r="N2022" i="11" a="1"/>
  <c r="N2022" i="11" s="1"/>
  <c r="N2023" i="11" a="1"/>
  <c r="N2023" i="11" s="1"/>
  <c r="N2024" i="11" a="1"/>
  <c r="N2024" i="11" s="1"/>
  <c r="P2024" i="11" s="1"/>
  <c r="N2025" i="11" a="1"/>
  <c r="N2025" i="11" s="1"/>
  <c r="N2026" i="11" a="1"/>
  <c r="N2026" i="11" s="1"/>
  <c r="N2027" i="11" a="1"/>
  <c r="N2027" i="11" s="1"/>
  <c r="N2028" i="11" a="1"/>
  <c r="N2028" i="11" s="1"/>
  <c r="N2029" i="11" a="1"/>
  <c r="N2029" i="11" s="1"/>
  <c r="N2030" i="11" a="1"/>
  <c r="N2030" i="11" s="1"/>
  <c r="N2031" i="11" a="1"/>
  <c r="N2031" i="11" s="1"/>
  <c r="N2032" i="11" a="1"/>
  <c r="N2032" i="11" s="1"/>
  <c r="P2032" i="11" s="1"/>
  <c r="N2033" i="11" a="1"/>
  <c r="N2033" i="11" s="1"/>
  <c r="N2034" i="11" a="1"/>
  <c r="N2034" i="11" s="1"/>
  <c r="N2035" i="11" a="1"/>
  <c r="N2035" i="11" s="1"/>
  <c r="N2036" i="11" a="1"/>
  <c r="N2036" i="11" s="1"/>
  <c r="P2036" i="11" s="1"/>
  <c r="N2037" i="11" a="1"/>
  <c r="N2037" i="11" s="1"/>
  <c r="N2038" i="11" a="1"/>
  <c r="N2038" i="11" s="1"/>
  <c r="N2039" i="11" a="1"/>
  <c r="N2039" i="11" s="1"/>
  <c r="N2040" i="11" a="1"/>
  <c r="N2040" i="11" s="1"/>
  <c r="N2041" i="11" a="1"/>
  <c r="N2041" i="11" s="1"/>
  <c r="N2042" i="11" a="1"/>
  <c r="N2042" i="11" s="1"/>
  <c r="N2043" i="11" a="1"/>
  <c r="N2043" i="11" s="1"/>
  <c r="N2044" i="11" a="1"/>
  <c r="N2044" i="11" s="1"/>
  <c r="P2044" i="11" s="1"/>
  <c r="N2045" i="11" a="1"/>
  <c r="N2045" i="11" s="1"/>
  <c r="N2046" i="11" a="1"/>
  <c r="N2046" i="11" s="1"/>
  <c r="N2047" i="11" a="1"/>
  <c r="N2047" i="11" s="1"/>
  <c r="N2048" i="11" a="1"/>
  <c r="N2048" i="11" s="1"/>
  <c r="P2048" i="11" s="1"/>
  <c r="N2049" i="11" a="1"/>
  <c r="N2049" i="11" s="1"/>
  <c r="N2050" i="11" a="1"/>
  <c r="N2050" i="11" s="1"/>
  <c r="N2051" i="11" a="1"/>
  <c r="N2051" i="11" s="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s="1"/>
  <c r="N2067" i="11" a="1"/>
  <c r="N2067" i="11" s="1"/>
  <c r="N2068" i="11" a="1"/>
  <c r="N2068" i="11" s="1"/>
  <c r="N2069" i="11" a="1"/>
  <c r="N2069" i="11" s="1"/>
  <c r="N2070" i="11" a="1"/>
  <c r="N2070" i="11" s="1"/>
  <c r="N2071" i="11" a="1"/>
  <c r="N2071" i="11" s="1"/>
  <c r="N2072" i="11" a="1"/>
  <c r="N2072" i="11" s="1"/>
  <c r="P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s="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P2128" i="11" s="1"/>
  <c r="N2129" i="11" a="1"/>
  <c r="N2129" i="11" s="1"/>
  <c r="N2130" i="11" a="1"/>
  <c r="N2130" i="11" s="1"/>
  <c r="N2131" i="11" a="1"/>
  <c r="N2131" i="11" s="1"/>
  <c r="N2132" i="11" a="1"/>
  <c r="N2132" i="11" s="1"/>
  <c r="N2133" i="11" a="1"/>
  <c r="N2133" i="11" s="1"/>
  <c r="N2134" i="11" a="1"/>
  <c r="N2134" i="11" s="1"/>
  <c r="N2135" i="11" a="1"/>
  <c r="N2135" i="11" s="1"/>
  <c r="N2136" i="11" a="1"/>
  <c r="N2136" i="11" s="1"/>
  <c r="P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P2152" i="11" s="1"/>
  <c r="N2157" i="11" a="1"/>
  <c r="N2157" i="11" s="1"/>
  <c r="N2153" i="11" a="1"/>
  <c r="N2153" i="11" s="1"/>
  <c r="N2154" i="11" a="1"/>
  <c r="N2154" i="11" s="1"/>
  <c r="N2159" i="11" a="1"/>
  <c r="N2159" i="11" s="1"/>
  <c r="N2156" i="11" a="1"/>
  <c r="N2156" i="11" s="1"/>
  <c r="N2155" i="11" a="1"/>
  <c r="N2155" i="11" s="1"/>
  <c r="N2160" i="11" a="1"/>
  <c r="N2160" i="11" s="1"/>
  <c r="N2200" i="11" a="1"/>
  <c r="N2200" i="11" s="1"/>
  <c r="P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P2184" i="11" s="1"/>
  <c r="N2185" i="11" a="1"/>
  <c r="N2185" i="11" s="1"/>
  <c r="N2186" i="11" a="1"/>
  <c r="N2186" i="11" s="1"/>
  <c r="N2187" i="11" a="1"/>
  <c r="N2187" i="11" s="1"/>
  <c r="N2188" i="11" a="1"/>
  <c r="N2188" i="11" s="1"/>
  <c r="N2189" i="11" a="1"/>
  <c r="N2189" i="11" s="1"/>
  <c r="N2190" i="11" a="1"/>
  <c r="N2190" i="11" s="1"/>
  <c r="N2191" i="11" a="1"/>
  <c r="N2191" i="11" s="1"/>
  <c r="N2192" i="11" a="1"/>
  <c r="N2192" i="11" s="1"/>
  <c r="P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P2216" i="11" s="1"/>
  <c r="N2217" i="11" a="1"/>
  <c r="N2217" i="11" s="1"/>
  <c r="N2218" i="11" a="1"/>
  <c r="N2218" i="11" s="1"/>
  <c r="N2219" i="11" a="1"/>
  <c r="N2219" i="11" s="1"/>
  <c r="N2220" i="11" a="1"/>
  <c r="N2220" i="11" s="1"/>
  <c r="N2221" i="11" a="1"/>
  <c r="N2221" i="11" s="1"/>
  <c r="N2" i="11" a="1"/>
  <c r="N2" i="11" s="1"/>
  <c r="P2147" i="11" l="1"/>
  <c r="P2123" i="11"/>
  <c r="P2099" i="11"/>
  <c r="P2075" i="11"/>
  <c r="P2059" i="11"/>
  <c r="P2035" i="11"/>
  <c r="P2011" i="11"/>
  <c r="P1987" i="11"/>
  <c r="P1947" i="11"/>
  <c r="P1923" i="11"/>
  <c r="P1899" i="11"/>
  <c r="P1875" i="11"/>
  <c r="P1851" i="11"/>
  <c r="P1811" i="11"/>
  <c r="P1787" i="11"/>
  <c r="P1747" i="11"/>
  <c r="P1739" i="11"/>
  <c r="P2139" i="11"/>
  <c r="P2115" i="11"/>
  <c r="P2091" i="11"/>
  <c r="P2067" i="11"/>
  <c r="P1995" i="11"/>
  <c r="P1939" i="11"/>
  <c r="P1915" i="11"/>
  <c r="P1891" i="11"/>
  <c r="P1843" i="11"/>
  <c r="P1819" i="11"/>
  <c r="P1771" i="11"/>
  <c r="P1731" i="11"/>
  <c r="P2131" i="11"/>
  <c r="P2107" i="11"/>
  <c r="P2083" i="11"/>
  <c r="P2051" i="11"/>
  <c r="P2027" i="11"/>
  <c r="P1955" i="11"/>
  <c r="P1931" i="11"/>
  <c r="P1907" i="11"/>
  <c r="P1883" i="11"/>
  <c r="P1859" i="11"/>
  <c r="P1827" i="11"/>
  <c r="P1803" i="11"/>
  <c r="P1779" i="11"/>
  <c r="P1763" i="11"/>
  <c r="P1723" i="11"/>
  <c r="P1240" i="11"/>
  <c r="P1224" i="11"/>
  <c r="P1208" i="11"/>
  <c r="P1184" i="11"/>
  <c r="P1168" i="11"/>
  <c r="P1152" i="11"/>
  <c r="P1136" i="11"/>
  <c r="P1120" i="11"/>
  <c r="P1104" i="11"/>
  <c r="P1088" i="11"/>
  <c r="P1072" i="11"/>
  <c r="P1048" i="11"/>
  <c r="P1032" i="11"/>
  <c r="P1024" i="11"/>
  <c r="P1000" i="11"/>
  <c r="P984" i="11"/>
  <c r="P968" i="11"/>
  <c r="P952" i="11"/>
  <c r="P928" i="11"/>
  <c r="P920" i="11"/>
  <c r="P912" i="11"/>
  <c r="P904" i="11"/>
  <c r="P896" i="11"/>
  <c r="P880" i="11"/>
  <c r="P872" i="11"/>
  <c r="P864" i="11"/>
  <c r="P856" i="11"/>
  <c r="P848" i="11"/>
  <c r="P840" i="11"/>
  <c r="P832" i="11"/>
  <c r="P824" i="11"/>
  <c r="P816" i="11"/>
  <c r="P808" i="11"/>
  <c r="P800" i="11"/>
  <c r="P792" i="11"/>
  <c r="P784" i="11"/>
  <c r="P776" i="11"/>
  <c r="P768" i="11"/>
  <c r="P760" i="11"/>
  <c r="P752" i="11"/>
  <c r="P744" i="11"/>
  <c r="P736" i="11"/>
  <c r="P720" i="11"/>
  <c r="P712" i="11"/>
  <c r="P696" i="11"/>
  <c r="P688" i="11"/>
  <c r="P672" i="11"/>
  <c r="P664" i="11"/>
  <c r="P656" i="11"/>
  <c r="P648" i="11"/>
  <c r="P640" i="11"/>
  <c r="P632" i="11"/>
  <c r="P616" i="11"/>
  <c r="P608" i="11"/>
  <c r="P600" i="11"/>
  <c r="P592" i="11"/>
  <c r="P584" i="11"/>
  <c r="P576" i="11"/>
  <c r="P568" i="11"/>
  <c r="P560" i="11"/>
  <c r="P552" i="11"/>
  <c r="P544" i="11"/>
  <c r="P536" i="11"/>
  <c r="P528" i="11"/>
  <c r="P520" i="11"/>
  <c r="P512" i="11"/>
  <c r="P504" i="11"/>
  <c r="P488" i="11"/>
  <c r="P480" i="11"/>
  <c r="P472" i="11"/>
  <c r="P464" i="11"/>
  <c r="P456" i="11"/>
  <c r="P448" i="11"/>
  <c r="P440" i="11"/>
  <c r="P432" i="11"/>
  <c r="P424" i="11"/>
  <c r="P416" i="11"/>
  <c r="P408" i="11"/>
  <c r="P400" i="11"/>
  <c r="P392" i="11"/>
  <c r="P384" i="11"/>
  <c r="P376" i="11"/>
  <c r="P368" i="11"/>
  <c r="P360" i="11"/>
  <c r="P352" i="11"/>
  <c r="P1232" i="11"/>
  <c r="P1216" i="11"/>
  <c r="P1200" i="11"/>
  <c r="P1192" i="11"/>
  <c r="P1176" i="11"/>
  <c r="P1160" i="11"/>
  <c r="P1144" i="11"/>
  <c r="P1128" i="11"/>
  <c r="P1112" i="11"/>
  <c r="P1096" i="11"/>
  <c r="P1080" i="11"/>
  <c r="P1064" i="11"/>
  <c r="P1056" i="11"/>
  <c r="P1040" i="11"/>
  <c r="P1016" i="11"/>
  <c r="P1008" i="11"/>
  <c r="P992" i="11"/>
  <c r="P976" i="11"/>
  <c r="P960" i="11"/>
  <c r="P936" i="11"/>
  <c r="R2145" i="11" a="1"/>
  <c r="R2145" i="11" s="1"/>
  <c r="S2145" i="11"/>
  <c r="R2129" i="11" a="1"/>
  <c r="R2129" i="11" s="1"/>
  <c r="S2129" i="11" s="1"/>
  <c r="R2113" i="11" a="1"/>
  <c r="R2113" i="11" s="1"/>
  <c r="S2113" i="11"/>
  <c r="R2047" i="11" a="1"/>
  <c r="R2047" i="11" s="1"/>
  <c r="S2047" i="11"/>
  <c r="R2001" i="11" a="1"/>
  <c r="R2001" i="11" s="1"/>
  <c r="S2001" i="11"/>
  <c r="R1936" i="11" a="1"/>
  <c r="R1936" i="11" s="1"/>
  <c r="S1936" i="11" s="1"/>
  <c r="R1925" i="11" a="1"/>
  <c r="R1925" i="11" s="1"/>
  <c r="S1925" i="11"/>
  <c r="R2012" i="11" a="1"/>
  <c r="R2012" i="11" s="1"/>
  <c r="S2012" i="11"/>
  <c r="R2063" i="11" a="1"/>
  <c r="R2063" i="11" s="1"/>
  <c r="S2063" i="11"/>
  <c r="R1956" i="11" a="1"/>
  <c r="R1956" i="11" s="1"/>
  <c r="S1956" i="11" s="1"/>
  <c r="P2026" i="11"/>
  <c r="P2002" i="11"/>
  <c r="P1986" i="11"/>
  <c r="P1866" i="11"/>
  <c r="P1762" i="11"/>
  <c r="R2143" i="11" a="1"/>
  <c r="R2143" i="11" s="1"/>
  <c r="S2143" i="11" s="1"/>
  <c r="R2079" i="11" a="1"/>
  <c r="R2079" i="11" s="1"/>
  <c r="S2079" i="11" s="1"/>
  <c r="R1947" i="11" a="1"/>
  <c r="R1947" i="11" s="1"/>
  <c r="S1947" i="11" s="1"/>
  <c r="P2137" i="11"/>
  <c r="P2018" i="11"/>
  <c r="P1978" i="11"/>
  <c r="P1874" i="11"/>
  <c r="P1842" i="11"/>
  <c r="P1818" i="11"/>
  <c r="P1802" i="11"/>
  <c r="P1754" i="11"/>
  <c r="R2095" i="11" a="1"/>
  <c r="R2095" i="11" s="1"/>
  <c r="S2095" i="11" s="1"/>
  <c r="R1966" i="11" a="1"/>
  <c r="R1966" i="11" s="1"/>
  <c r="S1966" i="11" s="1"/>
  <c r="P2145" i="11"/>
  <c r="P2010" i="11"/>
  <c r="P1962" i="11"/>
  <c r="P1858" i="11"/>
  <c r="P1834" i="11"/>
  <c r="P1786" i="11"/>
  <c r="P1778" i="11"/>
  <c r="R2127" i="11" a="1"/>
  <c r="R2127" i="11" s="1"/>
  <c r="S2127" i="11" s="1"/>
  <c r="R2035" i="11" a="1"/>
  <c r="R2035" i="11" s="1"/>
  <c r="S2035" i="11" s="1"/>
  <c r="R1977" i="11" a="1"/>
  <c r="R1977" i="11" s="1"/>
  <c r="S1977" i="11" s="1"/>
  <c r="P2042" i="11"/>
  <c r="P1954" i="11"/>
  <c r="P1578" i="11"/>
  <c r="R2111" i="11" a="1"/>
  <c r="R2111" i="11" s="1"/>
  <c r="S2111" i="11" s="1"/>
  <c r="R2023" i="11" a="1"/>
  <c r="R2023" i="11" s="1"/>
  <c r="S2023" i="11" s="1"/>
  <c r="R1989" i="11" a="1"/>
  <c r="R1989" i="11" s="1"/>
  <c r="S1989" i="11" s="1"/>
  <c r="P1970" i="11"/>
  <c r="P1922" i="11"/>
  <c r="P1850" i="11"/>
  <c r="P1826" i="11"/>
  <c r="P1794" i="11"/>
  <c r="P1746" i="11"/>
  <c r="R2097" i="11" a="1"/>
  <c r="R2097" i="11" s="1"/>
  <c r="S2097" i="11" s="1"/>
  <c r="R2081" i="11" a="1"/>
  <c r="R2081" i="11" s="1"/>
  <c r="S2081" i="11" s="1"/>
  <c r="R2065" i="11" a="1"/>
  <c r="R2065" i="11" s="1"/>
  <c r="S2065" i="11" s="1"/>
  <c r="R2049" i="11" a="1"/>
  <c r="R2049" i="11" s="1"/>
  <c r="S2049" i="11" s="1"/>
  <c r="R2036" i="11" a="1"/>
  <c r="R2036" i="11" s="1"/>
  <c r="S2036" i="11" s="1"/>
  <c r="R2024" i="11" a="1"/>
  <c r="R2024" i="11" s="1"/>
  <c r="S2024" i="11" s="1"/>
  <c r="R2013" i="11" a="1"/>
  <c r="R2013" i="11" s="1"/>
  <c r="S2013" i="11" s="1"/>
  <c r="R2002" i="11" a="1"/>
  <c r="R2002" i="11" s="1"/>
  <c r="S2002" i="11" s="1"/>
  <c r="R1990" i="11" a="1"/>
  <c r="R1990" i="11" s="1"/>
  <c r="S1990" i="11" s="1"/>
  <c r="R1978" i="11" a="1"/>
  <c r="R1978" i="11" s="1"/>
  <c r="S1978" i="11" s="1"/>
  <c r="R1968" i="11" a="1"/>
  <c r="R1968" i="11" s="1"/>
  <c r="S1968" i="11" s="1"/>
  <c r="R1957" i="11" a="1"/>
  <c r="R1957" i="11" s="1"/>
  <c r="S1957" i="11" s="1"/>
  <c r="R1948" i="11" a="1"/>
  <c r="R1948" i="11" s="1"/>
  <c r="S1948" i="11" s="1"/>
  <c r="R1937" i="11" a="1"/>
  <c r="R1937" i="11" s="1"/>
  <c r="S1937" i="11" s="1"/>
  <c r="R1927" i="11" a="1"/>
  <c r="R1927" i="11" s="1"/>
  <c r="S1927" i="11" s="1"/>
  <c r="R1917" i="11" a="1"/>
  <c r="R1917" i="11" s="1"/>
  <c r="S1917" i="11" s="1"/>
  <c r="R1907" i="11" a="1"/>
  <c r="R1907" i="11" s="1"/>
  <c r="S1907" i="11" s="1"/>
  <c r="R1896" i="11" a="1"/>
  <c r="R1896" i="11" s="1"/>
  <c r="S1896" i="11" s="1"/>
  <c r="R1885" i="11" a="1"/>
  <c r="R1885" i="11" s="1"/>
  <c r="S1885" i="11" s="1"/>
  <c r="R1875" i="11" a="1"/>
  <c r="R1875" i="11" s="1"/>
  <c r="S1875" i="11" s="1"/>
  <c r="R1865" i="11" a="1"/>
  <c r="R1865" i="11" s="1"/>
  <c r="S1865" i="11" s="1"/>
  <c r="R1855" i="11" a="1"/>
  <c r="R1855" i="11" s="1"/>
  <c r="S1855" i="11" s="1"/>
  <c r="R1846" i="11" a="1"/>
  <c r="R1846" i="11" s="1"/>
  <c r="S1846" i="11"/>
  <c r="R1836" i="11" a="1"/>
  <c r="R1836" i="11" s="1"/>
  <c r="S1836" i="11" s="1"/>
  <c r="R1826" i="11" a="1"/>
  <c r="R1826" i="11" s="1"/>
  <c r="S1826" i="11" s="1"/>
  <c r="R1816" i="11" a="1"/>
  <c r="R1816" i="11" s="1"/>
  <c r="S1816" i="11" s="1"/>
  <c r="R1806" i="11" a="1"/>
  <c r="R1806" i="11" s="1"/>
  <c r="S1806" i="11"/>
  <c r="R1796" i="11" a="1"/>
  <c r="R1796" i="11" s="1"/>
  <c r="S1796" i="11"/>
  <c r="R1916" i="11" a="1"/>
  <c r="R1916" i="11" s="1"/>
  <c r="S1916" i="11" s="1"/>
  <c r="R1905" i="11" a="1"/>
  <c r="R1905" i="11" s="1"/>
  <c r="S1905" i="11" s="1"/>
  <c r="R1895" i="11" a="1"/>
  <c r="R1895" i="11" s="1"/>
  <c r="S1895" i="11" s="1"/>
  <c r="R1884" i="11" a="1"/>
  <c r="R1884" i="11" s="1"/>
  <c r="S1884" i="11"/>
  <c r="R1874" i="11" a="1"/>
  <c r="R1874" i="11" s="1"/>
  <c r="S1874" i="11" s="1"/>
  <c r="R1864" i="11" a="1"/>
  <c r="R1864" i="11" s="1"/>
  <c r="S1864" i="11" s="1"/>
  <c r="R1854" i="11" a="1"/>
  <c r="R1854" i="11" s="1"/>
  <c r="S1854" i="11" s="1"/>
  <c r="R1844" i="11" a="1"/>
  <c r="R1844" i="11" s="1"/>
  <c r="S1844" i="11" s="1"/>
  <c r="R1834" i="11" a="1"/>
  <c r="R1834" i="11" s="1"/>
  <c r="S1834" i="11" s="1"/>
  <c r="R1824" i="11" a="1"/>
  <c r="R1824" i="11" s="1"/>
  <c r="S1824" i="11" s="1"/>
  <c r="R1814" i="11" a="1"/>
  <c r="R1814" i="11" s="1"/>
  <c r="S1814" i="11" s="1"/>
  <c r="R1804" i="11" a="1"/>
  <c r="R1804" i="11" s="1"/>
  <c r="S1804" i="11" s="1"/>
  <c r="R1794" i="11" a="1"/>
  <c r="R1794" i="11" s="1"/>
  <c r="S1794" i="11" s="1"/>
  <c r="R1784" i="11" a="1"/>
  <c r="R1784" i="11" s="1"/>
  <c r="S1784" i="11" s="1"/>
  <c r="R1774" i="11" a="1"/>
  <c r="R1774" i="11" s="1"/>
  <c r="S1774" i="11" s="1"/>
  <c r="R1764" i="11" a="1"/>
  <c r="R1764" i="11" s="1"/>
  <c r="S1764" i="11" s="1"/>
  <c r="R1754" i="11" a="1"/>
  <c r="R1754" i="11" s="1"/>
  <c r="S1754" i="11"/>
  <c r="R1745" i="11" a="1"/>
  <c r="R1745" i="11" s="1"/>
  <c r="S1745" i="11"/>
  <c r="R1737" i="11" a="1"/>
  <c r="R1737" i="11" s="1"/>
  <c r="S1737" i="11" s="1"/>
  <c r="R1727" i="11" a="1"/>
  <c r="R1727" i="11" s="1"/>
  <c r="S1727" i="11" s="1"/>
  <c r="P1730" i="11"/>
  <c r="P1706" i="11"/>
  <c r="P1674" i="11"/>
  <c r="P1634" i="11"/>
  <c r="P1562" i="11"/>
  <c r="P1466" i="11"/>
  <c r="P1426" i="11"/>
  <c r="P1378" i="11"/>
  <c r="P1298" i="11"/>
  <c r="P1258" i="11"/>
  <c r="P1210" i="11"/>
  <c r="P1170" i="11"/>
  <c r="P1130" i="11"/>
  <c r="P1090" i="11"/>
  <c r="P1050" i="11"/>
  <c r="P1010" i="11"/>
  <c r="P970" i="11"/>
  <c r="P930" i="11"/>
  <c r="P890" i="11"/>
  <c r="P850" i="11"/>
  <c r="P810" i="11"/>
  <c r="P770" i="11"/>
  <c r="P730" i="11"/>
  <c r="P690" i="11"/>
  <c r="P642" i="11"/>
  <c r="P602" i="11"/>
  <c r="P554" i="11"/>
  <c r="P482" i="11"/>
  <c r="P442" i="11"/>
  <c r="P402" i="11"/>
  <c r="P362" i="11"/>
  <c r="P322" i="11"/>
  <c r="P282" i="11"/>
  <c r="P242" i="11"/>
  <c r="P202" i="11"/>
  <c r="P154" i="11"/>
  <c r="P114" i="11"/>
  <c r="P10" i="11"/>
  <c r="R2139" i="11" a="1"/>
  <c r="R2139" i="11" s="1"/>
  <c r="S2139" i="11" s="1"/>
  <c r="R2123" i="11" a="1"/>
  <c r="R2123" i="11" s="1"/>
  <c r="S2123" i="11"/>
  <c r="R2107" i="11" a="1"/>
  <c r="R2107" i="11" s="1"/>
  <c r="S2107" i="11"/>
  <c r="R2091" i="11" a="1"/>
  <c r="R2091" i="11" s="1"/>
  <c r="S2091" i="11" s="1"/>
  <c r="R2075" i="11" a="1"/>
  <c r="R2075" i="11" s="1"/>
  <c r="S2075" i="11" s="1"/>
  <c r="R2059" i="11" a="1"/>
  <c r="R2059" i="11" s="1"/>
  <c r="S2059" i="11"/>
  <c r="R2044" i="11" a="1"/>
  <c r="R2044" i="11" s="1"/>
  <c r="S2044" i="11"/>
  <c r="R2032" i="11" a="1"/>
  <c r="R2032" i="11" s="1"/>
  <c r="S2032" i="11"/>
  <c r="R2020" i="11" a="1"/>
  <c r="R2020" i="11" s="1"/>
  <c r="S2020" i="11" s="1"/>
  <c r="R2010" i="11" a="1"/>
  <c r="R2010" i="11" s="1"/>
  <c r="S2010" i="11"/>
  <c r="R1998" i="11" a="1"/>
  <c r="R1998" i="11" s="1"/>
  <c r="S1998" i="11"/>
  <c r="R1986" i="11" a="1"/>
  <c r="R1986" i="11" s="1"/>
  <c r="S1986" i="11"/>
  <c r="R1974" i="11" a="1"/>
  <c r="R1974" i="11" s="1"/>
  <c r="S1974" i="11" s="1"/>
  <c r="R1964" i="11" a="1"/>
  <c r="R1964" i="11" s="1"/>
  <c r="S1964" i="11"/>
  <c r="R1954" i="11" a="1"/>
  <c r="R1954" i="11" s="1"/>
  <c r="S1954" i="11"/>
  <c r="R1944" i="11" a="1"/>
  <c r="R1944" i="11" s="1"/>
  <c r="S1944" i="11"/>
  <c r="P1690" i="11"/>
  <c r="P1658" i="11"/>
  <c r="P1626" i="11"/>
  <c r="P1586" i="11"/>
  <c r="P1554" i="11"/>
  <c r="P1514" i="11"/>
  <c r="P1474" i="11"/>
  <c r="P1434" i="11"/>
  <c r="P1394" i="11"/>
  <c r="P1370" i="11"/>
  <c r="P1314" i="11"/>
  <c r="P1274" i="11"/>
  <c r="P1242" i="11"/>
  <c r="P1218" i="11"/>
  <c r="P1178" i="11"/>
  <c r="P1138" i="11"/>
  <c r="P1098" i="11"/>
  <c r="P1058" i="11"/>
  <c r="P1018" i="11"/>
  <c r="P978" i="11"/>
  <c r="P938" i="11"/>
  <c r="P898" i="11"/>
  <c r="P866" i="11"/>
  <c r="P834" i="11"/>
  <c r="P794" i="11"/>
  <c r="P754" i="11"/>
  <c r="P722" i="11"/>
  <c r="P682" i="11"/>
  <c r="P634" i="11"/>
  <c r="P610" i="11"/>
  <c r="P578" i="11"/>
  <c r="P538" i="11"/>
  <c r="P498" i="11"/>
  <c r="P466" i="11"/>
  <c r="P426" i="11"/>
  <c r="P378" i="11"/>
  <c r="P346" i="11"/>
  <c r="P306" i="11"/>
  <c r="P274" i="11"/>
  <c r="P234" i="11"/>
  <c r="P194" i="11"/>
  <c r="P162" i="11"/>
  <c r="P122" i="11"/>
  <c r="P90" i="11"/>
  <c r="P58" i="11"/>
  <c r="P18" i="11"/>
  <c r="P2129" i="11"/>
  <c r="P2097" i="11"/>
  <c r="P2065" i="11"/>
  <c r="P2041" i="11"/>
  <c r="P1993" i="11"/>
  <c r="P1969" i="11"/>
  <c r="P1929" i="11"/>
  <c r="P1905" i="11"/>
  <c r="P1865" i="11"/>
  <c r="P1833" i="11"/>
  <c r="P1801" i="11"/>
  <c r="P1769" i="11"/>
  <c r="P1729" i="11"/>
  <c r="P1713" i="11"/>
  <c r="P1673" i="11"/>
  <c r="P1641" i="11"/>
  <c r="P1609" i="11"/>
  <c r="P1569" i="11"/>
  <c r="P1545" i="11"/>
  <c r="P1481" i="11"/>
  <c r="P1441" i="11"/>
  <c r="P1385" i="11"/>
  <c r="P1353" i="11"/>
  <c r="P1321" i="11"/>
  <c r="P1289" i="11"/>
  <c r="P1249" i="11"/>
  <c r="P1185" i="11"/>
  <c r="P1153" i="11"/>
  <c r="P1121" i="11"/>
  <c r="P1089" i="11"/>
  <c r="P1057" i="11"/>
  <c r="P1017" i="11"/>
  <c r="P985" i="11"/>
  <c r="P953" i="11"/>
  <c r="P921" i="11"/>
  <c r="P897" i="11"/>
  <c r="P865" i="11"/>
  <c r="P833" i="11"/>
  <c r="P801" i="11"/>
  <c r="P769" i="11"/>
  <c r="P737" i="11"/>
  <c r="P705" i="11"/>
  <c r="P681" i="11"/>
  <c r="P649" i="11"/>
  <c r="P617" i="11"/>
  <c r="P585" i="11"/>
  <c r="P537" i="11"/>
  <c r="P497" i="11"/>
  <c r="P473" i="11"/>
  <c r="P417" i="11"/>
  <c r="P377" i="11"/>
  <c r="P345" i="11"/>
  <c r="P305" i="11"/>
  <c r="P273" i="11"/>
  <c r="P233" i="11"/>
  <c r="P201" i="11"/>
  <c r="P169" i="11"/>
  <c r="P137" i="11"/>
  <c r="P97" i="11"/>
  <c r="P33" i="11"/>
  <c r="R2105" i="11" a="1"/>
  <c r="R2105" i="11" s="1"/>
  <c r="S2105" i="11"/>
  <c r="R2089" i="11" a="1"/>
  <c r="R2089" i="11" s="1"/>
  <c r="S2089" i="11"/>
  <c r="R2030" i="11" a="1"/>
  <c r="R2030" i="11" s="1"/>
  <c r="S2030" i="11"/>
  <c r="R2018" i="11" a="1"/>
  <c r="R2018" i="11" s="1"/>
  <c r="S2018" i="11"/>
  <c r="R2008" i="11" a="1"/>
  <c r="R2008" i="11" s="1"/>
  <c r="S2008" i="11"/>
  <c r="R1996" i="11" a="1"/>
  <c r="R1996" i="11" s="1"/>
  <c r="S1996" i="11"/>
  <c r="R1984" i="11" a="1"/>
  <c r="R1984" i="11" s="1"/>
  <c r="S1984" i="11"/>
  <c r="R1973" i="11" a="1"/>
  <c r="R1973" i="11" s="1"/>
  <c r="S1973" i="11"/>
  <c r="R1962" i="11" a="1"/>
  <c r="R1962" i="11" s="1"/>
  <c r="S1962" i="11"/>
  <c r="R1953" i="11" a="1"/>
  <c r="R1953" i="11" s="1"/>
  <c r="S1953" i="11"/>
  <c r="P1738" i="11"/>
  <c r="P1698" i="11"/>
  <c r="P1666" i="11"/>
  <c r="P1570" i="11"/>
  <c r="P1538" i="11"/>
  <c r="P1506" i="11"/>
  <c r="P1450" i="11"/>
  <c r="P1410" i="11"/>
  <c r="P1362" i="11"/>
  <c r="P1330" i="11"/>
  <c r="P1250" i="11"/>
  <c r="P1202" i="11"/>
  <c r="P1162" i="11"/>
  <c r="P1122" i="11"/>
  <c r="P1082" i="11"/>
  <c r="P1042" i="11"/>
  <c r="P994" i="11"/>
  <c r="P962" i="11"/>
  <c r="P914" i="11"/>
  <c r="P882" i="11"/>
  <c r="P842" i="11"/>
  <c r="P762" i="11"/>
  <c r="P714" i="11"/>
  <c r="P674" i="11"/>
  <c r="P650" i="11"/>
  <c r="P594" i="11"/>
  <c r="P562" i="11"/>
  <c r="P514" i="11"/>
  <c r="P474" i="11"/>
  <c r="P434" i="11"/>
  <c r="P394" i="11"/>
  <c r="P354" i="11"/>
  <c r="P314" i="11"/>
  <c r="P266" i="11"/>
  <c r="P186" i="11"/>
  <c r="P146" i="11"/>
  <c r="P106" i="11"/>
  <c r="P74" i="11"/>
  <c r="P42" i="11"/>
  <c r="P2105" i="11"/>
  <c r="P2073" i="11"/>
  <c r="P2033" i="11"/>
  <c r="P2001" i="11"/>
  <c r="P1961" i="11"/>
  <c r="P1937" i="11"/>
  <c r="P1897" i="11"/>
  <c r="P1873" i="11"/>
  <c r="P1841" i="11"/>
  <c r="P1809" i="11"/>
  <c r="P1777" i="11"/>
  <c r="P1745" i="11"/>
  <c r="P1705" i="11"/>
  <c r="P1681" i="11"/>
  <c r="P1617" i="11"/>
  <c r="P1585" i="11"/>
  <c r="P1553" i="11"/>
  <c r="P1529" i="11"/>
  <c r="P1505" i="11"/>
  <c r="P1449" i="11"/>
  <c r="P1409" i="11"/>
  <c r="P1377" i="11"/>
  <c r="P1345" i="11"/>
  <c r="P1313" i="11"/>
  <c r="P1273" i="11"/>
  <c r="P1241" i="11"/>
  <c r="P1209" i="11"/>
  <c r="P1145" i="11"/>
  <c r="P1113" i="11"/>
  <c r="P1081" i="11"/>
  <c r="P1049" i="11"/>
  <c r="P1025" i="11"/>
  <c r="P1009" i="11"/>
  <c r="P961" i="11"/>
  <c r="P929" i="11"/>
  <c r="P889" i="11"/>
  <c r="P857" i="11"/>
  <c r="P825" i="11"/>
  <c r="P793" i="11"/>
  <c r="P761" i="11"/>
  <c r="P729" i="11"/>
  <c r="P697" i="11"/>
  <c r="P665" i="11"/>
  <c r="P641" i="11"/>
  <c r="P609" i="11"/>
  <c r="P577" i="11"/>
  <c r="P545" i="11"/>
  <c r="P505" i="11"/>
  <c r="P481" i="11"/>
  <c r="P441" i="11"/>
  <c r="P409" i="11"/>
  <c r="P353" i="11"/>
  <c r="P321" i="11"/>
  <c r="P289" i="11"/>
  <c r="P257" i="11"/>
  <c r="P225" i="11"/>
  <c r="P193" i="11"/>
  <c r="P161" i="11"/>
  <c r="P129" i="11"/>
  <c r="P81" i="11"/>
  <c r="P49" i="11"/>
  <c r="P9" i="11"/>
  <c r="R2073" i="11" a="1"/>
  <c r="R2073" i="11" s="1"/>
  <c r="S2073" i="11" s="1"/>
  <c r="P1530" i="11"/>
  <c r="P1490" i="11"/>
  <c r="P1442" i="11"/>
  <c r="P1402" i="11"/>
  <c r="P1354" i="11"/>
  <c r="P1322" i="11"/>
  <c r="P1282" i="11"/>
  <c r="P1234" i="11"/>
  <c r="P1194" i="11"/>
  <c r="P1154" i="11"/>
  <c r="P1114" i="11"/>
  <c r="P1066" i="11"/>
  <c r="P1034" i="11"/>
  <c r="P986" i="11"/>
  <c r="P946" i="11"/>
  <c r="P906" i="11"/>
  <c r="P858" i="11"/>
  <c r="P818" i="11"/>
  <c r="P786" i="11"/>
  <c r="P746" i="11"/>
  <c r="P698" i="11"/>
  <c r="P666" i="11"/>
  <c r="P626" i="11"/>
  <c r="P586" i="11"/>
  <c r="P546" i="11"/>
  <c r="P506" i="11"/>
  <c r="P458" i="11"/>
  <c r="P418" i="11"/>
  <c r="P386" i="11"/>
  <c r="P338" i="11"/>
  <c r="P298" i="11"/>
  <c r="P250" i="11"/>
  <c r="P218" i="11"/>
  <c r="P170" i="11"/>
  <c r="P130" i="11"/>
  <c r="P82" i="11"/>
  <c r="P50" i="11"/>
  <c r="P26" i="11"/>
  <c r="P2121" i="11"/>
  <c r="P2089" i="11"/>
  <c r="P2057" i="11"/>
  <c r="P1953" i="11"/>
  <c r="P1921" i="11"/>
  <c r="P1889" i="11"/>
  <c r="P1849" i="11"/>
  <c r="P1817" i="11"/>
  <c r="P1753" i="11"/>
  <c r="P1721" i="11"/>
  <c r="P1689" i="11"/>
  <c r="P1657" i="11"/>
  <c r="P1625" i="11"/>
  <c r="P1601" i="11"/>
  <c r="P1577" i="11"/>
  <c r="P1537" i="11"/>
  <c r="P1497" i="11"/>
  <c r="P1465" i="11"/>
  <c r="P1433" i="11"/>
  <c r="P1401" i="11"/>
  <c r="P1361" i="11"/>
  <c r="P1337" i="11"/>
  <c r="P1297" i="11"/>
  <c r="P1265" i="11"/>
  <c r="P1233" i="11"/>
  <c r="P1201" i="11"/>
  <c r="P1169" i="11"/>
  <c r="P1129" i="11"/>
  <c r="P1097" i="11"/>
  <c r="P1065" i="11"/>
  <c r="P1033" i="11"/>
  <c r="P993" i="11"/>
  <c r="P969" i="11"/>
  <c r="P937" i="11"/>
  <c r="P913" i="11"/>
  <c r="P881" i="11"/>
  <c r="P849" i="11"/>
  <c r="P817" i="11"/>
  <c r="P785" i="11"/>
  <c r="P753" i="11"/>
  <c r="P721" i="11"/>
  <c r="P689" i="11"/>
  <c r="P657" i="11"/>
  <c r="P625" i="11"/>
  <c r="P593" i="11"/>
  <c r="P529" i="11"/>
  <c r="P513" i="11"/>
  <c r="P465" i="11"/>
  <c r="P433" i="11"/>
  <c r="P401" i="11"/>
  <c r="P337" i="11"/>
  <c r="P313" i="11"/>
  <c r="P281" i="11"/>
  <c r="P249" i="11"/>
  <c r="P209" i="11"/>
  <c r="P185" i="11"/>
  <c r="P145" i="11"/>
  <c r="P121" i="11"/>
  <c r="P73" i="11"/>
  <c r="P57" i="11"/>
  <c r="P25" i="11"/>
  <c r="R2137" i="11" a="1"/>
  <c r="R2137" i="11" s="1"/>
  <c r="S2137" i="11" s="1"/>
  <c r="R2042" i="11" a="1"/>
  <c r="R2042" i="11" s="1"/>
  <c r="S2042" i="11" s="1"/>
  <c r="P2" i="11"/>
  <c r="P2127" i="11"/>
  <c r="P2111" i="11"/>
  <c r="P2095" i="11"/>
  <c r="P2079" i="11"/>
  <c r="P2063" i="11"/>
  <c r="P2047" i="11"/>
  <c r="P2015" i="11"/>
  <c r="P1999" i="11"/>
  <c r="P1983" i="11"/>
  <c r="P1935" i="11"/>
  <c r="P1919" i="11"/>
  <c r="P1911" i="11"/>
  <c r="P1887" i="11"/>
  <c r="P1871" i="11"/>
  <c r="P1855" i="11"/>
  <c r="P1839" i="11"/>
  <c r="P1823" i="11"/>
  <c r="P1807" i="11"/>
  <c r="P1791" i="11"/>
  <c r="P1759" i="11"/>
  <c r="P1743" i="11"/>
  <c r="P1727" i="11"/>
  <c r="P1711" i="11"/>
  <c r="P1695" i="11"/>
  <c r="P1687" i="11"/>
  <c r="P1663" i="11"/>
  <c r="P1655" i="11"/>
  <c r="P1639" i="11"/>
  <c r="P1623" i="11"/>
  <c r="P1607" i="11"/>
  <c r="P1591" i="11"/>
  <c r="P1567" i="11"/>
  <c r="P1551" i="11"/>
  <c r="P1535" i="11"/>
  <c r="P1519" i="11"/>
  <c r="P1495" i="11"/>
  <c r="P1479" i="11"/>
  <c r="P1463" i="11"/>
  <c r="P1439" i="11"/>
  <c r="P1423" i="11"/>
  <c r="P1391" i="11"/>
  <c r="P1375" i="11"/>
  <c r="P1351" i="11"/>
  <c r="P1335" i="11"/>
  <c r="P1319" i="11"/>
  <c r="P1303" i="11"/>
  <c r="P1287" i="11"/>
  <c r="P1271" i="11"/>
  <c r="P1255" i="11"/>
  <c r="P1239" i="11"/>
  <c r="P1223" i="11"/>
  <c r="P1199" i="11"/>
  <c r="P1183" i="11"/>
  <c r="P1159" i="11"/>
  <c r="P1143" i="11"/>
  <c r="P1111" i="11"/>
  <c r="P1095" i="11"/>
  <c r="P1079" i="11"/>
  <c r="P1063" i="11"/>
  <c r="P1039" i="11"/>
  <c r="P1023" i="11"/>
  <c r="P1007" i="11"/>
  <c r="P1714" i="11"/>
  <c r="P1682" i="11"/>
  <c r="P1650" i="11"/>
  <c r="P1546" i="11"/>
  <c r="P1498" i="11"/>
  <c r="P1458" i="11"/>
  <c r="P1418" i="11"/>
  <c r="P1386" i="11"/>
  <c r="P1338" i="11"/>
  <c r="P1306" i="11"/>
  <c r="P1266" i="11"/>
  <c r="P1226" i="11"/>
  <c r="P1186" i="11"/>
  <c r="P1146" i="11"/>
  <c r="P1106" i="11"/>
  <c r="P1074" i="11"/>
  <c r="P1026" i="11"/>
  <c r="P1002" i="11"/>
  <c r="P954" i="11"/>
  <c r="P874" i="11"/>
  <c r="P826" i="11"/>
  <c r="P778" i="11"/>
  <c r="P738" i="11"/>
  <c r="P706" i="11"/>
  <c r="P658" i="11"/>
  <c r="P618" i="11"/>
  <c r="P570" i="11"/>
  <c r="P530" i="11"/>
  <c r="P490" i="11"/>
  <c r="P450" i="11"/>
  <c r="P410" i="11"/>
  <c r="P370" i="11"/>
  <c r="P330" i="11"/>
  <c r="P290" i="11"/>
  <c r="P258" i="11"/>
  <c r="P210" i="11"/>
  <c r="P178" i="11"/>
  <c r="P138" i="11"/>
  <c r="P98" i="11"/>
  <c r="P66" i="11"/>
  <c r="P34" i="11"/>
  <c r="P2113" i="11"/>
  <c r="P2081" i="11"/>
  <c r="P2049" i="11"/>
  <c r="P2017" i="11"/>
  <c r="P1977" i="11"/>
  <c r="P1945" i="11"/>
  <c r="P1913" i="11"/>
  <c r="P1881" i="11"/>
  <c r="P1793" i="11"/>
  <c r="P1761" i="11"/>
  <c r="P1737" i="11"/>
  <c r="P1697" i="11"/>
  <c r="P1665" i="11"/>
  <c r="P1633" i="11"/>
  <c r="P1593" i="11"/>
  <c r="P1561" i="11"/>
  <c r="P1521" i="11"/>
  <c r="P1489" i="11"/>
  <c r="P1457" i="11"/>
  <c r="P1425" i="11"/>
  <c r="P1393" i="11"/>
  <c r="P1369" i="11"/>
  <c r="P1329" i="11"/>
  <c r="P1305" i="11"/>
  <c r="P1281" i="11"/>
  <c r="P1225" i="11"/>
  <c r="P1193" i="11"/>
  <c r="P1161" i="11"/>
  <c r="P1105" i="11"/>
  <c r="P1073" i="11"/>
  <c r="P1041" i="11"/>
  <c r="P1001" i="11"/>
  <c r="P945" i="11"/>
  <c r="P905" i="11"/>
  <c r="P873" i="11"/>
  <c r="P841" i="11"/>
  <c r="P809" i="11"/>
  <c r="P777" i="11"/>
  <c r="P745" i="11"/>
  <c r="P713" i="11"/>
  <c r="P673" i="11"/>
  <c r="P633" i="11"/>
  <c r="P601" i="11"/>
  <c r="P569" i="11"/>
  <c r="P553" i="11"/>
  <c r="P521" i="11"/>
  <c r="P489" i="11"/>
  <c r="P449" i="11"/>
  <c r="P425" i="11"/>
  <c r="P393" i="11"/>
  <c r="P361" i="11"/>
  <c r="P329" i="11"/>
  <c r="P297" i="11"/>
  <c r="P265" i="11"/>
  <c r="P217" i="11"/>
  <c r="P177" i="11"/>
  <c r="P153" i="11"/>
  <c r="P113" i="11"/>
  <c r="P89" i="11"/>
  <c r="P65" i="11"/>
  <c r="P41" i="11"/>
  <c r="P17" i="11"/>
  <c r="R2121" i="11" a="1"/>
  <c r="R2121" i="11" s="1"/>
  <c r="S2121" i="11" s="1"/>
  <c r="R2057" i="11" a="1"/>
  <c r="R2057" i="11" s="1"/>
  <c r="S2057" i="11" s="1"/>
  <c r="P2143" i="11"/>
  <c r="P2135" i="11"/>
  <c r="P2119" i="11"/>
  <c r="P2103" i="11"/>
  <c r="P2087" i="11"/>
  <c r="P2071" i="11"/>
  <c r="P2055" i="11"/>
  <c r="P2039" i="11"/>
  <c r="P2023" i="11"/>
  <c r="P2007" i="11"/>
  <c r="P1951" i="11"/>
  <c r="P1943" i="11"/>
  <c r="P1927" i="11"/>
  <c r="P1903" i="11"/>
  <c r="P1895" i="11"/>
  <c r="P1879" i="11"/>
  <c r="P1863" i="11"/>
  <c r="P1847" i="11"/>
  <c r="P1831" i="11"/>
  <c r="P1799" i="11"/>
  <c r="P1783" i="11"/>
  <c r="P1767" i="11"/>
  <c r="P1751" i="11"/>
  <c r="P1735" i="11"/>
  <c r="P1719" i="11"/>
  <c r="P1703" i="11"/>
  <c r="P1679" i="11"/>
  <c r="P1671" i="11"/>
  <c r="P1647" i="11"/>
  <c r="P1631" i="11"/>
  <c r="P1615" i="11"/>
  <c r="P1599" i="11"/>
  <c r="P1583" i="11"/>
  <c r="P1559" i="11"/>
  <c r="P1543" i="11"/>
  <c r="P1527" i="11"/>
  <c r="P1511" i="11"/>
  <c r="P1503" i="11"/>
  <c r="P1487" i="11"/>
  <c r="P1471" i="11"/>
  <c r="P1447" i="11"/>
  <c r="P1431" i="11"/>
  <c r="P1415" i="11"/>
  <c r="P1399" i="11"/>
  <c r="P1383" i="11"/>
  <c r="P1367" i="11"/>
  <c r="P1359" i="11"/>
  <c r="P1343" i="11"/>
  <c r="P1327" i="11"/>
  <c r="P1311" i="11"/>
  <c r="P1295" i="11"/>
  <c r="P1279" i="11"/>
  <c r="P1263" i="11"/>
  <c r="P1231" i="11"/>
  <c r="P1215" i="11"/>
  <c r="P1191" i="11"/>
  <c r="P1175" i="11"/>
  <c r="P1151" i="11"/>
  <c r="P1135" i="11"/>
  <c r="P1119" i="11"/>
  <c r="P1103" i="11"/>
  <c r="P1087" i="11"/>
  <c r="P1071" i="11"/>
  <c r="P1055" i="11"/>
  <c r="P1047" i="11"/>
  <c r="P1031" i="11"/>
  <c r="P1015" i="11"/>
  <c r="R1786" i="11" a="1"/>
  <c r="R1786" i="11" s="1"/>
  <c r="S1786" i="11" s="1"/>
  <c r="R1776" i="11" a="1"/>
  <c r="R1776" i="11" s="1"/>
  <c r="S1776" i="11" s="1"/>
  <c r="R1766" i="11" a="1"/>
  <c r="R1766" i="11" s="1"/>
  <c r="S1766" i="11" s="1"/>
  <c r="R1756" i="11" a="1"/>
  <c r="R1756" i="11" s="1"/>
  <c r="S1756" i="11" s="1"/>
  <c r="R1746" i="11" a="1"/>
  <c r="R1746" i="11" s="1"/>
  <c r="S1746" i="11" s="1"/>
  <c r="R1738" i="11" a="1"/>
  <c r="R1738" i="11" s="1"/>
  <c r="S1738" i="11" s="1"/>
  <c r="R1729" i="11" a="1"/>
  <c r="R1729" i="11" s="1"/>
  <c r="S1729" i="11" s="1"/>
  <c r="R1719" i="11" a="1"/>
  <c r="R1719" i="11" s="1"/>
  <c r="S1719" i="11" s="1"/>
  <c r="R1709" i="11" a="1"/>
  <c r="R1709" i="11" s="1"/>
  <c r="S1709" i="11" s="1"/>
  <c r="R1700" i="11" a="1"/>
  <c r="R1700" i="11" s="1"/>
  <c r="S1700" i="11" s="1"/>
  <c r="R1692" i="11" a="1"/>
  <c r="R1692" i="11" s="1"/>
  <c r="S1692" i="11" s="1"/>
  <c r="R1684" i="11" a="1"/>
  <c r="R1684" i="11" s="1"/>
  <c r="S1684" i="11" s="1"/>
  <c r="R1675" i="11" a="1"/>
  <c r="R1675" i="11" s="1"/>
  <c r="S1675" i="11" s="1"/>
  <c r="R1667" i="11" a="1"/>
  <c r="R1667" i="11" s="1"/>
  <c r="S1667" i="11" s="1"/>
  <c r="R1658" i="11" a="1"/>
  <c r="R1658" i="11" s="1"/>
  <c r="S1658" i="11" s="1"/>
  <c r="R1650" i="11" a="1"/>
  <c r="R1650" i="11" s="1"/>
  <c r="S1650" i="11" s="1"/>
  <c r="R1640" i="11" a="1"/>
  <c r="R1640" i="11" s="1"/>
  <c r="S1640" i="11" s="1"/>
  <c r="R1631" i="11" a="1"/>
  <c r="R1631" i="11" s="1"/>
  <c r="S1631" i="11" s="1"/>
  <c r="R1623" i="11" a="1"/>
  <c r="R1623" i="11" s="1"/>
  <c r="S1623" i="11" s="1"/>
  <c r="R1614" i="11" a="1"/>
  <c r="R1614" i="11" s="1"/>
  <c r="S1614" i="11" s="1"/>
  <c r="R1605" i="11" a="1"/>
  <c r="R1605" i="11" s="1"/>
  <c r="S1605" i="11" s="1"/>
  <c r="R1596" i="11" a="1"/>
  <c r="R1596" i="11" s="1"/>
  <c r="S1596" i="11" s="1"/>
  <c r="R1587" i="11" a="1"/>
  <c r="R1587" i="11" s="1"/>
  <c r="S1587" i="11" s="1"/>
  <c r="R1578" i="11" a="1"/>
  <c r="R1578" i="11" s="1"/>
  <c r="S1578" i="11" s="1"/>
  <c r="R1569" i="11" a="1"/>
  <c r="R1569" i="11" s="1"/>
  <c r="S1569" i="11" s="1"/>
  <c r="R1560" i="11" a="1"/>
  <c r="R1560" i="11" s="1"/>
  <c r="S1560" i="11" s="1"/>
  <c r="R1551" i="11" a="1"/>
  <c r="R1551" i="11" s="1"/>
  <c r="S1551" i="11" s="1"/>
  <c r="R1542" i="11" a="1"/>
  <c r="R1542" i="11" s="1"/>
  <c r="S1542" i="11" s="1"/>
  <c r="R1533" i="11" a="1"/>
  <c r="R1533" i="11" s="1"/>
  <c r="S1533" i="11" s="1"/>
  <c r="R1525" i="11" a="1"/>
  <c r="R1525" i="11" s="1"/>
  <c r="S1525" i="11" s="1"/>
  <c r="R1516" i="11" a="1"/>
  <c r="R1516" i="11" s="1"/>
  <c r="S1516" i="11" s="1"/>
  <c r="R1507" i="11" a="1"/>
  <c r="R1507" i="11" s="1"/>
  <c r="S1507" i="11" s="1"/>
  <c r="R1498" i="11" a="1"/>
  <c r="R1498" i="11" s="1"/>
  <c r="S1498" i="11" s="1"/>
  <c r="R1489" i="11" a="1"/>
  <c r="R1489" i="11" s="1"/>
  <c r="S1489" i="11" s="1"/>
  <c r="R1480" i="11" a="1"/>
  <c r="R1480" i="11" s="1"/>
  <c r="S1480" i="11" s="1"/>
  <c r="R1471" i="11" a="1"/>
  <c r="R1471" i="11" s="1"/>
  <c r="S1471" i="11" s="1"/>
  <c r="R1462" i="11" a="1"/>
  <c r="R1462" i="11" s="1"/>
  <c r="S1462" i="11" s="1"/>
  <c r="R1453" i="11" a="1"/>
  <c r="R1453" i="11" s="1"/>
  <c r="S1453" i="11" s="1"/>
  <c r="R1444" i="11" a="1"/>
  <c r="R1444" i="11" s="1"/>
  <c r="S1444" i="11" s="1"/>
  <c r="R1435" i="11" a="1"/>
  <c r="R1435" i="11" s="1"/>
  <c r="S1435" i="11" s="1"/>
  <c r="R1426" i="11" a="1"/>
  <c r="R1426" i="11" s="1"/>
  <c r="S1426" i="11" s="1"/>
  <c r="R1418" i="11" a="1"/>
  <c r="R1418" i="11" s="1"/>
  <c r="S1418" i="11" s="1"/>
  <c r="R1409" i="11" a="1"/>
  <c r="R1409" i="11" s="1"/>
  <c r="S1409" i="11" s="1"/>
  <c r="R1400" i="11" a="1"/>
  <c r="R1400" i="11" s="1"/>
  <c r="S1400" i="11" s="1"/>
  <c r="R1391" i="11" a="1"/>
  <c r="R1391" i="11" s="1"/>
  <c r="S1391" i="11" s="1"/>
  <c r="R1383" i="11" a="1"/>
  <c r="R1383" i="11" s="1"/>
  <c r="S1383" i="11" s="1"/>
  <c r="R1374" i="11" a="1"/>
  <c r="R1374" i="11" s="1"/>
  <c r="S1374" i="11" s="1"/>
  <c r="R1366" i="11" a="1"/>
  <c r="R1366" i="11" s="1"/>
  <c r="S1366" i="11" s="1"/>
  <c r="R1358" i="11" a="1"/>
  <c r="R1358" i="11" s="1"/>
  <c r="S1358" i="11" s="1"/>
  <c r="R1349" i="11" a="1"/>
  <c r="R1349" i="11" s="1"/>
  <c r="S1349" i="11" s="1"/>
  <c r="R1340" i="11" a="1"/>
  <c r="R1340" i="11" s="1"/>
  <c r="S1340" i="11" s="1"/>
  <c r="R1331" i="11" a="1"/>
  <c r="R1331" i="11" s="1"/>
  <c r="S1331" i="11" s="1"/>
  <c r="R1323" i="11" a="1"/>
  <c r="R1323" i="11" s="1"/>
  <c r="S1323" i="11" s="1"/>
  <c r="R1314" i="11" a="1"/>
  <c r="R1314" i="11" s="1"/>
  <c r="S1314" i="11" s="1"/>
  <c r="R1306" i="11" a="1"/>
  <c r="R1306" i="11" s="1"/>
  <c r="S1306" i="11" s="1"/>
  <c r="R1297" i="11" a="1"/>
  <c r="R1297" i="11" s="1"/>
  <c r="S1297" i="11" s="1"/>
  <c r="R1288" i="11" a="1"/>
  <c r="R1288" i="11" s="1"/>
  <c r="S1288" i="11" s="1"/>
  <c r="R1279" i="11" a="1"/>
  <c r="R1279" i="11" s="1"/>
  <c r="S1279" i="11" s="1"/>
  <c r="R1271" i="11" a="1"/>
  <c r="R1271" i="11" s="1"/>
  <c r="S1271" i="11" s="1"/>
  <c r="R1262" i="11" a="1"/>
  <c r="R1262" i="11" s="1"/>
  <c r="S1262" i="11" s="1"/>
  <c r="R1253" i="11" a="1"/>
  <c r="R1253" i="11" s="1"/>
  <c r="S1253" i="11" s="1"/>
  <c r="R1244" i="11" a="1"/>
  <c r="R1244" i="11" s="1"/>
  <c r="S1244" i="11" s="1"/>
  <c r="R1235" i="11" a="1"/>
  <c r="R1235" i="11" s="1"/>
  <c r="S1235" i="11" s="1"/>
  <c r="R1226" i="11" a="1"/>
  <c r="R1226" i="11" s="1"/>
  <c r="S1226" i="11" s="1"/>
  <c r="R1218" i="11" a="1"/>
  <c r="R1218" i="11" s="1"/>
  <c r="S1218" i="11" s="1"/>
  <c r="R1209" i="11" a="1"/>
  <c r="R1209" i="11" s="1"/>
  <c r="S1209" i="11" s="1"/>
  <c r="R1200" i="11" a="1"/>
  <c r="R1200" i="11" s="1"/>
  <c r="S1200" i="11" s="1"/>
  <c r="R1191" i="11" a="1"/>
  <c r="R1191" i="11" s="1"/>
  <c r="S1191" i="11" s="1"/>
  <c r="R1182" i="11" a="1"/>
  <c r="R1182" i="11" s="1"/>
  <c r="S1182" i="11" s="1"/>
  <c r="R1173" i="11" a="1"/>
  <c r="R1173" i="11" s="1"/>
  <c r="S1173" i="11" s="1"/>
  <c r="R1164" i="11" a="1"/>
  <c r="R1164" i="11" s="1"/>
  <c r="S1164" i="11" s="1"/>
  <c r="R1155" i="11" a="1"/>
  <c r="R1155" i="11" s="1"/>
  <c r="S1155" i="11" s="1"/>
  <c r="R1146" i="11" a="1"/>
  <c r="R1146" i="11" s="1"/>
  <c r="S1146" i="11" s="1"/>
  <c r="R1138" i="11" a="1"/>
  <c r="R1138" i="11" s="1"/>
  <c r="S1138" i="11" s="1"/>
  <c r="R1129" i="11" a="1"/>
  <c r="R1129" i="11" s="1"/>
  <c r="S1129" i="11" s="1"/>
  <c r="R1120" i="11" a="1"/>
  <c r="R1120" i="11" s="1"/>
  <c r="S1120" i="11" s="1"/>
  <c r="R1111" i="11" a="1"/>
  <c r="R1111" i="11" s="1"/>
  <c r="S1111" i="11" s="1"/>
  <c r="R1103" i="11" a="1"/>
  <c r="R1103" i="11" s="1"/>
  <c r="S1103" i="11" s="1"/>
  <c r="R1095" i="11" a="1"/>
  <c r="R1095" i="11" s="1"/>
  <c r="S1095" i="11" s="1"/>
  <c r="R1087" i="11" a="1"/>
  <c r="R1087" i="11" s="1"/>
  <c r="S1087" i="11" s="1"/>
  <c r="R1079" i="11" a="1"/>
  <c r="R1079" i="11" s="1"/>
  <c r="S1079" i="11" s="1"/>
  <c r="R1071" i="11" a="1"/>
  <c r="R1071" i="11" s="1"/>
  <c r="S1071" i="11" s="1"/>
  <c r="R1063" i="11" a="1"/>
  <c r="R1063" i="11" s="1"/>
  <c r="S1063" i="11" s="1"/>
  <c r="R1055" i="11" a="1"/>
  <c r="R1055" i="11" s="1"/>
  <c r="S1055" i="11" s="1"/>
  <c r="R1046" i="11" a="1"/>
  <c r="R1046" i="11" s="1"/>
  <c r="S1046" i="11" s="1"/>
  <c r="R1038" i="11" a="1"/>
  <c r="R1038" i="11" s="1"/>
  <c r="S1038" i="11" s="1"/>
  <c r="R1030" i="11" a="1"/>
  <c r="R1030" i="11" s="1"/>
  <c r="S1030" i="11" s="1"/>
  <c r="R1022" i="11" a="1"/>
  <c r="R1022" i="11" s="1"/>
  <c r="S1022" i="11" s="1"/>
  <c r="R1014" i="11" a="1"/>
  <c r="R1014" i="11" s="1"/>
  <c r="S1014" i="11" s="1"/>
  <c r="R1005" i="11" a="1"/>
  <c r="R1005" i="11" s="1"/>
  <c r="S1005" i="11" s="1"/>
  <c r="R996" i="11" a="1"/>
  <c r="R996" i="11" s="1"/>
  <c r="S996" i="11" s="1"/>
  <c r="R988" i="11" a="1"/>
  <c r="R988" i="11" s="1"/>
  <c r="S988" i="11" s="1"/>
  <c r="R980" i="11" a="1"/>
  <c r="R980" i="11" s="1"/>
  <c r="S980" i="11" s="1"/>
  <c r="R971" i="11" a="1"/>
  <c r="R971" i="11" s="1"/>
  <c r="S971" i="11" s="1"/>
  <c r="R962" i="11" a="1"/>
  <c r="R962" i="11" s="1"/>
  <c r="S962" i="11" s="1"/>
  <c r="R953" i="11" a="1"/>
  <c r="R953" i="11" s="1"/>
  <c r="S953" i="11" s="1"/>
  <c r="R945" i="11" a="1"/>
  <c r="R945" i="11" s="1"/>
  <c r="S945" i="11" s="1"/>
  <c r="R936" i="11" a="1"/>
  <c r="R936" i="11" s="1"/>
  <c r="S936" i="11" s="1"/>
  <c r="R927" i="11" a="1"/>
  <c r="R927" i="11" s="1"/>
  <c r="S927" i="11" s="1"/>
  <c r="R918" i="11" a="1"/>
  <c r="R918" i="11" s="1"/>
  <c r="S918" i="11" s="1"/>
  <c r="R909" i="11" a="1"/>
  <c r="R909" i="11" s="1"/>
  <c r="S909" i="11" s="1"/>
  <c r="R901" i="11" a="1"/>
  <c r="R901" i="11" s="1"/>
  <c r="S901" i="11" s="1"/>
  <c r="R892" i="11" a="1"/>
  <c r="R892" i="11" s="1"/>
  <c r="S892" i="11" s="1"/>
  <c r="R883" i="11" a="1"/>
  <c r="R883" i="11" s="1"/>
  <c r="S883" i="11" s="1"/>
  <c r="R875" i="11" a="1"/>
  <c r="R875" i="11" s="1"/>
  <c r="S875" i="11" s="1"/>
  <c r="R867" i="11" a="1"/>
  <c r="R867" i="11" s="1"/>
  <c r="S867" i="11" s="1"/>
  <c r="R859" i="11" a="1"/>
  <c r="R859" i="11" s="1"/>
  <c r="S859" i="11" s="1"/>
  <c r="R851" i="11" a="1"/>
  <c r="R851" i="11" s="1"/>
  <c r="S851" i="11" s="1"/>
  <c r="R842" i="11" a="1"/>
  <c r="R842" i="11" s="1"/>
  <c r="S842" i="11" s="1"/>
  <c r="R833" i="11" a="1"/>
  <c r="R833" i="11" s="1"/>
  <c r="S833" i="11" s="1"/>
  <c r="R825" i="11" a="1"/>
  <c r="R825" i="11" s="1"/>
  <c r="S825" i="11" s="1"/>
  <c r="R817" i="11" a="1"/>
  <c r="R817" i="11" s="1"/>
  <c r="S817" i="11" s="1"/>
  <c r="R808" i="11" a="1"/>
  <c r="R808" i="11" s="1"/>
  <c r="S808" i="11" s="1"/>
  <c r="R799" i="11" a="1"/>
  <c r="R799" i="11" s="1"/>
  <c r="S799" i="11" s="1"/>
  <c r="R791" i="11" a="1"/>
  <c r="R791" i="11" s="1"/>
  <c r="S791" i="11" s="1"/>
  <c r="R782" i="11" a="1"/>
  <c r="R782" i="11" s="1"/>
  <c r="S782" i="11" s="1"/>
  <c r="R774" i="11" a="1"/>
  <c r="R774" i="11" s="1"/>
  <c r="S774" i="11" s="1"/>
  <c r="R766" i="11" a="1"/>
  <c r="R766" i="11" s="1"/>
  <c r="S766" i="11" s="1"/>
  <c r="R758" i="11" a="1"/>
  <c r="R758" i="11" s="1"/>
  <c r="S758" i="11" s="1"/>
  <c r="R750" i="11" a="1"/>
  <c r="R750" i="11" s="1"/>
  <c r="S750" i="11" s="1"/>
  <c r="R742" i="11" a="1"/>
  <c r="R742" i="11" s="1"/>
  <c r="S742" i="11" s="1"/>
  <c r="R733" i="11" a="1"/>
  <c r="R733" i="11" s="1"/>
  <c r="S733" i="11" s="1"/>
  <c r="R724" i="11" a="1"/>
  <c r="R724" i="11" s="1"/>
  <c r="S724" i="11" s="1"/>
  <c r="R715" i="11" a="1"/>
  <c r="R715" i="11" s="1"/>
  <c r="S715" i="11" s="1"/>
  <c r="R1718" i="11" a="1"/>
  <c r="R1718" i="11" s="1"/>
  <c r="S1718" i="11" s="1"/>
  <c r="R1708" i="11" a="1"/>
  <c r="R1708" i="11" s="1"/>
  <c r="S1708" i="11" s="1"/>
  <c r="R1699" i="11" a="1"/>
  <c r="R1699" i="11" s="1"/>
  <c r="S1699" i="11" s="1"/>
  <c r="R1691" i="11" a="1"/>
  <c r="R1691" i="11" s="1"/>
  <c r="S1691" i="11" s="1"/>
  <c r="R1683" i="11" a="1"/>
  <c r="R1683" i="11" s="1"/>
  <c r="S1683" i="11" s="1"/>
  <c r="R1674" i="11" a="1"/>
  <c r="R1674" i="11" s="1"/>
  <c r="S1674" i="11" s="1"/>
  <c r="R1666" i="11" a="1"/>
  <c r="R1666" i="11" s="1"/>
  <c r="S1666" i="11" s="1"/>
  <c r="R1657" i="11" a="1"/>
  <c r="R1657" i="11" s="1"/>
  <c r="S1657" i="11" s="1"/>
  <c r="R1648" i="11" a="1"/>
  <c r="R1648" i="11" s="1"/>
  <c r="S1648" i="11" s="1"/>
  <c r="R1639" i="11" a="1"/>
  <c r="R1639" i="11" s="1"/>
  <c r="S1639" i="11" s="1"/>
  <c r="R1630" i="11" a="1"/>
  <c r="R1630" i="11" s="1"/>
  <c r="S1630" i="11" s="1"/>
  <c r="R1622" i="11" a="1"/>
  <c r="R1622" i="11" s="1"/>
  <c r="S1622" i="11" s="1"/>
  <c r="R1613" i="11" a="1"/>
  <c r="R1613" i="11" s="1"/>
  <c r="S1613" i="11" s="1"/>
  <c r="R1604" i="11" a="1"/>
  <c r="R1604" i="11" s="1"/>
  <c r="S1604" i="11" s="1"/>
  <c r="R1595" i="11" a="1"/>
  <c r="R1595" i="11" s="1"/>
  <c r="S1595" i="11" s="1"/>
  <c r="R1586" i="11" a="1"/>
  <c r="R1586" i="11" s="1"/>
  <c r="S1586" i="11" s="1"/>
  <c r="R1577" i="11" a="1"/>
  <c r="R1577" i="11" s="1"/>
  <c r="S1577" i="11" s="1"/>
  <c r="R1568" i="11" a="1"/>
  <c r="R1568" i="11" s="1"/>
  <c r="S1568" i="11" s="1"/>
  <c r="R1559" i="11" a="1"/>
  <c r="R1559" i="11" s="1"/>
  <c r="S1559" i="11" s="1"/>
  <c r="R1550" i="11" a="1"/>
  <c r="R1550" i="11" s="1"/>
  <c r="S1550" i="11" s="1"/>
  <c r="R1541" i="11" a="1"/>
  <c r="R1541" i="11" s="1"/>
  <c r="S1541" i="11" s="1"/>
  <c r="R1532" i="11" a="1"/>
  <c r="R1532" i="11" s="1"/>
  <c r="S1532" i="11" s="1"/>
  <c r="R1524" i="11" a="1"/>
  <c r="R1524" i="11" s="1"/>
  <c r="S1524" i="11"/>
  <c r="R1515" i="11" a="1"/>
  <c r="R1515" i="11" s="1"/>
  <c r="S1515" i="11" s="1"/>
  <c r="R1506" i="11" a="1"/>
  <c r="R1506" i="11" s="1"/>
  <c r="S1506" i="11" s="1"/>
  <c r="R1497" i="11" a="1"/>
  <c r="R1497" i="11" s="1"/>
  <c r="S1497" i="11" s="1"/>
  <c r="R1488" i="11" a="1"/>
  <c r="R1488" i="11" s="1"/>
  <c r="S1488" i="11" s="1"/>
  <c r="R1479" i="11" a="1"/>
  <c r="R1479" i="11" s="1"/>
  <c r="S1479" i="11" s="1"/>
  <c r="R1470" i="11" a="1"/>
  <c r="R1470" i="11" s="1"/>
  <c r="S1470" i="11" s="1"/>
  <c r="R1461" i="11" a="1"/>
  <c r="R1461" i="11" s="1"/>
  <c r="S1461" i="11" s="1"/>
  <c r="R1452" i="11" a="1"/>
  <c r="R1452" i="11" s="1"/>
  <c r="S1452" i="11" s="1"/>
  <c r="R1443" i="11" a="1"/>
  <c r="R1443" i="11" s="1"/>
  <c r="S1443" i="11" s="1"/>
  <c r="R1434" i="11" a="1"/>
  <c r="R1434" i="11" s="1"/>
  <c r="S1434" i="11" s="1"/>
  <c r="R1425" i="11" a="1"/>
  <c r="R1425" i="11" s="1"/>
  <c r="S1425" i="11" s="1"/>
  <c r="R1416" i="11" a="1"/>
  <c r="R1416" i="11" s="1"/>
  <c r="S1416" i="11" s="1"/>
  <c r="R1408" i="11" a="1"/>
  <c r="R1408" i="11" s="1"/>
  <c r="S1408" i="11" s="1"/>
  <c r="R1399" i="11" a="1"/>
  <c r="R1399" i="11" s="1"/>
  <c r="S1399" i="11" s="1"/>
  <c r="R1390" i="11" a="1"/>
  <c r="R1390" i="11" s="1"/>
  <c r="S1390" i="11" s="1"/>
  <c r="R1382" i="11" a="1"/>
  <c r="R1382" i="11" s="1"/>
  <c r="S1382" i="11" s="1"/>
  <c r="R1373" i="11" a="1"/>
  <c r="R1373" i="11" s="1"/>
  <c r="S1373" i="11" s="1"/>
  <c r="R1365" i="11" a="1"/>
  <c r="R1365" i="11" s="1"/>
  <c r="S1365" i="11" s="1"/>
  <c r="R1357" i="11" a="1"/>
  <c r="R1357" i="11" s="1"/>
  <c r="S1357" i="11" s="1"/>
  <c r="R1348" i="11" a="1"/>
  <c r="R1348" i="11" s="1"/>
  <c r="S1348" i="11" s="1"/>
  <c r="R1339" i="11" a="1"/>
  <c r="R1339" i="11" s="1"/>
  <c r="S1339" i="11" s="1"/>
  <c r="R1330" i="11" a="1"/>
  <c r="R1330" i="11" s="1"/>
  <c r="S1330" i="11" s="1"/>
  <c r="R1322" i="11" a="1"/>
  <c r="R1322" i="11" s="1"/>
  <c r="S1322" i="11"/>
  <c r="R1313" i="11" a="1"/>
  <c r="R1313" i="11" s="1"/>
  <c r="S1313" i="11" s="1"/>
  <c r="R1305" i="11" a="1"/>
  <c r="R1305" i="11" s="1"/>
  <c r="S1305" i="11" s="1"/>
  <c r="R1296" i="11" a="1"/>
  <c r="R1296" i="11" s="1"/>
  <c r="S1296" i="11" s="1"/>
  <c r="R1287" i="11" a="1"/>
  <c r="R1287" i="11" s="1"/>
  <c r="S1287" i="11" s="1"/>
  <c r="R1278" i="11" a="1"/>
  <c r="R1278" i="11" s="1"/>
  <c r="S1278" i="11" s="1"/>
  <c r="R1269" i="11" a="1"/>
  <c r="R1269" i="11" s="1"/>
  <c r="S1269" i="11" s="1"/>
  <c r="R1261" i="11" a="1"/>
  <c r="R1261" i="11" s="1"/>
  <c r="S1261" i="11" s="1"/>
  <c r="R1252" i="11" a="1"/>
  <c r="R1252" i="11" s="1"/>
  <c r="S1252" i="11" s="1"/>
  <c r="R1243" i="11" a="1"/>
  <c r="R1243" i="11" s="1"/>
  <c r="S1243" i="11" s="1"/>
  <c r="R1234" i="11" a="1"/>
  <c r="R1234" i="11" s="1"/>
  <c r="S1234" i="11" s="1"/>
  <c r="R1225" i="11" a="1"/>
  <c r="R1225" i="11" s="1"/>
  <c r="S1225" i="11" s="1"/>
  <c r="R1216" i="11" a="1"/>
  <c r="R1216" i="11" s="1"/>
  <c r="S1216" i="11" s="1"/>
  <c r="R1208" i="11" a="1"/>
  <c r="R1208" i="11" s="1"/>
  <c r="S1208" i="11" s="1"/>
  <c r="R1199" i="11" a="1"/>
  <c r="R1199" i="11" s="1"/>
  <c r="S1199" i="11" s="1"/>
  <c r="R1190" i="11" a="1"/>
  <c r="R1190" i="11" s="1"/>
  <c r="S1190" i="11" s="1"/>
  <c r="R1181" i="11" a="1"/>
  <c r="R1181" i="11" s="1"/>
  <c r="S1181" i="11"/>
  <c r="R1172" i="11" a="1"/>
  <c r="R1172" i="11" s="1"/>
  <c r="S1172" i="11" s="1"/>
  <c r="R1163" i="11" a="1"/>
  <c r="R1163" i="11" s="1"/>
  <c r="S1163" i="11" s="1"/>
  <c r="R1154" i="11" a="1"/>
  <c r="R1154" i="11" s="1"/>
  <c r="S1154" i="11" s="1"/>
  <c r="R1145" i="11" a="1"/>
  <c r="R1145" i="11" s="1"/>
  <c r="S1145" i="11" s="1"/>
  <c r="R1136" i="11" a="1"/>
  <c r="R1136" i="11" s="1"/>
  <c r="S1136" i="11" s="1"/>
  <c r="R1128" i="11" a="1"/>
  <c r="R1128" i="11" s="1"/>
  <c r="S1128" i="11" s="1"/>
  <c r="R1119" i="11" a="1"/>
  <c r="R1119" i="11" s="1"/>
  <c r="S1119" i="11" s="1"/>
  <c r="R1110" i="11" a="1"/>
  <c r="R1110" i="11" s="1"/>
  <c r="S1110" i="11" s="1"/>
  <c r="R1102" i="11" a="1"/>
  <c r="R1102" i="11" s="1"/>
  <c r="S1102" i="11" s="1"/>
  <c r="R1094" i="11" a="1"/>
  <c r="R1094" i="11" s="1"/>
  <c r="S1094" i="11" s="1"/>
  <c r="R1086" i="11" a="1"/>
  <c r="R1086" i="11" s="1"/>
  <c r="S1086" i="11" s="1"/>
  <c r="R1078" i="11" a="1"/>
  <c r="R1078" i="11" s="1"/>
  <c r="S1078" i="11" s="1"/>
  <c r="R1070" i="11" a="1"/>
  <c r="R1070" i="11" s="1"/>
  <c r="S1070" i="11" s="1"/>
  <c r="R1062" i="11" a="1"/>
  <c r="R1062" i="11" s="1"/>
  <c r="S1062" i="11" s="1"/>
  <c r="R1054" i="11" a="1"/>
  <c r="R1054" i="11" s="1"/>
  <c r="S1054" i="11" s="1"/>
  <c r="R1045" i="11" a="1"/>
  <c r="R1045" i="11" s="1"/>
  <c r="S1045" i="11" s="1"/>
  <c r="R1037" i="11" a="1"/>
  <c r="R1037" i="11" s="1"/>
  <c r="S1037" i="11" s="1"/>
  <c r="R1029" i="11" a="1"/>
  <c r="R1029" i="11" s="1"/>
  <c r="S1029" i="11" s="1"/>
  <c r="R1021" i="11" a="1"/>
  <c r="R1021" i="11" s="1"/>
  <c r="S1021" i="11" s="1"/>
  <c r="R1013" i="11" a="1"/>
  <c r="R1013" i="11" s="1"/>
  <c r="S1013" i="11" s="1"/>
  <c r="R1004" i="11" a="1"/>
  <c r="R1004" i="11" s="1"/>
  <c r="S1004" i="11" s="1"/>
  <c r="R995" i="11" a="1"/>
  <c r="R995" i="11" s="1"/>
  <c r="S995" i="11" s="1"/>
  <c r="R987" i="11" a="1"/>
  <c r="R987" i="11" s="1"/>
  <c r="S987" i="11" s="1"/>
  <c r="R979" i="11" a="1"/>
  <c r="R979" i="11" s="1"/>
  <c r="S979" i="11" s="1"/>
  <c r="R970" i="11" a="1"/>
  <c r="R970" i="11" s="1"/>
  <c r="S970" i="11" s="1"/>
  <c r="R961" i="11" a="1"/>
  <c r="R961" i="11" s="1"/>
  <c r="S961" i="11" s="1"/>
  <c r="R952" i="11" a="1"/>
  <c r="R952" i="11" s="1"/>
  <c r="S952" i="11" s="1"/>
  <c r="R943" i="11" a="1"/>
  <c r="R943" i="11" s="1"/>
  <c r="S943" i="11" s="1"/>
  <c r="R935" i="11" a="1"/>
  <c r="R935" i="11" s="1"/>
  <c r="S935" i="11" s="1"/>
  <c r="R926" i="11" a="1"/>
  <c r="R926" i="11" s="1"/>
  <c r="S926" i="11" s="1"/>
  <c r="R917" i="11" a="1"/>
  <c r="R917" i="11" s="1"/>
  <c r="S917" i="11" s="1"/>
  <c r="R908" i="11" a="1"/>
  <c r="R908" i="11" s="1"/>
  <c r="S908" i="11" s="1"/>
  <c r="R899" i="11" a="1"/>
  <c r="R899" i="11" s="1"/>
  <c r="S899" i="11" s="1"/>
  <c r="R891" i="11" a="1"/>
  <c r="R891" i="11" s="1"/>
  <c r="S891" i="11" s="1"/>
  <c r="R882" i="11" a="1"/>
  <c r="R882" i="11" s="1"/>
  <c r="S882" i="11" s="1"/>
  <c r="R874" i="11" a="1"/>
  <c r="R874" i="11" s="1"/>
  <c r="S874" i="11" s="1"/>
  <c r="R866" i="11" a="1"/>
  <c r="R866" i="11" s="1"/>
  <c r="S866" i="11" s="1"/>
  <c r="R858" i="11" a="1"/>
  <c r="R858" i="11" s="1"/>
  <c r="S858" i="11" s="1"/>
  <c r="R850" i="11" a="1"/>
  <c r="R850" i="11" s="1"/>
  <c r="S850" i="11" s="1"/>
  <c r="R841" i="11" a="1"/>
  <c r="R841" i="11" s="1"/>
  <c r="S841" i="11" s="1"/>
  <c r="R832" i="11" a="1"/>
  <c r="R832" i="11" s="1"/>
  <c r="S832" i="11" s="1"/>
  <c r="R824" i="11" a="1"/>
  <c r="R824" i="11" s="1"/>
  <c r="S824" i="11" s="1"/>
  <c r="R816" i="11" a="1"/>
  <c r="R816" i="11" s="1"/>
  <c r="S816" i="11" s="1"/>
  <c r="R807" i="11" a="1"/>
  <c r="R807" i="11" s="1"/>
  <c r="S807" i="11"/>
  <c r="R798" i="11" a="1"/>
  <c r="R798" i="11" s="1"/>
  <c r="S798" i="11" s="1"/>
  <c r="R789" i="11" a="1"/>
  <c r="R789" i="11" s="1"/>
  <c r="S789" i="11"/>
  <c r="R781" i="11" a="1"/>
  <c r="R781" i="11" s="1"/>
  <c r="S781" i="11" s="1"/>
  <c r="R773" i="11" a="1"/>
  <c r="R773" i="11" s="1"/>
  <c r="S773" i="11" s="1"/>
  <c r="R765" i="11" a="1"/>
  <c r="R765" i="11" s="1"/>
  <c r="S765" i="11" s="1"/>
  <c r="R757" i="11" a="1"/>
  <c r="R757" i="11" s="1"/>
  <c r="S757" i="11" s="1"/>
  <c r="R749" i="11" a="1"/>
  <c r="R749" i="11" s="1"/>
  <c r="S749" i="11" s="1"/>
  <c r="R741" i="11" a="1"/>
  <c r="R741" i="11" s="1"/>
  <c r="S741" i="11" s="1"/>
  <c r="R732" i="11" a="1"/>
  <c r="R732" i="11" s="1"/>
  <c r="S732" i="11"/>
  <c r="R723" i="11" a="1"/>
  <c r="R723" i="11" s="1"/>
  <c r="S723" i="11"/>
  <c r="R714" i="11" a="1"/>
  <c r="R714" i="11" s="1"/>
  <c r="S714" i="11" s="1"/>
  <c r="R706" i="11" a="1"/>
  <c r="R706" i="11" s="1"/>
  <c r="S706" i="11" s="1"/>
  <c r="R2141" i="11" a="1"/>
  <c r="R2141" i="11" s="1"/>
  <c r="S2141" i="11" s="1"/>
  <c r="R2125" i="11" a="1"/>
  <c r="R2125" i="11" s="1"/>
  <c r="S2125" i="11" s="1"/>
  <c r="R2109" i="11" a="1"/>
  <c r="R2109" i="11" s="1"/>
  <c r="S2109" i="11" s="1"/>
  <c r="R2093" i="11" a="1"/>
  <c r="R2093" i="11" s="1"/>
  <c r="S2093" i="11"/>
  <c r="R2077" i="11" a="1"/>
  <c r="R2077" i="11" s="1"/>
  <c r="S2077" i="11" s="1"/>
  <c r="R2061" i="11" a="1"/>
  <c r="R2061" i="11" s="1"/>
  <c r="S2061" i="11" s="1"/>
  <c r="R2045" i="11" a="1"/>
  <c r="R2045" i="11" s="1"/>
  <c r="S2045" i="11" s="1"/>
  <c r="R2033" i="11" a="1"/>
  <c r="R2033" i="11" s="1"/>
  <c r="S2033" i="11" s="1"/>
  <c r="R2021" i="11" a="1"/>
  <c r="R2021" i="11" s="1"/>
  <c r="S2021" i="11" s="1"/>
  <c r="R2011" i="11" a="1"/>
  <c r="R2011" i="11" s="1"/>
  <c r="S2011" i="11" s="1"/>
  <c r="R1999" i="11" a="1"/>
  <c r="R1999" i="11" s="1"/>
  <c r="S1999" i="11" s="1"/>
  <c r="R1987" i="11" a="1"/>
  <c r="R1987" i="11" s="1"/>
  <c r="S1987" i="11" s="1"/>
  <c r="R1976" i="11" a="1"/>
  <c r="R1976" i="11" s="1"/>
  <c r="S1976" i="11"/>
  <c r="R1965" i="11" a="1"/>
  <c r="R1965" i="11" s="1"/>
  <c r="S1965" i="11" s="1"/>
  <c r="R1955" i="11" a="1"/>
  <c r="R1955" i="11" s="1"/>
  <c r="S1955" i="11" s="1"/>
  <c r="R1945" i="11" a="1"/>
  <c r="R1945" i="11" s="1"/>
  <c r="S1945" i="11" s="1"/>
  <c r="R1935" i="11" a="1"/>
  <c r="R1935" i="11" s="1"/>
  <c r="S1935" i="11" s="1"/>
  <c r="R1924" i="11" a="1"/>
  <c r="R1924" i="11" s="1"/>
  <c r="S1924" i="11" s="1"/>
  <c r="R1915" i="11" a="1"/>
  <c r="R1915" i="11" s="1"/>
  <c r="S1915" i="11" s="1"/>
  <c r="R1904" i="11" a="1"/>
  <c r="R1904" i="11" s="1"/>
  <c r="S1904" i="11"/>
  <c r="R1893" i="11" a="1"/>
  <c r="R1893" i="11" s="1"/>
  <c r="S1893" i="11"/>
  <c r="R1883" i="11" a="1"/>
  <c r="R1883" i="11" s="1"/>
  <c r="S1883" i="11"/>
  <c r="R1873" i="11" a="1"/>
  <c r="R1873" i="11" s="1"/>
  <c r="S1873" i="11" s="1"/>
  <c r="R1863" i="11" a="1"/>
  <c r="R1863" i="11" s="1"/>
  <c r="S1863" i="11" s="1"/>
  <c r="R1853" i="11" a="1"/>
  <c r="R1853" i="11" s="1"/>
  <c r="S1853" i="11" s="1"/>
  <c r="R1843" i="11" a="1"/>
  <c r="R1843" i="11" s="1"/>
  <c r="S1843" i="11" s="1"/>
  <c r="R1833" i="11" a="1"/>
  <c r="R1833" i="11" s="1"/>
  <c r="S1833" i="11" s="1"/>
  <c r="R1823" i="11" a="1"/>
  <c r="R1823" i="11" s="1"/>
  <c r="S1823" i="11" s="1"/>
  <c r="R1813" i="11" a="1"/>
  <c r="R1813" i="11" s="1"/>
  <c r="S1813" i="11"/>
  <c r="R1803" i="11" a="1"/>
  <c r="R1803" i="11" s="1"/>
  <c r="S1803" i="11" s="1"/>
  <c r="R1793" i="11" a="1"/>
  <c r="R1793" i="11" s="1"/>
  <c r="S1793" i="11" s="1"/>
  <c r="R1783" i="11" a="1"/>
  <c r="R1783" i="11" s="1"/>
  <c r="S1783" i="11" s="1"/>
  <c r="R1773" i="11" a="1"/>
  <c r="R1773" i="11" s="1"/>
  <c r="S1773" i="11" s="1"/>
  <c r="R1763" i="11" a="1"/>
  <c r="R1763" i="11" s="1"/>
  <c r="S1763" i="11" s="1"/>
  <c r="R1753" i="11" a="1"/>
  <c r="R1753" i="11" s="1"/>
  <c r="S1753" i="11" s="1"/>
  <c r="R1744" i="11" a="1"/>
  <c r="R1744" i="11" s="1"/>
  <c r="S1744" i="11" s="1"/>
  <c r="R1736" i="11" a="1"/>
  <c r="R1736" i="11" s="1"/>
  <c r="S1736" i="11" s="1"/>
  <c r="R1726" i="11" a="1"/>
  <c r="R1726" i="11" s="1"/>
  <c r="S1726" i="11" s="1"/>
  <c r="R1717" i="11" a="1"/>
  <c r="R1717" i="11" s="1"/>
  <c r="S1717" i="11" s="1"/>
  <c r="R1707" i="11" a="1"/>
  <c r="R1707" i="11" s="1"/>
  <c r="S1707" i="11" s="1"/>
  <c r="R1698" i="11" a="1"/>
  <c r="R1698" i="11" s="1"/>
  <c r="S1698" i="11" s="1"/>
  <c r="R1690" i="11" a="1"/>
  <c r="R1690" i="11" s="1"/>
  <c r="S1690" i="11" s="1"/>
  <c r="R1682" i="11" a="1"/>
  <c r="R1682" i="11" s="1"/>
  <c r="S1682" i="11" s="1"/>
  <c r="R1673" i="11" a="1"/>
  <c r="R1673" i="11" s="1"/>
  <c r="S1673" i="11"/>
  <c r="R1665" i="11" a="1"/>
  <c r="R1665" i="11" s="1"/>
  <c r="S1665" i="11" s="1"/>
  <c r="R1656" i="11" a="1"/>
  <c r="R1656" i="11" s="1"/>
  <c r="S1656" i="11" s="1"/>
  <c r="R1647" i="11" a="1"/>
  <c r="R1647" i="11" s="1"/>
  <c r="S1647" i="11" s="1"/>
  <c r="R1638" i="11" a="1"/>
  <c r="R1638" i="11" s="1"/>
  <c r="S1638" i="11" s="1"/>
  <c r="R1629" i="11" a="1"/>
  <c r="R1629" i="11" s="1"/>
  <c r="S1629" i="11"/>
  <c r="R1621" i="11" a="1"/>
  <c r="R1621" i="11" s="1"/>
  <c r="S1621" i="11" s="1"/>
  <c r="R1612" i="11" a="1"/>
  <c r="R1612" i="11" s="1"/>
  <c r="S1612" i="11" s="1"/>
  <c r="R1603" i="11" a="1"/>
  <c r="R1603" i="11" s="1"/>
  <c r="S1603" i="11"/>
  <c r="R1593" i="11" a="1"/>
  <c r="R1593" i="11" s="1"/>
  <c r="S1593" i="11"/>
  <c r="R1585" i="11" a="1"/>
  <c r="R1585" i="11" s="1"/>
  <c r="S1585" i="11" s="1"/>
  <c r="R1576" i="11" a="1"/>
  <c r="R1576" i="11" s="1"/>
  <c r="S1576" i="11" s="1"/>
  <c r="R1567" i="11" a="1"/>
  <c r="R1567" i="11" s="1"/>
  <c r="S1567" i="11"/>
  <c r="R1558" i="11" a="1"/>
  <c r="R1558" i="11" s="1"/>
  <c r="S1558" i="11"/>
  <c r="R1549" i="11" a="1"/>
  <c r="R1549" i="11" s="1"/>
  <c r="S1549" i="11" s="1"/>
  <c r="R1540" i="11" a="1"/>
  <c r="R1540" i="11" s="1"/>
  <c r="S1540" i="11" s="1"/>
  <c r="R1531" i="11" a="1"/>
  <c r="R1531" i="11" s="1"/>
  <c r="S1531" i="11"/>
  <c r="R1523" i="11" a="1"/>
  <c r="R1523" i="11" s="1"/>
  <c r="S1523" i="11"/>
  <c r="R1514" i="11" a="1"/>
  <c r="R1514" i="11" s="1"/>
  <c r="S1514" i="11" s="1"/>
  <c r="R1505" i="11" a="1"/>
  <c r="R1505" i="11" s="1"/>
  <c r="S1505" i="11" s="1"/>
  <c r="R1496" i="11" a="1"/>
  <c r="R1496" i="11" s="1"/>
  <c r="S1496" i="11"/>
  <c r="R1487" i="11" a="1"/>
  <c r="R1487" i="11" s="1"/>
  <c r="S1487" i="11"/>
  <c r="R1478" i="11" a="1"/>
  <c r="R1478" i="11" s="1"/>
  <c r="S1478" i="11" s="1"/>
  <c r="R1469" i="11" a="1"/>
  <c r="R1469" i="11" s="1"/>
  <c r="S1469" i="11" s="1"/>
  <c r="R1460" i="11" a="1"/>
  <c r="R1460" i="11" s="1"/>
  <c r="S1460" i="11"/>
  <c r="R1451" i="11" a="1"/>
  <c r="R1451" i="11" s="1"/>
  <c r="S1451" i="11"/>
  <c r="R1442" i="11" a="1"/>
  <c r="R1442" i="11" s="1"/>
  <c r="S1442" i="11" s="1"/>
  <c r="R1433" i="11" a="1"/>
  <c r="R1433" i="11" s="1"/>
  <c r="S1433" i="11" s="1"/>
  <c r="R1424" i="11" a="1"/>
  <c r="R1424" i="11" s="1"/>
  <c r="S1424" i="11"/>
  <c r="R1415" i="11" a="1"/>
  <c r="R1415" i="11" s="1"/>
  <c r="S1415" i="11"/>
  <c r="R1406" i="11" a="1"/>
  <c r="R1406" i="11" s="1"/>
  <c r="S1406" i="11" s="1"/>
  <c r="R1398" i="11" a="1"/>
  <c r="R1398" i="11" s="1"/>
  <c r="S1398" i="11" s="1"/>
  <c r="R1389" i="11" a="1"/>
  <c r="R1389" i="11" s="1"/>
  <c r="S1389" i="11"/>
  <c r="R1381" i="11" a="1"/>
  <c r="R1381" i="11" s="1"/>
  <c r="S1381" i="11"/>
  <c r="R1372" i="11" a="1"/>
  <c r="R1372" i="11" s="1"/>
  <c r="S1372" i="11" s="1"/>
  <c r="R1364" i="11" a="1"/>
  <c r="R1364" i="11" s="1"/>
  <c r="S1364" i="11" s="1"/>
  <c r="R1355" i="11" a="1"/>
  <c r="R1355" i="11" s="1"/>
  <c r="S1355" i="11"/>
  <c r="R1347" i="11" a="1"/>
  <c r="R1347" i="11" s="1"/>
  <c r="S1347" i="11"/>
  <c r="R1338" i="11" a="1"/>
  <c r="R1338" i="11" s="1"/>
  <c r="S1338" i="11" s="1"/>
  <c r="R1329" i="11" a="1"/>
  <c r="R1329" i="11" s="1"/>
  <c r="S1329" i="11" s="1"/>
  <c r="R1321" i="11" a="1"/>
  <c r="R1321" i="11" s="1"/>
  <c r="S1321" i="11"/>
  <c r="R1312" i="11" a="1"/>
  <c r="R1312" i="11" s="1"/>
  <c r="S1312" i="11"/>
  <c r="R1304" i="11" a="1"/>
  <c r="R1304" i="11" s="1"/>
  <c r="S1304" i="11" s="1"/>
  <c r="R1295" i="11" a="1"/>
  <c r="R1295" i="11" s="1"/>
  <c r="S1295" i="11" s="1"/>
  <c r="R1286" i="11" a="1"/>
  <c r="R1286" i="11" s="1"/>
  <c r="S1286" i="11"/>
  <c r="R1277" i="11" a="1"/>
  <c r="R1277" i="11" s="1"/>
  <c r="S1277" i="11"/>
  <c r="R1268" i="11" a="1"/>
  <c r="R1268" i="11" s="1"/>
  <c r="S1268" i="11" s="1"/>
  <c r="R1260" i="11" a="1"/>
  <c r="R1260" i="11" s="1"/>
  <c r="S1260" i="11" s="1"/>
  <c r="R1251" i="11" a="1"/>
  <c r="R1251" i="11" s="1"/>
  <c r="S1251" i="11"/>
  <c r="R1242" i="11" a="1"/>
  <c r="R1242" i="11" s="1"/>
  <c r="S1242" i="11"/>
  <c r="R1233" i="11" a="1"/>
  <c r="R1233" i="11" s="1"/>
  <c r="S1233" i="11"/>
  <c r="R1224" i="11" a="1"/>
  <c r="R1224" i="11" s="1"/>
  <c r="S1224" i="11" s="1"/>
  <c r="R1215" i="11" a="1"/>
  <c r="R1215" i="11" s="1"/>
  <c r="S1215" i="11"/>
  <c r="R1206" i="11" a="1"/>
  <c r="R1206" i="11" s="1"/>
  <c r="S1206" i="11"/>
  <c r="R1198" i="11" a="1"/>
  <c r="R1198" i="11" s="1"/>
  <c r="S1198" i="11"/>
  <c r="R1189" i="11" a="1"/>
  <c r="R1189" i="11" s="1"/>
  <c r="S1189" i="11" s="1"/>
  <c r="R1180" i="11" a="1"/>
  <c r="R1180" i="11" s="1"/>
  <c r="S1180" i="11"/>
  <c r="R1171" i="11" a="1"/>
  <c r="R1171" i="11" s="1"/>
  <c r="S1171" i="11"/>
  <c r="R1162" i="11" a="1"/>
  <c r="R1162" i="11" s="1"/>
  <c r="S1162" i="11"/>
  <c r="R1153" i="11" a="1"/>
  <c r="R1153" i="11" s="1"/>
  <c r="S1153" i="11" s="1"/>
  <c r="R1144" i="11" a="1"/>
  <c r="R1144" i="11" s="1"/>
  <c r="S1144" i="11"/>
  <c r="R1135" i="11" a="1"/>
  <c r="R1135" i="11" s="1"/>
  <c r="S1135" i="11"/>
  <c r="R1126" i="11" a="1"/>
  <c r="R1126" i="11" s="1"/>
  <c r="S1126" i="11"/>
  <c r="R1118" i="11" a="1"/>
  <c r="R1118" i="11" s="1"/>
  <c r="S1118" i="11" s="1"/>
  <c r="R1109" i="11" a="1"/>
  <c r="R1109" i="11" s="1"/>
  <c r="S1109" i="11"/>
  <c r="R1101" i="11" a="1"/>
  <c r="R1101" i="11" s="1"/>
  <c r="S1101" i="11"/>
  <c r="R1093" i="11" a="1"/>
  <c r="R1093" i="11" s="1"/>
  <c r="S1093" i="11"/>
  <c r="R1085" i="11" a="1"/>
  <c r="R1085" i="11" s="1"/>
  <c r="S1085" i="11"/>
  <c r="R1077" i="11" a="1"/>
  <c r="R1077" i="11" s="1"/>
  <c r="S1077" i="11"/>
  <c r="R1069" i="11" a="1"/>
  <c r="R1069" i="11" s="1"/>
  <c r="S1069" i="11"/>
  <c r="R1061" i="11" a="1"/>
  <c r="R1061" i="11" s="1"/>
  <c r="S1061" i="11"/>
  <c r="R1052" i="11" a="1"/>
  <c r="R1052" i="11" s="1"/>
  <c r="S1052" i="11"/>
  <c r="R1044" i="11" a="1"/>
  <c r="R1044" i="11" s="1"/>
  <c r="S1044" i="11"/>
  <c r="R1036" i="11" a="1"/>
  <c r="R1036" i="11" s="1"/>
  <c r="S1036" i="11"/>
  <c r="R1028" i="11" a="1"/>
  <c r="R1028" i="11" s="1"/>
  <c r="S1028" i="11"/>
  <c r="R1020" i="11" a="1"/>
  <c r="R1020" i="11" s="1"/>
  <c r="S1020" i="11"/>
  <c r="R1012" i="11" a="1"/>
  <c r="R1012" i="11" s="1"/>
  <c r="S1012" i="11"/>
  <c r="R1003" i="11" a="1"/>
  <c r="R1003" i="11" s="1"/>
  <c r="S1003" i="11"/>
  <c r="R994" i="11" a="1"/>
  <c r="R994" i="11" s="1"/>
  <c r="S994" i="11"/>
  <c r="R986" i="11" a="1"/>
  <c r="R986" i="11" s="1"/>
  <c r="S986" i="11"/>
  <c r="R978" i="11" a="1"/>
  <c r="R978" i="11" s="1"/>
  <c r="S978" i="11"/>
  <c r="R969" i="11" a="1"/>
  <c r="R969" i="11" s="1"/>
  <c r="S969" i="11"/>
  <c r="R960" i="11" a="1"/>
  <c r="R960" i="11" s="1"/>
  <c r="S960" i="11"/>
  <c r="R951" i="11" a="1"/>
  <c r="R951" i="11" s="1"/>
  <c r="S951" i="11"/>
  <c r="R942" i="11" a="1"/>
  <c r="R942" i="11" s="1"/>
  <c r="S942" i="11"/>
  <c r="R934" i="11" a="1"/>
  <c r="R934" i="11" s="1"/>
  <c r="S934" i="11"/>
  <c r="R925" i="11" a="1"/>
  <c r="R925" i="11" s="1"/>
  <c r="S925" i="11"/>
  <c r="R916" i="11" a="1"/>
  <c r="R916" i="11" s="1"/>
  <c r="S916" i="11"/>
  <c r="R907" i="11" a="1"/>
  <c r="R907" i="11" s="1"/>
  <c r="S907" i="11"/>
  <c r="R898" i="11" a="1"/>
  <c r="R898" i="11" s="1"/>
  <c r="S898" i="11"/>
  <c r="R890" i="11" a="1"/>
  <c r="R890" i="11" s="1"/>
  <c r="S890" i="11"/>
  <c r="R881" i="11" a="1"/>
  <c r="R881" i="11" s="1"/>
  <c r="S881" i="11"/>
  <c r="R873" i="11" a="1"/>
  <c r="R873" i="11" s="1"/>
  <c r="S873" i="11"/>
  <c r="R865" i="11" a="1"/>
  <c r="R865" i="11" s="1"/>
  <c r="S865" i="11"/>
  <c r="R857" i="11" a="1"/>
  <c r="R857" i="11" s="1"/>
  <c r="S857" i="11"/>
  <c r="R849" i="11" a="1"/>
  <c r="R849" i="11" s="1"/>
  <c r="S849" i="11"/>
  <c r="R840" i="11" a="1"/>
  <c r="R840" i="11" s="1"/>
  <c r="S840" i="11"/>
  <c r="R831" i="11" a="1"/>
  <c r="R831" i="11" s="1"/>
  <c r="S831" i="11"/>
  <c r="R823" i="11" a="1"/>
  <c r="R823" i="11" s="1"/>
  <c r="S823" i="11"/>
  <c r="R815" i="11" a="1"/>
  <c r="R815" i="11" s="1"/>
  <c r="S815" i="11"/>
  <c r="R806" i="11" a="1"/>
  <c r="R806" i="11" s="1"/>
  <c r="S806" i="11"/>
  <c r="R797" i="11" a="1"/>
  <c r="R797" i="11" s="1"/>
  <c r="S797" i="11"/>
  <c r="R788" i="11" a="1"/>
  <c r="R788" i="11" s="1"/>
  <c r="S788" i="11"/>
  <c r="R780" i="11" a="1"/>
  <c r="R780" i="11" s="1"/>
  <c r="S780" i="11"/>
  <c r="R772" i="11" a="1"/>
  <c r="R772" i="11" s="1"/>
  <c r="S772" i="11"/>
  <c r="R764" i="11" a="1"/>
  <c r="R764" i="11" s="1"/>
  <c r="S764" i="11"/>
  <c r="R756" i="11" a="1"/>
  <c r="R756" i="11" s="1"/>
  <c r="S756" i="11"/>
  <c r="R748" i="11" a="1"/>
  <c r="R748" i="11" s="1"/>
  <c r="S748" i="11"/>
  <c r="R739" i="11" a="1"/>
  <c r="R739" i="11" s="1"/>
  <c r="S739" i="11"/>
  <c r="R731" i="11" a="1"/>
  <c r="R731" i="11" s="1"/>
  <c r="S731" i="11"/>
  <c r="R722" i="11" a="1"/>
  <c r="R722" i="11" s="1"/>
  <c r="S722" i="11"/>
  <c r="R713" i="11" a="1"/>
  <c r="R713" i="11" s="1"/>
  <c r="S713" i="11"/>
  <c r="R705" i="11" a="1"/>
  <c r="R705" i="11" s="1"/>
  <c r="S705" i="11"/>
  <c r="R1933" i="11" a="1"/>
  <c r="R1933" i="11" s="1"/>
  <c r="S1933" i="11"/>
  <c r="R1923" i="11" a="1"/>
  <c r="R1923" i="11" s="1"/>
  <c r="S1923" i="11"/>
  <c r="R1913" i="11" a="1"/>
  <c r="R1913" i="11" s="1"/>
  <c r="S1913" i="11"/>
  <c r="R1903" i="11" a="1"/>
  <c r="R1903" i="11" s="1"/>
  <c r="S1903" i="11"/>
  <c r="R1892" i="11" a="1"/>
  <c r="R1892" i="11" s="1"/>
  <c r="S1892" i="11"/>
  <c r="R1881" i="11" a="1"/>
  <c r="R1881" i="11" s="1"/>
  <c r="S1881" i="11"/>
  <c r="R1871" i="11" a="1"/>
  <c r="R1871" i="11" s="1"/>
  <c r="S1871" i="11"/>
  <c r="R1861" i="11" a="1"/>
  <c r="R1861" i="11" s="1"/>
  <c r="S1861" i="11"/>
  <c r="R1851" i="11" a="1"/>
  <c r="R1851" i="11" s="1"/>
  <c r="S1851" i="11"/>
  <c r="R1842" i="11" a="1"/>
  <c r="R1842" i="11" s="1"/>
  <c r="S1842" i="11"/>
  <c r="R1832" i="11" a="1"/>
  <c r="R1832" i="11" s="1"/>
  <c r="S1832" i="11"/>
  <c r="R1822" i="11" a="1"/>
  <c r="R1822" i="11" s="1"/>
  <c r="S1822" i="11"/>
  <c r="R1812" i="11" a="1"/>
  <c r="R1812" i="11" s="1"/>
  <c r="S1812" i="11"/>
  <c r="R1802" i="11" a="1"/>
  <c r="R1802" i="11" s="1"/>
  <c r="S1802" i="11"/>
  <c r="R1792" i="11" a="1"/>
  <c r="R1792" i="11" s="1"/>
  <c r="S1792" i="11"/>
  <c r="R1782" i="11" a="1"/>
  <c r="R1782" i="11" s="1"/>
  <c r="S1782" i="11"/>
  <c r="R1772" i="11" a="1"/>
  <c r="R1772" i="11" s="1"/>
  <c r="S1772" i="11"/>
  <c r="R1762" i="11" a="1"/>
  <c r="R1762" i="11" s="1"/>
  <c r="S1762" i="11"/>
  <c r="R1752" i="11" a="1"/>
  <c r="R1752" i="11" s="1"/>
  <c r="S1752" i="11"/>
  <c r="R1743" i="11" a="1"/>
  <c r="R1743" i="11" s="1"/>
  <c r="S1743" i="11"/>
  <c r="R1735" i="11" a="1"/>
  <c r="R1735" i="11" s="1"/>
  <c r="S1735" i="11"/>
  <c r="R1725" i="11" a="1"/>
  <c r="R1725" i="11" s="1"/>
  <c r="S1725" i="11"/>
  <c r="R1715" i="11" a="1"/>
  <c r="R1715" i="11" s="1"/>
  <c r="S1715" i="11"/>
  <c r="R1706" i="11" a="1"/>
  <c r="R1706" i="11" s="1"/>
  <c r="S1706" i="11"/>
  <c r="R1697" i="11" a="1"/>
  <c r="R1697" i="11" s="1"/>
  <c r="S1697" i="11"/>
  <c r="R1689" i="11" a="1"/>
  <c r="R1689" i="11" s="1"/>
  <c r="S1689" i="11"/>
  <c r="R1681" i="11" a="1"/>
  <c r="R1681" i="11" s="1"/>
  <c r="S1681" i="11"/>
  <c r="R1672" i="11" a="1"/>
  <c r="R1672" i="11" s="1"/>
  <c r="S1672" i="11"/>
  <c r="R1663" i="11" a="1"/>
  <c r="R1663" i="11" s="1"/>
  <c r="S1663" i="11"/>
  <c r="R1655" i="11" a="1"/>
  <c r="R1655" i="11" s="1"/>
  <c r="S1655" i="11"/>
  <c r="R1646" i="11" a="1"/>
  <c r="R1646" i="11" s="1"/>
  <c r="S1646" i="11"/>
  <c r="R1637" i="11" a="1"/>
  <c r="R1637" i="11" s="1"/>
  <c r="S1637" i="11"/>
  <c r="R1628" i="11" a="1"/>
  <c r="R1628" i="11" s="1"/>
  <c r="S1628" i="11"/>
  <c r="R1620" i="11" a="1"/>
  <c r="R1620" i="11" s="1"/>
  <c r="S1620" i="11"/>
  <c r="R1611" i="11" a="1"/>
  <c r="R1611" i="11" s="1"/>
  <c r="S1611" i="11"/>
  <c r="R1601" i="11" a="1"/>
  <c r="R1601" i="11" s="1"/>
  <c r="S1601" i="11"/>
  <c r="R1592" i="11" a="1"/>
  <c r="R1592" i="11" s="1"/>
  <c r="S1592" i="11"/>
  <c r="R1583" i="11" a="1"/>
  <c r="R1583" i="11" s="1"/>
  <c r="S1583" i="11"/>
  <c r="R1574" i="11" a="1"/>
  <c r="R1574" i="11" s="1"/>
  <c r="S1574" i="11"/>
  <c r="R1565" i="11" a="1"/>
  <c r="R1565" i="11" s="1"/>
  <c r="S1565" i="11"/>
  <c r="R1556" i="11" a="1"/>
  <c r="R1556" i="11" s="1"/>
  <c r="S1556" i="11"/>
  <c r="R1547" i="11" a="1"/>
  <c r="R1547" i="11" s="1"/>
  <c r="S1547" i="11"/>
  <c r="R1538" i="11" a="1"/>
  <c r="R1538" i="11" s="1"/>
  <c r="S1538" i="11"/>
  <c r="R1530" i="11" a="1"/>
  <c r="R1530" i="11" s="1"/>
  <c r="S1530" i="11"/>
  <c r="R1521" i="11" a="1"/>
  <c r="R1521" i="11" s="1"/>
  <c r="S1521" i="11"/>
  <c r="R1512" i="11" a="1"/>
  <c r="R1512" i="11" s="1"/>
  <c r="S1512" i="11"/>
  <c r="R1504" i="11" a="1"/>
  <c r="R1504" i="11" s="1"/>
  <c r="S1504" i="11"/>
  <c r="R1495" i="11" a="1"/>
  <c r="R1495" i="11" s="1"/>
  <c r="S1495" i="11"/>
  <c r="R1486" i="11" a="1"/>
  <c r="R1486" i="11" s="1"/>
  <c r="S1486" i="11"/>
  <c r="R1477" i="11" a="1"/>
  <c r="R1477" i="11" s="1"/>
  <c r="S1477" i="11"/>
  <c r="R1468" i="11" a="1"/>
  <c r="R1468" i="11" s="1"/>
  <c r="S1468" i="11"/>
  <c r="R1459" i="11" a="1"/>
  <c r="R1459" i="11" s="1"/>
  <c r="S1459" i="11"/>
  <c r="R1450" i="11" a="1"/>
  <c r="R1450" i="11" s="1"/>
  <c r="S1450" i="11"/>
  <c r="R1441" i="11" a="1"/>
  <c r="R1441" i="11" s="1"/>
  <c r="S1441" i="11"/>
  <c r="R1432" i="11" a="1"/>
  <c r="R1432" i="11" s="1"/>
  <c r="S1432" i="11"/>
  <c r="R1423" i="11" a="1"/>
  <c r="R1423" i="11" s="1"/>
  <c r="S1423" i="11"/>
  <c r="R1414" i="11" a="1"/>
  <c r="R1414" i="11" s="1"/>
  <c r="S1414" i="11"/>
  <c r="R1405" i="11" a="1"/>
  <c r="R1405" i="11" s="1"/>
  <c r="S1405" i="11"/>
  <c r="R1396" i="11" a="1"/>
  <c r="R1396" i="11" s="1"/>
  <c r="S1396" i="11"/>
  <c r="R1388" i="11" a="1"/>
  <c r="R1388" i="11" s="1"/>
  <c r="S1388" i="11"/>
  <c r="R1380" i="11" a="1"/>
  <c r="R1380" i="11" s="1"/>
  <c r="S1380" i="11"/>
  <c r="R1371" i="11" a="1"/>
  <c r="R1371" i="11" s="1"/>
  <c r="S1371" i="11"/>
  <c r="R1363" i="11" a="1"/>
  <c r="R1363" i="11" s="1"/>
  <c r="S1363" i="11"/>
  <c r="R1354" i="11" a="1"/>
  <c r="R1354" i="11" s="1"/>
  <c r="S1354" i="11"/>
  <c r="R1345" i="11" a="1"/>
  <c r="R1345" i="11" s="1"/>
  <c r="S1345" i="11"/>
  <c r="R1337" i="11" a="1"/>
  <c r="R1337" i="11" s="1"/>
  <c r="S1337" i="11"/>
  <c r="R1328" i="11" a="1"/>
  <c r="R1328" i="11" s="1"/>
  <c r="S1328" i="11"/>
  <c r="R1320" i="11" a="1"/>
  <c r="R1320" i="11" s="1"/>
  <c r="S1320" i="11"/>
  <c r="R1311" i="11" a="1"/>
  <c r="R1311" i="11" s="1"/>
  <c r="S1311" i="11"/>
  <c r="R1303" i="11" a="1"/>
  <c r="R1303" i="11" s="1"/>
  <c r="S1303" i="11"/>
  <c r="R1294" i="11" a="1"/>
  <c r="R1294" i="11" s="1"/>
  <c r="S1294" i="11"/>
  <c r="R1285" i="11" a="1"/>
  <c r="R1285" i="11" s="1"/>
  <c r="S1285" i="11"/>
  <c r="R1276" i="11" a="1"/>
  <c r="R1276" i="11" s="1"/>
  <c r="S1276" i="11"/>
  <c r="R1267" i="11" a="1"/>
  <c r="R1267" i="11" s="1"/>
  <c r="S1267" i="11"/>
  <c r="R1259" i="11" a="1"/>
  <c r="R1259" i="11" s="1"/>
  <c r="S1259" i="11"/>
  <c r="R1250" i="11" a="1"/>
  <c r="R1250" i="11" s="1"/>
  <c r="S1250" i="11"/>
  <c r="R1241" i="11" a="1"/>
  <c r="R1241" i="11" s="1"/>
  <c r="S1241" i="11"/>
  <c r="R1232" i="11" a="1"/>
  <c r="R1232" i="11" s="1"/>
  <c r="S1232" i="11"/>
  <c r="R1223" i="11" a="1"/>
  <c r="R1223" i="11" s="1"/>
  <c r="S1223" i="11"/>
  <c r="R1214" i="11" a="1"/>
  <c r="R1214" i="11" s="1"/>
  <c r="S1214" i="11"/>
  <c r="R1205" i="11" a="1"/>
  <c r="R1205" i="11" s="1"/>
  <c r="S1205" i="11"/>
  <c r="R1196" i="11" a="1"/>
  <c r="R1196" i="11" s="1"/>
  <c r="S1196" i="11"/>
  <c r="R1188" i="11" a="1"/>
  <c r="R1188" i="11" s="1"/>
  <c r="S1188" i="11"/>
  <c r="R1179" i="11" a="1"/>
  <c r="R1179" i="11" s="1"/>
  <c r="S1179" i="11"/>
  <c r="R1170" i="11" a="1"/>
  <c r="R1170" i="11" s="1"/>
  <c r="S1170" i="11"/>
  <c r="R1161" i="11" a="1"/>
  <c r="R1161" i="11" s="1"/>
  <c r="S1161" i="11"/>
  <c r="R1152" i="11" a="1"/>
  <c r="R1152" i="11" s="1"/>
  <c r="S1152" i="11"/>
  <c r="R1143" i="11" a="1"/>
  <c r="R1143" i="11" s="1"/>
  <c r="S1143" i="11"/>
  <c r="R1134" i="11" a="1"/>
  <c r="R1134" i="11" s="1"/>
  <c r="S1134" i="11"/>
  <c r="R1125" i="11" a="1"/>
  <c r="R1125" i="11" s="1"/>
  <c r="S1125" i="11"/>
  <c r="R1117" i="11" a="1"/>
  <c r="R1117" i="11" s="1"/>
  <c r="S1117" i="11"/>
  <c r="R1108" i="11" a="1"/>
  <c r="R1108" i="11" s="1"/>
  <c r="S1108" i="11"/>
  <c r="R1100" i="11" a="1"/>
  <c r="R1100" i="11" s="1"/>
  <c r="S1100" i="11"/>
  <c r="R1092" i="11" a="1"/>
  <c r="R1092" i="11" s="1"/>
  <c r="S1092" i="11"/>
  <c r="R1084" i="11" a="1"/>
  <c r="R1084" i="11" s="1"/>
  <c r="S1084" i="11"/>
  <c r="R1076" i="11" a="1"/>
  <c r="R1076" i="11" s="1"/>
  <c r="S1076" i="11"/>
  <c r="R1068" i="11" a="1"/>
  <c r="R1068" i="11" s="1"/>
  <c r="S1068" i="11"/>
  <c r="R1060" i="11" a="1"/>
  <c r="R1060" i="11" s="1"/>
  <c r="S1060" i="11"/>
  <c r="R1051" i="11" a="1"/>
  <c r="R1051" i="11" s="1"/>
  <c r="S1051" i="11"/>
  <c r="R1043" i="11" a="1"/>
  <c r="R1043" i="11" s="1"/>
  <c r="S1043" i="11"/>
  <c r="R1035" i="11" a="1"/>
  <c r="R1035" i="11" s="1"/>
  <c r="S1035" i="11"/>
  <c r="R1027" i="11" a="1"/>
  <c r="R1027" i="11" s="1"/>
  <c r="S1027" i="11"/>
  <c r="R1019" i="11" a="1"/>
  <c r="R1019" i="11" s="1"/>
  <c r="S1019" i="11"/>
  <c r="R1010" i="11" a="1"/>
  <c r="R1010" i="11" s="1"/>
  <c r="S1010" i="11"/>
  <c r="R1002" i="11" a="1"/>
  <c r="R1002" i="11" s="1"/>
  <c r="S1002" i="11"/>
  <c r="R993" i="11" a="1"/>
  <c r="R993" i="11" s="1"/>
  <c r="S993" i="11"/>
  <c r="R985" i="11" a="1"/>
  <c r="R985" i="11" s="1"/>
  <c r="S985" i="11"/>
  <c r="R976" i="11" a="1"/>
  <c r="R976" i="11" s="1"/>
  <c r="S976" i="11"/>
  <c r="R968" i="11" a="1"/>
  <c r="R968" i="11" s="1"/>
  <c r="S968" i="11"/>
  <c r="R959" i="11" a="1"/>
  <c r="R959" i="11" s="1"/>
  <c r="S959" i="11"/>
  <c r="R950" i="11" a="1"/>
  <c r="R950" i="11" s="1"/>
  <c r="S950" i="11"/>
  <c r="R941" i="11" a="1"/>
  <c r="R941" i="11" s="1"/>
  <c r="S941" i="11"/>
  <c r="R932" i="11" a="1"/>
  <c r="R932" i="11" s="1"/>
  <c r="S932" i="11"/>
  <c r="R924" i="11" a="1"/>
  <c r="R924" i="11" s="1"/>
  <c r="S924" i="11"/>
  <c r="R915" i="11" a="1"/>
  <c r="R915" i="11" s="1"/>
  <c r="S915" i="11"/>
  <c r="R906" i="11" a="1"/>
  <c r="R906" i="11" s="1"/>
  <c r="S906" i="11"/>
  <c r="R897" i="11" a="1"/>
  <c r="R897" i="11" s="1"/>
  <c r="S897" i="11"/>
  <c r="R889" i="11" a="1"/>
  <c r="R889" i="11" s="1"/>
  <c r="S889" i="11"/>
  <c r="R880" i="11" a="1"/>
  <c r="R880" i="11" s="1"/>
  <c r="S880" i="11"/>
  <c r="R872" i="11" a="1"/>
  <c r="R872" i="11" s="1"/>
  <c r="S872" i="11"/>
  <c r="R864" i="11" a="1"/>
  <c r="R864" i="11" s="1"/>
  <c r="S864" i="11"/>
  <c r="R856" i="11" a="1"/>
  <c r="R856" i="11" s="1"/>
  <c r="S856" i="11"/>
  <c r="R848" i="11" a="1"/>
  <c r="R848" i="11" s="1"/>
  <c r="S848" i="11"/>
  <c r="R839" i="11" a="1"/>
  <c r="R839" i="11" s="1"/>
  <c r="S839" i="11"/>
  <c r="R830" i="11" a="1"/>
  <c r="R830" i="11" s="1"/>
  <c r="S830" i="11"/>
  <c r="R822" i="11" a="1"/>
  <c r="R822" i="11" s="1"/>
  <c r="S822" i="11"/>
  <c r="R813" i="11" a="1"/>
  <c r="R813" i="11" s="1"/>
  <c r="S813" i="11"/>
  <c r="R805" i="11" a="1"/>
  <c r="R805" i="11" s="1"/>
  <c r="S805" i="11"/>
  <c r="R796" i="11" a="1"/>
  <c r="R796" i="11" s="1"/>
  <c r="S796" i="11"/>
  <c r="R787" i="11" a="1"/>
  <c r="R787" i="11" s="1"/>
  <c r="S787" i="11"/>
  <c r="R779" i="11" a="1"/>
  <c r="R779" i="11" s="1"/>
  <c r="S779" i="11"/>
  <c r="R771" i="11" a="1"/>
  <c r="R771" i="11" s="1"/>
  <c r="S771" i="11"/>
  <c r="R763" i="11" a="1"/>
  <c r="R763" i="11" s="1"/>
  <c r="S763" i="11"/>
  <c r="R755" i="11" a="1"/>
  <c r="R755" i="11" s="1"/>
  <c r="S755" i="11"/>
  <c r="R747" i="11" a="1"/>
  <c r="R747" i="11" s="1"/>
  <c r="S747" i="11"/>
  <c r="R738" i="11" a="1"/>
  <c r="R738" i="11" s="1"/>
  <c r="S738" i="11"/>
  <c r="R730" i="11" a="1"/>
  <c r="R730" i="11" s="1"/>
  <c r="S730" i="11"/>
  <c r="R721" i="11" a="1"/>
  <c r="R721" i="11" s="1"/>
  <c r="S721" i="11"/>
  <c r="R712" i="11" a="1"/>
  <c r="R712" i="11" s="1"/>
  <c r="S712" i="11"/>
  <c r="R703" i="11" a="1"/>
  <c r="R703" i="11" s="1"/>
  <c r="S703" i="11"/>
  <c r="R695" i="11" a="1"/>
  <c r="R695" i="11" s="1"/>
  <c r="S695" i="11"/>
  <c r="R686" i="11" a="1"/>
  <c r="R686" i="11" s="1"/>
  <c r="S686" i="11"/>
  <c r="R677" i="11" a="1"/>
  <c r="R677" i="11" s="1"/>
  <c r="S677" i="11"/>
  <c r="R669" i="11" a="1"/>
  <c r="R669" i="11" s="1"/>
  <c r="S669" i="11"/>
  <c r="R660" i="11" a="1"/>
  <c r="R660" i="11" s="1"/>
  <c r="S660" i="11"/>
  <c r="R652" i="11" a="1"/>
  <c r="R652" i="11" s="1"/>
  <c r="S652" i="11"/>
  <c r="R644" i="11" a="1"/>
  <c r="R644" i="11" s="1"/>
  <c r="S644" i="11"/>
  <c r="R636" i="11" a="1"/>
  <c r="R636" i="11" s="1"/>
  <c r="S636" i="11"/>
  <c r="R628" i="11" a="1"/>
  <c r="R628" i="11" s="1"/>
  <c r="S628" i="11"/>
  <c r="R619" i="11" a="1"/>
  <c r="R619" i="11" s="1"/>
  <c r="S619" i="11"/>
  <c r="R610" i="11" a="1"/>
  <c r="R610" i="11" s="1"/>
  <c r="S610" i="11"/>
  <c r="R602" i="11" a="1"/>
  <c r="R602" i="11" s="1"/>
  <c r="S602" i="11"/>
  <c r="R593" i="11" a="1"/>
  <c r="R593" i="11" s="1"/>
  <c r="S593" i="11"/>
  <c r="R585" i="11" a="1"/>
  <c r="R585" i="11" s="1"/>
  <c r="S585" i="11"/>
  <c r="R577" i="11" a="1"/>
  <c r="R577" i="11" s="1"/>
  <c r="S577" i="11"/>
  <c r="R568" i="11" a="1"/>
  <c r="R568" i="11" s="1"/>
  <c r="S568" i="11"/>
  <c r="R559" i="11" a="1"/>
  <c r="R559" i="11" s="1"/>
  <c r="S559" i="11"/>
  <c r="R551" i="11" a="1"/>
  <c r="R551" i="11" s="1"/>
  <c r="S551" i="11"/>
  <c r="R542" i="11" a="1"/>
  <c r="R542" i="11" s="1"/>
  <c r="S542" i="11"/>
  <c r="R533" i="11" a="1"/>
  <c r="R533" i="11" s="1"/>
  <c r="S533" i="11"/>
  <c r="R525" i="11" a="1"/>
  <c r="R525" i="11" s="1"/>
  <c r="S525" i="11"/>
  <c r="R516" i="11" a="1"/>
  <c r="R516" i="11" s="1"/>
  <c r="S516" i="11"/>
  <c r="R507" i="11" a="1"/>
  <c r="R507" i="11" s="1"/>
  <c r="S507" i="11"/>
  <c r="R499" i="11" a="1"/>
  <c r="R499" i="11" s="1"/>
  <c r="S499" i="11"/>
  <c r="R490" i="11" a="1"/>
  <c r="R490" i="11" s="1"/>
  <c r="S490" i="11"/>
  <c r="R481" i="11" a="1"/>
  <c r="R481" i="11" s="1"/>
  <c r="S481" i="11"/>
  <c r="R473" i="11" a="1"/>
  <c r="R473" i="11" s="1"/>
  <c r="S473" i="11"/>
  <c r="R464" i="11" a="1"/>
  <c r="R464" i="11" s="1"/>
  <c r="S464" i="11"/>
  <c r="R455" i="11" a="1"/>
  <c r="R455" i="11" s="1"/>
  <c r="S455" i="11"/>
  <c r="R447" i="11" a="1"/>
  <c r="R447" i="11" s="1"/>
  <c r="S447" i="11"/>
  <c r="R439" i="11" a="1"/>
  <c r="R439" i="11" s="1"/>
  <c r="S439" i="11"/>
  <c r="R431" i="11" a="1"/>
  <c r="R431" i="11" s="1"/>
  <c r="S431" i="11"/>
  <c r="R423" i="11" a="1"/>
  <c r="R423" i="11" s="1"/>
  <c r="S423" i="11"/>
  <c r="R1943" i="11" a="1"/>
  <c r="R1943" i="11" s="1"/>
  <c r="S1943" i="11"/>
  <c r="R1932" i="11" a="1"/>
  <c r="R1932" i="11" s="1"/>
  <c r="S1932" i="11"/>
  <c r="R1922" i="11" a="1"/>
  <c r="R1922" i="11" s="1"/>
  <c r="S1922" i="11"/>
  <c r="R1912" i="11" a="1"/>
  <c r="R1912" i="11" s="1"/>
  <c r="S1912" i="11"/>
  <c r="R1901" i="11" a="1"/>
  <c r="R1901" i="11" s="1"/>
  <c r="S1901" i="11"/>
  <c r="R1891" i="11" a="1"/>
  <c r="R1891" i="11" s="1"/>
  <c r="S1891" i="11"/>
  <c r="R1880" i="11" a="1"/>
  <c r="R1880" i="11" s="1"/>
  <c r="S1880" i="11"/>
  <c r="R1870" i="11" a="1"/>
  <c r="R1870" i="11" s="1"/>
  <c r="S1870" i="11"/>
  <c r="R1860" i="11" a="1"/>
  <c r="R1860" i="11" s="1"/>
  <c r="S1860" i="11"/>
  <c r="R1850" i="11" a="1"/>
  <c r="R1850" i="11" s="1"/>
  <c r="S1850" i="11"/>
  <c r="R1841" i="11" a="1"/>
  <c r="R1841" i="11" s="1"/>
  <c r="S1841" i="11"/>
  <c r="R1831" i="11" a="1"/>
  <c r="R1831" i="11" s="1"/>
  <c r="S1831" i="11"/>
  <c r="R1821" i="11" a="1"/>
  <c r="R1821" i="11" s="1"/>
  <c r="S1821" i="11"/>
  <c r="R1811" i="11" a="1"/>
  <c r="R1811" i="11" s="1"/>
  <c r="S1811" i="11"/>
  <c r="R1801" i="11" a="1"/>
  <c r="R1801" i="11" s="1"/>
  <c r="S1801" i="11"/>
  <c r="R1791" i="11" a="1"/>
  <c r="R1791" i="11" s="1"/>
  <c r="S1791" i="11"/>
  <c r="R1781" i="11" a="1"/>
  <c r="R1781" i="11" s="1"/>
  <c r="S1781" i="11"/>
  <c r="R1771" i="11" a="1"/>
  <c r="R1771" i="11" s="1"/>
  <c r="S1771" i="11"/>
  <c r="R1761" i="11" a="1"/>
  <c r="R1761" i="11" s="1"/>
  <c r="S1761" i="11"/>
  <c r="R1751" i="11" a="1"/>
  <c r="R1751" i="11" s="1"/>
  <c r="S1751" i="11"/>
  <c r="R1742" i="11" a="1"/>
  <c r="R1742" i="11" s="1"/>
  <c r="S1742" i="11"/>
  <c r="R1733" i="11" a="1"/>
  <c r="R1733" i="11" s="1"/>
  <c r="S1733" i="11"/>
  <c r="R1724" i="11" a="1"/>
  <c r="R1724" i="11" s="1"/>
  <c r="S1724" i="11"/>
  <c r="R1714" i="11" a="1"/>
  <c r="R1714" i="11" s="1"/>
  <c r="S1714" i="11"/>
  <c r="R1705" i="11" a="1"/>
  <c r="R1705" i="11" s="1"/>
  <c r="S1705" i="11"/>
  <c r="R1696" i="11" a="1"/>
  <c r="R1696" i="11" s="1"/>
  <c r="S1696" i="11"/>
  <c r="R1688" i="11" a="1"/>
  <c r="R1688" i="11" s="1"/>
  <c r="S1688" i="11"/>
  <c r="R1679" i="11" a="1"/>
  <c r="R1679" i="11" s="1"/>
  <c r="S1679" i="11"/>
  <c r="R1671" i="11" a="1"/>
  <c r="R1671" i="11" s="1"/>
  <c r="S1671" i="11"/>
  <c r="R1662" i="11" a="1"/>
  <c r="R1662" i="11" s="1"/>
  <c r="S1662" i="11"/>
  <c r="R1654" i="11" a="1"/>
  <c r="R1654" i="11" s="1"/>
  <c r="S1654" i="11"/>
  <c r="R1645" i="11" a="1"/>
  <c r="R1645" i="11" s="1"/>
  <c r="S1645" i="11"/>
  <c r="R1636" i="11" a="1"/>
  <c r="R1636" i="11" s="1"/>
  <c r="S1636" i="11"/>
  <c r="R1627" i="11" a="1"/>
  <c r="R1627" i="11" s="1"/>
  <c r="S1627" i="11"/>
  <c r="R1619" i="11" a="1"/>
  <c r="R1619" i="11" s="1"/>
  <c r="S1619" i="11"/>
  <c r="R1609" i="11" a="1"/>
  <c r="R1609" i="11" s="1"/>
  <c r="S1609" i="11"/>
  <c r="R1600" i="11" a="1"/>
  <c r="R1600" i="11" s="1"/>
  <c r="S1600" i="11"/>
  <c r="R1591" i="11" a="1"/>
  <c r="R1591" i="11" s="1"/>
  <c r="S1591" i="11"/>
  <c r="R1582" i="11" a="1"/>
  <c r="R1582" i="11" s="1"/>
  <c r="S1582" i="11"/>
  <c r="R1573" i="11" a="1"/>
  <c r="R1573" i="11" s="1"/>
  <c r="S1573" i="11"/>
  <c r="R1564" i="11" a="1"/>
  <c r="R1564" i="11" s="1"/>
  <c r="S1564" i="11"/>
  <c r="R1555" i="11" a="1"/>
  <c r="R1555" i="11" s="1"/>
  <c r="S1555" i="11"/>
  <c r="R1546" i="11" a="1"/>
  <c r="R1546" i="11" s="1"/>
  <c r="S1546" i="11"/>
  <c r="R1537" i="11" a="1"/>
  <c r="R1537" i="11" s="1"/>
  <c r="S1537" i="11"/>
  <c r="R1529" i="11" a="1"/>
  <c r="R1529" i="11" s="1"/>
  <c r="S1529" i="11"/>
  <c r="R1520" i="11" a="1"/>
  <c r="R1520" i="11" s="1"/>
  <c r="S1520" i="11"/>
  <c r="R1511" i="11" a="1"/>
  <c r="R1511" i="11" s="1"/>
  <c r="S1511" i="11"/>
  <c r="R1503" i="11" a="1"/>
  <c r="R1503" i="11" s="1"/>
  <c r="S1503" i="11"/>
  <c r="R1494" i="11" a="1"/>
  <c r="R1494" i="11" s="1"/>
  <c r="S1494" i="11"/>
  <c r="R1485" i="11" a="1"/>
  <c r="R1485" i="11" s="1"/>
  <c r="S1485" i="11"/>
  <c r="R1476" i="11" a="1"/>
  <c r="R1476" i="11" s="1"/>
  <c r="S1476" i="11"/>
  <c r="R1467" i="11" a="1"/>
  <c r="R1467" i="11" s="1"/>
  <c r="S1467" i="11"/>
  <c r="R1458" i="11" a="1"/>
  <c r="R1458" i="11" s="1"/>
  <c r="S1458" i="11"/>
  <c r="R1449" i="11" a="1"/>
  <c r="R1449" i="11" s="1"/>
  <c r="S1449" i="11"/>
  <c r="R1440" i="11" a="1"/>
  <c r="R1440" i="11" s="1"/>
  <c r="S1440" i="11"/>
  <c r="R1431" i="11" a="1"/>
  <c r="R1431" i="11" s="1"/>
  <c r="S1431" i="11"/>
  <c r="R1422" i="11" a="1"/>
  <c r="R1422" i="11" s="1"/>
  <c r="S1422" i="11"/>
  <c r="R1413" i="11" a="1"/>
  <c r="R1413" i="11" s="1"/>
  <c r="S1413" i="11"/>
  <c r="R1404" i="11" a="1"/>
  <c r="R1404" i="11" s="1"/>
  <c r="S1404" i="11"/>
  <c r="R1395" i="11" a="1"/>
  <c r="R1395" i="11" s="1"/>
  <c r="S1395" i="11"/>
  <c r="R1387" i="11" a="1"/>
  <c r="R1387" i="11" s="1"/>
  <c r="S1387" i="11"/>
  <c r="R1378" i="11" a="1"/>
  <c r="R1378" i="11" s="1"/>
  <c r="S1378" i="11"/>
  <c r="R1370" i="11" a="1"/>
  <c r="R1370" i="11" s="1"/>
  <c r="S1370" i="11"/>
  <c r="R1362" i="11" a="1"/>
  <c r="R1362" i="11" s="1"/>
  <c r="S1362" i="11"/>
  <c r="R1353" i="11" a="1"/>
  <c r="R1353" i="11" s="1"/>
  <c r="S1353" i="11"/>
  <c r="R1344" i="11" a="1"/>
  <c r="R1344" i="11" s="1"/>
  <c r="S1344" i="11"/>
  <c r="R1335" i="11" a="1"/>
  <c r="R1335" i="11" s="1"/>
  <c r="S1335" i="11"/>
  <c r="R1327" i="11" a="1"/>
  <c r="R1327" i="11" s="1"/>
  <c r="S1327" i="11"/>
  <c r="R1319" i="11" a="1"/>
  <c r="R1319" i="11" s="1"/>
  <c r="S1319" i="11"/>
  <c r="R1310" i="11" a="1"/>
  <c r="R1310" i="11" s="1"/>
  <c r="S1310" i="11"/>
  <c r="R1302" i="11" a="1"/>
  <c r="R1302" i="11" s="1"/>
  <c r="S1302" i="11"/>
  <c r="R1293" i="11" a="1"/>
  <c r="R1293" i="11" s="1"/>
  <c r="S1293" i="11"/>
  <c r="R1284" i="11" a="1"/>
  <c r="R1284" i="11" s="1"/>
  <c r="S1284" i="11"/>
  <c r="R1275" i="11" a="1"/>
  <c r="R1275" i="11" s="1"/>
  <c r="S1275" i="11"/>
  <c r="R1266" i="11" a="1"/>
  <c r="R1266" i="11" s="1"/>
  <c r="S1266" i="11"/>
  <c r="R1258" i="11" a="1"/>
  <c r="R1258" i="11" s="1"/>
  <c r="S1258" i="11"/>
  <c r="R1249" i="11" a="1"/>
  <c r="R1249" i="11" s="1"/>
  <c r="S1249" i="11"/>
  <c r="R1240" i="11" a="1"/>
  <c r="R1240" i="11" s="1"/>
  <c r="S1240" i="11"/>
  <c r="R1231" i="11" a="1"/>
  <c r="R1231" i="11" s="1"/>
  <c r="S1231" i="11"/>
  <c r="R1222" i="11" a="1"/>
  <c r="R1222" i="11" s="1"/>
  <c r="S1222" i="11"/>
  <c r="R1213" i="11" a="1"/>
  <c r="R1213" i="11" s="1"/>
  <c r="S1213" i="11"/>
  <c r="R1204" i="11" a="1"/>
  <c r="R1204" i="11" s="1"/>
  <c r="S1204" i="11"/>
  <c r="R1195" i="11" a="1"/>
  <c r="R1195" i="11" s="1"/>
  <c r="S1195" i="11"/>
  <c r="R1186" i="11" a="1"/>
  <c r="R1186" i="11" s="1"/>
  <c r="S1186" i="11"/>
  <c r="R1178" i="11" a="1"/>
  <c r="R1178" i="11" s="1"/>
  <c r="S1178" i="11"/>
  <c r="R1169" i="11" a="1"/>
  <c r="R1169" i="11" s="1"/>
  <c r="S1169" i="11"/>
  <c r="R1160" i="11" a="1"/>
  <c r="R1160" i="11" s="1"/>
  <c r="S1160" i="11"/>
  <c r="R1151" i="11" a="1"/>
  <c r="R1151" i="11" s="1"/>
  <c r="S1151" i="11"/>
  <c r="R1142" i="11" a="1"/>
  <c r="R1142" i="11" s="1"/>
  <c r="S1142" i="11"/>
  <c r="R1133" i="11" a="1"/>
  <c r="R1133" i="11" s="1"/>
  <c r="S1133" i="11"/>
  <c r="R1124" i="11" a="1"/>
  <c r="R1124" i="11" s="1"/>
  <c r="S1124" i="11"/>
  <c r="R1115" i="11" a="1"/>
  <c r="R1115" i="11" s="1"/>
  <c r="S1115" i="11"/>
  <c r="R1107" i="11" a="1"/>
  <c r="R1107" i="11" s="1"/>
  <c r="S1107" i="11"/>
  <c r="R1099" i="11" a="1"/>
  <c r="R1099" i="11" s="1"/>
  <c r="S1099" i="11"/>
  <c r="R1091" i="11" a="1"/>
  <c r="R1091" i="11" s="1"/>
  <c r="S1091" i="11"/>
  <c r="R1083" i="11" a="1"/>
  <c r="R1083" i="11" s="1"/>
  <c r="S1083" i="11"/>
  <c r="R1075" i="11" a="1"/>
  <c r="R1075" i="11" s="1"/>
  <c r="S1075" i="11"/>
  <c r="R1067" i="11" a="1"/>
  <c r="R1067" i="11" s="1"/>
  <c r="S1067" i="11"/>
  <c r="R1059" i="11" a="1"/>
  <c r="R1059" i="11" s="1"/>
  <c r="S1059" i="11"/>
  <c r="R1050" i="11" a="1"/>
  <c r="R1050" i="11" s="1"/>
  <c r="S1050" i="11"/>
  <c r="R1042" i="11" a="1"/>
  <c r="R1042" i="11" s="1"/>
  <c r="S1042" i="11"/>
  <c r="R1034" i="11" a="1"/>
  <c r="R1034" i="11" s="1"/>
  <c r="S1034" i="11"/>
  <c r="R1026" i="11" a="1"/>
  <c r="R1026" i="11" s="1"/>
  <c r="S1026" i="11"/>
  <c r="R1018" i="11" a="1"/>
  <c r="R1018" i="11" s="1"/>
  <c r="S1018" i="11"/>
  <c r="R1009" i="11" a="1"/>
  <c r="R1009" i="11" s="1"/>
  <c r="S1009" i="11"/>
  <c r="R1001" i="11" a="1"/>
  <c r="R1001" i="11" s="1"/>
  <c r="S1001" i="11"/>
  <c r="R992" i="11" a="1"/>
  <c r="R992" i="11" s="1"/>
  <c r="S992" i="11"/>
  <c r="R984" i="11" a="1"/>
  <c r="R984" i="11" s="1"/>
  <c r="S984" i="11"/>
  <c r="R975" i="11" a="1"/>
  <c r="R975" i="11" s="1"/>
  <c r="S975" i="11"/>
  <c r="R967" i="11" a="1"/>
  <c r="R967" i="11" s="1"/>
  <c r="S967" i="11"/>
  <c r="R958" i="11" a="1"/>
  <c r="R958" i="11" s="1"/>
  <c r="S958" i="11"/>
  <c r="R949" i="11" a="1"/>
  <c r="R949" i="11" s="1"/>
  <c r="S949" i="11"/>
  <c r="R940" i="11" a="1"/>
  <c r="R940" i="11" s="1"/>
  <c r="S940" i="11"/>
  <c r="R931" i="11" a="1"/>
  <c r="R931" i="11" s="1"/>
  <c r="S931" i="11"/>
  <c r="R923" i="11" a="1"/>
  <c r="R923" i="11" s="1"/>
  <c r="S923" i="11"/>
  <c r="R914" i="11" a="1"/>
  <c r="R914" i="11" s="1"/>
  <c r="S914" i="11"/>
  <c r="R905" i="11" a="1"/>
  <c r="R905" i="11" s="1"/>
  <c r="S905" i="11"/>
  <c r="R896" i="11" a="1"/>
  <c r="R896" i="11" s="1"/>
  <c r="S896" i="11"/>
  <c r="R887" i="11" a="1"/>
  <c r="R887" i="11" s="1"/>
  <c r="S887" i="11"/>
  <c r="R879" i="11" a="1"/>
  <c r="R879" i="11" s="1"/>
  <c r="S879" i="11"/>
  <c r="R871" i="11" a="1"/>
  <c r="R871" i="11" s="1"/>
  <c r="S871" i="11"/>
  <c r="R863" i="11" a="1"/>
  <c r="R863" i="11" s="1"/>
  <c r="S863" i="11"/>
  <c r="R855" i="11" a="1"/>
  <c r="R855" i="11" s="1"/>
  <c r="S855" i="11"/>
  <c r="R846" i="11" a="1"/>
  <c r="R846" i="11" s="1"/>
  <c r="S846" i="11"/>
  <c r="R838" i="11" a="1"/>
  <c r="R838" i="11" s="1"/>
  <c r="S838" i="11"/>
  <c r="R829" i="11" a="1"/>
  <c r="R829" i="11" s="1"/>
  <c r="S829" i="11"/>
  <c r="R821" i="11" a="1"/>
  <c r="R821" i="11" s="1"/>
  <c r="S821" i="11"/>
  <c r="R812" i="11" a="1"/>
  <c r="R812" i="11" s="1"/>
  <c r="S812" i="11"/>
  <c r="R804" i="11" a="1"/>
  <c r="R804" i="11" s="1"/>
  <c r="S804" i="11"/>
  <c r="R795" i="11" a="1"/>
  <c r="R795" i="11" s="1"/>
  <c r="S795" i="11"/>
  <c r="R786" i="11" a="1"/>
  <c r="R786" i="11" s="1"/>
  <c r="S786" i="11"/>
  <c r="R778" i="11" a="1"/>
  <c r="R778" i="11" s="1"/>
  <c r="S778" i="11"/>
  <c r="R770" i="11" a="1"/>
  <c r="R770" i="11" s="1"/>
  <c r="S770" i="11"/>
  <c r="R762" i="11" a="1"/>
  <c r="R762" i="11" s="1"/>
  <c r="S762" i="11"/>
  <c r="R754" i="11" a="1"/>
  <c r="R754" i="11" s="1"/>
  <c r="S754" i="11"/>
  <c r="R746" i="11" a="1"/>
  <c r="R746" i="11" s="1"/>
  <c r="S746" i="11"/>
  <c r="R737" i="11" a="1"/>
  <c r="R737" i="11" s="1"/>
  <c r="S737" i="11"/>
  <c r="R729" i="11" a="1"/>
  <c r="R729" i="11" s="1"/>
  <c r="S729" i="11"/>
  <c r="R720" i="11" a="1"/>
  <c r="R720" i="11" s="1"/>
  <c r="S720" i="11"/>
  <c r="R711" i="11" a="1"/>
  <c r="R711" i="11" s="1"/>
  <c r="S711" i="11"/>
  <c r="R702" i="11" a="1"/>
  <c r="R702" i="11" s="1"/>
  <c r="S702" i="11"/>
  <c r="R694" i="11" a="1"/>
  <c r="R694" i="11" s="1"/>
  <c r="S694" i="11"/>
  <c r="R685" i="11" a="1"/>
  <c r="R685" i="11" s="1"/>
  <c r="S685" i="11"/>
  <c r="R676" i="11" a="1"/>
  <c r="R676" i="11" s="1"/>
  <c r="S676" i="11"/>
  <c r="R667" i="11" a="1"/>
  <c r="R667" i="11" s="1"/>
  <c r="S667" i="11"/>
  <c r="R659" i="11" a="1"/>
  <c r="R659" i="11" s="1"/>
  <c r="S659" i="11"/>
  <c r="R651" i="11" a="1"/>
  <c r="R651" i="11" s="1"/>
  <c r="S651" i="11"/>
  <c r="R643" i="11" a="1"/>
  <c r="R643" i="11" s="1"/>
  <c r="S643" i="11"/>
  <c r="R635" i="11" a="1"/>
  <c r="R635" i="11" s="1"/>
  <c r="S635" i="11"/>
  <c r="R627" i="11" a="1"/>
  <c r="R627" i="11" s="1"/>
  <c r="S627" i="11"/>
  <c r="R618" i="11" a="1"/>
  <c r="R618" i="11" s="1"/>
  <c r="S618" i="11"/>
  <c r="R609" i="11" a="1"/>
  <c r="R609" i="11" s="1"/>
  <c r="S609" i="11"/>
  <c r="R601" i="11" a="1"/>
  <c r="R601" i="11" s="1"/>
  <c r="S601" i="11"/>
  <c r="R592" i="11" a="1"/>
  <c r="R592" i="11" s="1"/>
  <c r="S592" i="11"/>
  <c r="R584" i="11" a="1"/>
  <c r="R584" i="11" s="1"/>
  <c r="S584" i="11"/>
  <c r="R576" i="11" a="1"/>
  <c r="R576" i="11" s="1"/>
  <c r="S576" i="11"/>
  <c r="R567" i="11" a="1"/>
  <c r="R567" i="11" s="1"/>
  <c r="S567" i="11"/>
  <c r="R558" i="11" a="1"/>
  <c r="R558" i="11" s="1"/>
  <c r="S558" i="11"/>
  <c r="R550" i="11" a="1"/>
  <c r="R550" i="11" s="1"/>
  <c r="S550" i="11"/>
  <c r="R541" i="11" a="1"/>
  <c r="R541" i="11" s="1"/>
  <c r="S541" i="11"/>
  <c r="R532" i="11" a="1"/>
  <c r="R532" i="11" s="1"/>
  <c r="S532" i="11"/>
  <c r="R524" i="11" a="1"/>
  <c r="R524" i="11" s="1"/>
  <c r="S524" i="11"/>
  <c r="R515" i="11" a="1"/>
  <c r="R515" i="11" s="1"/>
  <c r="S515" i="11"/>
  <c r="R506" i="11" a="1"/>
  <c r="R506" i="11" s="1"/>
  <c r="S506" i="11"/>
  <c r="R498" i="11" a="1"/>
  <c r="R498" i="11" s="1"/>
  <c r="S498" i="11"/>
  <c r="R489" i="11" a="1"/>
  <c r="R489" i="11" s="1"/>
  <c r="S489" i="11"/>
  <c r="R480" i="11" a="1"/>
  <c r="R480" i="11" s="1"/>
  <c r="S480" i="11"/>
  <c r="R472" i="11" a="1"/>
  <c r="R472" i="11" s="1"/>
  <c r="S472" i="11"/>
  <c r="R463" i="11" a="1"/>
  <c r="R463" i="11" s="1"/>
  <c r="S463" i="11"/>
  <c r="R454" i="11" a="1"/>
  <c r="R454" i="11" s="1"/>
  <c r="S454" i="11"/>
  <c r="R446" i="11" a="1"/>
  <c r="R446" i="11" s="1"/>
  <c r="S446" i="11"/>
  <c r="R438" i="11" a="1"/>
  <c r="R438" i="11" s="1"/>
  <c r="S438" i="11"/>
  <c r="R430" i="11" a="1"/>
  <c r="R430" i="11" s="1"/>
  <c r="S430" i="11"/>
  <c r="R422" i="11" a="1"/>
  <c r="R422" i="11" s="1"/>
  <c r="S422" i="11"/>
  <c r="P344" i="11"/>
  <c r="P336" i="11"/>
  <c r="P328" i="11"/>
  <c r="P320" i="11"/>
  <c r="P312" i="11"/>
  <c r="P304" i="11"/>
  <c r="P296" i="11"/>
  <c r="P288" i="11"/>
  <c r="P280" i="11"/>
  <c r="P272" i="11"/>
  <c r="P264" i="11"/>
  <c r="P256" i="11"/>
  <c r="P248" i="11"/>
  <c r="P240" i="11"/>
  <c r="P232" i="11"/>
  <c r="P224" i="11"/>
  <c r="P216" i="11"/>
  <c r="P208" i="11"/>
  <c r="P200" i="11"/>
  <c r="P192" i="11"/>
  <c r="P184" i="11"/>
  <c r="P176" i="11"/>
  <c r="P168" i="11"/>
  <c r="P160" i="11"/>
  <c r="P152" i="11"/>
  <c r="P144" i="11"/>
  <c r="P136" i="11"/>
  <c r="P128" i="11"/>
  <c r="P120" i="11"/>
  <c r="P112" i="11"/>
  <c r="P104" i="11"/>
  <c r="P96" i="11"/>
  <c r="P88" i="11"/>
  <c r="P80" i="11"/>
  <c r="P72" i="11"/>
  <c r="P64" i="11"/>
  <c r="P56" i="11"/>
  <c r="P48" i="11"/>
  <c r="P40" i="11"/>
  <c r="P32" i="11"/>
  <c r="P24" i="11"/>
  <c r="P16" i="11"/>
  <c r="P8" i="11"/>
  <c r="R2135" i="11" a="1"/>
  <c r="R2135" i="11" s="1"/>
  <c r="S2135" i="11" s="1"/>
  <c r="R2119" i="11" a="1"/>
  <c r="R2119" i="11" s="1"/>
  <c r="S2119" i="11" s="1"/>
  <c r="R2103" i="11" a="1"/>
  <c r="R2103" i="11" s="1"/>
  <c r="S2103" i="11" s="1"/>
  <c r="R2087" i="11" a="1"/>
  <c r="R2087" i="11" s="1"/>
  <c r="S2087" i="11" s="1"/>
  <c r="R2071" i="11" a="1"/>
  <c r="R2071" i="11" s="1"/>
  <c r="S2071" i="11" s="1"/>
  <c r="R2055" i="11" a="1"/>
  <c r="R2055" i="11" s="1"/>
  <c r="S2055" i="11" s="1"/>
  <c r="R2041" i="11" a="1"/>
  <c r="R2041" i="11" s="1"/>
  <c r="S2041" i="11" s="1"/>
  <c r="R2029" i="11" a="1"/>
  <c r="R2029" i="11" s="1"/>
  <c r="S2029" i="11" s="1"/>
  <c r="R2017" i="11" a="1"/>
  <c r="R2017" i="11" s="1"/>
  <c r="S2017" i="11" s="1"/>
  <c r="R2007" i="11" a="1"/>
  <c r="R2007" i="11" s="1"/>
  <c r="S2007" i="11" s="1"/>
  <c r="R1995" i="11" a="1"/>
  <c r="R1995" i="11" s="1"/>
  <c r="S1995" i="11" s="1"/>
  <c r="R1983" i="11" a="1"/>
  <c r="R1983" i="11" s="1"/>
  <c r="S1983" i="11" s="1"/>
  <c r="R1972" i="11" a="1"/>
  <c r="R1972" i="11" s="1"/>
  <c r="S1972" i="11" s="1"/>
  <c r="R1961" i="11" a="1"/>
  <c r="R1961" i="11" s="1"/>
  <c r="S1961" i="11" s="1"/>
  <c r="R1952" i="11" a="1"/>
  <c r="R1952" i="11" s="1"/>
  <c r="S1952" i="11" s="1"/>
  <c r="R1941" i="11" a="1"/>
  <c r="R1941" i="11" s="1"/>
  <c r="S1941" i="11" s="1"/>
  <c r="R1931" i="11" a="1"/>
  <c r="R1931" i="11" s="1"/>
  <c r="S1931" i="11" s="1"/>
  <c r="R1921" i="11" a="1"/>
  <c r="R1921" i="11" s="1"/>
  <c r="S1921" i="11" s="1"/>
  <c r="R1911" i="11" a="1"/>
  <c r="R1911" i="11" s="1"/>
  <c r="S1911" i="11" s="1"/>
  <c r="R1900" i="11" a="1"/>
  <c r="R1900" i="11" s="1"/>
  <c r="S1900" i="11" s="1"/>
  <c r="R1889" i="11" a="1"/>
  <c r="R1889" i="11" s="1"/>
  <c r="S1889" i="11" s="1"/>
  <c r="R1879" i="11" a="1"/>
  <c r="R1879" i="11" s="1"/>
  <c r="S1879" i="11" s="1"/>
  <c r="R1869" i="11" a="1"/>
  <c r="R1869" i="11" s="1"/>
  <c r="S1869" i="11" s="1"/>
  <c r="R1859" i="11" a="1"/>
  <c r="R1859" i="11" s="1"/>
  <c r="S1859" i="11" s="1"/>
  <c r="R1849" i="11" a="1"/>
  <c r="R1849" i="11" s="1"/>
  <c r="S1849" i="11" s="1"/>
  <c r="R1839" i="11" a="1"/>
  <c r="R1839" i="11" s="1"/>
  <c r="S1839" i="11" s="1"/>
  <c r="R1829" i="11" a="1"/>
  <c r="R1829" i="11" s="1"/>
  <c r="S1829" i="11" s="1"/>
  <c r="R1819" i="11" a="1"/>
  <c r="R1819" i="11" s="1"/>
  <c r="S1819" i="11" s="1"/>
  <c r="R1809" i="11" a="1"/>
  <c r="R1809" i="11" s="1"/>
  <c r="S1809" i="11" s="1"/>
  <c r="R1799" i="11" a="1"/>
  <c r="R1799" i="11" s="1"/>
  <c r="S1799" i="11" s="1"/>
  <c r="R1789" i="11" a="1"/>
  <c r="R1789" i="11" s="1"/>
  <c r="S1789" i="11" s="1"/>
  <c r="R1779" i="11" a="1"/>
  <c r="R1779" i="11" s="1"/>
  <c r="S1779" i="11" s="1"/>
  <c r="R1769" i="11" a="1"/>
  <c r="R1769" i="11" s="1"/>
  <c r="S1769" i="11" s="1"/>
  <c r="R1759" i="11" a="1"/>
  <c r="R1759" i="11" s="1"/>
  <c r="S1759" i="11" s="1"/>
  <c r="R1749" i="11" a="1"/>
  <c r="R1749" i="11" s="1"/>
  <c r="S1749" i="11" s="1"/>
  <c r="R1741" i="11" a="1"/>
  <c r="R1741" i="11" s="1"/>
  <c r="S1741" i="11" s="1"/>
  <c r="R1732" i="11" a="1"/>
  <c r="R1732" i="11" s="1"/>
  <c r="S1732" i="11" s="1"/>
  <c r="R1723" i="11" a="1"/>
  <c r="R1723" i="11" s="1"/>
  <c r="S1723" i="11" s="1"/>
  <c r="R1713" i="11" a="1"/>
  <c r="R1713" i="11" s="1"/>
  <c r="S1713" i="11" s="1"/>
  <c r="R1703" i="11" a="1"/>
  <c r="R1703" i="11" s="1"/>
  <c r="S1703" i="11" s="1"/>
  <c r="R1695" i="11" a="1"/>
  <c r="R1695" i="11" s="1"/>
  <c r="S1695" i="11" s="1"/>
  <c r="R1687" i="11" a="1"/>
  <c r="R1687" i="11" s="1"/>
  <c r="S1687" i="11" s="1"/>
  <c r="R1678" i="11" a="1"/>
  <c r="R1678" i="11" s="1"/>
  <c r="S1678" i="11" s="1"/>
  <c r="R1670" i="11" a="1"/>
  <c r="R1670" i="11" s="1"/>
  <c r="S1670" i="11" s="1"/>
  <c r="R1661" i="11" a="1"/>
  <c r="R1661" i="11" s="1"/>
  <c r="S1661" i="11" s="1"/>
  <c r="R1653" i="11" a="1"/>
  <c r="R1653" i="11" s="1"/>
  <c r="S1653" i="11" s="1"/>
  <c r="R1644" i="11" a="1"/>
  <c r="R1644" i="11" s="1"/>
  <c r="S1644" i="11" s="1"/>
  <c r="R1634" i="11" a="1"/>
  <c r="R1634" i="11" s="1"/>
  <c r="S1634" i="11" s="1"/>
  <c r="R1626" i="11" a="1"/>
  <c r="R1626" i="11" s="1"/>
  <c r="S1626" i="11" s="1"/>
  <c r="R1617" i="11" a="1"/>
  <c r="R1617" i="11" s="1"/>
  <c r="S1617" i="11" s="1"/>
  <c r="R1608" i="11" a="1"/>
  <c r="R1608" i="11" s="1"/>
  <c r="S1608" i="11" s="1"/>
  <c r="R1599" i="11" a="1"/>
  <c r="R1599" i="11" s="1"/>
  <c r="S1599" i="11" s="1"/>
  <c r="R1590" i="11" a="1"/>
  <c r="R1590" i="11" s="1"/>
  <c r="S1590" i="11" s="1"/>
  <c r="R1581" i="11" a="1"/>
  <c r="R1581" i="11" s="1"/>
  <c r="S1581" i="11" s="1"/>
  <c r="R1572" i="11" a="1"/>
  <c r="R1572" i="11" s="1"/>
  <c r="S1572" i="11" s="1"/>
  <c r="R1563" i="11" a="1"/>
  <c r="R1563" i="11" s="1"/>
  <c r="S1563" i="11" s="1"/>
  <c r="R1554" i="11" a="1"/>
  <c r="R1554" i="11" s="1"/>
  <c r="S1554" i="11" s="1"/>
  <c r="R1545" i="11" a="1"/>
  <c r="R1545" i="11" s="1"/>
  <c r="S1545" i="11" s="1"/>
  <c r="R1536" i="11" a="1"/>
  <c r="R1536" i="11" s="1"/>
  <c r="S1536" i="11" s="1"/>
  <c r="R1528" i="11" a="1"/>
  <c r="R1528" i="11" s="1"/>
  <c r="S1528" i="11" s="1"/>
  <c r="R1519" i="11" a="1"/>
  <c r="R1519" i="11" s="1"/>
  <c r="S1519" i="11" s="1"/>
  <c r="R1510" i="11" a="1"/>
  <c r="R1510" i="11" s="1"/>
  <c r="S1510" i="11" s="1"/>
  <c r="R1502" i="11" a="1"/>
  <c r="R1502" i="11" s="1"/>
  <c r="S1502" i="11" s="1"/>
  <c r="R1493" i="11" a="1"/>
  <c r="R1493" i="11" s="1"/>
  <c r="S1493" i="11" s="1"/>
  <c r="R1484" i="11" a="1"/>
  <c r="R1484" i="11" s="1"/>
  <c r="S1484" i="11" s="1"/>
  <c r="R1475" i="11" a="1"/>
  <c r="R1475" i="11" s="1"/>
  <c r="S1475" i="11" s="1"/>
  <c r="R1466" i="11" a="1"/>
  <c r="R1466" i="11" s="1"/>
  <c r="S1466" i="11" s="1"/>
  <c r="R1457" i="11" a="1"/>
  <c r="R1457" i="11" s="1"/>
  <c r="S1457" i="11" s="1"/>
  <c r="R1448" i="11" a="1"/>
  <c r="R1448" i="11" s="1"/>
  <c r="S1448" i="11" s="1"/>
  <c r="R1439" i="11" a="1"/>
  <c r="R1439" i="11" s="1"/>
  <c r="S1439" i="11" s="1"/>
  <c r="R1430" i="11" a="1"/>
  <c r="R1430" i="11" s="1"/>
  <c r="S1430" i="11" s="1"/>
  <c r="R1421" i="11" a="1"/>
  <c r="R1421" i="11" s="1"/>
  <c r="S1421" i="11" s="1"/>
  <c r="R1412" i="11" a="1"/>
  <c r="R1412" i="11" s="1"/>
  <c r="S1412" i="11" s="1"/>
  <c r="R1403" i="11" a="1"/>
  <c r="R1403" i="11" s="1"/>
  <c r="S1403" i="11" s="1"/>
  <c r="R1394" i="11" a="1"/>
  <c r="R1394" i="11" s="1"/>
  <c r="S1394" i="11" s="1"/>
  <c r="R1386" i="11" a="1"/>
  <c r="R1386" i="11" s="1"/>
  <c r="S1386" i="11" s="1"/>
  <c r="R1377" i="11" a="1"/>
  <c r="R1377" i="11" s="1"/>
  <c r="S1377" i="11" s="1"/>
  <c r="R1369" i="11" a="1"/>
  <c r="R1369" i="11" s="1"/>
  <c r="S1369" i="11" s="1"/>
  <c r="R1361" i="11" a="1"/>
  <c r="R1361" i="11" s="1"/>
  <c r="S1361" i="11" s="1"/>
  <c r="R1352" i="11" a="1"/>
  <c r="R1352" i="11" s="1"/>
  <c r="S1352" i="11" s="1"/>
  <c r="R1343" i="11" a="1"/>
  <c r="R1343" i="11" s="1"/>
  <c r="S1343" i="11" s="1"/>
  <c r="R1334" i="11" a="1"/>
  <c r="R1334" i="11" s="1"/>
  <c r="S1334" i="11" s="1"/>
  <c r="R1326" i="11" a="1"/>
  <c r="R1326" i="11" s="1"/>
  <c r="S1326" i="11" s="1"/>
  <c r="R1318" i="11" a="1"/>
  <c r="R1318" i="11" s="1"/>
  <c r="S1318" i="11" s="1"/>
  <c r="R1309" i="11" a="1"/>
  <c r="R1309" i="11" s="1"/>
  <c r="S1309" i="11" s="1"/>
  <c r="R1301" i="11" a="1"/>
  <c r="R1301" i="11" s="1"/>
  <c r="S1301" i="11" s="1"/>
  <c r="R1292" i="11" a="1"/>
  <c r="R1292" i="11" s="1"/>
  <c r="S1292" i="11" s="1"/>
  <c r="R1283" i="11" a="1"/>
  <c r="R1283" i="11" s="1"/>
  <c r="S1283" i="11" s="1"/>
  <c r="R1274" i="11" a="1"/>
  <c r="R1274" i="11" s="1"/>
  <c r="S1274" i="11" s="1"/>
  <c r="R1265" i="11" a="1"/>
  <c r="R1265" i="11" s="1"/>
  <c r="S1265" i="11" s="1"/>
  <c r="R1256" i="11" a="1"/>
  <c r="R1256" i="11" s="1"/>
  <c r="S1256" i="11" s="1"/>
  <c r="R1248" i="11" a="1"/>
  <c r="R1248" i="11" s="1"/>
  <c r="S1248" i="11" s="1"/>
  <c r="R1239" i="11" a="1"/>
  <c r="R1239" i="11" s="1"/>
  <c r="S1239" i="11" s="1"/>
  <c r="R1230" i="11" a="1"/>
  <c r="R1230" i="11" s="1"/>
  <c r="S1230" i="11" s="1"/>
  <c r="R1221" i="11" a="1"/>
  <c r="R1221" i="11" s="1"/>
  <c r="S1221" i="11" s="1"/>
  <c r="R1212" i="11" a="1"/>
  <c r="R1212" i="11" s="1"/>
  <c r="S1212" i="11" s="1"/>
  <c r="R1203" i="11" a="1"/>
  <c r="R1203" i="11" s="1"/>
  <c r="S1203" i="11" s="1"/>
  <c r="R1194" i="11" a="1"/>
  <c r="R1194" i="11" s="1"/>
  <c r="S1194" i="11" s="1"/>
  <c r="R1185" i="11" a="1"/>
  <c r="R1185" i="11" s="1"/>
  <c r="S1185" i="11" s="1"/>
  <c r="R1176" i="11" a="1"/>
  <c r="R1176" i="11" s="1"/>
  <c r="S1176" i="11" s="1"/>
  <c r="R1168" i="11" a="1"/>
  <c r="R1168" i="11" s="1"/>
  <c r="S1168" i="11" s="1"/>
  <c r="R1159" i="11" a="1"/>
  <c r="R1159" i="11" s="1"/>
  <c r="S1159" i="11" s="1"/>
  <c r="R1150" i="11" a="1"/>
  <c r="R1150" i="11" s="1"/>
  <c r="S1150" i="11" s="1"/>
  <c r="R1141" i="11" a="1"/>
  <c r="R1141" i="11" s="1"/>
  <c r="S1141" i="11" s="1"/>
  <c r="R1132" i="11" a="1"/>
  <c r="R1132" i="11" s="1"/>
  <c r="S1132" i="11" s="1"/>
  <c r="R1123" i="11" a="1"/>
  <c r="R1123" i="11" s="1"/>
  <c r="S1123" i="11" s="1"/>
  <c r="R1114" i="11" a="1"/>
  <c r="R1114" i="11" s="1"/>
  <c r="S1114" i="11" s="1"/>
  <c r="R1106" i="11" a="1"/>
  <c r="R1106" i="11" s="1"/>
  <c r="S1106" i="11" s="1"/>
  <c r="R1098" i="11" a="1"/>
  <c r="R1098" i="11" s="1"/>
  <c r="S1098" i="11" s="1"/>
  <c r="R1090" i="11" a="1"/>
  <c r="R1090" i="11" s="1"/>
  <c r="S1090" i="11" s="1"/>
  <c r="R1082" i="11" a="1"/>
  <c r="R1082" i="11" s="1"/>
  <c r="S1082" i="11" s="1"/>
  <c r="R1074" i="11" a="1"/>
  <c r="R1074" i="11" s="1"/>
  <c r="S1074" i="11" s="1"/>
  <c r="R1066" i="11" a="1"/>
  <c r="R1066" i="11" s="1"/>
  <c r="S1066" i="11" s="1"/>
  <c r="R1058" i="11" a="1"/>
  <c r="R1058" i="11" s="1"/>
  <c r="S1058" i="11" s="1"/>
  <c r="R1049" i="11" a="1"/>
  <c r="R1049" i="11" s="1"/>
  <c r="S1049" i="11" s="1"/>
  <c r="R1041" i="11" a="1"/>
  <c r="R1041" i="11" s="1"/>
  <c r="S1041" i="11" s="1"/>
  <c r="R1033" i="11" a="1"/>
  <c r="R1033" i="11" s="1"/>
  <c r="S1033" i="11" s="1"/>
  <c r="R1025" i="11" a="1"/>
  <c r="R1025" i="11" s="1"/>
  <c r="S1025" i="11" s="1"/>
  <c r="R1017" i="11" a="1"/>
  <c r="R1017" i="11" s="1"/>
  <c r="S1017" i="11" s="1"/>
  <c r="R1008" i="11" a="1"/>
  <c r="R1008" i="11" s="1"/>
  <c r="S1008" i="11" s="1"/>
  <c r="R1000" i="11" a="1"/>
  <c r="R1000" i="11" s="1"/>
  <c r="S1000" i="11" s="1"/>
  <c r="R991" i="11" a="1"/>
  <c r="R991" i="11" s="1"/>
  <c r="S991" i="11" s="1"/>
  <c r="R983" i="11" a="1"/>
  <c r="R983" i="11" s="1"/>
  <c r="S983" i="11" s="1"/>
  <c r="R974" i="11" a="1"/>
  <c r="R974" i="11" s="1"/>
  <c r="S974" i="11" s="1"/>
  <c r="R965" i="11" a="1"/>
  <c r="R965" i="11" s="1"/>
  <c r="S965" i="11" s="1"/>
  <c r="R957" i="11" a="1"/>
  <c r="R957" i="11" s="1"/>
  <c r="S957" i="11" s="1"/>
  <c r="R948" i="11" a="1"/>
  <c r="R948" i="11" s="1"/>
  <c r="S948" i="11" s="1"/>
  <c r="R939" i="11" a="1"/>
  <c r="R939" i="11" s="1"/>
  <c r="S939" i="11" s="1"/>
  <c r="R930" i="11" a="1"/>
  <c r="R930" i="11" s="1"/>
  <c r="S930" i="11" s="1"/>
  <c r="R921" i="11" a="1"/>
  <c r="R921" i="11" s="1"/>
  <c r="S921" i="11" s="1"/>
  <c r="R913" i="11" a="1"/>
  <c r="R913" i="11" s="1"/>
  <c r="S913" i="11" s="1"/>
  <c r="R904" i="11" a="1"/>
  <c r="R904" i="11" s="1"/>
  <c r="S904" i="11" s="1"/>
  <c r="R895" i="11" a="1"/>
  <c r="R895" i="11" s="1"/>
  <c r="S895" i="11" s="1"/>
  <c r="R886" i="11" a="1"/>
  <c r="R886" i="11" s="1"/>
  <c r="S886" i="11" s="1"/>
  <c r="R878" i="11" a="1"/>
  <c r="R878" i="11" s="1"/>
  <c r="S878" i="11" s="1"/>
  <c r="R870" i="11" a="1"/>
  <c r="R870" i="11" s="1"/>
  <c r="S870" i="11" s="1"/>
  <c r="R862" i="11" a="1"/>
  <c r="R862" i="11" s="1"/>
  <c r="S862" i="11" s="1"/>
  <c r="R854" i="11" a="1"/>
  <c r="R854" i="11" s="1"/>
  <c r="S854" i="11" s="1"/>
  <c r="R845" i="11" a="1"/>
  <c r="R845" i="11" s="1"/>
  <c r="S845" i="11" s="1"/>
  <c r="R837" i="11" a="1"/>
  <c r="R837" i="11" s="1"/>
  <c r="S837" i="11" s="1"/>
  <c r="R828" i="11" a="1"/>
  <c r="R828" i="11" s="1"/>
  <c r="S828" i="11" s="1"/>
  <c r="R820" i="11" a="1"/>
  <c r="R820" i="11" s="1"/>
  <c r="S820" i="11" s="1"/>
  <c r="R811" i="11" a="1"/>
  <c r="R811" i="11" s="1"/>
  <c r="S811" i="11" s="1"/>
  <c r="R803" i="11" a="1"/>
  <c r="R803" i="11" s="1"/>
  <c r="S803" i="11" s="1"/>
  <c r="R794" i="11" a="1"/>
  <c r="R794" i="11" s="1"/>
  <c r="S794" i="11" s="1"/>
  <c r="R785" i="11" a="1"/>
  <c r="R785" i="11" s="1"/>
  <c r="S785" i="11" s="1"/>
  <c r="R777" i="11" a="1"/>
  <c r="R777" i="11" s="1"/>
  <c r="S777" i="11" s="1"/>
  <c r="R769" i="11" a="1"/>
  <c r="R769" i="11" s="1"/>
  <c r="S769" i="11" s="1"/>
  <c r="R761" i="11" a="1"/>
  <c r="R761" i="11" s="1"/>
  <c r="S761" i="11" s="1"/>
  <c r="R753" i="11" a="1"/>
  <c r="R753" i="11" s="1"/>
  <c r="S753" i="11" s="1"/>
  <c r="R745" i="11" a="1"/>
  <c r="R745" i="11" s="1"/>
  <c r="S745" i="11" s="1"/>
  <c r="R736" i="11" a="1"/>
  <c r="R736" i="11" s="1"/>
  <c r="S736" i="11" s="1"/>
  <c r="R727" i="11" a="1"/>
  <c r="R727" i="11" s="1"/>
  <c r="S727" i="11" s="1"/>
  <c r="R719" i="11" a="1"/>
  <c r="R719" i="11" s="1"/>
  <c r="S719" i="11" s="1"/>
  <c r="R710" i="11" a="1"/>
  <c r="R710" i="11" s="1"/>
  <c r="S710" i="11" s="1"/>
  <c r="P999" i="11"/>
  <c r="P991" i="11"/>
  <c r="P983" i="11"/>
  <c r="P975" i="11"/>
  <c r="P967" i="11"/>
  <c r="P959" i="11"/>
  <c r="P951" i="11"/>
  <c r="P943" i="11"/>
  <c r="P935" i="11"/>
  <c r="P927" i="11"/>
  <c r="P919" i="11"/>
  <c r="P903" i="11"/>
  <c r="P895" i="11"/>
  <c r="P887" i="11"/>
  <c r="P879" i="11"/>
  <c r="P871" i="11"/>
  <c r="P863" i="11"/>
  <c r="P855" i="11"/>
  <c r="P839" i="11"/>
  <c r="P831" i="11"/>
  <c r="P823" i="11"/>
  <c r="P815" i="11"/>
  <c r="P807" i="11"/>
  <c r="P799" i="11"/>
  <c r="P791" i="11"/>
  <c r="P783" i="11"/>
  <c r="P775" i="11"/>
  <c r="P767" i="11"/>
  <c r="P759" i="11"/>
  <c r="P751" i="11"/>
  <c r="P743" i="11"/>
  <c r="P735" i="11"/>
  <c r="P727" i="11"/>
  <c r="P719" i="11"/>
  <c r="P711" i="11"/>
  <c r="P703" i="11"/>
  <c r="P695" i="11"/>
  <c r="P687" i="11"/>
  <c r="P679" i="11"/>
  <c r="P671" i="11"/>
  <c r="P663" i="11"/>
  <c r="P655" i="11"/>
  <c r="P647" i="11"/>
  <c r="P639" i="11"/>
  <c r="P631" i="11"/>
  <c r="P623" i="11"/>
  <c r="P615" i="11"/>
  <c r="P607" i="11"/>
  <c r="P599" i="11"/>
  <c r="P591" i="11"/>
  <c r="P583" i="11"/>
  <c r="P575" i="11"/>
  <c r="P567" i="11"/>
  <c r="P559" i="11"/>
  <c r="P551" i="11"/>
  <c r="P543" i="11"/>
  <c r="P527" i="11"/>
  <c r="P519" i="11"/>
  <c r="P511" i="11"/>
  <c r="P503" i="11"/>
  <c r="P495" i="11"/>
  <c r="P487" i="11"/>
  <c r="P479" i="11"/>
  <c r="P471" i="11"/>
  <c r="P463" i="11"/>
  <c r="P455" i="11"/>
  <c r="P447" i="11"/>
  <c r="P439" i="11"/>
  <c r="P431" i="11"/>
  <c r="P423" i="11"/>
  <c r="P415" i="11"/>
  <c r="P407" i="11"/>
  <c r="P391" i="11"/>
  <c r="P383" i="11"/>
  <c r="P375" i="11"/>
  <c r="P367" i="11"/>
  <c r="P359" i="11"/>
  <c r="P351" i="11"/>
  <c r="P343" i="11"/>
  <c r="P335" i="11"/>
  <c r="P319" i="11"/>
  <c r="P311" i="11"/>
  <c r="P303" i="11"/>
  <c r="P295" i="11"/>
  <c r="P287" i="11"/>
  <c r="P279" i="11"/>
  <c r="P263" i="11"/>
  <c r="P255" i="11"/>
  <c r="P247" i="11"/>
  <c r="P239" i="11"/>
  <c r="P231" i="11"/>
  <c r="P223" i="11"/>
  <c r="P215" i="11"/>
  <c r="P207" i="11"/>
  <c r="P199" i="11"/>
  <c r="P191" i="11"/>
  <c r="P183" i="11"/>
  <c r="P175" i="11"/>
  <c r="P167" i="11"/>
  <c r="P159" i="11"/>
  <c r="P151" i="11"/>
  <c r="P143" i="11"/>
  <c r="P135" i="11"/>
  <c r="P127" i="11"/>
  <c r="P119" i="11"/>
  <c r="P111" i="11"/>
  <c r="P103" i="11"/>
  <c r="P95" i="11"/>
  <c r="P87" i="11"/>
  <c r="P79" i="11"/>
  <c r="P71" i="11"/>
  <c r="P63" i="11"/>
  <c r="P55" i="11"/>
  <c r="P47" i="11"/>
  <c r="P39" i="11"/>
  <c r="P31" i="11"/>
  <c r="P23" i="11"/>
  <c r="P15" i="11"/>
  <c r="P7" i="11"/>
  <c r="R2133" i="11" a="1"/>
  <c r="R2133" i="11" s="1"/>
  <c r="S2133" i="11" s="1"/>
  <c r="R2117" i="11" a="1"/>
  <c r="R2117" i="11" s="1"/>
  <c r="S2117" i="11" s="1"/>
  <c r="R2101" i="11" a="1"/>
  <c r="R2101" i="11" s="1"/>
  <c r="S2101" i="11" s="1"/>
  <c r="R2085" i="11" a="1"/>
  <c r="R2085" i="11" s="1"/>
  <c r="S2085" i="11" s="1"/>
  <c r="R2069" i="11" a="1"/>
  <c r="R2069" i="11" s="1"/>
  <c r="S2069" i="11" s="1"/>
  <c r="R2053" i="11" a="1"/>
  <c r="R2053" i="11" s="1"/>
  <c r="S2053" i="11" s="1"/>
  <c r="R2039" i="11" a="1"/>
  <c r="R2039" i="11" s="1"/>
  <c r="S2039" i="11" s="1"/>
  <c r="R2027" i="11" a="1"/>
  <c r="R2027" i="11" s="1"/>
  <c r="S2027" i="11" s="1"/>
  <c r="R2015" i="11" a="1"/>
  <c r="R2015" i="11" s="1"/>
  <c r="S2015" i="11" s="1"/>
  <c r="R2005" i="11" a="1"/>
  <c r="R2005" i="11" s="1"/>
  <c r="S2005" i="11" s="1"/>
  <c r="R1993" i="11" a="1"/>
  <c r="R1993" i="11" s="1"/>
  <c r="S1993" i="11" s="1"/>
  <c r="R1981" i="11" a="1"/>
  <c r="R1981" i="11" s="1"/>
  <c r="S1981" i="11" s="1"/>
  <c r="R1970" i="11" a="1"/>
  <c r="R1970" i="11" s="1"/>
  <c r="S1970" i="11" s="1"/>
  <c r="R1960" i="11" a="1"/>
  <c r="R1960" i="11" s="1"/>
  <c r="S1960" i="11" s="1"/>
  <c r="R1951" i="11" a="1"/>
  <c r="R1951" i="11" s="1"/>
  <c r="S1951" i="11" s="1"/>
  <c r="R1940" i="11" a="1"/>
  <c r="R1940" i="11" s="1"/>
  <c r="S1940" i="11" s="1"/>
  <c r="R1929" i="11" a="1"/>
  <c r="R1929" i="11" s="1"/>
  <c r="S1929" i="11" s="1"/>
  <c r="R1919" i="11" a="1"/>
  <c r="R1919" i="11" s="1"/>
  <c r="S1919" i="11" s="1"/>
  <c r="R1909" i="11" a="1"/>
  <c r="R1909" i="11" s="1"/>
  <c r="S1909" i="11" s="1"/>
  <c r="R1899" i="11" a="1"/>
  <c r="R1899" i="11" s="1"/>
  <c r="S1899" i="11" s="1"/>
  <c r="R1888" i="11" a="1"/>
  <c r="R1888" i="11" s="1"/>
  <c r="S1888" i="11" s="1"/>
  <c r="R1878" i="11" a="1"/>
  <c r="R1878" i="11" s="1"/>
  <c r="S1878" i="11" s="1"/>
  <c r="R1868" i="11" a="1"/>
  <c r="R1868" i="11" s="1"/>
  <c r="S1868" i="11" s="1"/>
  <c r="R1858" i="11" a="1"/>
  <c r="R1858" i="11" s="1"/>
  <c r="S1858" i="11" s="1"/>
  <c r="R1848" i="11" a="1"/>
  <c r="R1848" i="11" s="1"/>
  <c r="S1848" i="11" s="1"/>
  <c r="R1838" i="11" a="1"/>
  <c r="R1838" i="11" s="1"/>
  <c r="S1838" i="11" s="1"/>
  <c r="R1828" i="11" a="1"/>
  <c r="R1828" i="11" s="1"/>
  <c r="S1828" i="11" s="1"/>
  <c r="R1818" i="11" a="1"/>
  <c r="R1818" i="11" s="1"/>
  <c r="S1818" i="11" s="1"/>
  <c r="R1808" i="11" a="1"/>
  <c r="R1808" i="11" s="1"/>
  <c r="S1808" i="11" s="1"/>
  <c r="R1798" i="11" a="1"/>
  <c r="R1798" i="11" s="1"/>
  <c r="S1798" i="11" s="1"/>
  <c r="R1788" i="11" a="1"/>
  <c r="R1788" i="11" s="1"/>
  <c r="S1788" i="11" s="1"/>
  <c r="R1778" i="11" a="1"/>
  <c r="R1778" i="11" s="1"/>
  <c r="S1778" i="11" s="1"/>
  <c r="R1768" i="11" a="1"/>
  <c r="R1768" i="11" s="1"/>
  <c r="S1768" i="11" s="1"/>
  <c r="R1758" i="11" a="1"/>
  <c r="R1758" i="11" s="1"/>
  <c r="S1758" i="11" s="1"/>
  <c r="R1748" i="11" a="1"/>
  <c r="R1748" i="11" s="1"/>
  <c r="S1748" i="11" s="1"/>
  <c r="R1740" i="11" a="1"/>
  <c r="R1740" i="11" s="1"/>
  <c r="S1740" i="11" s="1"/>
  <c r="R1731" i="11" a="1"/>
  <c r="R1731" i="11" s="1"/>
  <c r="S1731" i="11" s="1"/>
  <c r="R1721" i="11" a="1"/>
  <c r="R1721" i="11" s="1"/>
  <c r="S1721" i="11" s="1"/>
  <c r="R1712" i="11" a="1"/>
  <c r="R1712" i="11" s="1"/>
  <c r="S1712" i="11" s="1"/>
  <c r="R1702" i="11" a="1"/>
  <c r="R1702" i="11" s="1"/>
  <c r="S1702" i="11" s="1"/>
  <c r="R1694" i="11" a="1"/>
  <c r="R1694" i="11" s="1"/>
  <c r="S1694" i="11" s="1"/>
  <c r="R1686" i="11" a="1"/>
  <c r="R1686" i="11" s="1"/>
  <c r="S1686" i="11" s="1"/>
  <c r="R1677" i="11" a="1"/>
  <c r="R1677" i="11" s="1"/>
  <c r="S1677" i="11" s="1"/>
  <c r="R1669" i="11" a="1"/>
  <c r="R1669" i="11" s="1"/>
  <c r="S1669" i="11" s="1"/>
  <c r="R1660" i="11" a="1"/>
  <c r="R1660" i="11" s="1"/>
  <c r="S1660" i="11" s="1"/>
  <c r="R1652" i="11" a="1"/>
  <c r="R1652" i="11" s="1"/>
  <c r="S1652" i="11" s="1"/>
  <c r="R1643" i="11" a="1"/>
  <c r="R1643" i="11" s="1"/>
  <c r="S1643" i="11" s="1"/>
  <c r="R1633" i="11" a="1"/>
  <c r="R1633" i="11" s="1"/>
  <c r="S1633" i="11" s="1"/>
  <c r="R1625" i="11" a="1"/>
  <c r="R1625" i="11" s="1"/>
  <c r="S1625" i="11" s="1"/>
  <c r="R1616" i="11" a="1"/>
  <c r="R1616" i="11" s="1"/>
  <c r="S1616" i="11" s="1"/>
  <c r="R1607" i="11" a="1"/>
  <c r="R1607" i="11" s="1"/>
  <c r="S1607" i="11" s="1"/>
  <c r="R1598" i="11" a="1"/>
  <c r="R1598" i="11" s="1"/>
  <c r="S1598" i="11" s="1"/>
  <c r="R1589" i="11" a="1"/>
  <c r="R1589" i="11" s="1"/>
  <c r="S1589" i="11" s="1"/>
  <c r="R1580" i="11" a="1"/>
  <c r="R1580" i="11" s="1"/>
  <c r="S1580" i="11" s="1"/>
  <c r="R1571" i="11" a="1"/>
  <c r="R1571" i="11" s="1"/>
  <c r="S1571" i="11" s="1"/>
  <c r="R1562" i="11" a="1"/>
  <c r="R1562" i="11" s="1"/>
  <c r="S1562" i="11" s="1"/>
  <c r="R1553" i="11" a="1"/>
  <c r="R1553" i="11" s="1"/>
  <c r="S1553" i="11" s="1"/>
  <c r="R1544" i="11" a="1"/>
  <c r="R1544" i="11" s="1"/>
  <c r="S1544" i="11" s="1"/>
  <c r="R1535" i="11" a="1"/>
  <c r="R1535" i="11" s="1"/>
  <c r="S1535" i="11" s="1"/>
  <c r="R1527" i="11" a="1"/>
  <c r="R1527" i="11" s="1"/>
  <c r="S1527" i="11" s="1"/>
  <c r="R1518" i="11" a="1"/>
  <c r="R1518" i="11" s="1"/>
  <c r="S1518" i="11" s="1"/>
  <c r="R1509" i="11" a="1"/>
  <c r="R1509" i="11" s="1"/>
  <c r="S1509" i="11" s="1"/>
  <c r="R1501" i="11" a="1"/>
  <c r="R1501" i="11" s="1"/>
  <c r="S1501" i="11" s="1"/>
  <c r="R1492" i="11" a="1"/>
  <c r="R1492" i="11" s="1"/>
  <c r="S1492" i="11" s="1"/>
  <c r="R1483" i="11" a="1"/>
  <c r="R1483" i="11" s="1"/>
  <c r="S1483" i="11" s="1"/>
  <c r="R1474" i="11" a="1"/>
  <c r="R1474" i="11" s="1"/>
  <c r="S1474" i="11" s="1"/>
  <c r="R1465" i="11" a="1"/>
  <c r="R1465" i="11" s="1"/>
  <c r="S1465" i="11" s="1"/>
  <c r="R1456" i="11" a="1"/>
  <c r="R1456" i="11" s="1"/>
  <c r="S1456" i="11" s="1"/>
  <c r="R1447" i="11" a="1"/>
  <c r="R1447" i="11" s="1"/>
  <c r="S1447" i="11" s="1"/>
  <c r="R1438" i="11" a="1"/>
  <c r="R1438" i="11" s="1"/>
  <c r="S1438" i="11" s="1"/>
  <c r="R1429" i="11" a="1"/>
  <c r="R1429" i="11" s="1"/>
  <c r="S1429" i="11" s="1"/>
  <c r="R1420" i="11" a="1"/>
  <c r="R1420" i="11" s="1"/>
  <c r="S1420" i="11" s="1"/>
  <c r="R1411" i="11" a="1"/>
  <c r="R1411" i="11" s="1"/>
  <c r="S1411" i="11" s="1"/>
  <c r="R1402" i="11" a="1"/>
  <c r="R1402" i="11" s="1"/>
  <c r="S1402" i="11" s="1"/>
  <c r="R1393" i="11" a="1"/>
  <c r="R1393" i="11" s="1"/>
  <c r="S1393" i="11" s="1"/>
  <c r="R1385" i="11" a="1"/>
  <c r="R1385" i="11" s="1"/>
  <c r="S1385" i="11" s="1"/>
  <c r="R1376" i="11" a="1"/>
  <c r="R1376" i="11" s="1"/>
  <c r="S1376" i="11" s="1"/>
  <c r="R1368" i="11" a="1"/>
  <c r="R1368" i="11" s="1"/>
  <c r="S1368" i="11" s="1"/>
  <c r="R1360" i="11" a="1"/>
  <c r="R1360" i="11" s="1"/>
  <c r="S1360" i="11" s="1"/>
  <c r="R1351" i="11" a="1"/>
  <c r="R1351" i="11" s="1"/>
  <c r="S1351" i="11" s="1"/>
  <c r="R1342" i="11" a="1"/>
  <c r="R1342" i="11" s="1"/>
  <c r="S1342" i="11" s="1"/>
  <c r="R1333" i="11" a="1"/>
  <c r="R1333" i="11" s="1"/>
  <c r="S1333" i="11" s="1"/>
  <c r="R1325" i="11" a="1"/>
  <c r="R1325" i="11" s="1"/>
  <c r="S1325" i="11" s="1"/>
  <c r="R1316" i="11" a="1"/>
  <c r="R1316" i="11" s="1"/>
  <c r="S1316" i="11" s="1"/>
  <c r="R1308" i="11" a="1"/>
  <c r="R1308" i="11" s="1"/>
  <c r="S1308" i="11" s="1"/>
  <c r="R1299" i="11" a="1"/>
  <c r="R1299" i="11" s="1"/>
  <c r="S1299" i="11" s="1"/>
  <c r="R1291" i="11" a="1"/>
  <c r="R1291" i="11" s="1"/>
  <c r="S1291" i="11" s="1"/>
  <c r="R1282" i="11" a="1"/>
  <c r="R1282" i="11" s="1"/>
  <c r="S1282" i="11" s="1"/>
  <c r="R1273" i="11" a="1"/>
  <c r="R1273" i="11" s="1"/>
  <c r="S1273" i="11" s="1"/>
  <c r="R1264" i="11" a="1"/>
  <c r="R1264" i="11" s="1"/>
  <c r="S1264" i="11" s="1"/>
  <c r="R1255" i="11" a="1"/>
  <c r="R1255" i="11" s="1"/>
  <c r="S1255" i="11" s="1"/>
  <c r="R1246" i="11" a="1"/>
  <c r="R1246" i="11" s="1"/>
  <c r="S1246" i="11" s="1"/>
  <c r="R1238" i="11" a="1"/>
  <c r="R1238" i="11" s="1"/>
  <c r="S1238" i="11" s="1"/>
  <c r="R1229" i="11" a="1"/>
  <c r="R1229" i="11" s="1"/>
  <c r="S1229" i="11" s="1"/>
  <c r="R1220" i="11" a="1"/>
  <c r="R1220" i="11" s="1"/>
  <c r="S1220" i="11" s="1"/>
  <c r="R1211" i="11" a="1"/>
  <c r="R1211" i="11" s="1"/>
  <c r="S1211" i="11" s="1"/>
  <c r="R1202" i="11" a="1"/>
  <c r="R1202" i="11" s="1"/>
  <c r="S1202" i="11" s="1"/>
  <c r="R1193" i="11" a="1"/>
  <c r="R1193" i="11" s="1"/>
  <c r="S1193" i="11" s="1"/>
  <c r="R1184" i="11" a="1"/>
  <c r="R1184" i="11" s="1"/>
  <c r="S1184" i="11" s="1"/>
  <c r="R1175" i="11" a="1"/>
  <c r="R1175" i="11" s="1"/>
  <c r="S1175" i="11" s="1"/>
  <c r="R1166" i="11" a="1"/>
  <c r="R1166" i="11" s="1"/>
  <c r="S1166" i="11" s="1"/>
  <c r="R1158" i="11" a="1"/>
  <c r="R1158" i="11" s="1"/>
  <c r="S1158" i="11" s="1"/>
  <c r="R1149" i="11" a="1"/>
  <c r="R1149" i="11" s="1"/>
  <c r="S1149" i="11" s="1"/>
  <c r="R1140" i="11" a="1"/>
  <c r="R1140" i="11" s="1"/>
  <c r="S1140" i="11" s="1"/>
  <c r="R1131" i="11" a="1"/>
  <c r="R1131" i="11" s="1"/>
  <c r="S1131" i="11" s="1"/>
  <c r="R1122" i="11" a="1"/>
  <c r="R1122" i="11" s="1"/>
  <c r="S1122" i="11" s="1"/>
  <c r="R1113" i="11" a="1"/>
  <c r="R1113" i="11" s="1"/>
  <c r="S1113" i="11" s="1"/>
  <c r="R1105" i="11" a="1"/>
  <c r="R1105" i="11" s="1"/>
  <c r="S1105" i="11" s="1"/>
  <c r="R1097" i="11" a="1"/>
  <c r="R1097" i="11" s="1"/>
  <c r="S1097" i="11" s="1"/>
  <c r="R1089" i="11" a="1"/>
  <c r="R1089" i="11" s="1"/>
  <c r="S1089" i="11" s="1"/>
  <c r="R1081" i="11" a="1"/>
  <c r="R1081" i="11" s="1"/>
  <c r="S1081" i="11" s="1"/>
  <c r="R1073" i="11" a="1"/>
  <c r="R1073" i="11" s="1"/>
  <c r="S1073" i="11" s="1"/>
  <c r="R1065" i="11" a="1"/>
  <c r="R1065" i="11" s="1"/>
  <c r="S1065" i="11" s="1"/>
  <c r="R1057" i="11" a="1"/>
  <c r="R1057" i="11" s="1"/>
  <c r="S1057" i="11" s="1"/>
  <c r="R1048" i="11" a="1"/>
  <c r="R1048" i="11" s="1"/>
  <c r="S1048" i="11" s="1"/>
  <c r="R1040" i="11" a="1"/>
  <c r="R1040" i="11" s="1"/>
  <c r="S1040" i="11" s="1"/>
  <c r="R1032" i="11" a="1"/>
  <c r="R1032" i="11" s="1"/>
  <c r="S1032" i="11" s="1"/>
  <c r="R1024" i="11" a="1"/>
  <c r="R1024" i="11" s="1"/>
  <c r="S1024" i="11" s="1"/>
  <c r="R1016" i="11" a="1"/>
  <c r="R1016" i="11" s="1"/>
  <c r="S1016" i="11" s="1"/>
  <c r="R1007" i="11" a="1"/>
  <c r="R1007" i="11" s="1"/>
  <c r="S1007" i="11" s="1"/>
  <c r="R999" i="11" a="1"/>
  <c r="R999" i="11" s="1"/>
  <c r="S999" i="11" s="1"/>
  <c r="R990" i="11" a="1"/>
  <c r="R990" i="11" s="1"/>
  <c r="S990" i="11" s="1"/>
  <c r="R982" i="11" a="1"/>
  <c r="R982" i="11" s="1"/>
  <c r="S982" i="11" s="1"/>
  <c r="R973" i="11" a="1"/>
  <c r="R973" i="11" s="1"/>
  <c r="S973" i="11" s="1"/>
  <c r="R964" i="11" a="1"/>
  <c r="R964" i="11" s="1"/>
  <c r="S964" i="11" s="1"/>
  <c r="R956" i="11" a="1"/>
  <c r="R956" i="11" s="1"/>
  <c r="S956" i="11" s="1"/>
  <c r="R947" i="11" a="1"/>
  <c r="R947" i="11" s="1"/>
  <c r="S947" i="11" s="1"/>
  <c r="R938" i="11" a="1"/>
  <c r="R938" i="11" s="1"/>
  <c r="S938" i="11" s="1"/>
  <c r="R929" i="11" a="1"/>
  <c r="R929" i="11" s="1"/>
  <c r="S929" i="11" s="1"/>
  <c r="R920" i="11" a="1"/>
  <c r="R920" i="11" s="1"/>
  <c r="S920" i="11" s="1"/>
  <c r="R912" i="11" a="1"/>
  <c r="R912" i="11" s="1"/>
  <c r="S912" i="11" s="1"/>
  <c r="R903" i="11" a="1"/>
  <c r="R903" i="11" s="1"/>
  <c r="S903" i="11" s="1"/>
  <c r="R894" i="11" a="1"/>
  <c r="R894" i="11" s="1"/>
  <c r="S894" i="11" s="1"/>
  <c r="R885" i="11" a="1"/>
  <c r="R885" i="11" s="1"/>
  <c r="S885" i="11" s="1"/>
  <c r="R877" i="11" a="1"/>
  <c r="R877" i="11" s="1"/>
  <c r="S877" i="11" s="1"/>
  <c r="R869" i="11" a="1"/>
  <c r="R869" i="11" s="1"/>
  <c r="S869" i="11"/>
  <c r="R861" i="11" a="1"/>
  <c r="R861" i="11" s="1"/>
  <c r="S861" i="11" s="1"/>
  <c r="R853" i="11" a="1"/>
  <c r="R853" i="11" s="1"/>
  <c r="S853" i="11" s="1"/>
  <c r="R844" i="11" a="1"/>
  <c r="R844" i="11" s="1"/>
  <c r="S844" i="11" s="1"/>
  <c r="R836" i="11" a="1"/>
  <c r="R836" i="11" s="1"/>
  <c r="S836" i="11" s="1"/>
  <c r="R827" i="11" a="1"/>
  <c r="R827" i="11" s="1"/>
  <c r="S827" i="11" s="1"/>
  <c r="R819" i="11" a="1"/>
  <c r="R819" i="11" s="1"/>
  <c r="S819" i="11" s="1"/>
  <c r="R810" i="11" a="1"/>
  <c r="R810" i="11" s="1"/>
  <c r="S810" i="11" s="1"/>
  <c r="R801" i="11" a="1"/>
  <c r="R801" i="11" s="1"/>
  <c r="S801" i="11" s="1"/>
  <c r="R793" i="11" a="1"/>
  <c r="R793" i="11" s="1"/>
  <c r="S793" i="11" s="1"/>
  <c r="R784" i="11" a="1"/>
  <c r="R784" i="11" s="1"/>
  <c r="S784" i="11" s="1"/>
  <c r="R776" i="11" a="1"/>
  <c r="R776" i="11" s="1"/>
  <c r="S776" i="11" s="1"/>
  <c r="R768" i="11" a="1"/>
  <c r="R768" i="11" s="1"/>
  <c r="S768" i="11" s="1"/>
  <c r="R760" i="11" a="1"/>
  <c r="R760" i="11" s="1"/>
  <c r="S760" i="11" s="1"/>
  <c r="R752" i="11" a="1"/>
  <c r="R752" i="11" s="1"/>
  <c r="S752" i="11" s="1"/>
  <c r="R744" i="11" a="1"/>
  <c r="R744" i="11" s="1"/>
  <c r="S744" i="11" s="1"/>
  <c r="R735" i="11" a="1"/>
  <c r="R735" i="11" s="1"/>
  <c r="S735" i="11" s="1"/>
  <c r="R726" i="11" a="1"/>
  <c r="R726" i="11" s="1"/>
  <c r="S726" i="11" s="1"/>
  <c r="R718" i="11" a="1"/>
  <c r="R718" i="11" s="1"/>
  <c r="S718" i="11" s="1"/>
  <c r="R709" i="11" a="1"/>
  <c r="R709" i="11" s="1"/>
  <c r="S709" i="11" s="1"/>
  <c r="R2147" i="11" a="1"/>
  <c r="R2147" i="11" s="1"/>
  <c r="S2147" i="11" s="1"/>
  <c r="R2131" i="11" a="1"/>
  <c r="R2131" i="11" s="1"/>
  <c r="S2131" i="11" s="1"/>
  <c r="R2115" i="11" a="1"/>
  <c r="R2115" i="11" s="1"/>
  <c r="S2115" i="11" s="1"/>
  <c r="R2099" i="11" a="1"/>
  <c r="R2099" i="11" s="1"/>
  <c r="S2099" i="11" s="1"/>
  <c r="R2083" i="11" a="1"/>
  <c r="R2083" i="11" s="1"/>
  <c r="S2083" i="11" s="1"/>
  <c r="R2067" i="11" a="1"/>
  <c r="R2067" i="11" s="1"/>
  <c r="S2067" i="11" s="1"/>
  <c r="R2051" i="11" a="1"/>
  <c r="R2051" i="11" s="1"/>
  <c r="S2051" i="11" s="1"/>
  <c r="R2038" i="11" a="1"/>
  <c r="R2038" i="11" s="1"/>
  <c r="S2038" i="11" s="1"/>
  <c r="R2026" i="11" a="1"/>
  <c r="R2026" i="11" s="1"/>
  <c r="S2026" i="11" s="1"/>
  <c r="R2014" i="11" a="1"/>
  <c r="R2014" i="11" s="1"/>
  <c r="S2014" i="11" s="1"/>
  <c r="R2004" i="11" a="1"/>
  <c r="R2004" i="11" s="1"/>
  <c r="S2004" i="11" s="1"/>
  <c r="R1992" i="11" a="1"/>
  <c r="R1992" i="11" s="1"/>
  <c r="S1992" i="11" s="1"/>
  <c r="R1980" i="11" a="1"/>
  <c r="R1980" i="11" s="1"/>
  <c r="S1980" i="11" s="1"/>
  <c r="R1969" i="11" a="1"/>
  <c r="R1969" i="11" s="1"/>
  <c r="S1969" i="11" s="1"/>
  <c r="R1958" i="11" a="1"/>
  <c r="R1958" i="11" s="1"/>
  <c r="S1958" i="11" s="1"/>
  <c r="R1949" i="11" a="1"/>
  <c r="R1949" i="11" s="1"/>
  <c r="S1949" i="11" s="1"/>
  <c r="R1939" i="11" a="1"/>
  <c r="R1939" i="11" s="1"/>
  <c r="S1939" i="11" s="1"/>
  <c r="R1928" i="11" a="1"/>
  <c r="R1928" i="11" s="1"/>
  <c r="S1928" i="11" s="1"/>
  <c r="R1918" i="11" a="1"/>
  <c r="R1918" i="11" s="1"/>
  <c r="S1918" i="11" s="1"/>
  <c r="R1908" i="11" a="1"/>
  <c r="R1908" i="11" s="1"/>
  <c r="S1908" i="11" s="1"/>
  <c r="R1897" i="11" a="1"/>
  <c r="R1897" i="11" s="1"/>
  <c r="S1897" i="11" s="1"/>
  <c r="R1887" i="11" a="1"/>
  <c r="R1887" i="11" s="1"/>
  <c r="S1887" i="11" s="1"/>
  <c r="R1876" i="11" a="1"/>
  <c r="R1876" i="11" s="1"/>
  <c r="S1876" i="11" s="1"/>
  <c r="R1866" i="11" a="1"/>
  <c r="R1866" i="11" s="1"/>
  <c r="S1866" i="11" s="1"/>
  <c r="R1856" i="11" a="1"/>
  <c r="R1856" i="11" s="1"/>
  <c r="S1856" i="11" s="1"/>
  <c r="R1847" i="11" a="1"/>
  <c r="R1847" i="11" s="1"/>
  <c r="S1847" i="11" s="1"/>
  <c r="R1837" i="11" a="1"/>
  <c r="R1837" i="11" s="1"/>
  <c r="S1837" i="11" s="1"/>
  <c r="R1827" i="11" a="1"/>
  <c r="R1827" i="11" s="1"/>
  <c r="S1827" i="11" s="1"/>
  <c r="R1817" i="11" a="1"/>
  <c r="R1817" i="11" s="1"/>
  <c r="S1817" i="11" s="1"/>
  <c r="R1807" i="11" a="1"/>
  <c r="R1807" i="11" s="1"/>
  <c r="S1807" i="11" s="1"/>
  <c r="R1797" i="11" a="1"/>
  <c r="R1797" i="11" s="1"/>
  <c r="S1797" i="11" s="1"/>
  <c r="R1787" i="11" a="1"/>
  <c r="R1787" i="11" s="1"/>
  <c r="S1787" i="11" s="1"/>
  <c r="R1777" i="11" a="1"/>
  <c r="R1777" i="11" s="1"/>
  <c r="S1777" i="11" s="1"/>
  <c r="R1767" i="11" a="1"/>
  <c r="R1767" i="11" s="1"/>
  <c r="S1767" i="11" s="1"/>
  <c r="R1757" i="11" a="1"/>
  <c r="R1757" i="11" s="1"/>
  <c r="S1757" i="11" s="1"/>
  <c r="R1747" i="11" a="1"/>
  <c r="R1747" i="11" s="1"/>
  <c r="S1747" i="11" s="1"/>
  <c r="R1739" i="11" a="1"/>
  <c r="R1739" i="11" s="1"/>
  <c r="S1739" i="11" s="1"/>
  <c r="R1730" i="11" a="1"/>
  <c r="R1730" i="11" s="1"/>
  <c r="S1730" i="11" s="1"/>
  <c r="R1720" i="11" a="1"/>
  <c r="R1720" i="11" s="1"/>
  <c r="S1720" i="11" s="1"/>
  <c r="R1711" i="11" a="1"/>
  <c r="R1711" i="11" s="1"/>
  <c r="S1711" i="11" s="1"/>
  <c r="R1701" i="11" a="1"/>
  <c r="R1701" i="11" s="1"/>
  <c r="S1701" i="11" s="1"/>
  <c r="R1693" i="11" a="1"/>
  <c r="R1693" i="11" s="1"/>
  <c r="S1693" i="11" s="1"/>
  <c r="R1685" i="11" a="1"/>
  <c r="R1685" i="11" s="1"/>
  <c r="S1685" i="11" s="1"/>
  <c r="R1676" i="11" a="1"/>
  <c r="R1676" i="11" s="1"/>
  <c r="S1676" i="11" s="1"/>
  <c r="R1668" i="11" a="1"/>
  <c r="R1668" i="11" s="1"/>
  <c r="S1668" i="11" s="1"/>
  <c r="R1659" i="11" a="1"/>
  <c r="R1659" i="11" s="1"/>
  <c r="S1659" i="11" s="1"/>
  <c r="R1651" i="11" a="1"/>
  <c r="R1651" i="11" s="1"/>
  <c r="S1651" i="11" s="1"/>
  <c r="R1641" i="11" a="1"/>
  <c r="R1641" i="11" s="1"/>
  <c r="S1641" i="11" s="1"/>
  <c r="R1632" i="11" a="1"/>
  <c r="R1632" i="11" s="1"/>
  <c r="S1632" i="11" s="1"/>
  <c r="R1624" i="11" a="1"/>
  <c r="R1624" i="11" s="1"/>
  <c r="S1624" i="11" s="1"/>
  <c r="R1615" i="11" a="1"/>
  <c r="R1615" i="11" s="1"/>
  <c r="S1615" i="11" s="1"/>
  <c r="R1606" i="11" a="1"/>
  <c r="R1606" i="11" s="1"/>
  <c r="S1606" i="11" s="1"/>
  <c r="R1597" i="11" a="1"/>
  <c r="R1597" i="11" s="1"/>
  <c r="S1597" i="11" s="1"/>
  <c r="R1588" i="11" a="1"/>
  <c r="R1588" i="11" s="1"/>
  <c r="S1588" i="11" s="1"/>
  <c r="R1579" i="11" a="1"/>
  <c r="R1579" i="11" s="1"/>
  <c r="S1579" i="11" s="1"/>
  <c r="R1570" i="11" a="1"/>
  <c r="R1570" i="11" s="1"/>
  <c r="S1570" i="11" s="1"/>
  <c r="R1561" i="11" a="1"/>
  <c r="R1561" i="11" s="1"/>
  <c r="S1561" i="11" s="1"/>
  <c r="R1552" i="11" a="1"/>
  <c r="R1552" i="11" s="1"/>
  <c r="S1552" i="11" s="1"/>
  <c r="R1543" i="11" a="1"/>
  <c r="R1543" i="11" s="1"/>
  <c r="S1543" i="11" s="1"/>
  <c r="R1534" i="11" a="1"/>
  <c r="R1534" i="11" s="1"/>
  <c r="S1534" i="11" s="1"/>
  <c r="R1526" i="11" a="1"/>
  <c r="R1526" i="11" s="1"/>
  <c r="S1526" i="11" s="1"/>
  <c r="R1517" i="11" a="1"/>
  <c r="R1517" i="11" s="1"/>
  <c r="S1517" i="11" s="1"/>
  <c r="R1508" i="11" a="1"/>
  <c r="R1508" i="11" s="1"/>
  <c r="S1508" i="11" s="1"/>
  <c r="R1499" i="11" a="1"/>
  <c r="R1499" i="11" s="1"/>
  <c r="S1499" i="11" s="1"/>
  <c r="R1490" i="11" a="1"/>
  <c r="R1490" i="11" s="1"/>
  <c r="S1490" i="11" s="1"/>
  <c r="R1481" i="11" a="1"/>
  <c r="R1481" i="11" s="1"/>
  <c r="S1481" i="11" s="1"/>
  <c r="R1472" i="11" a="1"/>
  <c r="R1472" i="11" s="1"/>
  <c r="S1472" i="11" s="1"/>
  <c r="R1463" i="11" a="1"/>
  <c r="R1463" i="11" s="1"/>
  <c r="S1463" i="11" s="1"/>
  <c r="R1454" i="11" a="1"/>
  <c r="R1454" i="11" s="1"/>
  <c r="S1454" i="11" s="1"/>
  <c r="R1445" i="11" a="1"/>
  <c r="R1445" i="11" s="1"/>
  <c r="S1445" i="11" s="1"/>
  <c r="R1436" i="11" a="1"/>
  <c r="R1436" i="11" s="1"/>
  <c r="S1436" i="11" s="1"/>
  <c r="R1428" i="11" a="1"/>
  <c r="R1428" i="11" s="1"/>
  <c r="S1428" i="11" s="1"/>
  <c r="R1419" i="11" a="1"/>
  <c r="R1419" i="11" s="1"/>
  <c r="S1419" i="11" s="1"/>
  <c r="R1410" i="11" a="1"/>
  <c r="R1410" i="11" s="1"/>
  <c r="S1410" i="11" s="1"/>
  <c r="R1401" i="11" a="1"/>
  <c r="R1401" i="11" s="1"/>
  <c r="S1401" i="11" s="1"/>
  <c r="R1392" i="11" a="1"/>
  <c r="R1392" i="11" s="1"/>
  <c r="S1392" i="11" s="1"/>
  <c r="R1384" i="11" a="1"/>
  <c r="R1384" i="11" s="1"/>
  <c r="S1384" i="11" s="1"/>
  <c r="R1375" i="11" a="1"/>
  <c r="R1375" i="11" s="1"/>
  <c r="S1375" i="11" s="1"/>
  <c r="R1367" i="11" a="1"/>
  <c r="R1367" i="11" s="1"/>
  <c r="S1367" i="11" s="1"/>
  <c r="R1359" i="11" a="1"/>
  <c r="R1359" i="11" s="1"/>
  <c r="S1359" i="11" s="1"/>
  <c r="R1350" i="11" a="1"/>
  <c r="R1350" i="11" s="1"/>
  <c r="S1350" i="11" s="1"/>
  <c r="R1341" i="11" a="1"/>
  <c r="R1341" i="11" s="1"/>
  <c r="S1341" i="11" s="1"/>
  <c r="R1332" i="11" a="1"/>
  <c r="R1332" i="11" s="1"/>
  <c r="S1332" i="11" s="1"/>
  <c r="R1324" i="11" a="1"/>
  <c r="R1324" i="11" s="1"/>
  <c r="S1324" i="11" s="1"/>
  <c r="R1315" i="11" a="1"/>
  <c r="R1315" i="11" s="1"/>
  <c r="S1315" i="11" s="1"/>
  <c r="R1307" i="11" a="1"/>
  <c r="R1307" i="11" s="1"/>
  <c r="S1307" i="11" s="1"/>
  <c r="R1298" i="11" a="1"/>
  <c r="R1298" i="11" s="1"/>
  <c r="S1298" i="11" s="1"/>
  <c r="R1289" i="11" a="1"/>
  <c r="R1289" i="11" s="1"/>
  <c r="S1289" i="11" s="1"/>
  <c r="R1281" i="11" a="1"/>
  <c r="R1281" i="11" s="1"/>
  <c r="S1281" i="11" s="1"/>
  <c r="R1272" i="11" a="1"/>
  <c r="R1272" i="11" s="1"/>
  <c r="S1272" i="11" s="1"/>
  <c r="R1263" i="11" a="1"/>
  <c r="R1263" i="11" s="1"/>
  <c r="S1263" i="11" s="1"/>
  <c r="R1254" i="11" a="1"/>
  <c r="R1254" i="11" s="1"/>
  <c r="S1254" i="11" s="1"/>
  <c r="R1245" i="11" a="1"/>
  <c r="R1245" i="11" s="1"/>
  <c r="S1245" i="11" s="1"/>
  <c r="R1236" i="11" a="1"/>
  <c r="R1236" i="11" s="1"/>
  <c r="S1236" i="11" s="1"/>
  <c r="R1228" i="11" a="1"/>
  <c r="R1228" i="11" s="1"/>
  <c r="S1228" i="11" s="1"/>
  <c r="R1219" i="11" a="1"/>
  <c r="R1219" i="11" s="1"/>
  <c r="S1219" i="11" s="1"/>
  <c r="R1210" i="11" a="1"/>
  <c r="R1210" i="11" s="1"/>
  <c r="S1210" i="11" s="1"/>
  <c r="R1201" i="11" a="1"/>
  <c r="R1201" i="11" s="1"/>
  <c r="S1201" i="11" s="1"/>
  <c r="R1192" i="11" a="1"/>
  <c r="R1192" i="11" s="1"/>
  <c r="S1192" i="11" s="1"/>
  <c r="R1183" i="11" a="1"/>
  <c r="R1183" i="11" s="1"/>
  <c r="S1183" i="11" s="1"/>
  <c r="R1174" i="11" a="1"/>
  <c r="R1174" i="11" s="1"/>
  <c r="S1174" i="11" s="1"/>
  <c r="R1165" i="11" a="1"/>
  <c r="R1165" i="11" s="1"/>
  <c r="S1165" i="11" s="1"/>
  <c r="R1156" i="11" a="1"/>
  <c r="R1156" i="11" s="1"/>
  <c r="S1156" i="11" s="1"/>
  <c r="R1148" i="11" a="1"/>
  <c r="R1148" i="11" s="1"/>
  <c r="S1148" i="11" s="1"/>
  <c r="R1139" i="11" a="1"/>
  <c r="R1139" i="11" s="1"/>
  <c r="S1139" i="11" s="1"/>
  <c r="R1130" i="11" a="1"/>
  <c r="R1130" i="11" s="1"/>
  <c r="S1130" i="11" s="1"/>
  <c r="R1121" i="11" a="1"/>
  <c r="R1121" i="11" s="1"/>
  <c r="S1121" i="11" s="1"/>
  <c r="R1112" i="11" a="1"/>
  <c r="R1112" i="11" s="1"/>
  <c r="S1112" i="11" s="1"/>
  <c r="R1104" i="11" a="1"/>
  <c r="R1104" i="11" s="1"/>
  <c r="S1104" i="11" s="1"/>
  <c r="R1096" i="11" a="1"/>
  <c r="R1096" i="11" s="1"/>
  <c r="S1096" i="11" s="1"/>
  <c r="R1088" i="11" a="1"/>
  <c r="R1088" i="11" s="1"/>
  <c r="S1088" i="11" s="1"/>
  <c r="R1080" i="11" a="1"/>
  <c r="R1080" i="11" s="1"/>
  <c r="S1080" i="11"/>
  <c r="R1072" i="11" a="1"/>
  <c r="R1072" i="11" s="1"/>
  <c r="S1072" i="11"/>
  <c r="R1064" i="11" a="1"/>
  <c r="R1064" i="11" s="1"/>
  <c r="S1064" i="11"/>
  <c r="R1056" i="11" a="1"/>
  <c r="R1056" i="11" s="1"/>
  <c r="S1056" i="11" s="1"/>
  <c r="R1047" i="11" a="1"/>
  <c r="R1047" i="11" s="1"/>
  <c r="S1047" i="11" s="1"/>
  <c r="R1039" i="11" a="1"/>
  <c r="R1039" i="11" s="1"/>
  <c r="S1039" i="11" s="1"/>
  <c r="R1031" i="11" a="1"/>
  <c r="R1031" i="11" s="1"/>
  <c r="S1031" i="11" s="1"/>
  <c r="R1023" i="11" a="1"/>
  <c r="R1023" i="11" s="1"/>
  <c r="S1023" i="11" s="1"/>
  <c r="R1015" i="11" a="1"/>
  <c r="R1015" i="11" s="1"/>
  <c r="S1015" i="11" s="1"/>
  <c r="R1006" i="11" a="1"/>
  <c r="R1006" i="11" s="1"/>
  <c r="S1006" i="11" s="1"/>
  <c r="R997" i="11" a="1"/>
  <c r="R997" i="11" s="1"/>
  <c r="S997" i="11" s="1"/>
  <c r="R989" i="11" a="1"/>
  <c r="R989" i="11" s="1"/>
  <c r="S989" i="11" s="1"/>
  <c r="R981" i="11" a="1"/>
  <c r="R981" i="11" s="1"/>
  <c r="S981" i="11" s="1"/>
  <c r="R972" i="11" a="1"/>
  <c r="R972" i="11" s="1"/>
  <c r="S972" i="11" s="1"/>
  <c r="R963" i="11" a="1"/>
  <c r="R963" i="11" s="1"/>
  <c r="S963" i="11" s="1"/>
  <c r="R954" i="11" a="1"/>
  <c r="R954" i="11" s="1"/>
  <c r="S954" i="11" s="1"/>
  <c r="R946" i="11" a="1"/>
  <c r="R946" i="11" s="1"/>
  <c r="S946" i="11" s="1"/>
  <c r="R937" i="11" a="1"/>
  <c r="R937" i="11" s="1"/>
  <c r="S937" i="11" s="1"/>
  <c r="R928" i="11" a="1"/>
  <c r="R928" i="11" s="1"/>
  <c r="S928" i="11" s="1"/>
  <c r="R919" i="11" a="1"/>
  <c r="R919" i="11" s="1"/>
  <c r="S919" i="11" s="1"/>
  <c r="R910" i="11" a="1"/>
  <c r="R910" i="11" s="1"/>
  <c r="S910" i="11" s="1"/>
  <c r="R902" i="11" a="1"/>
  <c r="R902" i="11" s="1"/>
  <c r="S902" i="11" s="1"/>
  <c r="R893" i="11" a="1"/>
  <c r="R893" i="11" s="1"/>
  <c r="S893" i="11" s="1"/>
  <c r="R884" i="11" a="1"/>
  <c r="R884" i="11" s="1"/>
  <c r="S884" i="11" s="1"/>
  <c r="R876" i="11" a="1"/>
  <c r="R876" i="11" s="1"/>
  <c r="S876" i="11" s="1"/>
  <c r="R868" i="11" a="1"/>
  <c r="R868" i="11" s="1"/>
  <c r="S868" i="11" s="1"/>
  <c r="R860" i="11" a="1"/>
  <c r="R860" i="11" s="1"/>
  <c r="S860" i="11" s="1"/>
  <c r="R852" i="11" a="1"/>
  <c r="R852" i="11" s="1"/>
  <c r="S852" i="11" s="1"/>
  <c r="R843" i="11" a="1"/>
  <c r="R843" i="11" s="1"/>
  <c r="S843" i="11" s="1"/>
  <c r="R834" i="11" a="1"/>
  <c r="R834" i="11" s="1"/>
  <c r="S834" i="11" s="1"/>
  <c r="R826" i="11" a="1"/>
  <c r="R826" i="11" s="1"/>
  <c r="S826" i="11" s="1"/>
  <c r="R818" i="11" a="1"/>
  <c r="R818" i="11" s="1"/>
  <c r="S818" i="11" s="1"/>
  <c r="R809" i="11" a="1"/>
  <c r="R809" i="11" s="1"/>
  <c r="S809" i="11" s="1"/>
  <c r="R800" i="11" a="1"/>
  <c r="R800" i="11" s="1"/>
  <c r="S800" i="11" s="1"/>
  <c r="R792" i="11" a="1"/>
  <c r="R792" i="11" s="1"/>
  <c r="S792" i="11" s="1"/>
  <c r="R783" i="11" a="1"/>
  <c r="R783" i="11" s="1"/>
  <c r="S783" i="11" s="1"/>
  <c r="R775" i="11" a="1"/>
  <c r="R775" i="11" s="1"/>
  <c r="S775" i="11" s="1"/>
  <c r="R767" i="11" a="1"/>
  <c r="R767" i="11" s="1"/>
  <c r="S767" i="11" s="1"/>
  <c r="R759" i="11" a="1"/>
  <c r="R759" i="11" s="1"/>
  <c r="S759" i="11" s="1"/>
  <c r="R751" i="11" a="1"/>
  <c r="R751" i="11" s="1"/>
  <c r="S751" i="11" s="1"/>
  <c r="R743" i="11" a="1"/>
  <c r="R743" i="11" s="1"/>
  <c r="S743" i="11" s="1"/>
  <c r="R734" i="11" a="1"/>
  <c r="R734" i="11" s="1"/>
  <c r="S734" i="11" s="1"/>
  <c r="R725" i="11" a="1"/>
  <c r="R725" i="11" s="1"/>
  <c r="S725" i="11" s="1"/>
  <c r="R717" i="11" a="1"/>
  <c r="R717" i="11" s="1"/>
  <c r="S717" i="11" s="1"/>
  <c r="R708" i="11" a="1"/>
  <c r="R708" i="11" s="1"/>
  <c r="S708" i="11" s="1"/>
  <c r="R696" i="11" a="1"/>
  <c r="R696" i="11" s="1"/>
  <c r="S696" i="11" s="1"/>
  <c r="R687" i="11" a="1"/>
  <c r="R687" i="11" s="1"/>
  <c r="S687" i="11" s="1"/>
  <c r="R678" i="11" a="1"/>
  <c r="R678" i="11" s="1"/>
  <c r="S678" i="11" s="1"/>
  <c r="R670" i="11" a="1"/>
  <c r="R670" i="11" s="1"/>
  <c r="S670" i="11" s="1"/>
  <c r="R661" i="11" a="1"/>
  <c r="R661" i="11" s="1"/>
  <c r="S661" i="11" s="1"/>
  <c r="R653" i="11" a="1"/>
  <c r="R653" i="11" s="1"/>
  <c r="S653" i="11" s="1"/>
  <c r="R645" i="11" a="1"/>
  <c r="R645" i="11" s="1"/>
  <c r="S645" i="11" s="1"/>
  <c r="R637" i="11" a="1"/>
  <c r="R637" i="11" s="1"/>
  <c r="S637" i="11" s="1"/>
  <c r="R629" i="11" a="1"/>
  <c r="R629" i="11" s="1"/>
  <c r="S629" i="11" s="1"/>
  <c r="R620" i="11" a="1"/>
  <c r="R620" i="11" s="1"/>
  <c r="S620" i="11" s="1"/>
  <c r="R612" i="11" a="1"/>
  <c r="R612" i="11" s="1"/>
  <c r="S612" i="11" s="1"/>
  <c r="R603" i="11" a="1"/>
  <c r="R603" i="11" s="1"/>
  <c r="S603" i="11" s="1"/>
  <c r="R594" i="11" a="1"/>
  <c r="R594" i="11" s="1"/>
  <c r="S594" i="11" s="1"/>
  <c r="R586" i="11" a="1"/>
  <c r="R586" i="11" s="1"/>
  <c r="S586" i="11" s="1"/>
  <c r="R578" i="11" a="1"/>
  <c r="R578" i="11" s="1"/>
  <c r="S578" i="11" s="1"/>
  <c r="R569" i="11" a="1"/>
  <c r="R569" i="11" s="1"/>
  <c r="S569" i="11" s="1"/>
  <c r="R560" i="11" a="1"/>
  <c r="R560" i="11" s="1"/>
  <c r="S560" i="11" s="1"/>
  <c r="R552" i="11" a="1"/>
  <c r="R552" i="11" s="1"/>
  <c r="S552" i="11" s="1"/>
  <c r="R543" i="11" a="1"/>
  <c r="R543" i="11" s="1"/>
  <c r="S543" i="11" s="1"/>
  <c r="R534" i="11" a="1"/>
  <c r="R534" i="11" s="1"/>
  <c r="S534" i="11" s="1"/>
  <c r="R526" i="11" a="1"/>
  <c r="R526" i="11" s="1"/>
  <c r="S526" i="11" s="1"/>
  <c r="R517" i="11" a="1"/>
  <c r="R517" i="11" s="1"/>
  <c r="S517" i="11" s="1"/>
  <c r="R508" i="11" a="1"/>
  <c r="R508" i="11" s="1"/>
  <c r="S508" i="11" s="1"/>
  <c r="R500" i="11" a="1"/>
  <c r="R500" i="11" s="1"/>
  <c r="S500" i="11" s="1"/>
  <c r="R491" i="11" a="1"/>
  <c r="R491" i="11" s="1"/>
  <c r="S491" i="11" s="1"/>
  <c r="R482" i="11" a="1"/>
  <c r="R482" i="11" s="1"/>
  <c r="S482" i="11" s="1"/>
  <c r="R474" i="11" a="1"/>
  <c r="R474" i="11" s="1"/>
  <c r="S474" i="11" s="1"/>
  <c r="R465" i="11" a="1"/>
  <c r="R465" i="11" s="1"/>
  <c r="S465" i="11" s="1"/>
  <c r="R456" i="11" a="1"/>
  <c r="R456" i="11" s="1"/>
  <c r="S456" i="11" s="1"/>
  <c r="R448" i="11" a="1"/>
  <c r="R448" i="11" s="1"/>
  <c r="S448" i="11" s="1"/>
  <c r="R440" i="11" a="1"/>
  <c r="R440" i="11" s="1"/>
  <c r="S440" i="11" s="1"/>
  <c r="R432" i="11" a="1"/>
  <c r="R432" i="11" s="1"/>
  <c r="S432" i="11" s="1"/>
  <c r="R424" i="11" a="1"/>
  <c r="R424" i="11" s="1"/>
  <c r="S424" i="11" s="1"/>
  <c r="R416" i="11" a="1"/>
  <c r="R416" i="11" s="1"/>
  <c r="S416" i="11" s="1"/>
  <c r="R408" i="11" a="1"/>
  <c r="R408" i="11" s="1"/>
  <c r="S408" i="11" s="1"/>
  <c r="R400" i="11" a="1"/>
  <c r="R400" i="11" s="1"/>
  <c r="S400" i="11" s="1"/>
  <c r="R391" i="11" a="1"/>
  <c r="R391" i="11" s="1"/>
  <c r="S391" i="11" s="1"/>
  <c r="R382" i="11" a="1"/>
  <c r="R382" i="11" s="1"/>
  <c r="S382" i="11" s="1"/>
  <c r="R374" i="11" a="1"/>
  <c r="R374" i="11" s="1"/>
  <c r="S374" i="11" s="1"/>
  <c r="R365" i="11" a="1"/>
  <c r="R365" i="11" s="1"/>
  <c r="S365" i="11" s="1"/>
  <c r="R357" i="11" a="1"/>
  <c r="R357" i="11" s="1"/>
  <c r="S357" i="11" s="1"/>
  <c r="R348" i="11" a="1"/>
  <c r="R348" i="11" s="1"/>
  <c r="S348" i="11" s="1"/>
  <c r="R339" i="11" a="1"/>
  <c r="R339" i="11" s="1"/>
  <c r="S339" i="11" s="1"/>
  <c r="R331" i="11" a="1"/>
  <c r="R331" i="11" s="1"/>
  <c r="S331" i="11" s="1"/>
  <c r="R322" i="11" a="1"/>
  <c r="R322" i="11" s="1"/>
  <c r="S322" i="11" s="1"/>
  <c r="R314" i="11" a="1"/>
  <c r="R314" i="11" s="1"/>
  <c r="S314" i="11" s="1"/>
  <c r="R306" i="11" a="1"/>
  <c r="R306" i="11" s="1"/>
  <c r="S306" i="11" s="1"/>
  <c r="R298" i="11" a="1"/>
  <c r="R298" i="11" s="1"/>
  <c r="S298" i="11" s="1"/>
  <c r="R290" i="11" a="1"/>
  <c r="R290" i="11" s="1"/>
  <c r="S290" i="11" s="1"/>
  <c r="R281" i="11" a="1"/>
  <c r="R281" i="11" s="1"/>
  <c r="S281" i="11" s="1"/>
  <c r="R273" i="11" a="1"/>
  <c r="R273" i="11" s="1"/>
  <c r="S273" i="11" s="1"/>
  <c r="R264" i="11" a="1"/>
  <c r="R264" i="11" s="1"/>
  <c r="S264" i="11" s="1"/>
  <c r="R255" i="11" a="1"/>
  <c r="R255" i="11" s="1"/>
  <c r="S255" i="11" s="1"/>
  <c r="R247" i="11" a="1"/>
  <c r="R247" i="11" s="1"/>
  <c r="S247" i="11" s="1"/>
  <c r="R238" i="11" a="1"/>
  <c r="R238" i="11" s="1"/>
  <c r="S238" i="11" s="1"/>
  <c r="R230" i="11" a="1"/>
  <c r="R230" i="11" s="1"/>
  <c r="S230" i="11" s="1"/>
  <c r="R221" i="11" a="1"/>
  <c r="R221" i="11" s="1"/>
  <c r="S221" i="11" s="1"/>
  <c r="R213" i="11" a="1"/>
  <c r="R213" i="11" s="1"/>
  <c r="S213" i="11" s="1"/>
  <c r="R205" i="11" a="1"/>
  <c r="R205" i="11" s="1"/>
  <c r="S205" i="11" s="1"/>
  <c r="R197" i="11" a="1"/>
  <c r="R197" i="11" s="1"/>
  <c r="S197" i="11" s="1"/>
  <c r="R189" i="11" a="1"/>
  <c r="R189" i="11" s="1"/>
  <c r="S189" i="11" s="1"/>
  <c r="R181" i="11" a="1"/>
  <c r="R181" i="11" s="1"/>
  <c r="S181" i="11" s="1"/>
  <c r="R172" i="11" a="1"/>
  <c r="R172" i="11" s="1"/>
  <c r="S172" i="11" s="1"/>
  <c r="R163" i="11" a="1"/>
  <c r="R163" i="11" s="1"/>
  <c r="S163" i="11" s="1"/>
  <c r="R155" i="11" a="1"/>
  <c r="R155" i="11" s="1"/>
  <c r="S155" i="11" s="1"/>
  <c r="R147" i="11" a="1"/>
  <c r="R147" i="11" s="1"/>
  <c r="S147" i="11" s="1"/>
  <c r="R138" i="11" a="1"/>
  <c r="R138" i="11" s="1"/>
  <c r="S138" i="11" s="1"/>
  <c r="R130" i="11" a="1"/>
  <c r="R130" i="11" s="1"/>
  <c r="S130" i="11" s="1"/>
  <c r="R121" i="11" a="1"/>
  <c r="R121" i="11" s="1"/>
  <c r="S121" i="11" s="1"/>
  <c r="R113" i="11" a="1"/>
  <c r="R113" i="11" s="1"/>
  <c r="S113" i="11" s="1"/>
  <c r="R104" i="11" a="1"/>
  <c r="R104" i="11" s="1"/>
  <c r="S104" i="11" s="1"/>
  <c r="R96" i="11" a="1"/>
  <c r="R96" i="11" s="1"/>
  <c r="S96" i="11" s="1"/>
  <c r="R88" i="11" a="1"/>
  <c r="R88" i="11" s="1"/>
  <c r="S88" i="11" s="1"/>
  <c r="R80" i="11" a="1"/>
  <c r="R80" i="11" s="1"/>
  <c r="S80" i="11" s="1"/>
  <c r="R72" i="11" a="1"/>
  <c r="R72" i="11" s="1"/>
  <c r="S72" i="11" s="1"/>
  <c r="R63" i="11" a="1"/>
  <c r="R63" i="11" s="1"/>
  <c r="S63" i="11" s="1"/>
  <c r="R55" i="11" a="1"/>
  <c r="R55" i="11" s="1"/>
  <c r="S55" i="11" s="1"/>
  <c r="R47" i="11" a="1"/>
  <c r="R47" i="11" s="1"/>
  <c r="S47" i="11" s="1"/>
  <c r="R39" i="11" a="1"/>
  <c r="R39" i="11" s="1"/>
  <c r="S39" i="11" s="1"/>
  <c r="R31" i="11" a="1"/>
  <c r="R31" i="11" s="1"/>
  <c r="S31" i="11" s="1"/>
  <c r="R23" i="11" a="1"/>
  <c r="R23" i="11" s="1"/>
  <c r="S23" i="11" s="1"/>
  <c r="R15" i="11" a="1"/>
  <c r="R15" i="11" s="1"/>
  <c r="S15" i="11" s="1"/>
  <c r="R7" i="11" a="1"/>
  <c r="R7" i="11" s="1"/>
  <c r="S7" i="11" s="1"/>
  <c r="R415" i="11" a="1"/>
  <c r="R415" i="11" s="1"/>
  <c r="S415" i="11" s="1"/>
  <c r="R407" i="11" a="1"/>
  <c r="R407" i="11" s="1"/>
  <c r="S407" i="11" s="1"/>
  <c r="R398" i="11" a="1"/>
  <c r="R398" i="11" s="1"/>
  <c r="S398" i="11" s="1"/>
  <c r="R390" i="11" a="1"/>
  <c r="R390" i="11" s="1"/>
  <c r="S390" i="11" s="1"/>
  <c r="R381" i="11" a="1"/>
  <c r="R381" i="11" s="1"/>
  <c r="S381" i="11" s="1"/>
  <c r="R373" i="11" a="1"/>
  <c r="R373" i="11" s="1"/>
  <c r="S373" i="11" s="1"/>
  <c r="R364" i="11" a="1"/>
  <c r="R364" i="11" s="1"/>
  <c r="S364" i="11" s="1"/>
  <c r="R356" i="11" a="1"/>
  <c r="R356" i="11" s="1"/>
  <c r="S356" i="11" s="1"/>
  <c r="R347" i="11" a="1"/>
  <c r="R347" i="11" s="1"/>
  <c r="S347" i="11" s="1"/>
  <c r="R338" i="11" a="1"/>
  <c r="R338" i="11" s="1"/>
  <c r="S338" i="11" s="1"/>
  <c r="R330" i="11" a="1"/>
  <c r="R330" i="11" s="1"/>
  <c r="S330" i="11" s="1"/>
  <c r="R321" i="11" a="1"/>
  <c r="R321" i="11" s="1"/>
  <c r="S321" i="11" s="1"/>
  <c r="R313" i="11" a="1"/>
  <c r="R313" i="11" s="1"/>
  <c r="S313" i="11" s="1"/>
  <c r="R305" i="11" a="1"/>
  <c r="R305" i="11" s="1"/>
  <c r="S305" i="11" s="1"/>
  <c r="R297" i="11" a="1"/>
  <c r="R297" i="11" s="1"/>
  <c r="S297" i="11" s="1"/>
  <c r="R289" i="11" a="1"/>
  <c r="R289" i="11" s="1"/>
  <c r="S289" i="11" s="1"/>
  <c r="R280" i="11" a="1"/>
  <c r="R280" i="11" s="1"/>
  <c r="S280" i="11" s="1"/>
  <c r="R272" i="11" a="1"/>
  <c r="R272" i="11" s="1"/>
  <c r="S272" i="11" s="1"/>
  <c r="R263" i="11" a="1"/>
  <c r="R263" i="11" s="1"/>
  <c r="S263" i="11" s="1"/>
  <c r="R254" i="11" a="1"/>
  <c r="R254" i="11" s="1"/>
  <c r="S254" i="11" s="1"/>
  <c r="R246" i="11" a="1"/>
  <c r="R246" i="11" s="1"/>
  <c r="S246" i="11" s="1"/>
  <c r="R237" i="11" a="1"/>
  <c r="R237" i="11" s="1"/>
  <c r="S237" i="11" s="1"/>
  <c r="R229" i="11" a="1"/>
  <c r="R229" i="11" s="1"/>
  <c r="S229" i="11" s="1"/>
  <c r="R220" i="11" a="1"/>
  <c r="R220" i="11" s="1"/>
  <c r="S220" i="11" s="1"/>
  <c r="R212" i="11" a="1"/>
  <c r="R212" i="11" s="1"/>
  <c r="S212" i="11" s="1"/>
  <c r="R204" i="11" a="1"/>
  <c r="R204" i="11" s="1"/>
  <c r="S204" i="11" s="1"/>
  <c r="R196" i="11" a="1"/>
  <c r="R196" i="11" s="1"/>
  <c r="S196" i="11" s="1"/>
  <c r="R188" i="11" a="1"/>
  <c r="R188" i="11" s="1"/>
  <c r="S188" i="11" s="1"/>
  <c r="R179" i="11" a="1"/>
  <c r="R179" i="11" s="1"/>
  <c r="S179" i="11" s="1"/>
  <c r="R171" i="11" a="1"/>
  <c r="R171" i="11" s="1"/>
  <c r="S171" i="11" s="1"/>
  <c r="R162" i="11" a="1"/>
  <c r="R162" i="11" s="1"/>
  <c r="S162" i="11" s="1"/>
  <c r="R154" i="11" a="1"/>
  <c r="R154" i="11" s="1"/>
  <c r="S154" i="11" s="1"/>
  <c r="R146" i="11" a="1"/>
  <c r="R146" i="11" s="1"/>
  <c r="S146" i="11" s="1"/>
  <c r="R137" i="11" a="1"/>
  <c r="R137" i="11" s="1"/>
  <c r="S137" i="11" s="1"/>
  <c r="R129" i="11" a="1"/>
  <c r="R129" i="11" s="1"/>
  <c r="S129" i="11" s="1"/>
  <c r="R120" i="11" a="1"/>
  <c r="R120" i="11" s="1"/>
  <c r="S120" i="11" s="1"/>
  <c r="R112" i="11" a="1"/>
  <c r="R112" i="11" s="1"/>
  <c r="S112" i="11" s="1"/>
  <c r="R103" i="11" a="1"/>
  <c r="R103" i="11" s="1"/>
  <c r="S103" i="11" s="1"/>
  <c r="R95" i="11" a="1"/>
  <c r="R95" i="11" s="1"/>
  <c r="S95" i="11" s="1"/>
  <c r="R87" i="11" a="1"/>
  <c r="R87" i="11" s="1"/>
  <c r="S87" i="11" s="1"/>
  <c r="R79" i="11" a="1"/>
  <c r="R79" i="11" s="1"/>
  <c r="S79" i="11" s="1"/>
  <c r="R71" i="11" a="1"/>
  <c r="R71" i="11" s="1"/>
  <c r="S71" i="11" s="1"/>
  <c r="R62" i="11" a="1"/>
  <c r="R62" i="11" s="1"/>
  <c r="S62" i="11" s="1"/>
  <c r="R54" i="11" a="1"/>
  <c r="R54" i="11" s="1"/>
  <c r="S54" i="11" s="1"/>
  <c r="R46" i="11" a="1"/>
  <c r="R46" i="11" s="1"/>
  <c r="S46" i="11" s="1"/>
  <c r="R38" i="11" a="1"/>
  <c r="R38" i="11" s="1"/>
  <c r="S38" i="11" s="1"/>
  <c r="R30" i="11" a="1"/>
  <c r="R30" i="11" s="1"/>
  <c r="S30" i="11" s="1"/>
  <c r="R22" i="11" a="1"/>
  <c r="R22" i="11" s="1"/>
  <c r="S22" i="11" s="1"/>
  <c r="R14" i="11" a="1"/>
  <c r="R14" i="11" s="1"/>
  <c r="S14" i="11" s="1"/>
  <c r="R6" i="11" a="1"/>
  <c r="R6" i="11" s="1"/>
  <c r="S6" i="11" s="1"/>
  <c r="R414" i="11" a="1"/>
  <c r="R414" i="11" s="1"/>
  <c r="S414" i="11" s="1"/>
  <c r="R406" i="11" a="1"/>
  <c r="R406" i="11" s="1"/>
  <c r="S406" i="11" s="1"/>
  <c r="R397" i="11" a="1"/>
  <c r="R397" i="11" s="1"/>
  <c r="S397" i="11" s="1"/>
  <c r="R389" i="11" a="1"/>
  <c r="R389" i="11" s="1"/>
  <c r="S389" i="11" s="1"/>
  <c r="R380" i="11" a="1"/>
  <c r="R380" i="11" s="1"/>
  <c r="S380" i="11" s="1"/>
  <c r="R372" i="11" a="1"/>
  <c r="R372" i="11" s="1"/>
  <c r="S372" i="11" s="1"/>
  <c r="R363" i="11" a="1"/>
  <c r="R363" i="11" s="1"/>
  <c r="S363" i="11" s="1"/>
  <c r="R354" i="11" a="1"/>
  <c r="R354" i="11" s="1"/>
  <c r="S354" i="11" s="1"/>
  <c r="R346" i="11" a="1"/>
  <c r="R346" i="11" s="1"/>
  <c r="S346" i="11" s="1"/>
  <c r="R337" i="11" a="1"/>
  <c r="R337" i="11" s="1"/>
  <c r="S337" i="11" s="1"/>
  <c r="R329" i="11" a="1"/>
  <c r="R329" i="11" s="1"/>
  <c r="S329" i="11" s="1"/>
  <c r="R320" i="11" a="1"/>
  <c r="R320" i="11" s="1"/>
  <c r="S320" i="11" s="1"/>
  <c r="R312" i="11" a="1"/>
  <c r="R312" i="11" s="1"/>
  <c r="S312" i="11" s="1"/>
  <c r="R304" i="11" a="1"/>
  <c r="R304" i="11" s="1"/>
  <c r="S304" i="11" s="1"/>
  <c r="R296" i="11" a="1"/>
  <c r="R296" i="11" s="1"/>
  <c r="S296" i="11" s="1"/>
  <c r="R288" i="11" a="1"/>
  <c r="R288" i="11" s="1"/>
  <c r="S288" i="11" s="1"/>
  <c r="R279" i="11" a="1"/>
  <c r="R279" i="11" s="1"/>
  <c r="S279" i="11" s="1"/>
  <c r="R270" i="11" a="1"/>
  <c r="R270" i="11" s="1"/>
  <c r="S270" i="11" s="1"/>
  <c r="R262" i="11" a="1"/>
  <c r="R262" i="11" s="1"/>
  <c r="S262" i="11" s="1"/>
  <c r="R253" i="11" a="1"/>
  <c r="R253" i="11" s="1"/>
  <c r="S253" i="11" s="1"/>
  <c r="R245" i="11" a="1"/>
  <c r="R245" i="11" s="1"/>
  <c r="S245" i="11" s="1"/>
  <c r="R236" i="11" a="1"/>
  <c r="R236" i="11" s="1"/>
  <c r="S236" i="11" s="1"/>
  <c r="R228" i="11" a="1"/>
  <c r="R228" i="11" s="1"/>
  <c r="S228" i="11" s="1"/>
  <c r="R219" i="11" a="1"/>
  <c r="R219" i="11" s="1"/>
  <c r="S219" i="11" s="1"/>
  <c r="R211" i="11" a="1"/>
  <c r="R211" i="11" s="1"/>
  <c r="S211" i="11" s="1"/>
  <c r="R203" i="11" a="1"/>
  <c r="R203" i="11" s="1"/>
  <c r="S203" i="11" s="1"/>
  <c r="R195" i="11" a="1"/>
  <c r="R195" i="11" s="1"/>
  <c r="S195" i="11" s="1"/>
  <c r="R187" i="11" a="1"/>
  <c r="R187" i="11" s="1"/>
  <c r="S187" i="11" s="1"/>
  <c r="R178" i="11" a="1"/>
  <c r="R178" i="11" s="1"/>
  <c r="S178" i="11" s="1"/>
  <c r="R170" i="11" a="1"/>
  <c r="R170" i="11" s="1"/>
  <c r="S170" i="11" s="1"/>
  <c r="R161" i="11" a="1"/>
  <c r="R161" i="11" s="1"/>
  <c r="S161" i="11" s="1"/>
  <c r="R153" i="11" a="1"/>
  <c r="R153" i="11" s="1"/>
  <c r="S153" i="11" s="1"/>
  <c r="R145" i="11" a="1"/>
  <c r="R145" i="11" s="1"/>
  <c r="S145" i="11" s="1"/>
  <c r="R136" i="11" a="1"/>
  <c r="R136" i="11" s="1"/>
  <c r="S136" i="11" s="1"/>
  <c r="R128" i="11" a="1"/>
  <c r="R128" i="11" s="1"/>
  <c r="S128" i="11" s="1"/>
  <c r="R119" i="11" a="1"/>
  <c r="R119" i="11" s="1"/>
  <c r="S119" i="11" s="1"/>
  <c r="R111" i="11" a="1"/>
  <c r="R111" i="11" s="1"/>
  <c r="S111" i="11" s="1"/>
  <c r="R102" i="11" a="1"/>
  <c r="R102" i="11" s="1"/>
  <c r="S102" i="11" s="1"/>
  <c r="R94" i="11" a="1"/>
  <c r="R94" i="11" s="1"/>
  <c r="S94" i="11" s="1"/>
  <c r="R86" i="11" a="1"/>
  <c r="R86" i="11" s="1"/>
  <c r="S86" i="11" s="1"/>
  <c r="R78" i="11" a="1"/>
  <c r="R78" i="11" s="1"/>
  <c r="S78" i="11" s="1"/>
  <c r="R69" i="11" a="1"/>
  <c r="R69" i="11" s="1"/>
  <c r="S69" i="11" s="1"/>
  <c r="R61" i="11" a="1"/>
  <c r="R61" i="11" s="1"/>
  <c r="S61" i="11" s="1"/>
  <c r="R53" i="11" a="1"/>
  <c r="R53" i="11" s="1"/>
  <c r="S53" i="11" s="1"/>
  <c r="R45" i="11" a="1"/>
  <c r="R45" i="11" s="1"/>
  <c r="S45" i="11" s="1"/>
  <c r="R37" i="11" a="1"/>
  <c r="R37" i="11" s="1"/>
  <c r="S37" i="11" s="1"/>
  <c r="R29" i="11" a="1"/>
  <c r="R29" i="11" s="1"/>
  <c r="S29" i="11" s="1"/>
  <c r="R21" i="11" a="1"/>
  <c r="R21" i="11" s="1"/>
  <c r="S21" i="11" s="1"/>
  <c r="R13" i="11" a="1"/>
  <c r="R13" i="11" s="1"/>
  <c r="S13" i="11" s="1"/>
  <c r="R5" i="11" a="1"/>
  <c r="R5" i="11" s="1"/>
  <c r="S5" i="11" s="1"/>
  <c r="R701" i="11" a="1"/>
  <c r="R701" i="11" s="1"/>
  <c r="S701" i="11" s="1"/>
  <c r="R693" i="11" a="1"/>
  <c r="R693" i="11" s="1"/>
  <c r="S693" i="11" s="1"/>
  <c r="R684" i="11" a="1"/>
  <c r="R684" i="11" s="1"/>
  <c r="S684" i="11" s="1"/>
  <c r="R675" i="11" a="1"/>
  <c r="R675" i="11" s="1"/>
  <c r="S675" i="11" s="1"/>
  <c r="R666" i="11" a="1"/>
  <c r="R666" i="11" s="1"/>
  <c r="S666" i="11" s="1"/>
  <c r="R658" i="11" a="1"/>
  <c r="R658" i="11" s="1"/>
  <c r="S658" i="11" s="1"/>
  <c r="R650" i="11" a="1"/>
  <c r="R650" i="11" s="1"/>
  <c r="S650" i="11" s="1"/>
  <c r="R642" i="11" a="1"/>
  <c r="R642" i="11" s="1"/>
  <c r="S642" i="11" s="1"/>
  <c r="R634" i="11" a="1"/>
  <c r="R634" i="11" s="1"/>
  <c r="S634" i="11" s="1"/>
  <c r="R626" i="11" a="1"/>
  <c r="R626" i="11" s="1"/>
  <c r="S626" i="11" s="1"/>
  <c r="R617" i="11" a="1"/>
  <c r="R617" i="11" s="1"/>
  <c r="S617" i="11" s="1"/>
  <c r="R608" i="11" a="1"/>
  <c r="R608" i="11" s="1"/>
  <c r="S608" i="11" s="1"/>
  <c r="R600" i="11" a="1"/>
  <c r="R600" i="11" s="1"/>
  <c r="S600" i="11" s="1"/>
  <c r="R591" i="11" a="1"/>
  <c r="R591" i="11" s="1"/>
  <c r="S591" i="11" s="1"/>
  <c r="R583" i="11" a="1"/>
  <c r="R583" i="11" s="1"/>
  <c r="S583" i="11" s="1"/>
  <c r="R575" i="11" a="1"/>
  <c r="R575" i="11" s="1"/>
  <c r="S575" i="11" s="1"/>
  <c r="R566" i="11" a="1"/>
  <c r="R566" i="11" s="1"/>
  <c r="S566" i="11" s="1"/>
  <c r="R557" i="11" a="1"/>
  <c r="R557" i="11" s="1"/>
  <c r="S557" i="11" s="1"/>
  <c r="R549" i="11" a="1"/>
  <c r="R549" i="11" s="1"/>
  <c r="S549" i="11" s="1"/>
  <c r="R540" i="11" a="1"/>
  <c r="R540" i="11" s="1"/>
  <c r="S540" i="11" s="1"/>
  <c r="R531" i="11" a="1"/>
  <c r="R531" i="11" s="1"/>
  <c r="S531" i="11" s="1"/>
  <c r="R523" i="11" a="1"/>
  <c r="R523" i="11" s="1"/>
  <c r="S523" i="11" s="1"/>
  <c r="R514" i="11" a="1"/>
  <c r="R514" i="11" s="1"/>
  <c r="S514" i="11" s="1"/>
  <c r="R505" i="11" a="1"/>
  <c r="R505" i="11" s="1"/>
  <c r="S505" i="11" s="1"/>
  <c r="R497" i="11" a="1"/>
  <c r="R497" i="11" s="1"/>
  <c r="S497" i="11" s="1"/>
  <c r="R488" i="11" a="1"/>
  <c r="R488" i="11" s="1"/>
  <c r="S488" i="11" s="1"/>
  <c r="R479" i="11" a="1"/>
  <c r="R479" i="11" s="1"/>
  <c r="S479" i="11" s="1"/>
  <c r="R471" i="11" a="1"/>
  <c r="R471" i="11" s="1"/>
  <c r="S471" i="11" s="1"/>
  <c r="R462" i="11" a="1"/>
  <c r="R462" i="11" s="1"/>
  <c r="S462" i="11" s="1"/>
  <c r="R453" i="11" a="1"/>
  <c r="R453" i="11" s="1"/>
  <c r="S453" i="11" s="1"/>
  <c r="R445" i="11" a="1"/>
  <c r="R445" i="11" s="1"/>
  <c r="S445" i="11" s="1"/>
  <c r="R437" i="11" a="1"/>
  <c r="R437" i="11" s="1"/>
  <c r="S437" i="11" s="1"/>
  <c r="R429" i="11" a="1"/>
  <c r="R429" i="11" s="1"/>
  <c r="S429" i="11" s="1"/>
  <c r="R421" i="11" a="1"/>
  <c r="R421" i="11" s="1"/>
  <c r="S421" i="11" s="1"/>
  <c r="R413" i="11" a="1"/>
  <c r="R413" i="11" s="1"/>
  <c r="S413" i="11" s="1"/>
  <c r="R405" i="11" a="1"/>
  <c r="R405" i="11" s="1"/>
  <c r="S405" i="11" s="1"/>
  <c r="R396" i="11" a="1"/>
  <c r="R396" i="11" s="1"/>
  <c r="S396" i="11" s="1"/>
  <c r="R388" i="11" a="1"/>
  <c r="R388" i="11" s="1"/>
  <c r="S388" i="11" s="1"/>
  <c r="R379" i="11" a="1"/>
  <c r="R379" i="11" s="1"/>
  <c r="S379" i="11" s="1"/>
  <c r="R371" i="11" a="1"/>
  <c r="R371" i="11" s="1"/>
  <c r="S371" i="11" s="1"/>
  <c r="R362" i="11" a="1"/>
  <c r="R362" i="11" s="1"/>
  <c r="S362" i="11" s="1"/>
  <c r="R353" i="11" a="1"/>
  <c r="R353" i="11" s="1"/>
  <c r="S353" i="11" s="1"/>
  <c r="R345" i="11" a="1"/>
  <c r="R345" i="11" s="1"/>
  <c r="S345" i="11" s="1"/>
  <c r="R336" i="11" a="1"/>
  <c r="R336" i="11" s="1"/>
  <c r="S336" i="11" s="1"/>
  <c r="R328" i="11" a="1"/>
  <c r="R328" i="11" s="1"/>
  <c r="S328" i="11" s="1"/>
  <c r="R319" i="11" a="1"/>
  <c r="R319" i="11" s="1"/>
  <c r="S319" i="11" s="1"/>
  <c r="R311" i="11" a="1"/>
  <c r="R311" i="11" s="1"/>
  <c r="S311" i="11" s="1"/>
  <c r="R303" i="11" a="1"/>
  <c r="R303" i="11" s="1"/>
  <c r="S303" i="11" s="1"/>
  <c r="R295" i="11" a="1"/>
  <c r="R295" i="11" s="1"/>
  <c r="S295" i="11" s="1"/>
  <c r="R287" i="11" a="1"/>
  <c r="R287" i="11" s="1"/>
  <c r="S287" i="11" s="1"/>
  <c r="R278" i="11" a="1"/>
  <c r="R278" i="11" s="1"/>
  <c r="S278" i="11" s="1"/>
  <c r="R269" i="11" a="1"/>
  <c r="R269" i="11" s="1"/>
  <c r="S269" i="11" s="1"/>
  <c r="R261" i="11" a="1"/>
  <c r="R261" i="11" s="1"/>
  <c r="S261" i="11" s="1"/>
  <c r="R252" i="11" a="1"/>
  <c r="R252" i="11" s="1"/>
  <c r="S252" i="11" s="1"/>
  <c r="R244" i="11" a="1"/>
  <c r="R244" i="11" s="1"/>
  <c r="S244" i="11" s="1"/>
  <c r="R235" i="11" a="1"/>
  <c r="R235" i="11" s="1"/>
  <c r="S235" i="11" s="1"/>
  <c r="R227" i="11" a="1"/>
  <c r="R227" i="11" s="1"/>
  <c r="S227" i="11" s="1"/>
  <c r="R218" i="11" a="1"/>
  <c r="R218" i="11" s="1"/>
  <c r="S218" i="11" s="1"/>
  <c r="R210" i="11" a="1"/>
  <c r="R210" i="11" s="1"/>
  <c r="S210" i="11" s="1"/>
  <c r="R202" i="11" a="1"/>
  <c r="R202" i="11" s="1"/>
  <c r="S202" i="11" s="1"/>
  <c r="R194" i="11" a="1"/>
  <c r="R194" i="11" s="1"/>
  <c r="S194" i="11" s="1"/>
  <c r="R186" i="11" a="1"/>
  <c r="R186" i="11" s="1"/>
  <c r="S186" i="11" s="1"/>
  <c r="R177" i="11" a="1"/>
  <c r="R177" i="11" s="1"/>
  <c r="S177" i="11" s="1"/>
  <c r="R169" i="11" a="1"/>
  <c r="R169" i="11" s="1"/>
  <c r="S169" i="11" s="1"/>
  <c r="R160" i="11" a="1"/>
  <c r="R160" i="11" s="1"/>
  <c r="S160" i="11" s="1"/>
  <c r="R152" i="11" a="1"/>
  <c r="R152" i="11" s="1"/>
  <c r="S152" i="11" s="1"/>
  <c r="R144" i="11" a="1"/>
  <c r="R144" i="11" s="1"/>
  <c r="S144" i="11" s="1"/>
  <c r="R135" i="11" a="1"/>
  <c r="R135" i="11" s="1"/>
  <c r="S135" i="11"/>
  <c r="R127" i="11" a="1"/>
  <c r="R127" i="11" s="1"/>
  <c r="S127" i="11" s="1"/>
  <c r="R118" i="11" a="1"/>
  <c r="R118" i="11" s="1"/>
  <c r="S118" i="11" s="1"/>
  <c r="R110" i="11" a="1"/>
  <c r="R110" i="11" s="1"/>
  <c r="S110" i="11" s="1"/>
  <c r="R101" i="11" a="1"/>
  <c r="R101" i="11" s="1"/>
  <c r="S101" i="11" s="1"/>
  <c r="R93" i="11" a="1"/>
  <c r="R93" i="11" s="1"/>
  <c r="S93" i="11" s="1"/>
  <c r="R85" i="11" a="1"/>
  <c r="R85" i="11" s="1"/>
  <c r="S85" i="11" s="1"/>
  <c r="R77" i="11" a="1"/>
  <c r="R77" i="11" s="1"/>
  <c r="S77" i="11" s="1"/>
  <c r="R68" i="11" a="1"/>
  <c r="R68" i="11" s="1"/>
  <c r="S68" i="11" s="1"/>
  <c r="R60" i="11" a="1"/>
  <c r="R60" i="11" s="1"/>
  <c r="S60" i="11" s="1"/>
  <c r="R52" i="11" a="1"/>
  <c r="R52" i="11" s="1"/>
  <c r="S52" i="11" s="1"/>
  <c r="R44" i="11" a="1"/>
  <c r="R44" i="11" s="1"/>
  <c r="S44" i="11" s="1"/>
  <c r="R36" i="11" a="1"/>
  <c r="R36" i="11" s="1"/>
  <c r="S36" i="11" s="1"/>
  <c r="R28" i="11" a="1"/>
  <c r="R28" i="11" s="1"/>
  <c r="S28" i="11" s="1"/>
  <c r="R20" i="11" a="1"/>
  <c r="R20" i="11" s="1"/>
  <c r="S20" i="11" s="1"/>
  <c r="R12" i="11" a="1"/>
  <c r="R12" i="11" s="1"/>
  <c r="S12" i="11" s="1"/>
  <c r="R4" i="11" a="1"/>
  <c r="R4" i="11" s="1"/>
  <c r="S4" i="11" s="1"/>
  <c r="R700" i="11" a="1"/>
  <c r="R700" i="11" s="1"/>
  <c r="S700" i="11" s="1"/>
  <c r="R691" i="11" a="1"/>
  <c r="R691" i="11" s="1"/>
  <c r="S691" i="11" s="1"/>
  <c r="R683" i="11" a="1"/>
  <c r="R683" i="11" s="1"/>
  <c r="S683" i="11" s="1"/>
  <c r="R674" i="11" a="1"/>
  <c r="R674" i="11" s="1"/>
  <c r="S674" i="11" s="1"/>
  <c r="R665" i="11" a="1"/>
  <c r="R665" i="11" s="1"/>
  <c r="S665" i="11" s="1"/>
  <c r="R657" i="11" a="1"/>
  <c r="R657" i="11" s="1"/>
  <c r="S657" i="11" s="1"/>
  <c r="R649" i="11" a="1"/>
  <c r="R649" i="11" s="1"/>
  <c r="S649" i="11" s="1"/>
  <c r="R641" i="11" a="1"/>
  <c r="R641" i="11" s="1"/>
  <c r="S641" i="11" s="1"/>
  <c r="R633" i="11" a="1"/>
  <c r="R633" i="11" s="1"/>
  <c r="S633" i="11" s="1"/>
  <c r="R625" i="11" a="1"/>
  <c r="R625" i="11" s="1"/>
  <c r="S625" i="11" s="1"/>
  <c r="R616" i="11" a="1"/>
  <c r="R616" i="11" s="1"/>
  <c r="S616" i="11" s="1"/>
  <c r="R607" i="11" a="1"/>
  <c r="R607" i="11" s="1"/>
  <c r="S607" i="11" s="1"/>
  <c r="R599" i="11" a="1"/>
  <c r="R599" i="11" s="1"/>
  <c r="S599" i="11" s="1"/>
  <c r="R590" i="11" a="1"/>
  <c r="R590" i="11" s="1"/>
  <c r="S590" i="11" s="1"/>
  <c r="R582" i="11" a="1"/>
  <c r="R582" i="11" s="1"/>
  <c r="S582" i="11" s="1"/>
  <c r="R573" i="11" a="1"/>
  <c r="R573" i="11" s="1"/>
  <c r="S573" i="11" s="1"/>
  <c r="R565" i="11" a="1"/>
  <c r="R565" i="11" s="1"/>
  <c r="S565" i="11" s="1"/>
  <c r="R556" i="11" a="1"/>
  <c r="R556" i="11" s="1"/>
  <c r="S556" i="11" s="1"/>
  <c r="R547" i="11" a="1"/>
  <c r="R547" i="11" s="1"/>
  <c r="S547" i="11" s="1"/>
  <c r="R539" i="11" a="1"/>
  <c r="R539" i="11" s="1"/>
  <c r="S539" i="11" s="1"/>
  <c r="R530" i="11" a="1"/>
  <c r="R530" i="11" s="1"/>
  <c r="S530" i="11" s="1"/>
  <c r="R521" i="11" a="1"/>
  <c r="R521" i="11" s="1"/>
  <c r="S521" i="11" s="1"/>
  <c r="R513" i="11" a="1"/>
  <c r="R513" i="11" s="1"/>
  <c r="S513" i="11" s="1"/>
  <c r="R504" i="11" a="1"/>
  <c r="R504" i="11" s="1"/>
  <c r="S504" i="11" s="1"/>
  <c r="R495" i="11" a="1"/>
  <c r="R495" i="11" s="1"/>
  <c r="S495" i="11" s="1"/>
  <c r="R487" i="11" a="1"/>
  <c r="R487" i="11" s="1"/>
  <c r="S487" i="11" s="1"/>
  <c r="R478" i="11" a="1"/>
  <c r="R478" i="11" s="1"/>
  <c r="S478" i="11" s="1"/>
  <c r="R469" i="11" a="1"/>
  <c r="R469" i="11" s="1"/>
  <c r="S469" i="11" s="1"/>
  <c r="R461" i="11" a="1"/>
  <c r="R461" i="11" s="1"/>
  <c r="S461" i="11" s="1"/>
  <c r="R452" i="11" a="1"/>
  <c r="R452" i="11" s="1"/>
  <c r="S452" i="11" s="1"/>
  <c r="R444" i="11" a="1"/>
  <c r="R444" i="11" s="1"/>
  <c r="S444" i="11" s="1"/>
  <c r="R436" i="11" a="1"/>
  <c r="R436" i="11" s="1"/>
  <c r="S436" i="11" s="1"/>
  <c r="R428" i="11" a="1"/>
  <c r="R428" i="11" s="1"/>
  <c r="S428" i="11" s="1"/>
  <c r="R420" i="11" a="1"/>
  <c r="R420" i="11" s="1"/>
  <c r="S420" i="11" s="1"/>
  <c r="R412" i="11" a="1"/>
  <c r="R412" i="11" s="1"/>
  <c r="S412" i="11" s="1"/>
  <c r="R404" i="11" a="1"/>
  <c r="R404" i="11" s="1"/>
  <c r="S404" i="11"/>
  <c r="R395" i="11" a="1"/>
  <c r="R395" i="11" s="1"/>
  <c r="S395" i="11" s="1"/>
  <c r="R387" i="11" a="1"/>
  <c r="R387" i="11" s="1"/>
  <c r="S387" i="11" s="1"/>
  <c r="R378" i="11" a="1"/>
  <c r="R378" i="11" s="1"/>
  <c r="S378" i="11" s="1"/>
  <c r="R370" i="11" a="1"/>
  <c r="R370" i="11" s="1"/>
  <c r="S370" i="11" s="1"/>
  <c r="R361" i="11" a="1"/>
  <c r="R361" i="11" s="1"/>
  <c r="S361" i="11" s="1"/>
  <c r="R352" i="11" a="1"/>
  <c r="R352" i="11" s="1"/>
  <c r="S352" i="11" s="1"/>
  <c r="R344" i="11" a="1"/>
  <c r="R344" i="11" s="1"/>
  <c r="S344" i="11" s="1"/>
  <c r="R335" i="11" a="1"/>
  <c r="R335" i="11" s="1"/>
  <c r="S335" i="11" s="1"/>
  <c r="R326" i="11" a="1"/>
  <c r="R326" i="11" s="1"/>
  <c r="S326" i="11" s="1"/>
  <c r="R318" i="11" a="1"/>
  <c r="R318" i="11" s="1"/>
  <c r="S318" i="11" s="1"/>
  <c r="R310" i="11" a="1"/>
  <c r="R310" i="11" s="1"/>
  <c r="S310" i="11" s="1"/>
  <c r="R302" i="11" a="1"/>
  <c r="R302" i="11" s="1"/>
  <c r="S302" i="11" s="1"/>
  <c r="R294" i="11" a="1"/>
  <c r="R294" i="11" s="1"/>
  <c r="S294" i="11" s="1"/>
  <c r="R285" i="11" a="1"/>
  <c r="R285" i="11" s="1"/>
  <c r="S285" i="11" s="1"/>
  <c r="R277" i="11" a="1"/>
  <c r="R277" i="11" s="1"/>
  <c r="S277" i="11" s="1"/>
  <c r="R268" i="11" a="1"/>
  <c r="R268" i="11" s="1"/>
  <c r="S268" i="11" s="1"/>
  <c r="R260" i="11" a="1"/>
  <c r="R260" i="11" s="1"/>
  <c r="S260" i="11" s="1"/>
  <c r="R251" i="11" a="1"/>
  <c r="R251" i="11" s="1"/>
  <c r="S251" i="11" s="1"/>
  <c r="R243" i="11" a="1"/>
  <c r="R243" i="11" s="1"/>
  <c r="S243" i="11" s="1"/>
  <c r="R234" i="11" a="1"/>
  <c r="R234" i="11" s="1"/>
  <c r="S234" i="11" s="1"/>
  <c r="R225" i="11" a="1"/>
  <c r="R225" i="11" s="1"/>
  <c r="S225" i="11" s="1"/>
  <c r="R217" i="11" a="1"/>
  <c r="R217" i="11" s="1"/>
  <c r="S217" i="11" s="1"/>
  <c r="R209" i="11" a="1"/>
  <c r="R209" i="11" s="1"/>
  <c r="S209" i="11" s="1"/>
  <c r="R201" i="11" a="1"/>
  <c r="R201" i="11" s="1"/>
  <c r="S201" i="11" s="1"/>
  <c r="R193" i="11" a="1"/>
  <c r="R193" i="11" s="1"/>
  <c r="S193" i="11" s="1"/>
  <c r="R185" i="11" a="1"/>
  <c r="R185" i="11" s="1"/>
  <c r="S185" i="11" s="1"/>
  <c r="R176" i="11" a="1"/>
  <c r="R176" i="11" s="1"/>
  <c r="S176" i="11" s="1"/>
  <c r="R168" i="11" a="1"/>
  <c r="R168" i="11" s="1"/>
  <c r="S168" i="11" s="1"/>
  <c r="R159" i="11" a="1"/>
  <c r="R159" i="11" s="1"/>
  <c r="S159" i="11" s="1"/>
  <c r="R151" i="11" a="1"/>
  <c r="R151" i="11" s="1"/>
  <c r="S151" i="11" s="1"/>
  <c r="R143" i="11" a="1"/>
  <c r="R143" i="11" s="1"/>
  <c r="S143" i="11" s="1"/>
  <c r="R134" i="11" a="1"/>
  <c r="R134" i="11" s="1"/>
  <c r="S134" i="11"/>
  <c r="R126" i="11" a="1"/>
  <c r="R126" i="11" s="1"/>
  <c r="S126" i="11" s="1"/>
  <c r="R117" i="11" a="1"/>
  <c r="R117" i="11" s="1"/>
  <c r="S117" i="11" s="1"/>
  <c r="R109" i="11" a="1"/>
  <c r="R109" i="11" s="1"/>
  <c r="S109" i="11" s="1"/>
  <c r="R100" i="11" a="1"/>
  <c r="R100" i="11" s="1"/>
  <c r="S100" i="11" s="1"/>
  <c r="R92" i="11" a="1"/>
  <c r="R92" i="11" s="1"/>
  <c r="S92" i="11" s="1"/>
  <c r="R84" i="11" a="1"/>
  <c r="R84" i="11" s="1"/>
  <c r="S84" i="11" s="1"/>
  <c r="R76" i="11" a="1"/>
  <c r="R76" i="11" s="1"/>
  <c r="S76" i="11" s="1"/>
  <c r="R67" i="11" a="1"/>
  <c r="R67" i="11" s="1"/>
  <c r="S67" i="11" s="1"/>
  <c r="R59" i="11" a="1"/>
  <c r="R59" i="11" s="1"/>
  <c r="S59" i="11" s="1"/>
  <c r="R51" i="11" a="1"/>
  <c r="R51" i="11" s="1"/>
  <c r="S51" i="11" s="1"/>
  <c r="R43" i="11" a="1"/>
  <c r="R43" i="11" s="1"/>
  <c r="S43" i="11" s="1"/>
  <c r="R35" i="11" a="1"/>
  <c r="R35" i="11" s="1"/>
  <c r="S35" i="11" s="1"/>
  <c r="R27" i="11" a="1"/>
  <c r="R27" i="11" s="1"/>
  <c r="S27" i="11" s="1"/>
  <c r="R19" i="11" a="1"/>
  <c r="R19" i="11" s="1"/>
  <c r="S19" i="11" s="1"/>
  <c r="R11" i="11" a="1"/>
  <c r="R11" i="11" s="1"/>
  <c r="S11" i="11" s="1"/>
  <c r="R3" i="11" a="1"/>
  <c r="R3" i="11" s="1"/>
  <c r="S3" i="11" s="1"/>
  <c r="R699" i="11" a="1"/>
  <c r="R699" i="11" s="1"/>
  <c r="S699" i="11" s="1"/>
  <c r="R690" i="11" a="1"/>
  <c r="R690" i="11" s="1"/>
  <c r="S690" i="11" s="1"/>
  <c r="R682" i="11" a="1"/>
  <c r="R682" i="11" s="1"/>
  <c r="S682" i="11" s="1"/>
  <c r="R673" i="11" a="1"/>
  <c r="R673" i="11" s="1"/>
  <c r="S673" i="11" s="1"/>
  <c r="R664" i="11" a="1"/>
  <c r="R664" i="11" s="1"/>
  <c r="S664" i="11" s="1"/>
  <c r="R656" i="11" a="1"/>
  <c r="R656" i="11" s="1"/>
  <c r="S656" i="11" s="1"/>
  <c r="R648" i="11" a="1"/>
  <c r="R648" i="11" s="1"/>
  <c r="S648" i="11" s="1"/>
  <c r="R640" i="11" a="1"/>
  <c r="R640" i="11" s="1"/>
  <c r="S640" i="11" s="1"/>
  <c r="R632" i="11" a="1"/>
  <c r="R632" i="11" s="1"/>
  <c r="S632" i="11" s="1"/>
  <c r="R623" i="11" a="1"/>
  <c r="R623" i="11" s="1"/>
  <c r="S623" i="11" s="1"/>
  <c r="R615" i="11" a="1"/>
  <c r="R615" i="11" s="1"/>
  <c r="S615" i="11" s="1"/>
  <c r="R606" i="11" a="1"/>
  <c r="R606" i="11" s="1"/>
  <c r="S606" i="11" s="1"/>
  <c r="R597" i="11" a="1"/>
  <c r="R597" i="11" s="1"/>
  <c r="S597" i="11" s="1"/>
  <c r="R589" i="11" a="1"/>
  <c r="R589" i="11" s="1"/>
  <c r="S589" i="11" s="1"/>
  <c r="R581" i="11" a="1"/>
  <c r="R581" i="11" s="1"/>
  <c r="S581" i="11" s="1"/>
  <c r="R572" i="11" a="1"/>
  <c r="R572" i="11" s="1"/>
  <c r="S572" i="11"/>
  <c r="R564" i="11" a="1"/>
  <c r="R564" i="11" s="1"/>
  <c r="S564" i="11" s="1"/>
  <c r="R555" i="11" a="1"/>
  <c r="R555" i="11" s="1"/>
  <c r="S555" i="11" s="1"/>
  <c r="R546" i="11" a="1"/>
  <c r="R546" i="11" s="1"/>
  <c r="S546" i="11" s="1"/>
  <c r="R538" i="11" a="1"/>
  <c r="R538" i="11" s="1"/>
  <c r="S538" i="11" s="1"/>
  <c r="R529" i="11" a="1"/>
  <c r="R529" i="11" s="1"/>
  <c r="S529" i="11" s="1"/>
  <c r="R520" i="11" a="1"/>
  <c r="R520" i="11" s="1"/>
  <c r="S520" i="11" s="1"/>
  <c r="R512" i="11" a="1"/>
  <c r="R512" i="11" s="1"/>
  <c r="S512" i="11" s="1"/>
  <c r="R503" i="11" a="1"/>
  <c r="R503" i="11" s="1"/>
  <c r="S503" i="11" s="1"/>
  <c r="R494" i="11" a="1"/>
  <c r="R494" i="11" s="1"/>
  <c r="S494" i="11" s="1"/>
  <c r="R486" i="11" a="1"/>
  <c r="R486" i="11" s="1"/>
  <c r="S486" i="11" s="1"/>
  <c r="R477" i="11" a="1"/>
  <c r="R477" i="11" s="1"/>
  <c r="S477" i="11" s="1"/>
  <c r="R468" i="11" a="1"/>
  <c r="R468" i="11" s="1"/>
  <c r="S468" i="11" s="1"/>
  <c r="R460" i="11" a="1"/>
  <c r="R460" i="11" s="1"/>
  <c r="S460" i="11" s="1"/>
  <c r="R451" i="11" a="1"/>
  <c r="R451" i="11" s="1"/>
  <c r="S451" i="11" s="1"/>
  <c r="R443" i="11" a="1"/>
  <c r="R443" i="11" s="1"/>
  <c r="S443" i="11" s="1"/>
  <c r="R435" i="11" a="1"/>
  <c r="R435" i="11" s="1"/>
  <c r="S435" i="11" s="1"/>
  <c r="R427" i="11" a="1"/>
  <c r="R427" i="11" s="1"/>
  <c r="S427" i="11" s="1"/>
  <c r="R419" i="11" a="1"/>
  <c r="R419" i="11" s="1"/>
  <c r="S419" i="11" s="1"/>
  <c r="R411" i="11" a="1"/>
  <c r="R411" i="11" s="1"/>
  <c r="S411" i="11" s="1"/>
  <c r="R403" i="11" a="1"/>
  <c r="R403" i="11" s="1"/>
  <c r="S403" i="11" s="1"/>
  <c r="R394" i="11" a="1"/>
  <c r="R394" i="11" s="1"/>
  <c r="S394" i="11" s="1"/>
  <c r="R386" i="11" a="1"/>
  <c r="R386" i="11" s="1"/>
  <c r="S386" i="11" s="1"/>
  <c r="R377" i="11" a="1"/>
  <c r="R377" i="11" s="1"/>
  <c r="S377" i="11" s="1"/>
  <c r="R368" i="11" a="1"/>
  <c r="R368" i="11" s="1"/>
  <c r="S368" i="11" s="1"/>
  <c r="R360" i="11" a="1"/>
  <c r="R360" i="11" s="1"/>
  <c r="S360" i="11" s="1"/>
  <c r="R351" i="11" a="1"/>
  <c r="R351" i="11" s="1"/>
  <c r="S351" i="11" s="1"/>
  <c r="R343" i="11" a="1"/>
  <c r="R343" i="11" s="1"/>
  <c r="S343" i="11" s="1"/>
  <c r="R334" i="11" a="1"/>
  <c r="R334" i="11" s="1"/>
  <c r="S334" i="11" s="1"/>
  <c r="R325" i="11" a="1"/>
  <c r="R325" i="11" s="1"/>
  <c r="S325" i="11" s="1"/>
  <c r="R317" i="11" a="1"/>
  <c r="R317" i="11" s="1"/>
  <c r="S317" i="11"/>
  <c r="R309" i="11" a="1"/>
  <c r="R309" i="11" s="1"/>
  <c r="S309" i="11" s="1"/>
  <c r="R301" i="11" a="1"/>
  <c r="R301" i="11" s="1"/>
  <c r="S301" i="11" s="1"/>
  <c r="R293" i="11" a="1"/>
  <c r="R293" i="11" s="1"/>
  <c r="S293" i="11" s="1"/>
  <c r="R284" i="11" a="1"/>
  <c r="R284" i="11" s="1"/>
  <c r="S284" i="11" s="1"/>
  <c r="R276" i="11" a="1"/>
  <c r="R276" i="11" s="1"/>
  <c r="S276" i="11" s="1"/>
  <c r="R267" i="11" a="1"/>
  <c r="R267" i="11" s="1"/>
  <c r="S267" i="11" s="1"/>
  <c r="R259" i="11" a="1"/>
  <c r="R259" i="11" s="1"/>
  <c r="S259" i="11" s="1"/>
  <c r="R250" i="11" a="1"/>
  <c r="R250" i="11" s="1"/>
  <c r="S250" i="11" s="1"/>
  <c r="R242" i="11" a="1"/>
  <c r="R242" i="11" s="1"/>
  <c r="S242" i="11" s="1"/>
  <c r="R233" i="11" a="1"/>
  <c r="R233" i="11" s="1"/>
  <c r="S233" i="11" s="1"/>
  <c r="R224" i="11" a="1"/>
  <c r="R224" i="11" s="1"/>
  <c r="S224" i="11" s="1"/>
  <c r="R216" i="11" a="1"/>
  <c r="R216" i="11" s="1"/>
  <c r="S216" i="11" s="1"/>
  <c r="R208" i="11" a="1"/>
  <c r="R208" i="11" s="1"/>
  <c r="S208" i="11" s="1"/>
  <c r="R200" i="11" a="1"/>
  <c r="R200" i="11" s="1"/>
  <c r="S200" i="11" s="1"/>
  <c r="R192" i="11" a="1"/>
  <c r="R192" i="11" s="1"/>
  <c r="S192" i="11" s="1"/>
  <c r="R184" i="11" a="1"/>
  <c r="R184" i="11" s="1"/>
  <c r="S184" i="11" s="1"/>
  <c r="R175" i="11" a="1"/>
  <c r="R175" i="11" s="1"/>
  <c r="S175" i="11" s="1"/>
  <c r="R167" i="11" a="1"/>
  <c r="R167" i="11" s="1"/>
  <c r="S167" i="11" s="1"/>
  <c r="R158" i="11" a="1"/>
  <c r="R158" i="11" s="1"/>
  <c r="S158" i="11" s="1"/>
  <c r="R150" i="11" a="1"/>
  <c r="R150" i="11" s="1"/>
  <c r="S150" i="11" s="1"/>
  <c r="R142" i="11" a="1"/>
  <c r="R142" i="11" s="1"/>
  <c r="S142" i="11" s="1"/>
  <c r="R133" i="11" a="1"/>
  <c r="R133" i="11" s="1"/>
  <c r="S133" i="11" s="1"/>
  <c r="R125" i="11" a="1"/>
  <c r="R125" i="11" s="1"/>
  <c r="S125" i="11" s="1"/>
  <c r="R116" i="11" a="1"/>
  <c r="R116" i="11" s="1"/>
  <c r="S116" i="11" s="1"/>
  <c r="R108" i="11" a="1"/>
  <c r="R108" i="11" s="1"/>
  <c r="S108" i="11" s="1"/>
  <c r="R99" i="11" a="1"/>
  <c r="R99" i="11" s="1"/>
  <c r="S99" i="11"/>
  <c r="R91" i="11" a="1"/>
  <c r="R91" i="11" s="1"/>
  <c r="S91" i="11"/>
  <c r="R83" i="11" a="1"/>
  <c r="R83" i="11" s="1"/>
  <c r="S83" i="11"/>
  <c r="R75" i="11" a="1"/>
  <c r="R75" i="11" s="1"/>
  <c r="S75" i="11" s="1"/>
  <c r="R66" i="11" a="1"/>
  <c r="R66" i="11" s="1"/>
  <c r="S66" i="11" s="1"/>
  <c r="R58" i="11" a="1"/>
  <c r="R58" i="11" s="1"/>
  <c r="S58" i="11" s="1"/>
  <c r="R50" i="11" a="1"/>
  <c r="R50" i="11" s="1"/>
  <c r="S50" i="11" s="1"/>
  <c r="R42" i="11" a="1"/>
  <c r="R42" i="11" s="1"/>
  <c r="S42" i="11" s="1"/>
  <c r="R34" i="11" a="1"/>
  <c r="R34" i="11" s="1"/>
  <c r="S34" i="11" s="1"/>
  <c r="R26" i="11" a="1"/>
  <c r="R26" i="11" s="1"/>
  <c r="S26" i="11" s="1"/>
  <c r="R18" i="11" a="1"/>
  <c r="R18" i="11" s="1"/>
  <c r="S18" i="11" s="1"/>
  <c r="R10" i="11" a="1"/>
  <c r="R10" i="11" s="1"/>
  <c r="S10" i="11" s="1"/>
  <c r="R2" i="11" a="1"/>
  <c r="R2" i="11" s="1"/>
  <c r="S2" i="11" s="1"/>
  <c r="R707" i="11" a="1"/>
  <c r="R707" i="11" s="1"/>
  <c r="S707" i="11" s="1"/>
  <c r="R698" i="11" a="1"/>
  <c r="R698" i="11" s="1"/>
  <c r="S698" i="11" s="1"/>
  <c r="R689" i="11" a="1"/>
  <c r="R689" i="11" s="1"/>
  <c r="S689" i="11" s="1"/>
  <c r="R681" i="11" a="1"/>
  <c r="R681" i="11" s="1"/>
  <c r="S681" i="11" s="1"/>
  <c r="R672" i="11" a="1"/>
  <c r="R672" i="11" s="1"/>
  <c r="S672" i="11" s="1"/>
  <c r="R663" i="11" a="1"/>
  <c r="R663" i="11" s="1"/>
  <c r="S663" i="11" s="1"/>
  <c r="R655" i="11" a="1"/>
  <c r="R655" i="11" s="1"/>
  <c r="S655" i="11" s="1"/>
  <c r="R647" i="11" a="1"/>
  <c r="R647" i="11" s="1"/>
  <c r="S647" i="11" s="1"/>
  <c r="R639" i="11" a="1"/>
  <c r="R639" i="11" s="1"/>
  <c r="S639" i="11" s="1"/>
  <c r="R631" i="11" a="1"/>
  <c r="R631" i="11" s="1"/>
  <c r="S631" i="11" s="1"/>
  <c r="R622" i="11" a="1"/>
  <c r="R622" i="11" s="1"/>
  <c r="S622" i="11"/>
  <c r="R614" i="11" a="1"/>
  <c r="R614" i="11" s="1"/>
  <c r="S614" i="11" s="1"/>
  <c r="R605" i="11" a="1"/>
  <c r="R605" i="11" s="1"/>
  <c r="S605" i="11" s="1"/>
  <c r="R596" i="11" a="1"/>
  <c r="R596" i="11" s="1"/>
  <c r="S596" i="11" s="1"/>
  <c r="R588" i="11" a="1"/>
  <c r="R588" i="11" s="1"/>
  <c r="S588" i="11" s="1"/>
  <c r="R580" i="11" a="1"/>
  <c r="R580" i="11" s="1"/>
  <c r="S580" i="11" s="1"/>
  <c r="R571" i="11" a="1"/>
  <c r="R571" i="11" s="1"/>
  <c r="S571" i="11" s="1"/>
  <c r="R563" i="11" a="1"/>
  <c r="R563" i="11" s="1"/>
  <c r="S563" i="11" s="1"/>
  <c r="R554" i="11" a="1"/>
  <c r="R554" i="11" s="1"/>
  <c r="S554" i="11" s="1"/>
  <c r="R545" i="11" a="1"/>
  <c r="R545" i="11" s="1"/>
  <c r="S545" i="11" s="1"/>
  <c r="R537" i="11" a="1"/>
  <c r="R537" i="11" s="1"/>
  <c r="S537" i="11" s="1"/>
  <c r="R528" i="11" a="1"/>
  <c r="R528" i="11" s="1"/>
  <c r="S528" i="11" s="1"/>
  <c r="R519" i="11" a="1"/>
  <c r="R519" i="11" s="1"/>
  <c r="S519" i="11" s="1"/>
  <c r="R511" i="11" a="1"/>
  <c r="R511" i="11" s="1"/>
  <c r="S511" i="11" s="1"/>
  <c r="R502" i="11" a="1"/>
  <c r="R502" i="11" s="1"/>
  <c r="S502" i="11" s="1"/>
  <c r="R493" i="11" a="1"/>
  <c r="R493" i="11" s="1"/>
  <c r="S493" i="11" s="1"/>
  <c r="R485" i="11" a="1"/>
  <c r="R485" i="11" s="1"/>
  <c r="S485" i="11" s="1"/>
  <c r="R476" i="11" a="1"/>
  <c r="R476" i="11" s="1"/>
  <c r="S476" i="11" s="1"/>
  <c r="R467" i="11" a="1"/>
  <c r="R467" i="11" s="1"/>
  <c r="S467" i="11" s="1"/>
  <c r="R459" i="11" a="1"/>
  <c r="R459" i="11" s="1"/>
  <c r="S459" i="11" s="1"/>
  <c r="R450" i="11" a="1"/>
  <c r="R450" i="11" s="1"/>
  <c r="S450" i="11" s="1"/>
  <c r="R442" i="11" a="1"/>
  <c r="R442" i="11" s="1"/>
  <c r="S442" i="11" s="1"/>
  <c r="R434" i="11" a="1"/>
  <c r="R434" i="11" s="1"/>
  <c r="S434" i="11" s="1"/>
  <c r="R426" i="11" a="1"/>
  <c r="R426" i="11" s="1"/>
  <c r="S426" i="11" s="1"/>
  <c r="R418" i="11" a="1"/>
  <c r="R418" i="11" s="1"/>
  <c r="S418" i="11" s="1"/>
  <c r="R410" i="11" a="1"/>
  <c r="R410" i="11" s="1"/>
  <c r="S410" i="11" s="1"/>
  <c r="R402" i="11" a="1"/>
  <c r="R402" i="11" s="1"/>
  <c r="S402" i="11" s="1"/>
  <c r="R393" i="11" a="1"/>
  <c r="R393" i="11" s="1"/>
  <c r="S393" i="11" s="1"/>
  <c r="R384" i="11" a="1"/>
  <c r="R384" i="11" s="1"/>
  <c r="S384" i="11" s="1"/>
  <c r="R376" i="11" a="1"/>
  <c r="R376" i="11" s="1"/>
  <c r="S376" i="11" s="1"/>
  <c r="R367" i="11" a="1"/>
  <c r="R367" i="11" s="1"/>
  <c r="S367" i="11" s="1"/>
  <c r="R359" i="11" a="1"/>
  <c r="R359" i="11" s="1"/>
  <c r="S359" i="11" s="1"/>
  <c r="R350" i="11" a="1"/>
  <c r="R350" i="11" s="1"/>
  <c r="S350" i="11" s="1"/>
  <c r="R342" i="11" a="1"/>
  <c r="R342" i="11" s="1"/>
  <c r="S342" i="11" s="1"/>
  <c r="R333" i="11" a="1"/>
  <c r="R333" i="11" s="1"/>
  <c r="S333" i="11" s="1"/>
  <c r="R324" i="11" a="1"/>
  <c r="R324" i="11" s="1"/>
  <c r="S324" i="11" s="1"/>
  <c r="R316" i="11" a="1"/>
  <c r="R316" i="11" s="1"/>
  <c r="S316" i="11" s="1"/>
  <c r="R308" i="11" a="1"/>
  <c r="R308" i="11" s="1"/>
  <c r="S308" i="11" s="1"/>
  <c r="R300" i="11" a="1"/>
  <c r="R300" i="11" s="1"/>
  <c r="S300" i="11" s="1"/>
  <c r="R292" i="11" a="1"/>
  <c r="R292" i="11" s="1"/>
  <c r="S292" i="11" s="1"/>
  <c r="R283" i="11" a="1"/>
  <c r="R283" i="11" s="1"/>
  <c r="S283" i="11" s="1"/>
  <c r="R275" i="11" a="1"/>
  <c r="R275" i="11" s="1"/>
  <c r="S275" i="11" s="1"/>
  <c r="R266" i="11" a="1"/>
  <c r="R266" i="11" s="1"/>
  <c r="S266" i="11" s="1"/>
  <c r="R258" i="11" a="1"/>
  <c r="R258" i="11" s="1"/>
  <c r="S258" i="11" s="1"/>
  <c r="R249" i="11" a="1"/>
  <c r="R249" i="11" s="1"/>
  <c r="S249" i="11" s="1"/>
  <c r="R240" i="11" a="1"/>
  <c r="R240" i="11" s="1"/>
  <c r="S240" i="11" s="1"/>
  <c r="R232" i="11" a="1"/>
  <c r="R232" i="11" s="1"/>
  <c r="S232" i="11" s="1"/>
  <c r="R223" i="11" a="1"/>
  <c r="R223" i="11" s="1"/>
  <c r="S223" i="11" s="1"/>
  <c r="R215" i="11" a="1"/>
  <c r="R215" i="11" s="1"/>
  <c r="S215" i="11" s="1"/>
  <c r="R207" i="11" a="1"/>
  <c r="R207" i="11" s="1"/>
  <c r="S207" i="11" s="1"/>
  <c r="R199" i="11" a="1"/>
  <c r="R199" i="11" s="1"/>
  <c r="S199" i="11" s="1"/>
  <c r="R191" i="11" a="1"/>
  <c r="R191" i="11" s="1"/>
  <c r="S191" i="11" s="1"/>
  <c r="R183" i="11" a="1"/>
  <c r="R183" i="11" s="1"/>
  <c r="S183" i="11" s="1"/>
  <c r="R174" i="11" a="1"/>
  <c r="R174" i="11" s="1"/>
  <c r="S174" i="11" s="1"/>
  <c r="R166" i="11" a="1"/>
  <c r="R166" i="11" s="1"/>
  <c r="S166" i="11" s="1"/>
  <c r="R157" i="11" a="1"/>
  <c r="R157" i="11" s="1"/>
  <c r="S157" i="11"/>
  <c r="R149" i="11" a="1"/>
  <c r="R149" i="11" s="1"/>
  <c r="S149" i="11"/>
  <c r="R141" i="11" a="1"/>
  <c r="R141" i="11" s="1"/>
  <c r="S141" i="11"/>
  <c r="R132" i="11" a="1"/>
  <c r="R132" i="11" s="1"/>
  <c r="S132" i="11" s="1"/>
  <c r="R124" i="11" a="1"/>
  <c r="R124" i="11" s="1"/>
  <c r="S124" i="11" s="1"/>
  <c r="R115" i="11" a="1"/>
  <c r="R115" i="11" s="1"/>
  <c r="S115" i="11" s="1"/>
  <c r="R107" i="11" a="1"/>
  <c r="R107" i="11" s="1"/>
  <c r="S107" i="11" s="1"/>
  <c r="R98" i="11" a="1"/>
  <c r="R98" i="11" s="1"/>
  <c r="S98" i="11" s="1"/>
  <c r="R90" i="11" a="1"/>
  <c r="R90" i="11" s="1"/>
  <c r="S90" i="11" s="1"/>
  <c r="R82" i="11" a="1"/>
  <c r="R82" i="11" s="1"/>
  <c r="S82" i="11" s="1"/>
  <c r="R74" i="11" a="1"/>
  <c r="R74" i="11" s="1"/>
  <c r="S74" i="11" s="1"/>
  <c r="R65" i="11" a="1"/>
  <c r="R65" i="11" s="1"/>
  <c r="S65" i="11" s="1"/>
  <c r="R57" i="11" a="1"/>
  <c r="R57" i="11" s="1"/>
  <c r="S57" i="11" s="1"/>
  <c r="R49" i="11" a="1"/>
  <c r="R49" i="11" s="1"/>
  <c r="S49" i="11" s="1"/>
  <c r="R41" i="11" a="1"/>
  <c r="R41" i="11" s="1"/>
  <c r="S41" i="11" s="1"/>
  <c r="R33" i="11" a="1"/>
  <c r="R33" i="11" s="1"/>
  <c r="S33" i="11" s="1"/>
  <c r="R25" i="11" a="1"/>
  <c r="R25" i="11" s="1"/>
  <c r="S25" i="11" s="1"/>
  <c r="R17" i="11" a="1"/>
  <c r="R17" i="11" s="1"/>
  <c r="S17" i="11" s="1"/>
  <c r="R9" i="11" a="1"/>
  <c r="R9" i="11" s="1"/>
  <c r="S9" i="11" s="1"/>
  <c r="R697" i="11" a="1"/>
  <c r="R697" i="11" s="1"/>
  <c r="S697" i="11" s="1"/>
  <c r="R688" i="11" a="1"/>
  <c r="R688" i="11" s="1"/>
  <c r="S688" i="11" s="1"/>
  <c r="R679" i="11" a="1"/>
  <c r="R679" i="11" s="1"/>
  <c r="S679" i="11" s="1"/>
  <c r="R671" i="11" a="1"/>
  <c r="R671" i="11" s="1"/>
  <c r="S671" i="11" s="1"/>
  <c r="R662" i="11" a="1"/>
  <c r="R662" i="11" s="1"/>
  <c r="S662" i="11" s="1"/>
  <c r="R654" i="11" a="1"/>
  <c r="R654" i="11" s="1"/>
  <c r="S654" i="11" s="1"/>
  <c r="R646" i="11" a="1"/>
  <c r="R646" i="11" s="1"/>
  <c r="S646" i="11" s="1"/>
  <c r="R638" i="11" a="1"/>
  <c r="R638" i="11" s="1"/>
  <c r="S638" i="11" s="1"/>
  <c r="R630" i="11" a="1"/>
  <c r="R630" i="11" s="1"/>
  <c r="S630" i="11" s="1"/>
  <c r="R621" i="11" a="1"/>
  <c r="R621" i="11" s="1"/>
  <c r="S621" i="11" s="1"/>
  <c r="R613" i="11" a="1"/>
  <c r="R613" i="11" s="1"/>
  <c r="S613" i="11" s="1"/>
  <c r="R604" i="11" a="1"/>
  <c r="R604" i="11" s="1"/>
  <c r="S604" i="11" s="1"/>
  <c r="R595" i="11" a="1"/>
  <c r="R595" i="11" s="1"/>
  <c r="S595" i="11" s="1"/>
  <c r="R587" i="11" a="1"/>
  <c r="R587" i="11" s="1"/>
  <c r="S587" i="11"/>
  <c r="R579" i="11" a="1"/>
  <c r="R579" i="11" s="1"/>
  <c r="S579" i="11"/>
  <c r="R570" i="11" a="1"/>
  <c r="R570" i="11" s="1"/>
  <c r="S570" i="11"/>
  <c r="R562" i="11" a="1"/>
  <c r="R562" i="11" s="1"/>
  <c r="S562" i="11" s="1"/>
  <c r="R553" i="11" a="1"/>
  <c r="R553" i="11" s="1"/>
  <c r="S553" i="11" s="1"/>
  <c r="R544" i="11" a="1"/>
  <c r="R544" i="11" s="1"/>
  <c r="S544" i="11" s="1"/>
  <c r="R536" i="11" a="1"/>
  <c r="R536" i="11" s="1"/>
  <c r="S536" i="11" s="1"/>
  <c r="R527" i="11" a="1"/>
  <c r="R527" i="11" s="1"/>
  <c r="S527" i="11" s="1"/>
  <c r="R518" i="11" a="1"/>
  <c r="R518" i="11" s="1"/>
  <c r="S518" i="11" s="1"/>
  <c r="R510" i="11" a="1"/>
  <c r="R510" i="11" s="1"/>
  <c r="S510" i="11" s="1"/>
  <c r="R501" i="11" a="1"/>
  <c r="R501" i="11" s="1"/>
  <c r="S501" i="11" s="1"/>
  <c r="R492" i="11" a="1"/>
  <c r="R492" i="11" s="1"/>
  <c r="S492" i="11" s="1"/>
  <c r="R484" i="11" a="1"/>
  <c r="R484" i="11" s="1"/>
  <c r="S484" i="11" s="1"/>
  <c r="R475" i="11" a="1"/>
  <c r="R475" i="11" s="1"/>
  <c r="S475" i="11" s="1"/>
  <c r="R466" i="11" a="1"/>
  <c r="R466" i="11" s="1"/>
  <c r="S466" i="11" s="1"/>
  <c r="R458" i="11" a="1"/>
  <c r="R458" i="11" s="1"/>
  <c r="S458" i="11" s="1"/>
  <c r="R449" i="11" a="1"/>
  <c r="R449" i="11" s="1"/>
  <c r="S449" i="11" s="1"/>
  <c r="R441" i="11" a="1"/>
  <c r="R441" i="11" s="1"/>
  <c r="S441" i="11" s="1"/>
  <c r="R433" i="11" a="1"/>
  <c r="R433" i="11" s="1"/>
  <c r="S433" i="11" s="1"/>
  <c r="R425" i="11" a="1"/>
  <c r="R425" i="11" s="1"/>
  <c r="S425" i="11" s="1"/>
  <c r="R417" i="11" a="1"/>
  <c r="R417" i="11" s="1"/>
  <c r="S417" i="11" s="1"/>
  <c r="R409" i="11" a="1"/>
  <c r="R409" i="11" s="1"/>
  <c r="S409" i="11" s="1"/>
  <c r="R401" i="11" a="1"/>
  <c r="R401" i="11" s="1"/>
  <c r="S401" i="11" s="1"/>
  <c r="R392" i="11" a="1"/>
  <c r="R392" i="11" s="1"/>
  <c r="S392" i="11" s="1"/>
  <c r="R383" i="11" a="1"/>
  <c r="R383" i="11" s="1"/>
  <c r="S383" i="11" s="1"/>
  <c r="R375" i="11" a="1"/>
  <c r="R375" i="11" s="1"/>
  <c r="S375" i="11" s="1"/>
  <c r="R366" i="11" a="1"/>
  <c r="R366" i="11" s="1"/>
  <c r="S366" i="11" s="1"/>
  <c r="R358" i="11" a="1"/>
  <c r="R358" i="11" s="1"/>
  <c r="S358" i="11" s="1"/>
  <c r="R349" i="11" a="1"/>
  <c r="R349" i="11" s="1"/>
  <c r="S349" i="11" s="1"/>
  <c r="R340" i="11" a="1"/>
  <c r="R340" i="11" s="1"/>
  <c r="S340" i="11" s="1"/>
  <c r="R332" i="11" a="1"/>
  <c r="R332" i="11" s="1"/>
  <c r="S332" i="11" s="1"/>
  <c r="R323" i="11" a="1"/>
  <c r="R323" i="11" s="1"/>
  <c r="S323" i="11" s="1"/>
  <c r="R315" i="11" a="1"/>
  <c r="R315" i="11" s="1"/>
  <c r="S315" i="11" s="1"/>
  <c r="R307" i="11" a="1"/>
  <c r="R307" i="11" s="1"/>
  <c r="S307" i="11" s="1"/>
  <c r="R299" i="11" a="1"/>
  <c r="R299" i="11" s="1"/>
  <c r="S299" i="11" s="1"/>
  <c r="R291" i="11" a="1"/>
  <c r="R291" i="11" s="1"/>
  <c r="S291" i="11" s="1"/>
  <c r="R282" i="11" a="1"/>
  <c r="R282" i="11" s="1"/>
  <c r="S282" i="11" s="1"/>
  <c r="R274" i="11" a="1"/>
  <c r="R274" i="11" s="1"/>
  <c r="S274" i="11" s="1"/>
  <c r="R265" i="11" a="1"/>
  <c r="R265" i="11" s="1"/>
  <c r="S265" i="11" s="1"/>
  <c r="R257" i="11" a="1"/>
  <c r="R257" i="11" s="1"/>
  <c r="S257" i="11" s="1"/>
  <c r="R248" i="11" a="1"/>
  <c r="R248" i="11" s="1"/>
  <c r="S248" i="11" s="1"/>
  <c r="R239" i="11" a="1"/>
  <c r="R239" i="11" s="1"/>
  <c r="S239" i="11" s="1"/>
  <c r="R231" i="11" a="1"/>
  <c r="R231" i="11" s="1"/>
  <c r="S231" i="11" s="1"/>
  <c r="R222" i="11" a="1"/>
  <c r="R222" i="11" s="1"/>
  <c r="S222" i="11" s="1"/>
  <c r="R214" i="11" a="1"/>
  <c r="R214" i="11" s="1"/>
  <c r="S214" i="11" s="1"/>
  <c r="R206" i="11" a="1"/>
  <c r="R206" i="11" s="1"/>
  <c r="S206" i="11" s="1"/>
  <c r="R198" i="11" a="1"/>
  <c r="R198" i="11" s="1"/>
  <c r="S198" i="11" s="1"/>
  <c r="R190" i="11" a="1"/>
  <c r="R190" i="11" s="1"/>
  <c r="S190" i="11" s="1"/>
  <c r="R182" i="11" a="1"/>
  <c r="R182" i="11" s="1"/>
  <c r="S182" i="11" s="1"/>
  <c r="R173" i="11" a="1"/>
  <c r="R173" i="11" s="1"/>
  <c r="S173" i="11" s="1"/>
  <c r="R165" i="11" a="1"/>
  <c r="R165" i="11" s="1"/>
  <c r="S165" i="11" s="1"/>
  <c r="R156" i="11" a="1"/>
  <c r="R156" i="11" s="1"/>
  <c r="S156" i="11" s="1"/>
  <c r="R148" i="11" a="1"/>
  <c r="R148" i="11" s="1"/>
  <c r="S148" i="11" s="1"/>
  <c r="R139" i="11" a="1"/>
  <c r="R139" i="11" s="1"/>
  <c r="S139" i="11" s="1"/>
  <c r="R131" i="11" a="1"/>
  <c r="R131" i="11" s="1"/>
  <c r="S131" i="11" s="1"/>
  <c r="R122" i="11" a="1"/>
  <c r="R122" i="11" s="1"/>
  <c r="S122" i="11" s="1"/>
  <c r="R114" i="11" a="1"/>
  <c r="R114" i="11" s="1"/>
  <c r="S114" i="11" s="1"/>
  <c r="R106" i="11" a="1"/>
  <c r="R106" i="11" s="1"/>
  <c r="S106" i="11" s="1"/>
  <c r="R97" i="11" a="1"/>
  <c r="R97" i="11" s="1"/>
  <c r="S97" i="11" s="1"/>
  <c r="R89" i="11" a="1"/>
  <c r="R89" i="11" s="1"/>
  <c r="S89" i="11" s="1"/>
  <c r="R81" i="11" a="1"/>
  <c r="R81" i="11" s="1"/>
  <c r="S81" i="11" s="1"/>
  <c r="R73" i="11" a="1"/>
  <c r="R73" i="11" s="1"/>
  <c r="S73" i="11" s="1"/>
  <c r="R64" i="11" a="1"/>
  <c r="R64" i="11" s="1"/>
  <c r="S64" i="11" s="1"/>
  <c r="R56" i="11" a="1"/>
  <c r="R56" i="11" s="1"/>
  <c r="S56" i="11" s="1"/>
  <c r="R48" i="11" a="1"/>
  <c r="R48" i="11" s="1"/>
  <c r="S48" i="11" s="1"/>
  <c r="R40" i="11" a="1"/>
  <c r="R40" i="11" s="1"/>
  <c r="S40" i="11" s="1"/>
  <c r="R32" i="11" a="1"/>
  <c r="R32" i="11" s="1"/>
  <c r="S32" i="11" s="1"/>
  <c r="R24" i="11" a="1"/>
  <c r="R24" i="11" s="1"/>
  <c r="S24" i="11" s="1"/>
  <c r="R16" i="11" a="1"/>
  <c r="R16" i="11" s="1"/>
  <c r="S16" i="11" s="1"/>
  <c r="R8" i="11" a="1"/>
  <c r="R8" i="11" s="1"/>
  <c r="S8" i="11" s="1"/>
  <c r="P2133" i="11"/>
  <c r="P2125" i="11"/>
  <c r="P2117" i="11"/>
  <c r="P2109" i="11"/>
  <c r="P2101" i="11"/>
  <c r="P2093" i="11"/>
  <c r="P2085" i="11"/>
  <c r="P2077" i="11"/>
  <c r="P2069" i="11"/>
  <c r="P2061" i="11"/>
  <c r="P2053" i="11"/>
  <c r="P2045" i="11"/>
  <c r="P2037" i="11"/>
  <c r="P2029" i="11"/>
  <c r="P2021" i="11"/>
  <c r="P2013" i="11"/>
  <c r="P2005" i="11"/>
  <c r="P1997" i="11"/>
  <c r="P1989" i="11"/>
  <c r="P1981" i="11"/>
  <c r="P1973" i="11"/>
  <c r="P1965" i="11"/>
  <c r="P1957" i="11"/>
  <c r="P1949" i="11"/>
  <c r="P1941" i="11"/>
  <c r="P1933" i="11"/>
  <c r="P1925" i="11"/>
  <c r="P1917" i="11"/>
  <c r="P1909" i="11"/>
  <c r="P1901" i="11"/>
  <c r="P1893" i="11"/>
  <c r="P1885" i="11"/>
  <c r="P1869" i="11"/>
  <c r="P1861" i="11"/>
  <c r="P1853" i="11"/>
  <c r="P1845" i="11"/>
  <c r="P1837" i="11"/>
  <c r="P1829" i="11"/>
  <c r="P1821" i="11"/>
  <c r="P1813" i="11"/>
  <c r="P1797" i="11"/>
  <c r="P1789" i="11"/>
  <c r="P1781" i="11"/>
  <c r="P1773" i="11"/>
  <c r="P1757" i="11"/>
  <c r="P1749" i="11"/>
  <c r="P1741" i="11"/>
  <c r="P1733" i="11"/>
  <c r="P1725" i="11"/>
  <c r="P1717" i="11"/>
  <c r="P1709" i="11"/>
  <c r="P1701" i="11"/>
  <c r="P1693" i="11"/>
  <c r="P1685" i="11"/>
  <c r="P1677" i="11"/>
  <c r="P1669" i="11"/>
  <c r="P1661" i="11"/>
  <c r="P1653" i="11"/>
  <c r="P1645" i="11"/>
  <c r="P1637" i="11"/>
  <c r="P1629" i="11"/>
  <c r="P1621" i="11"/>
  <c r="P1613" i="11"/>
  <c r="P1605" i="11"/>
  <c r="P1597" i="11"/>
  <c r="P1589" i="11"/>
  <c r="P1581" i="11"/>
  <c r="P1573" i="11"/>
  <c r="P1565" i="11"/>
  <c r="P1549" i="11"/>
  <c r="P1541" i="11"/>
  <c r="P1533" i="11"/>
  <c r="P1525" i="11"/>
  <c r="P1517" i="11"/>
  <c r="P1509" i="11"/>
  <c r="P1501" i="11"/>
  <c r="P1493" i="11"/>
  <c r="P1485" i="11"/>
  <c r="P1477" i="11"/>
  <c r="P1469" i="11"/>
  <c r="P1461" i="11"/>
  <c r="P1453" i="11"/>
  <c r="P1445" i="11"/>
  <c r="P1429" i="11"/>
  <c r="P1421" i="11"/>
  <c r="P1413" i="11"/>
  <c r="P1405" i="11"/>
  <c r="P1389" i="11"/>
  <c r="P1381" i="11"/>
  <c r="P1373" i="11"/>
  <c r="P1365" i="11"/>
  <c r="P1357" i="11"/>
  <c r="P1349" i="11"/>
  <c r="P1341" i="11"/>
  <c r="P1333" i="11"/>
  <c r="P2112" i="11"/>
  <c r="Q2112" i="11"/>
  <c r="P2221" i="11"/>
  <c r="P2213" i="11"/>
  <c r="P2205" i="11"/>
  <c r="P2189" i="11"/>
  <c r="P2181" i="11"/>
  <c r="P2173" i="11"/>
  <c r="P2156" i="11"/>
  <c r="P2151" i="11"/>
  <c r="P2141" i="11"/>
  <c r="P2038" i="11"/>
  <c r="P2030" i="11"/>
  <c r="P2014" i="11"/>
  <c r="P1998" i="11"/>
  <c r="P1990" i="11"/>
  <c r="P1974" i="11"/>
  <c r="P1966" i="11"/>
  <c r="P1958" i="11"/>
  <c r="P1918" i="11"/>
  <c r="P1878" i="11"/>
  <c r="P1870" i="11"/>
  <c r="P1854" i="11"/>
  <c r="P1846" i="11"/>
  <c r="P1838" i="11"/>
  <c r="P1822" i="11"/>
  <c r="P1814" i="11"/>
  <c r="P1806" i="11"/>
  <c r="P1798" i="11"/>
  <c r="P1782" i="11"/>
  <c r="P1774" i="11"/>
  <c r="P1766" i="11"/>
  <c r="P1758" i="11"/>
  <c r="P1742" i="11"/>
  <c r="P1726" i="11"/>
  <c r="P1718" i="11"/>
  <c r="P1702" i="11"/>
  <c r="P1694" i="11"/>
  <c r="P1686" i="11"/>
  <c r="P1678" i="11"/>
  <c r="P1670" i="11"/>
  <c r="P1662" i="11"/>
  <c r="P1654" i="11"/>
  <c r="P1646" i="11"/>
  <c r="P1638" i="11"/>
  <c r="P1630" i="11"/>
  <c r="P1622" i="11"/>
  <c r="P1614" i="11"/>
  <c r="P1606" i="11"/>
  <c r="P1598" i="11"/>
  <c r="P1590" i="11"/>
  <c r="P1582" i="11"/>
  <c r="P1574" i="11"/>
  <c r="P1558" i="11"/>
  <c r="P1550" i="11"/>
  <c r="P1542" i="11"/>
  <c r="P1534" i="11"/>
  <c r="P1526" i="11"/>
  <c r="P1518" i="11"/>
  <c r="P1510" i="11"/>
  <c r="P1502" i="11"/>
  <c r="P1494" i="11"/>
  <c r="P1486" i="11"/>
  <c r="P1478" i="11"/>
  <c r="P1470" i="11"/>
  <c r="P1462" i="11"/>
  <c r="P1454" i="11"/>
  <c r="P1438" i="11"/>
  <c r="P1430" i="11"/>
  <c r="P1422" i="11"/>
  <c r="P1414" i="11"/>
  <c r="P1406" i="11"/>
  <c r="P1398" i="11"/>
  <c r="P1390" i="11"/>
  <c r="P1382" i="11"/>
  <c r="P1374" i="11"/>
  <c r="P1366" i="11"/>
  <c r="P1358" i="11"/>
  <c r="P1350" i="11"/>
  <c r="P1342" i="11"/>
  <c r="P1334" i="11"/>
  <c r="P1326" i="11"/>
  <c r="P1318" i="11"/>
  <c r="P1310" i="11"/>
  <c r="P1302" i="11"/>
  <c r="P1294" i="11"/>
  <c r="P1286" i="11"/>
  <c r="P1278" i="11"/>
  <c r="P1262" i="11"/>
  <c r="P1254" i="11"/>
  <c r="P1246" i="11"/>
  <c r="P1238" i="11"/>
  <c r="P1230" i="11"/>
  <c r="P1222" i="11"/>
  <c r="P1214" i="11"/>
  <c r="P1206" i="11"/>
  <c r="P1198" i="11"/>
  <c r="P1190" i="11"/>
  <c r="P1182" i="11"/>
  <c r="P1174" i="11"/>
  <c r="P1166" i="11"/>
  <c r="P1158" i="11"/>
  <c r="P1150" i="11"/>
  <c r="P1142" i="11"/>
  <c r="P1134" i="11"/>
  <c r="P1126" i="11"/>
  <c r="P1118" i="11"/>
  <c r="P1110" i="11"/>
  <c r="P1102" i="11"/>
  <c r="P1094" i="11"/>
  <c r="P1086" i="11"/>
  <c r="P1078" i="11"/>
  <c r="P1070" i="11"/>
  <c r="P1062" i="11"/>
  <c r="P1054" i="11"/>
  <c r="P1046" i="11"/>
  <c r="P1038" i="11"/>
  <c r="P1030" i="11"/>
  <c r="P1022" i="11"/>
  <c r="P1014" i="11"/>
  <c r="P1006" i="11"/>
  <c r="P990" i="11"/>
  <c r="P982" i="11"/>
  <c r="P974" i="11"/>
  <c r="P958" i="11"/>
  <c r="P950" i="11"/>
  <c r="P942" i="11"/>
  <c r="P934" i="11"/>
  <c r="P926" i="11"/>
  <c r="P918" i="11"/>
  <c r="P910" i="11"/>
  <c r="P902" i="11"/>
  <c r="P894" i="11"/>
  <c r="P886" i="11"/>
  <c r="P878" i="11"/>
  <c r="P870" i="11"/>
  <c r="P862" i="11"/>
  <c r="P854" i="11"/>
  <c r="P846" i="11"/>
  <c r="P838" i="11"/>
  <c r="P830" i="11"/>
  <c r="P822" i="11"/>
  <c r="P806" i="11"/>
  <c r="P798" i="11"/>
  <c r="P782" i="11"/>
  <c r="P774" i="11"/>
  <c r="P766" i="11"/>
  <c r="P758" i="11"/>
  <c r="P750" i="11"/>
  <c r="P742" i="11"/>
  <c r="P734" i="11"/>
  <c r="P726" i="11"/>
  <c r="P718" i="11"/>
  <c r="P710" i="11"/>
  <c r="P702" i="11"/>
  <c r="P694" i="11"/>
  <c r="P686" i="11"/>
  <c r="P678" i="11"/>
  <c r="P670" i="11"/>
  <c r="P662" i="11"/>
  <c r="P654" i="11"/>
  <c r="P646" i="11"/>
  <c r="P638" i="11"/>
  <c r="P630" i="11"/>
  <c r="P622" i="11"/>
  <c r="P614" i="11"/>
  <c r="P606" i="11"/>
  <c r="P590" i="11"/>
  <c r="P582" i="11"/>
  <c r="P566" i="11"/>
  <c r="P558" i="11"/>
  <c r="P550" i="11"/>
  <c r="P542" i="11"/>
  <c r="P534" i="11"/>
  <c r="P526" i="11"/>
  <c r="P518" i="11"/>
  <c r="P510" i="11"/>
  <c r="P502" i="11"/>
  <c r="P494" i="11"/>
  <c r="P486" i="11"/>
  <c r="P478" i="11"/>
  <c r="P462" i="11"/>
  <c r="P454" i="11"/>
  <c r="P446" i="11"/>
  <c r="P438" i="11"/>
  <c r="P430" i="11"/>
  <c r="P422" i="11"/>
  <c r="P414" i="11"/>
  <c r="P406" i="11"/>
  <c r="P398" i="11"/>
  <c r="P390" i="11"/>
  <c r="P382" i="11"/>
  <c r="P374" i="11"/>
  <c r="P366" i="11"/>
  <c r="P358" i="11"/>
  <c r="P350" i="11"/>
  <c r="P342" i="11"/>
  <c r="P334" i="11"/>
  <c r="P326" i="11"/>
  <c r="P318" i="11"/>
  <c r="P310" i="11"/>
  <c r="P302" i="11"/>
  <c r="P294" i="11"/>
  <c r="P278" i="11"/>
  <c r="P270" i="11"/>
  <c r="P262" i="11"/>
  <c r="P254" i="11"/>
  <c r="P246" i="11"/>
  <c r="P238" i="11"/>
  <c r="P230" i="11"/>
  <c r="P222" i="11"/>
  <c r="P214" i="11"/>
  <c r="P206" i="11"/>
  <c r="P198" i="11"/>
  <c r="P190" i="11"/>
  <c r="P182" i="11"/>
  <c r="P174" i="11"/>
  <c r="P166" i="11"/>
  <c r="P158" i="11"/>
  <c r="P150" i="11"/>
  <c r="P142" i="11"/>
  <c r="P134" i="11"/>
  <c r="P126" i="11"/>
  <c r="P118" i="11"/>
  <c r="P110" i="11"/>
  <c r="P102" i="11"/>
  <c r="P94" i="11"/>
  <c r="P86" i="11"/>
  <c r="P78" i="11"/>
  <c r="P62" i="11"/>
  <c r="P54" i="11"/>
  <c r="P46" i="11"/>
  <c r="P38" i="11"/>
  <c r="P30" i="11"/>
  <c r="P22" i="11"/>
  <c r="P14" i="11"/>
  <c r="P6" i="11"/>
  <c r="P1325" i="11"/>
  <c r="P1309" i="11"/>
  <c r="P1301" i="11"/>
  <c r="P1293" i="11"/>
  <c r="P1285" i="11"/>
  <c r="P1277" i="11"/>
  <c r="P1269" i="11"/>
  <c r="P1261" i="11"/>
  <c r="P1253" i="11"/>
  <c r="P1245" i="11"/>
  <c r="P1229" i="11"/>
  <c r="P1221" i="11"/>
  <c r="P1213" i="11"/>
  <c r="P1205" i="11"/>
  <c r="P1189" i="11"/>
  <c r="P1181" i="11"/>
  <c r="P1173" i="11"/>
  <c r="P1165" i="11"/>
  <c r="P1149" i="11"/>
  <c r="P1141" i="11"/>
  <c r="P1133" i="11"/>
  <c r="P1125" i="11"/>
  <c r="P1117" i="11"/>
  <c r="P1109" i="11"/>
  <c r="P1101" i="11"/>
  <c r="P1093" i="11"/>
  <c r="P1085" i="11"/>
  <c r="P1077" i="11"/>
  <c r="P1069" i="11"/>
  <c r="P1061" i="11"/>
  <c r="P1045" i="11"/>
  <c r="P1037" i="11"/>
  <c r="P1029" i="11"/>
  <c r="P1021" i="11"/>
  <c r="P1013" i="11"/>
  <c r="P1005" i="11"/>
  <c r="P997" i="11"/>
  <c r="P989" i="11"/>
  <c r="P981" i="11"/>
  <c r="P973" i="11"/>
  <c r="P965" i="11"/>
  <c r="P957" i="11"/>
  <c r="P949" i="11"/>
  <c r="P941" i="11"/>
  <c r="P925" i="11"/>
  <c r="P917" i="11"/>
  <c r="P909" i="11"/>
  <c r="P901" i="11"/>
  <c r="P893" i="11"/>
  <c r="P885" i="11"/>
  <c r="P877" i="11"/>
  <c r="P869" i="11"/>
  <c r="P861" i="11"/>
  <c r="P853" i="11"/>
  <c r="P845" i="11"/>
  <c r="P837" i="11"/>
  <c r="P829" i="11"/>
  <c r="P821" i="11"/>
  <c r="P813" i="11"/>
  <c r="P805" i="11"/>
  <c r="P797" i="11"/>
  <c r="P789" i="11"/>
  <c r="P781" i="11"/>
  <c r="P773" i="11"/>
  <c r="P765" i="11"/>
  <c r="P757" i="11"/>
  <c r="P749" i="11"/>
  <c r="P741" i="11"/>
  <c r="P733" i="11"/>
  <c r="P725" i="11"/>
  <c r="P717" i="11"/>
  <c r="P709" i="11"/>
  <c r="P701" i="11"/>
  <c r="P693" i="11"/>
  <c r="P685" i="11"/>
  <c r="P677" i="11"/>
  <c r="P669" i="11"/>
  <c r="P661" i="11"/>
  <c r="P653" i="11"/>
  <c r="P645" i="11"/>
  <c r="P637" i="11"/>
  <c r="P629" i="11"/>
  <c r="P621" i="11"/>
  <c r="P613" i="11"/>
  <c r="P605" i="11"/>
  <c r="P597" i="11"/>
  <c r="P589" i="11"/>
  <c r="P581" i="11"/>
  <c r="P573" i="11"/>
  <c r="P565" i="11"/>
  <c r="P557" i="11"/>
  <c r="P549" i="11"/>
  <c r="P541" i="11"/>
  <c r="P533" i="11"/>
  <c r="P525" i="11"/>
  <c r="P517" i="11"/>
  <c r="P501" i="11"/>
  <c r="P493" i="11"/>
  <c r="P485" i="11"/>
  <c r="P477" i="11"/>
  <c r="P469" i="11"/>
  <c r="P461" i="11"/>
  <c r="P453" i="11"/>
  <c r="P445" i="11"/>
  <c r="P437" i="11"/>
  <c r="P429" i="11"/>
  <c r="P421" i="11"/>
  <c r="P413" i="11"/>
  <c r="P405" i="11"/>
  <c r="P397" i="11"/>
  <c r="P389" i="11"/>
  <c r="P381" i="11"/>
  <c r="P373" i="11"/>
  <c r="P365" i="11"/>
  <c r="P357" i="11"/>
  <c r="P349" i="11"/>
  <c r="P333" i="11"/>
  <c r="P325" i="11"/>
  <c r="P317" i="11"/>
  <c r="P309" i="11"/>
  <c r="P301" i="11"/>
  <c r="P293" i="11"/>
  <c r="P285" i="11"/>
  <c r="P277" i="11"/>
  <c r="P269" i="11"/>
  <c r="P261" i="11"/>
  <c r="P253" i="11"/>
  <c r="P245" i="11"/>
  <c r="P237" i="11"/>
  <c r="P229" i="11"/>
  <c r="P221" i="11"/>
  <c r="P213" i="11"/>
  <c r="P205" i="11"/>
  <c r="P197" i="11"/>
  <c r="P189" i="11"/>
  <c r="P181" i="11"/>
  <c r="P173" i="11"/>
  <c r="P165" i="11"/>
  <c r="P157" i="11"/>
  <c r="P149" i="11"/>
  <c r="P141" i="11"/>
  <c r="P133" i="11"/>
  <c r="P125" i="11"/>
  <c r="P117" i="11"/>
  <c r="P109" i="11"/>
  <c r="P101" i="11"/>
  <c r="P93" i="11"/>
  <c r="P85" i="11"/>
  <c r="P77" i="11"/>
  <c r="P69" i="11"/>
  <c r="P61" i="11"/>
  <c r="P53" i="11"/>
  <c r="P45" i="11"/>
  <c r="P37" i="11"/>
  <c r="P29" i="11"/>
  <c r="P21" i="11"/>
  <c r="P13" i="11"/>
  <c r="P5" i="11"/>
  <c r="P2110" i="11"/>
  <c r="Q2110" i="11"/>
  <c r="P2086" i="11"/>
  <c r="Q2086" i="11"/>
  <c r="P2062" i="11"/>
  <c r="Q2062" i="11"/>
  <c r="P2054" i="11"/>
  <c r="Q2054" i="11"/>
  <c r="P2046" i="11"/>
  <c r="Q2046" i="11"/>
  <c r="P2022" i="11"/>
  <c r="Q2022" i="11"/>
  <c r="P2006" i="11"/>
  <c r="Q2006" i="11"/>
  <c r="P1982" i="11"/>
  <c r="Q1982" i="11"/>
  <c r="P1950" i="11"/>
  <c r="Q1950" i="11"/>
  <c r="P1942" i="11"/>
  <c r="Q1942" i="11"/>
  <c r="P1934" i="11"/>
  <c r="Q1934" i="11"/>
  <c r="P1926" i="11"/>
  <c r="Q1926" i="11"/>
  <c r="P1910" i="11"/>
  <c r="Q1910" i="11"/>
  <c r="P1902" i="11"/>
  <c r="Q1902" i="11"/>
  <c r="P1894" i="11"/>
  <c r="Q1894" i="11"/>
  <c r="P1886" i="11"/>
  <c r="Q1886" i="11"/>
  <c r="P1862" i="11"/>
  <c r="Q1862" i="11"/>
  <c r="P1830" i="11"/>
  <c r="Q1830" i="11"/>
  <c r="P1790" i="11"/>
  <c r="Q1790" i="11"/>
  <c r="P1750" i="11"/>
  <c r="Q1750" i="11"/>
  <c r="P1734" i="11"/>
  <c r="Q1734" i="11"/>
  <c r="P1710" i="11"/>
  <c r="Q1710" i="11"/>
  <c r="P1566" i="11"/>
  <c r="Q1566" i="11"/>
  <c r="P1446" i="11"/>
  <c r="Q1446" i="11"/>
  <c r="P1270" i="11"/>
  <c r="Q1270" i="11"/>
  <c r="P998" i="11"/>
  <c r="Q998" i="11"/>
  <c r="P966" i="11"/>
  <c r="Q966" i="11"/>
  <c r="P814" i="11"/>
  <c r="Q814" i="11"/>
  <c r="P790" i="11"/>
  <c r="Q790" i="11"/>
  <c r="P598" i="11"/>
  <c r="Q598" i="11"/>
  <c r="P574" i="11"/>
  <c r="Q574" i="11"/>
  <c r="P470" i="11"/>
  <c r="Q470" i="11"/>
  <c r="P286" i="11"/>
  <c r="Q286" i="11"/>
  <c r="P70" i="11"/>
  <c r="Q70" i="11"/>
  <c r="Q2221" i="11"/>
  <c r="Q2173" i="11"/>
  <c r="Q2128" i="11"/>
  <c r="Q1845" i="11"/>
  <c r="P2134" i="11"/>
  <c r="Q2134" i="11"/>
  <c r="P2204" i="11"/>
  <c r="Q2204" i="11"/>
  <c r="P933" i="11"/>
  <c r="Q933" i="11"/>
  <c r="Q2216" i="11"/>
  <c r="Q2200" i="11"/>
  <c r="P2126" i="11"/>
  <c r="Q2126" i="11"/>
  <c r="P2212" i="11"/>
  <c r="Q2212" i="11"/>
  <c r="P1877" i="11"/>
  <c r="Q1877" i="11"/>
  <c r="P1805" i="11"/>
  <c r="Q1805" i="11"/>
  <c r="P1437" i="11"/>
  <c r="Q1437" i="11"/>
  <c r="P341" i="11"/>
  <c r="Q341" i="11"/>
  <c r="P2211" i="11"/>
  <c r="Q2211" i="11"/>
  <c r="P2132" i="11"/>
  <c r="Q2132" i="11"/>
  <c r="P1820" i="11"/>
  <c r="Q1820" i="11"/>
  <c r="P1716" i="11"/>
  <c r="Q1716" i="11"/>
  <c r="P1116" i="11"/>
  <c r="Q1116" i="11"/>
  <c r="P900" i="11"/>
  <c r="Q900" i="11"/>
  <c r="P740" i="11"/>
  <c r="Q740" i="11"/>
  <c r="Q2213" i="11"/>
  <c r="Q2156" i="11"/>
  <c r="Q1997" i="11"/>
  <c r="P2102" i="11"/>
  <c r="Q2102" i="11"/>
  <c r="P2172" i="11"/>
  <c r="Q2172" i="11"/>
  <c r="P1557" i="11"/>
  <c r="Q1557" i="11"/>
  <c r="P1237" i="11"/>
  <c r="Q1237" i="11"/>
  <c r="P1197" i="11"/>
  <c r="Q1197" i="11"/>
  <c r="P1157" i="11"/>
  <c r="Q1157" i="11"/>
  <c r="P1053" i="11"/>
  <c r="Q1053" i="11"/>
  <c r="P2203" i="11"/>
  <c r="Q2203" i="11"/>
  <c r="P2171" i="11"/>
  <c r="Q2171" i="11"/>
  <c r="P2124" i="11"/>
  <c r="Q2124" i="11"/>
  <c r="P2084" i="11"/>
  <c r="Q2084" i="11"/>
  <c r="P1500" i="11"/>
  <c r="Q1500" i="11"/>
  <c r="P1356" i="11"/>
  <c r="Q1356" i="11"/>
  <c r="P668" i="11"/>
  <c r="Q668" i="11"/>
  <c r="P548" i="11"/>
  <c r="Q548" i="11"/>
  <c r="P2218" i="11"/>
  <c r="Q2218" i="11"/>
  <c r="P2210" i="11"/>
  <c r="Q2210" i="11"/>
  <c r="P2202" i="11"/>
  <c r="Q2202" i="11"/>
  <c r="P2194" i="11"/>
  <c r="Q2194" i="11"/>
  <c r="P2186" i="11"/>
  <c r="Q2186" i="11"/>
  <c r="P2178" i="11"/>
  <c r="Q2178" i="11"/>
  <c r="P2170" i="11"/>
  <c r="Q2170" i="11"/>
  <c r="P2162" i="11"/>
  <c r="Q2162" i="11"/>
  <c r="P2153" i="11"/>
  <c r="Q2153" i="11"/>
  <c r="P2146" i="11"/>
  <c r="Q2146" i="11"/>
  <c r="P2138" i="11"/>
  <c r="Q2138" i="11"/>
  <c r="P2043" i="11"/>
  <c r="Q2043" i="11"/>
  <c r="P2019" i="11"/>
  <c r="Q2019" i="11"/>
  <c r="P2003" i="11"/>
  <c r="Q2003" i="11"/>
  <c r="P1979" i="11"/>
  <c r="Q1979" i="11"/>
  <c r="P1971" i="11"/>
  <c r="Q1971" i="11"/>
  <c r="P1963" i="11"/>
  <c r="Q1963" i="11"/>
  <c r="P1867" i="11"/>
  <c r="Q1867" i="11"/>
  <c r="P1835" i="11"/>
  <c r="Q1835" i="11"/>
  <c r="P1795" i="11"/>
  <c r="Q1795" i="11"/>
  <c r="P1755" i="11"/>
  <c r="Q1755" i="11"/>
  <c r="P1715" i="11"/>
  <c r="P1707" i="11"/>
  <c r="P1699" i="11"/>
  <c r="P1691" i="11"/>
  <c r="P1683" i="11"/>
  <c r="P1675" i="11"/>
  <c r="P1667" i="11"/>
  <c r="P1659" i="11"/>
  <c r="P1651" i="11"/>
  <c r="P1643" i="11"/>
  <c r="P1635" i="11"/>
  <c r="Q1635" i="11"/>
  <c r="P1627" i="11"/>
  <c r="P1619" i="11"/>
  <c r="P1611" i="11"/>
  <c r="P1603" i="11"/>
  <c r="P1595" i="11"/>
  <c r="P1587" i="11"/>
  <c r="P1579" i="11"/>
  <c r="P1571" i="11"/>
  <c r="P1563" i="11"/>
  <c r="P1555" i="11"/>
  <c r="P1547" i="11"/>
  <c r="P1539" i="11"/>
  <c r="Q1539" i="11"/>
  <c r="P1531" i="11"/>
  <c r="P1523" i="11"/>
  <c r="P1515" i="11"/>
  <c r="P1507" i="11"/>
  <c r="P1499" i="11"/>
  <c r="P1491" i="11"/>
  <c r="Q1491" i="11"/>
  <c r="P1483" i="11"/>
  <c r="P1475" i="11"/>
  <c r="P1467" i="11"/>
  <c r="P1459" i="11"/>
  <c r="P1451" i="11"/>
  <c r="P1443" i="11"/>
  <c r="P1435" i="11"/>
  <c r="P1427" i="11"/>
  <c r="Q1427" i="11"/>
  <c r="P1419" i="11"/>
  <c r="P1411" i="11"/>
  <c r="P1403" i="11"/>
  <c r="P1395" i="11"/>
  <c r="P1387" i="11"/>
  <c r="P1379" i="11"/>
  <c r="Q1379" i="11"/>
  <c r="P1371" i="11"/>
  <c r="P1363" i="11"/>
  <c r="P1355" i="11"/>
  <c r="P1347" i="11"/>
  <c r="P1339" i="11"/>
  <c r="P1331" i="11"/>
  <c r="P1323" i="11"/>
  <c r="P1315" i="11"/>
  <c r="P1307" i="11"/>
  <c r="P1299" i="11"/>
  <c r="P1291" i="11"/>
  <c r="P1283" i="11"/>
  <c r="P1275" i="11"/>
  <c r="P1267" i="11"/>
  <c r="P1259" i="11"/>
  <c r="P1251" i="11"/>
  <c r="P1243" i="11"/>
  <c r="P1235" i="11"/>
  <c r="P1227" i="11"/>
  <c r="Q1227" i="11"/>
  <c r="P1219" i="11"/>
  <c r="P1211" i="11"/>
  <c r="P1203" i="11"/>
  <c r="P1195" i="11"/>
  <c r="P1187" i="11"/>
  <c r="Q1187" i="11"/>
  <c r="P1179" i="11"/>
  <c r="P1171" i="11"/>
  <c r="P1163" i="11"/>
  <c r="P1155" i="11"/>
  <c r="P1147" i="11"/>
  <c r="Q1147" i="11"/>
  <c r="P1139" i="11"/>
  <c r="P1131" i="11"/>
  <c r="P1123" i="11"/>
  <c r="P1115" i="11"/>
  <c r="P1107" i="11"/>
  <c r="P1099" i="11"/>
  <c r="P1091" i="11"/>
  <c r="P1083" i="11"/>
  <c r="P1075" i="11"/>
  <c r="P1067" i="11"/>
  <c r="P1059" i="11"/>
  <c r="P1051" i="11"/>
  <c r="P1043" i="11"/>
  <c r="P1035" i="11"/>
  <c r="P1027" i="11"/>
  <c r="P1019" i="11"/>
  <c r="P1011" i="11"/>
  <c r="Q1011" i="11"/>
  <c r="P1003" i="11"/>
  <c r="P995" i="11"/>
  <c r="P987" i="11"/>
  <c r="P979" i="11"/>
  <c r="P971" i="11"/>
  <c r="P963" i="11"/>
  <c r="P955" i="11"/>
  <c r="Q955" i="11"/>
  <c r="Q2205" i="11"/>
  <c r="Q2152" i="11"/>
  <c r="Q2136" i="11"/>
  <c r="Q2016" i="11"/>
  <c r="P2118" i="11"/>
  <c r="Q2118" i="11"/>
  <c r="P2220" i="11"/>
  <c r="Q2220" i="11"/>
  <c r="P2164" i="11"/>
  <c r="Q2164" i="11"/>
  <c r="P1765" i="11"/>
  <c r="Q1765" i="11"/>
  <c r="P1397" i="11"/>
  <c r="Q1397" i="11"/>
  <c r="P509" i="11"/>
  <c r="Q509" i="11"/>
  <c r="P2187" i="11"/>
  <c r="Q2187" i="11"/>
  <c r="P2108" i="11"/>
  <c r="Q2108" i="11"/>
  <c r="P2060" i="11"/>
  <c r="Q2060" i="11"/>
  <c r="P1852" i="11"/>
  <c r="Q1852" i="11"/>
  <c r="P1548" i="11"/>
  <c r="Q1548" i="11"/>
  <c r="P2217" i="11"/>
  <c r="Q2217" i="11"/>
  <c r="P2201" i="11"/>
  <c r="Q2201" i="11"/>
  <c r="P2177" i="11"/>
  <c r="Q2177" i="11"/>
  <c r="P2161" i="11"/>
  <c r="Q2161" i="11"/>
  <c r="P2122" i="11"/>
  <c r="Q2122" i="11"/>
  <c r="P2106" i="11"/>
  <c r="Q2106" i="11"/>
  <c r="P2090" i="11"/>
  <c r="Q2090" i="11"/>
  <c r="P2082" i="11"/>
  <c r="Q2082" i="11"/>
  <c r="P2066" i="11"/>
  <c r="Q2066" i="11"/>
  <c r="P2058" i="11"/>
  <c r="Q2058" i="11"/>
  <c r="P1994" i="11"/>
  <c r="Q1994" i="11"/>
  <c r="P1946" i="11"/>
  <c r="Q1946" i="11"/>
  <c r="P1930" i="11"/>
  <c r="Q1930" i="11"/>
  <c r="P1914" i="11"/>
  <c r="Q1914" i="11"/>
  <c r="P1898" i="11"/>
  <c r="Q1898" i="11"/>
  <c r="P1890" i="11"/>
  <c r="Q1890" i="11"/>
  <c r="P1882" i="11"/>
  <c r="Q1882" i="11"/>
  <c r="P1810" i="11"/>
  <c r="Q1810" i="11"/>
  <c r="P1770" i="11"/>
  <c r="Q1770" i="11"/>
  <c r="P1722" i="11"/>
  <c r="Q1722" i="11"/>
  <c r="P1642" i="11"/>
  <c r="Q1642" i="11"/>
  <c r="P1618" i="11"/>
  <c r="Q1618" i="11"/>
  <c r="P1610" i="11"/>
  <c r="Q1610" i="11"/>
  <c r="P1602" i="11"/>
  <c r="Q1602" i="11"/>
  <c r="P1594" i="11"/>
  <c r="Q1594" i="11"/>
  <c r="P1522" i="11"/>
  <c r="Q1522" i="11"/>
  <c r="P1482" i="11"/>
  <c r="Q1482" i="11"/>
  <c r="P1346" i="11"/>
  <c r="Q1346" i="11"/>
  <c r="P1290" i="11"/>
  <c r="Q1290" i="11"/>
  <c r="P922" i="11"/>
  <c r="Q922" i="11"/>
  <c r="P802" i="11"/>
  <c r="Q802" i="11"/>
  <c r="P522" i="11"/>
  <c r="Q522" i="11"/>
  <c r="P226" i="11"/>
  <c r="Q226" i="11"/>
  <c r="Q2192" i="11"/>
  <c r="Q2151" i="11"/>
  <c r="Q2048" i="11"/>
  <c r="Q2037" i="11"/>
  <c r="P2197" i="11"/>
  <c r="Q2197" i="11"/>
  <c r="P2165" i="11"/>
  <c r="Q2165" i="11"/>
  <c r="P2094" i="11"/>
  <c r="Q2094" i="11"/>
  <c r="P2180" i="11"/>
  <c r="Q2180" i="11"/>
  <c r="P2140" i="11"/>
  <c r="Q2140" i="11"/>
  <c r="P2179" i="11"/>
  <c r="Q2179" i="11"/>
  <c r="P2154" i="11"/>
  <c r="Q2154" i="11"/>
  <c r="P2116" i="11"/>
  <c r="Q2116" i="11"/>
  <c r="P2068" i="11"/>
  <c r="Q2068" i="11"/>
  <c r="P2028" i="11"/>
  <c r="Q2028" i="11"/>
  <c r="P1988" i="11"/>
  <c r="Q1988" i="11"/>
  <c r="P1300" i="11"/>
  <c r="Q1300" i="11"/>
  <c r="P692" i="11"/>
  <c r="Q692" i="11"/>
  <c r="P2209" i="11"/>
  <c r="Q2209" i="11"/>
  <c r="P2193" i="11"/>
  <c r="Q2193" i="11"/>
  <c r="P2185" i="11"/>
  <c r="Q2185" i="11"/>
  <c r="P2169" i="11"/>
  <c r="Q2169" i="11"/>
  <c r="P2157" i="11"/>
  <c r="Q2157" i="11"/>
  <c r="P2114" i="11"/>
  <c r="Q2114" i="11"/>
  <c r="P2098" i="11"/>
  <c r="Q2098" i="11"/>
  <c r="P2074" i="11"/>
  <c r="Q2074" i="11"/>
  <c r="P2050" i="11"/>
  <c r="Q2050" i="11"/>
  <c r="P2034" i="11"/>
  <c r="Q2034" i="11"/>
  <c r="P1938" i="11"/>
  <c r="Q1938" i="11"/>
  <c r="P1906" i="11"/>
  <c r="Q1906" i="11"/>
  <c r="P2149" i="11"/>
  <c r="Q2149" i="11"/>
  <c r="P2168" i="11"/>
  <c r="Q2168" i="11"/>
  <c r="P2025" i="11"/>
  <c r="Q2025" i="11"/>
  <c r="P2009" i="11"/>
  <c r="Q2009" i="11"/>
  <c r="P1985" i="11"/>
  <c r="Q1985" i="11"/>
  <c r="P1785" i="11"/>
  <c r="Q1785" i="11"/>
  <c r="P1649" i="11"/>
  <c r="Q1649" i="11"/>
  <c r="P1257" i="11"/>
  <c r="Q1257" i="11"/>
  <c r="P1217" i="11"/>
  <c r="Q1217" i="11"/>
  <c r="P1177" i="11"/>
  <c r="Q1177" i="11"/>
  <c r="P977" i="11"/>
  <c r="Q977" i="11"/>
  <c r="P561" i="11"/>
  <c r="Q561" i="11"/>
  <c r="P369" i="11"/>
  <c r="Q369" i="11"/>
  <c r="P241" i="11"/>
  <c r="Q241" i="11"/>
  <c r="P105" i="11"/>
  <c r="Q105" i="11"/>
  <c r="Q2189" i="11"/>
  <c r="P2078" i="11"/>
  <c r="Q2078" i="11"/>
  <c r="P2196" i="11"/>
  <c r="Q2196" i="11"/>
  <c r="P2159" i="11"/>
  <c r="Q2159" i="11"/>
  <c r="P1317" i="11"/>
  <c r="Q1317" i="11"/>
  <c r="P2195" i="11"/>
  <c r="Q2195" i="11"/>
  <c r="P2092" i="11"/>
  <c r="Q2092" i="11"/>
  <c r="P2076" i="11"/>
  <c r="Q2076" i="11"/>
  <c r="P1780" i="11"/>
  <c r="Q1780" i="11"/>
  <c r="P716" i="11"/>
  <c r="Q716" i="11"/>
  <c r="P2130" i="11"/>
  <c r="Q2130" i="11"/>
  <c r="P2208" i="11"/>
  <c r="Q2208" i="11"/>
  <c r="P2176" i="11"/>
  <c r="Q2176" i="11"/>
  <c r="P2144" i="11"/>
  <c r="Q2144" i="11"/>
  <c r="P1857" i="11"/>
  <c r="Q1857" i="11"/>
  <c r="P1825" i="11"/>
  <c r="Q1825" i="11"/>
  <c r="P1513" i="11"/>
  <c r="Q1513" i="11"/>
  <c r="P1473" i="11"/>
  <c r="Q1473" i="11"/>
  <c r="P1417" i="11"/>
  <c r="Q1417" i="11"/>
  <c r="P1137" i="11"/>
  <c r="Q1137" i="11"/>
  <c r="P457" i="11"/>
  <c r="Q457" i="11"/>
  <c r="P385" i="11"/>
  <c r="Q385" i="11"/>
  <c r="P2215" i="11"/>
  <c r="Q2215" i="11"/>
  <c r="P2207" i="11"/>
  <c r="Q2207" i="11"/>
  <c r="P2199" i="11"/>
  <c r="Q2199" i="11"/>
  <c r="P2191" i="11"/>
  <c r="Q2191" i="11"/>
  <c r="P2183" i="11"/>
  <c r="Q2183" i="11"/>
  <c r="P2175" i="11"/>
  <c r="Q2175" i="11"/>
  <c r="P2167" i="11"/>
  <c r="Q2167" i="11"/>
  <c r="P2160" i="11"/>
  <c r="Q2160" i="11"/>
  <c r="P2158" i="11"/>
  <c r="Q2158" i="11"/>
  <c r="P2120" i="11"/>
  <c r="Q2120" i="11"/>
  <c r="P2104" i="11"/>
  <c r="Q2104" i="11"/>
  <c r="P2096" i="11"/>
  <c r="Q2096" i="11"/>
  <c r="P2080" i="11"/>
  <c r="Q2080" i="11"/>
  <c r="P2064" i="11"/>
  <c r="Q2064" i="11"/>
  <c r="P2056" i="11"/>
  <c r="Q2056" i="11"/>
  <c r="P2040" i="11"/>
  <c r="Q2040" i="11"/>
  <c r="P2000" i="11"/>
  <c r="Q2000" i="11"/>
  <c r="P1920" i="11"/>
  <c r="Q1920" i="11"/>
  <c r="P1872" i="11"/>
  <c r="Q1872" i="11"/>
  <c r="P1840" i="11"/>
  <c r="Q1840" i="11"/>
  <c r="P1800" i="11"/>
  <c r="Q1800" i="11"/>
  <c r="P1760" i="11"/>
  <c r="Q1760" i="11"/>
  <c r="P1728" i="11"/>
  <c r="Q1728" i="11"/>
  <c r="P1704" i="11"/>
  <c r="Q1704" i="11"/>
  <c r="P1680" i="11"/>
  <c r="Q1680" i="11"/>
  <c r="P1664" i="11"/>
  <c r="Q1664" i="11"/>
  <c r="P1584" i="11"/>
  <c r="Q1584" i="11"/>
  <c r="P1464" i="11"/>
  <c r="Q1464" i="11"/>
  <c r="P1336" i="11"/>
  <c r="Q1336" i="11"/>
  <c r="P1280" i="11"/>
  <c r="Q1280" i="11"/>
  <c r="Q2184" i="11"/>
  <c r="Q2088" i="11"/>
  <c r="P2070" i="11"/>
  <c r="Q2070" i="11"/>
  <c r="P2188" i="11"/>
  <c r="Q2188" i="11"/>
  <c r="P2148" i="11"/>
  <c r="Q2148" i="11"/>
  <c r="P2219" i="11"/>
  <c r="Q2219" i="11"/>
  <c r="P2163" i="11"/>
  <c r="Q2163" i="11"/>
  <c r="P2100" i="11"/>
  <c r="Q2100" i="11"/>
  <c r="P2052" i="11"/>
  <c r="Q2052" i="11"/>
  <c r="P2214" i="11"/>
  <c r="Q2214" i="11"/>
  <c r="P2206" i="11"/>
  <c r="Q2206" i="11"/>
  <c r="P2198" i="11"/>
  <c r="Q2198" i="11"/>
  <c r="P2190" i="11"/>
  <c r="Q2190" i="11"/>
  <c r="P2182" i="11"/>
  <c r="Q2182" i="11"/>
  <c r="P2174" i="11"/>
  <c r="Q2174" i="11"/>
  <c r="P2166" i="11"/>
  <c r="Q2166" i="11"/>
  <c r="P2155" i="11"/>
  <c r="Q2155" i="11"/>
  <c r="P2150" i="11"/>
  <c r="Q2150" i="11"/>
  <c r="P2142" i="11"/>
  <c r="Q2142" i="11"/>
  <c r="P2031" i="11"/>
  <c r="Q2031" i="11"/>
  <c r="P1991" i="11"/>
  <c r="Q1991" i="11"/>
  <c r="P1975" i="11"/>
  <c r="Q1975" i="11"/>
  <c r="P1967" i="11"/>
  <c r="Q1967" i="11"/>
  <c r="P1959" i="11"/>
  <c r="Q1959" i="11"/>
  <c r="P1815" i="11"/>
  <c r="Q1815" i="11"/>
  <c r="P1775" i="11"/>
  <c r="Q1775" i="11"/>
  <c r="P1575" i="11"/>
  <c r="Q1575" i="11"/>
  <c r="P1455" i="11"/>
  <c r="Q1455" i="11"/>
  <c r="P1407" i="11"/>
  <c r="Q1407" i="11"/>
  <c r="P1247" i="11"/>
  <c r="Q1247" i="11"/>
  <c r="P1207" i="11"/>
  <c r="Q1207" i="11"/>
  <c r="P1167" i="11"/>
  <c r="Q1167" i="11"/>
  <c r="P1127" i="11"/>
  <c r="Q1127" i="11"/>
  <c r="P911" i="11"/>
  <c r="Q911" i="11"/>
  <c r="P847" i="11"/>
  <c r="Q847" i="11"/>
  <c r="P535" i="11"/>
  <c r="Q535" i="11"/>
  <c r="P399" i="11"/>
  <c r="Q399" i="11"/>
  <c r="P327" i="11"/>
  <c r="Q327" i="11"/>
  <c r="P271" i="11"/>
  <c r="Q271" i="11"/>
  <c r="Q2181" i="11"/>
  <c r="Q2072" i="11"/>
  <c r="P947" i="11"/>
  <c r="P939" i="11"/>
  <c r="P931" i="11"/>
  <c r="P923" i="11"/>
  <c r="P915" i="11"/>
  <c r="P907" i="11"/>
  <c r="P899" i="11"/>
  <c r="P891" i="11"/>
  <c r="P883" i="11"/>
  <c r="P875" i="11"/>
  <c r="P867" i="11"/>
  <c r="P859" i="11"/>
  <c r="P851" i="11"/>
  <c r="P843" i="11"/>
  <c r="P835" i="11"/>
  <c r="Q835" i="11"/>
  <c r="P827" i="11"/>
  <c r="P819" i="11"/>
  <c r="P811" i="11"/>
  <c r="P803" i="11"/>
  <c r="P795" i="11"/>
  <c r="P787" i="11"/>
  <c r="P779" i="11"/>
  <c r="P771" i="11"/>
  <c r="P763" i="11"/>
  <c r="P755" i="11"/>
  <c r="P747" i="11"/>
  <c r="P739" i="11"/>
  <c r="P731" i="11"/>
  <c r="P723" i="11"/>
  <c r="P715" i="11"/>
  <c r="P707" i="11"/>
  <c r="P699" i="11"/>
  <c r="P691" i="11"/>
  <c r="P683" i="11"/>
  <c r="P675" i="11"/>
  <c r="P667" i="11"/>
  <c r="P659" i="11"/>
  <c r="P651" i="11"/>
  <c r="P643" i="11"/>
  <c r="P635" i="11"/>
  <c r="P627" i="11"/>
  <c r="P619" i="11"/>
  <c r="P611" i="11"/>
  <c r="Q611" i="11"/>
  <c r="P603" i="11"/>
  <c r="P595" i="11"/>
  <c r="P587" i="11"/>
  <c r="P579" i="11"/>
  <c r="P571" i="11"/>
  <c r="P563" i="11"/>
  <c r="P555" i="11"/>
  <c r="P547" i="11"/>
  <c r="P539" i="11"/>
  <c r="P531" i="11"/>
  <c r="P523" i="11"/>
  <c r="P515" i="11"/>
  <c r="P507" i="11"/>
  <c r="P499" i="11"/>
  <c r="P491" i="11"/>
  <c r="P483" i="11"/>
  <c r="Q483" i="11"/>
  <c r="P475" i="11"/>
  <c r="P467" i="11"/>
  <c r="P459" i="11"/>
  <c r="P451" i="11"/>
  <c r="P443" i="11"/>
  <c r="P435" i="11"/>
  <c r="P427" i="11"/>
  <c r="P419" i="11"/>
  <c r="P411" i="11"/>
  <c r="P403" i="11"/>
  <c r="P395" i="11"/>
  <c r="P387" i="11"/>
  <c r="P379" i="11"/>
  <c r="P371" i="11"/>
  <c r="P363" i="11"/>
  <c r="P355" i="11"/>
  <c r="Q355" i="11"/>
  <c r="P347" i="11"/>
  <c r="P339" i="11"/>
  <c r="P331" i="11"/>
  <c r="P323" i="11"/>
  <c r="P315" i="11"/>
  <c r="P307" i="11"/>
  <c r="P299" i="11"/>
  <c r="Q123" i="11"/>
  <c r="P944" i="11"/>
  <c r="Q944" i="11"/>
  <c r="P888" i="11"/>
  <c r="Q888" i="11"/>
  <c r="P728" i="11"/>
  <c r="Q728" i="11"/>
  <c r="P704" i="11"/>
  <c r="Q704" i="11"/>
  <c r="P680" i="11"/>
  <c r="Q680" i="11"/>
  <c r="P624" i="11"/>
  <c r="Q624" i="11"/>
  <c r="P496" i="11"/>
  <c r="Q496" i="11"/>
  <c r="Q256" i="11"/>
  <c r="Q180" i="11"/>
  <c r="Q164" i="11"/>
  <c r="Q140" i="11"/>
  <c r="P291" i="11"/>
  <c r="P283" i="11"/>
  <c r="P275" i="11"/>
  <c r="P267" i="11"/>
  <c r="P259" i="11"/>
  <c r="P251" i="11"/>
  <c r="P243" i="11"/>
  <c r="P235" i="11"/>
  <c r="P227" i="11"/>
  <c r="P219" i="11"/>
  <c r="P211" i="11"/>
  <c r="P203" i="11"/>
  <c r="P195" i="11"/>
  <c r="P187" i="11"/>
  <c r="P179" i="11"/>
  <c r="P171" i="11"/>
  <c r="P163" i="11"/>
  <c r="P155" i="11"/>
  <c r="P147" i="11"/>
  <c r="P139" i="11"/>
  <c r="P131" i="11"/>
  <c r="P123" i="11"/>
  <c r="P115" i="11"/>
  <c r="P107" i="11"/>
  <c r="P99" i="11"/>
  <c r="P91" i="11"/>
  <c r="P83" i="11"/>
  <c r="P75" i="11"/>
  <c r="P67" i="11"/>
  <c r="P59" i="11"/>
  <c r="P51" i="11"/>
  <c r="P43" i="11"/>
  <c r="P35" i="11"/>
  <c r="P27" i="11"/>
  <c r="P19" i="11"/>
  <c r="P11" i="11"/>
  <c r="P3" i="11"/>
  <c r="R2219" i="11" l="1" a="1"/>
  <c r="R2219" i="11" s="1"/>
  <c r="S2219" i="11"/>
  <c r="R2056" i="11" a="1"/>
  <c r="R2056" i="11" s="1"/>
  <c r="S2056" i="11" s="1"/>
  <c r="R1513" i="11" a="1"/>
  <c r="R1513" i="11" s="1"/>
  <c r="S1513" i="11"/>
  <c r="R2205" i="11" a="1"/>
  <c r="R2205" i="11" s="1"/>
  <c r="S2205" i="11"/>
  <c r="R1845" i="11" a="1"/>
  <c r="R1845" i="11" s="1"/>
  <c r="S1845" i="11" s="1"/>
  <c r="R1926" i="11" a="1"/>
  <c r="R1926" i="11" s="1"/>
  <c r="S1926" i="11"/>
  <c r="R399" i="11" a="1"/>
  <c r="R399" i="11" s="1"/>
  <c r="S399" i="11" s="1"/>
  <c r="R2155" i="11" a="1"/>
  <c r="R2155" i="11" s="1"/>
  <c r="S2155" i="11" s="1"/>
  <c r="R2148" i="11" a="1"/>
  <c r="R2148" i="11" s="1"/>
  <c r="S2148" i="11" s="1"/>
  <c r="R2064" i="11" a="1"/>
  <c r="R2064" i="11" s="1"/>
  <c r="S2064" i="11" s="1"/>
  <c r="R1137" i="11" a="1"/>
  <c r="R1137" i="11" s="1"/>
  <c r="S1137" i="11" s="1"/>
  <c r="R2159" i="11" a="1"/>
  <c r="R2159" i="11" s="1"/>
  <c r="S2159" i="11" s="1"/>
  <c r="R1539" i="11" a="1"/>
  <c r="R1539" i="11" s="1"/>
  <c r="S1539" i="11" s="1"/>
  <c r="R1877" i="11" a="1"/>
  <c r="R1877" i="11" s="1"/>
  <c r="S1877" i="11"/>
  <c r="R1790" i="11" a="1"/>
  <c r="R1790" i="11" s="1"/>
  <c r="S1790" i="11" s="1"/>
  <c r="R835" i="11" a="1"/>
  <c r="R835" i="11" s="1"/>
  <c r="S835" i="11" s="1"/>
  <c r="R535" i="11" a="1"/>
  <c r="R535" i="11" s="1"/>
  <c r="S535" i="11" s="1"/>
  <c r="R1455" i="11" a="1"/>
  <c r="R1455" i="11" s="1"/>
  <c r="S1455" i="11"/>
  <c r="R2031" i="11" a="1"/>
  <c r="R2031" i="11" s="1"/>
  <c r="S2031" i="11" s="1"/>
  <c r="R2198" i="11" a="1"/>
  <c r="R2198" i="11" s="1"/>
  <c r="S2198" i="11" s="1"/>
  <c r="R1336" i="11" a="1"/>
  <c r="R1336" i="11" s="1"/>
  <c r="S1336" i="11" s="1"/>
  <c r="R1800" i="11" a="1"/>
  <c r="R1800" i="11" s="1"/>
  <c r="S1800" i="11" s="1"/>
  <c r="R2080" i="11" a="1"/>
  <c r="R2080" i="11" s="1"/>
  <c r="S2080" i="11"/>
  <c r="R2183" i="11" a="1"/>
  <c r="R2183" i="11" s="1"/>
  <c r="S2183" i="11"/>
  <c r="R1417" i="11" a="1"/>
  <c r="R1417" i="11" s="1"/>
  <c r="S1417" i="11" s="1"/>
  <c r="R2130" i="11" a="1"/>
  <c r="R2130" i="11" s="1"/>
  <c r="S2130" i="11"/>
  <c r="R2196" i="11" a="1"/>
  <c r="R2196" i="11" s="1"/>
  <c r="S2196" i="11"/>
  <c r="R2156" i="11" a="1"/>
  <c r="R2156" i="11" s="1"/>
  <c r="S2156" i="11" s="1"/>
  <c r="R341" i="11" a="1"/>
  <c r="R341" i="11" s="1"/>
  <c r="S341" i="11" s="1"/>
  <c r="R2204" i="11" a="1"/>
  <c r="R2204" i="11" s="1"/>
  <c r="S2204" i="11" s="1"/>
  <c r="R598" i="11" a="1"/>
  <c r="R598" i="11" s="1"/>
  <c r="S598" i="11" s="1"/>
  <c r="R1710" i="11" a="1"/>
  <c r="R1710" i="11" s="1"/>
  <c r="S1710" i="11"/>
  <c r="R1902" i="11" a="1"/>
  <c r="R1902" i="11" s="1"/>
  <c r="S1902" i="11" s="1"/>
  <c r="R2022" i="11" a="1"/>
  <c r="R2022" i="11" s="1"/>
  <c r="S2022" i="11" s="1"/>
  <c r="R327" i="11" a="1"/>
  <c r="R327" i="11" s="1"/>
  <c r="S327" i="11" s="1"/>
  <c r="R2150" i="11" a="1"/>
  <c r="R2150" i="11" s="1"/>
  <c r="S2150" i="11" s="1"/>
  <c r="R2088" i="11" a="1"/>
  <c r="R2088" i="11" s="1"/>
  <c r="S2088" i="11" s="1"/>
  <c r="R2199" i="11" a="1"/>
  <c r="R2199" i="11" s="1"/>
  <c r="S2199" i="11" s="1"/>
  <c r="R2189" i="11" a="1"/>
  <c r="R2189" i="11" s="1"/>
  <c r="S2189" i="11" s="1"/>
  <c r="R2132" i="11" a="1"/>
  <c r="R2132" i="11" s="1"/>
  <c r="S2132" i="11" s="1"/>
  <c r="R814" i="11" a="1"/>
  <c r="R814" i="11" s="1"/>
  <c r="S814" i="11" s="1"/>
  <c r="R2054" i="11" a="1"/>
  <c r="R2054" i="11" s="1"/>
  <c r="S2054" i="11" s="1"/>
  <c r="R1815" i="11" a="1"/>
  <c r="R1815" i="11" s="1"/>
  <c r="S1815" i="11" s="1"/>
  <c r="R2052" i="11" a="1"/>
  <c r="R2052" i="11" s="1"/>
  <c r="S2052" i="11"/>
  <c r="R1760" i="11" a="1"/>
  <c r="R1760" i="11" s="1"/>
  <c r="S1760" i="11" s="1"/>
  <c r="R2175" i="11" a="1"/>
  <c r="R2175" i="11" s="1"/>
  <c r="S2175" i="11"/>
  <c r="R2208" i="11" a="1"/>
  <c r="R2208" i="11" s="1"/>
  <c r="S2208" i="11"/>
  <c r="R1427" i="11" a="1"/>
  <c r="R1427" i="11" s="1"/>
  <c r="S1427" i="11" s="1"/>
  <c r="R1116" i="11" a="1"/>
  <c r="R1116" i="11" s="1"/>
  <c r="S1116" i="11" s="1"/>
  <c r="R2173" i="11" a="1"/>
  <c r="R2173" i="11" s="1"/>
  <c r="S2173" i="11" s="1"/>
  <c r="R1566" i="11" a="1"/>
  <c r="R1566" i="11" s="1"/>
  <c r="S1566" i="11" s="1"/>
  <c r="R1934" i="11" a="1"/>
  <c r="R1934" i="11" s="1"/>
  <c r="S1934" i="11" s="1"/>
  <c r="R2006" i="11" a="1"/>
  <c r="R2006" i="11" s="1"/>
  <c r="S2006" i="11" s="1"/>
  <c r="R164" i="11" a="1"/>
  <c r="R164" i="11" s="1"/>
  <c r="S164" i="11" s="1"/>
  <c r="R2072" i="11" a="1"/>
  <c r="R2072" i="11" s="1"/>
  <c r="S2072" i="11"/>
  <c r="R1167" i="11" a="1"/>
  <c r="R1167" i="11" s="1"/>
  <c r="S1167" i="11"/>
  <c r="R1959" i="11" a="1"/>
  <c r="R1959" i="11" s="1"/>
  <c r="S1959" i="11" s="1"/>
  <c r="R2166" i="11" a="1"/>
  <c r="R2166" i="11" s="1"/>
  <c r="S2166" i="11" s="1"/>
  <c r="R2100" i="11" a="1"/>
  <c r="R2100" i="11" s="1"/>
  <c r="S2100" i="11" s="1"/>
  <c r="R2188" i="11" a="1"/>
  <c r="R2188" i="11" s="1"/>
  <c r="S2188" i="11" s="1"/>
  <c r="R1680" i="11" a="1"/>
  <c r="R1680" i="11" s="1"/>
  <c r="S1680" i="11"/>
  <c r="R2000" i="11" a="1"/>
  <c r="R2000" i="11" s="1"/>
  <c r="S2000" i="11" s="1"/>
  <c r="R2158" i="11" a="1"/>
  <c r="R2158" i="11" s="1"/>
  <c r="S2158" i="11"/>
  <c r="R2215" i="11" a="1"/>
  <c r="R2215" i="11" s="1"/>
  <c r="S2215" i="11"/>
  <c r="R1857" i="11" a="1"/>
  <c r="R1857" i="11" s="1"/>
  <c r="S1857" i="11"/>
  <c r="R2092" i="11" a="1"/>
  <c r="R2092" i="11" s="1"/>
  <c r="S2092" i="11" s="1"/>
  <c r="R2192" i="11" a="1"/>
  <c r="R2192" i="11" s="1"/>
  <c r="S2192" i="11"/>
  <c r="R1716" i="11" a="1"/>
  <c r="R1716" i="11" s="1"/>
  <c r="S1716" i="11" s="1"/>
  <c r="R2212" i="11" a="1"/>
  <c r="R2212" i="11" s="1"/>
  <c r="S2212" i="11" s="1"/>
  <c r="R70" i="11" a="1"/>
  <c r="R70" i="11" s="1"/>
  <c r="S70" i="11"/>
  <c r="R998" i="11" a="1"/>
  <c r="R998" i="11" s="1"/>
  <c r="S998" i="11"/>
  <c r="R1830" i="11" a="1"/>
  <c r="R1830" i="11" s="1"/>
  <c r="S1830" i="11" s="1"/>
  <c r="R1942" i="11" a="1"/>
  <c r="R1942" i="11" s="1"/>
  <c r="S1942" i="11" s="1"/>
  <c r="R2086" i="11" a="1"/>
  <c r="R2086" i="11" s="1"/>
  <c r="S2086" i="11"/>
  <c r="R180" i="11" a="1"/>
  <c r="R180" i="11" s="1"/>
  <c r="S180" i="11"/>
  <c r="R704" i="11" a="1"/>
  <c r="R704" i="11" s="1"/>
  <c r="S704" i="11" s="1"/>
  <c r="R123" i="11" a="1"/>
  <c r="R123" i="11" s="1"/>
  <c r="S123" i="11" s="1"/>
  <c r="R355" i="11" a="1"/>
  <c r="R355" i="11" s="1"/>
  <c r="S355" i="11"/>
  <c r="R2181" i="11" a="1"/>
  <c r="R2181" i="11" s="1"/>
  <c r="S2181" i="11"/>
  <c r="R369" i="11" a="1"/>
  <c r="R369" i="11" s="1"/>
  <c r="S369" i="11"/>
  <c r="R1217" i="11" a="1"/>
  <c r="R1217" i="11" s="1"/>
  <c r="S1217" i="11" s="1"/>
  <c r="R1985" i="11" a="1"/>
  <c r="R1985" i="11" s="1"/>
  <c r="S1985" i="11"/>
  <c r="R2149" i="11" a="1"/>
  <c r="R2149" i="11" s="1"/>
  <c r="S2149" i="11"/>
  <c r="R2050" i="11" a="1"/>
  <c r="R2050" i="11" s="1"/>
  <c r="S2050" i="11"/>
  <c r="R2157" i="11" a="1"/>
  <c r="R2157" i="11" s="1"/>
  <c r="S2157" i="11" s="1"/>
  <c r="R2209" i="11" a="1"/>
  <c r="R2209" i="11" s="1"/>
  <c r="S2209" i="11"/>
  <c r="R2028" i="11" a="1"/>
  <c r="R2028" i="11" s="1"/>
  <c r="S2028" i="11"/>
  <c r="R2179" i="11" a="1"/>
  <c r="R2179" i="11" s="1"/>
  <c r="S2179" i="11"/>
  <c r="R2165" i="11" a="1"/>
  <c r="R2165" i="11" s="1"/>
  <c r="S2165" i="11" s="1"/>
  <c r="R226" i="11" a="1"/>
  <c r="R226" i="11" s="1"/>
  <c r="S226" i="11"/>
  <c r="R1290" i="11" a="1"/>
  <c r="R1290" i="11" s="1"/>
  <c r="S1290" i="11"/>
  <c r="R1594" i="11" a="1"/>
  <c r="R1594" i="11" s="1"/>
  <c r="S1594" i="11"/>
  <c r="R1642" i="11" a="1"/>
  <c r="R1642" i="11" s="1"/>
  <c r="S1642" i="11" s="1"/>
  <c r="R1882" i="11" a="1"/>
  <c r="R1882" i="11" s="1"/>
  <c r="S1882" i="11"/>
  <c r="R1930" i="11" a="1"/>
  <c r="R1930" i="11" s="1"/>
  <c r="S1930" i="11"/>
  <c r="R2066" i="11" a="1"/>
  <c r="R2066" i="11" s="1"/>
  <c r="S2066" i="11"/>
  <c r="R2122" i="11" a="1"/>
  <c r="R2122" i="11" s="1"/>
  <c r="S2122" i="11"/>
  <c r="R2217" i="11" a="1"/>
  <c r="R2217" i="11" s="1"/>
  <c r="S2217" i="11"/>
  <c r="R2108" i="11" a="1"/>
  <c r="R2108" i="11" s="1"/>
  <c r="S2108" i="11"/>
  <c r="R1765" i="11" a="1"/>
  <c r="R1765" i="11" s="1"/>
  <c r="S1765" i="11"/>
  <c r="R2016" i="11" a="1"/>
  <c r="R2016" i="11" s="1"/>
  <c r="S2016" i="11"/>
  <c r="R1795" i="11" a="1"/>
  <c r="R1795" i="11" s="1"/>
  <c r="S1795" i="11"/>
  <c r="R1971" i="11" a="1"/>
  <c r="R1971" i="11" s="1"/>
  <c r="S1971" i="11"/>
  <c r="R2043" i="11" a="1"/>
  <c r="R2043" i="11" s="1"/>
  <c r="S2043" i="11"/>
  <c r="R2162" i="11" a="1"/>
  <c r="R2162" i="11" s="1"/>
  <c r="S2162" i="11"/>
  <c r="R2194" i="11" a="1"/>
  <c r="R2194" i="11" s="1"/>
  <c r="S2194" i="11"/>
  <c r="R548" i="11" a="1"/>
  <c r="R548" i="11" s="1"/>
  <c r="S548" i="11"/>
  <c r="R2084" i="11" a="1"/>
  <c r="R2084" i="11" s="1"/>
  <c r="S2084" i="11"/>
  <c r="R1053" i="11" a="1"/>
  <c r="R1053" i="11" s="1"/>
  <c r="S1053" i="11"/>
  <c r="R1557" i="11" a="1"/>
  <c r="R1557" i="11" s="1"/>
  <c r="S1557" i="11"/>
  <c r="R2213" i="11" a="1"/>
  <c r="R2213" i="11" s="1"/>
  <c r="S2213" i="11"/>
  <c r="R1975" i="11" a="1"/>
  <c r="R1975" i="11" s="1"/>
  <c r="S1975" i="11"/>
  <c r="R256" i="11" a="1"/>
  <c r="R256" i="11" s="1"/>
  <c r="S256" i="11"/>
  <c r="R483" i="11" a="1"/>
  <c r="R483" i="11" s="1"/>
  <c r="S483" i="11"/>
  <c r="R271" i="11" a="1"/>
  <c r="R271" i="11" s="1"/>
  <c r="S271" i="11"/>
  <c r="R847" i="11" a="1"/>
  <c r="R847" i="11" s="1"/>
  <c r="S847" i="11"/>
  <c r="R1207" i="11" a="1"/>
  <c r="R1207" i="11" s="1"/>
  <c r="S1207" i="11"/>
  <c r="R1575" i="11" a="1"/>
  <c r="R1575" i="11" s="1"/>
  <c r="S1575" i="11"/>
  <c r="R1967" i="11" a="1"/>
  <c r="R1967" i="11" s="1"/>
  <c r="S1967" i="11"/>
  <c r="R2142" i="11" a="1"/>
  <c r="R2142" i="11" s="1"/>
  <c r="S2142" i="11"/>
  <c r="R2174" i="11" a="1"/>
  <c r="R2174" i="11" s="1"/>
  <c r="S2174" i="11"/>
  <c r="R2206" i="11" a="1"/>
  <c r="R2206" i="11" s="1"/>
  <c r="S2206" i="11"/>
  <c r="R2163" i="11" a="1"/>
  <c r="R2163" i="11" s="1"/>
  <c r="S2163" i="11"/>
  <c r="R2070" i="11" a="1"/>
  <c r="R2070" i="11" s="1"/>
  <c r="S2070" i="11"/>
  <c r="R1464" i="11" a="1"/>
  <c r="R1464" i="11" s="1"/>
  <c r="S1464" i="11"/>
  <c r="R1704" i="11" a="1"/>
  <c r="R1704" i="11" s="1"/>
  <c r="S1704" i="11"/>
  <c r="R1840" i="11" a="1"/>
  <c r="R1840" i="11" s="1"/>
  <c r="S1840" i="11"/>
  <c r="R2040" i="11" a="1"/>
  <c r="R2040" i="11" s="1"/>
  <c r="S2040" i="11"/>
  <c r="R2096" i="11" a="1"/>
  <c r="R2096" i="11" s="1"/>
  <c r="S2096" i="11"/>
  <c r="R2160" i="11" a="1"/>
  <c r="R2160" i="11" s="1"/>
  <c r="S2160" i="11"/>
  <c r="R2191" i="11" a="1"/>
  <c r="R2191" i="11" s="1"/>
  <c r="S2191" i="11"/>
  <c r="R385" i="11" a="1"/>
  <c r="R385" i="11" s="1"/>
  <c r="S385" i="11"/>
  <c r="R1473" i="11" a="1"/>
  <c r="R1473" i="11" s="1"/>
  <c r="S1473" i="11"/>
  <c r="R2144" i="11" a="1"/>
  <c r="R2144" i="11" s="1"/>
  <c r="S2144" i="11"/>
  <c r="R716" i="11" a="1"/>
  <c r="R716" i="11" s="1"/>
  <c r="S716" i="11"/>
  <c r="R2195" i="11" a="1"/>
  <c r="R2195" i="11" s="1"/>
  <c r="S2195" i="11"/>
  <c r="R2078" i="11" a="1"/>
  <c r="R2078" i="11" s="1"/>
  <c r="S2078" i="11"/>
  <c r="R2136" i="11" a="1"/>
  <c r="R2136" i="11" s="1"/>
  <c r="S2136" i="11"/>
  <c r="R740" i="11" a="1"/>
  <c r="R740" i="11" s="1"/>
  <c r="S740" i="11"/>
  <c r="R1820" i="11" a="1"/>
  <c r="R1820" i="11" s="1"/>
  <c r="S1820" i="11"/>
  <c r="R1437" i="11" a="1"/>
  <c r="R1437" i="11" s="1"/>
  <c r="S1437" i="11"/>
  <c r="R2126" i="11" a="1"/>
  <c r="R2126" i="11" s="1"/>
  <c r="S2126" i="11"/>
  <c r="R2134" i="11" a="1"/>
  <c r="R2134" i="11" s="1"/>
  <c r="S2134" i="11"/>
  <c r="R286" i="11" a="1"/>
  <c r="R286" i="11" s="1"/>
  <c r="S286" i="11"/>
  <c r="R790" i="11" a="1"/>
  <c r="R790" i="11" s="1"/>
  <c r="S790" i="11"/>
  <c r="R1270" i="11" a="1"/>
  <c r="R1270" i="11" s="1"/>
  <c r="S1270" i="11"/>
  <c r="R1734" i="11" a="1"/>
  <c r="R1734" i="11" s="1"/>
  <c r="S1734" i="11"/>
  <c r="R1862" i="11" a="1"/>
  <c r="R1862" i="11" s="1"/>
  <c r="S1862" i="11"/>
  <c r="R1910" i="11" a="1"/>
  <c r="R1910" i="11" s="1"/>
  <c r="S1910" i="11"/>
  <c r="R1950" i="11" a="1"/>
  <c r="R1950" i="11" s="1"/>
  <c r="S1950" i="11"/>
  <c r="R2046" i="11" a="1"/>
  <c r="R2046" i="11" s="1"/>
  <c r="S2046" i="11"/>
  <c r="R2110" i="11" a="1"/>
  <c r="R2110" i="11" s="1"/>
  <c r="S2110" i="11"/>
  <c r="R496" i="11" a="1"/>
  <c r="R496" i="11" s="1"/>
  <c r="S496" i="11"/>
  <c r="R728" i="11" a="1"/>
  <c r="R728" i="11" s="1"/>
  <c r="S728" i="11"/>
  <c r="R611" i="11" a="1"/>
  <c r="R611" i="11" s="1"/>
  <c r="S611" i="11"/>
  <c r="R561" i="11" a="1"/>
  <c r="R561" i="11" s="1"/>
  <c r="S561" i="11"/>
  <c r="R1257" i="11" a="1"/>
  <c r="R1257" i="11" s="1"/>
  <c r="S1257" i="11"/>
  <c r="R2009" i="11" a="1"/>
  <c r="R2009" i="11" s="1"/>
  <c r="S2009" i="11"/>
  <c r="R1906" i="11" a="1"/>
  <c r="R1906" i="11" s="1"/>
  <c r="S1906" i="11"/>
  <c r="R2074" i="11" a="1"/>
  <c r="R2074" i="11" s="1"/>
  <c r="S2074" i="11"/>
  <c r="R2169" i="11" a="1"/>
  <c r="R2169" i="11" s="1"/>
  <c r="S2169" i="11"/>
  <c r="R692" i="11" a="1"/>
  <c r="R692" i="11" s="1"/>
  <c r="S692" i="11"/>
  <c r="R2068" i="11" a="1"/>
  <c r="R2068" i="11" s="1"/>
  <c r="S2068" i="11"/>
  <c r="R2140" i="11" a="1"/>
  <c r="R2140" i="11" s="1"/>
  <c r="S2140" i="11"/>
  <c r="R2197" i="11" a="1"/>
  <c r="R2197" i="11" s="1"/>
  <c r="S2197" i="11"/>
  <c r="R522" i="11" a="1"/>
  <c r="R522" i="11" s="1"/>
  <c r="S522" i="11"/>
  <c r="R1346" i="11" a="1"/>
  <c r="R1346" i="11" s="1"/>
  <c r="S1346" i="11"/>
  <c r="R1602" i="11" a="1"/>
  <c r="R1602" i="11" s="1"/>
  <c r="S1602" i="11"/>
  <c r="R1722" i="11" a="1"/>
  <c r="R1722" i="11" s="1"/>
  <c r="S1722" i="11"/>
  <c r="R1890" i="11" a="1"/>
  <c r="R1890" i="11" s="1"/>
  <c r="S1890" i="11"/>
  <c r="R1946" i="11" a="1"/>
  <c r="R1946" i="11" s="1"/>
  <c r="S1946" i="11"/>
  <c r="R2082" i="11" a="1"/>
  <c r="R2082" i="11" s="1"/>
  <c r="S2082" i="11"/>
  <c r="R2161" i="11" a="1"/>
  <c r="R2161" i="11" s="1"/>
  <c r="S2161" i="11"/>
  <c r="R1548" i="11" a="1"/>
  <c r="R1548" i="11" s="1"/>
  <c r="S1548" i="11"/>
  <c r="R2187" i="11" a="1"/>
  <c r="R2187" i="11" s="1"/>
  <c r="S2187" i="11"/>
  <c r="R2164" i="11" a="1"/>
  <c r="R2164" i="11" s="1"/>
  <c r="S2164" i="11"/>
  <c r="R2152" i="11" a="1"/>
  <c r="R2152" i="11" s="1"/>
  <c r="S2152" i="11"/>
  <c r="R1227" i="11" a="1"/>
  <c r="R1227" i="11" s="1"/>
  <c r="S1227" i="11"/>
  <c r="R1635" i="11" a="1"/>
  <c r="R1635" i="11" s="1"/>
  <c r="S1635" i="11"/>
  <c r="R1835" i="11" a="1"/>
  <c r="R1835" i="11" s="1"/>
  <c r="S1835" i="11"/>
  <c r="R1979" i="11" a="1"/>
  <c r="R1979" i="11" s="1"/>
  <c r="S1979" i="11"/>
  <c r="R2138" i="11" a="1"/>
  <c r="R2138" i="11" s="1"/>
  <c r="S2138" i="11"/>
  <c r="R2170" i="11" a="1"/>
  <c r="R2170" i="11" s="1"/>
  <c r="S2170" i="11"/>
  <c r="R2202" i="11" a="1"/>
  <c r="R2202" i="11" s="1"/>
  <c r="S2202" i="11"/>
  <c r="R668" i="11" a="1"/>
  <c r="R668" i="11" s="1"/>
  <c r="S668" i="11"/>
  <c r="R2124" i="11" a="1"/>
  <c r="R2124" i="11" s="1"/>
  <c r="S2124" i="11"/>
  <c r="R1157" i="11" a="1"/>
  <c r="R1157" i="11" s="1"/>
  <c r="S1157" i="11"/>
  <c r="R2172" i="11" a="1"/>
  <c r="R2172" i="11" s="1"/>
  <c r="S2172" i="11"/>
  <c r="R1247" i="11" a="1"/>
  <c r="R1247" i="11" s="1"/>
  <c r="S1247" i="11"/>
  <c r="R2214" i="11" a="1"/>
  <c r="R2214" i="11" s="1"/>
  <c r="S2214" i="11"/>
  <c r="R1728" i="11" a="1"/>
  <c r="R1728" i="11" s="1"/>
  <c r="S1728" i="11"/>
  <c r="R2167" i="11" a="1"/>
  <c r="R2167" i="11" s="1"/>
  <c r="S2167" i="11"/>
  <c r="R1780" i="11" a="1"/>
  <c r="R1780" i="11" s="1"/>
  <c r="S1780" i="11"/>
  <c r="R900" i="11" a="1"/>
  <c r="R900" i="11" s="1"/>
  <c r="S900" i="11"/>
  <c r="R470" i="11" a="1"/>
  <c r="R470" i="11" s="1"/>
  <c r="S470" i="11"/>
  <c r="R1886" i="11" a="1"/>
  <c r="R1886" i="11" s="1"/>
  <c r="S1886" i="11"/>
  <c r="R624" i="11" a="1"/>
  <c r="R624" i="11" s="1"/>
  <c r="S624" i="11"/>
  <c r="R888" i="11" a="1"/>
  <c r="R888" i="11" s="1"/>
  <c r="S888" i="11"/>
  <c r="R2184" i="11" a="1"/>
  <c r="R2184" i="11" s="1"/>
  <c r="S2184" i="11"/>
  <c r="R105" i="11" a="1"/>
  <c r="R105" i="11" s="1"/>
  <c r="S105" i="11"/>
  <c r="R977" i="11" a="1"/>
  <c r="R977" i="11" s="1"/>
  <c r="S977" i="11"/>
  <c r="R1649" i="11" a="1"/>
  <c r="R1649" i="11" s="1"/>
  <c r="S1649" i="11"/>
  <c r="R2025" i="11" a="1"/>
  <c r="R2025" i="11" s="1"/>
  <c r="S2025" i="11"/>
  <c r="R1938" i="11" a="1"/>
  <c r="R1938" i="11" s="1"/>
  <c r="S1938" i="11"/>
  <c r="R2098" i="11" a="1"/>
  <c r="R2098" i="11" s="1"/>
  <c r="S2098" i="11"/>
  <c r="R2185" i="11" a="1"/>
  <c r="R2185" i="11" s="1"/>
  <c r="S2185" i="11"/>
  <c r="R1300" i="11" a="1"/>
  <c r="R1300" i="11" s="1"/>
  <c r="S1300" i="11"/>
  <c r="R2116" i="11" a="1"/>
  <c r="R2116" i="11" s="1"/>
  <c r="S2116" i="11"/>
  <c r="R2180" i="11" a="1"/>
  <c r="R2180" i="11" s="1"/>
  <c r="S2180" i="11"/>
  <c r="R2037" i="11" a="1"/>
  <c r="R2037" i="11" s="1"/>
  <c r="S2037" i="11"/>
  <c r="R802" i="11" a="1"/>
  <c r="R802" i="11" s="1"/>
  <c r="S802" i="11"/>
  <c r="R1482" i="11" a="1"/>
  <c r="R1482" i="11" s="1"/>
  <c r="S1482" i="11"/>
  <c r="R1610" i="11" a="1"/>
  <c r="R1610" i="11" s="1"/>
  <c r="S1610" i="11"/>
  <c r="R1770" i="11" a="1"/>
  <c r="R1770" i="11" s="1"/>
  <c r="S1770" i="11"/>
  <c r="R1898" i="11" a="1"/>
  <c r="R1898" i="11" s="1"/>
  <c r="S1898" i="11"/>
  <c r="R1994" i="11" a="1"/>
  <c r="R1994" i="11" s="1"/>
  <c r="S1994" i="11"/>
  <c r="R2090" i="11" a="1"/>
  <c r="R2090" i="11" s="1"/>
  <c r="S2090" i="11"/>
  <c r="R2177" i="11" a="1"/>
  <c r="R2177" i="11" s="1"/>
  <c r="S2177" i="11"/>
  <c r="R1852" i="11" a="1"/>
  <c r="R1852" i="11" s="1"/>
  <c r="S1852" i="11"/>
  <c r="R509" i="11" a="1"/>
  <c r="R509" i="11" s="1"/>
  <c r="S509" i="11"/>
  <c r="R2220" i="11" a="1"/>
  <c r="R2220" i="11" s="1"/>
  <c r="S2220" i="11"/>
  <c r="R955" i="11" a="1"/>
  <c r="R955" i="11" s="1"/>
  <c r="S955" i="11"/>
  <c r="R1011" i="11" a="1"/>
  <c r="R1011" i="11" s="1"/>
  <c r="S1011" i="11"/>
  <c r="R1187" i="11" a="1"/>
  <c r="R1187" i="11" s="1"/>
  <c r="S1187" i="11"/>
  <c r="R1867" i="11" a="1"/>
  <c r="R1867" i="11" s="1"/>
  <c r="S1867" i="11"/>
  <c r="R2003" i="11" a="1"/>
  <c r="R2003" i="11" s="1"/>
  <c r="S2003" i="11"/>
  <c r="R2146" i="11" a="1"/>
  <c r="R2146" i="11" s="1"/>
  <c r="S2146" i="11"/>
  <c r="R2178" i="11" a="1"/>
  <c r="R2178" i="11" s="1"/>
  <c r="S2178" i="11"/>
  <c r="R2210" i="11" a="1"/>
  <c r="R2210" i="11" s="1"/>
  <c r="S2210" i="11"/>
  <c r="R1356" i="11" a="1"/>
  <c r="R1356" i="11" s="1"/>
  <c r="S1356" i="11"/>
  <c r="R2171" i="11" a="1"/>
  <c r="R2171" i="11" s="1"/>
  <c r="S2171" i="11"/>
  <c r="R1197" i="11" a="1"/>
  <c r="R1197" i="11" s="1"/>
  <c r="S1197" i="11"/>
  <c r="R2102" i="11" a="1"/>
  <c r="R2102" i="11" s="1"/>
  <c r="S2102" i="11"/>
  <c r="R2216" i="11" a="1"/>
  <c r="R2216" i="11" s="1"/>
  <c r="S2216" i="11"/>
  <c r="R2128" i="11" a="1"/>
  <c r="R2128" i="11" s="1"/>
  <c r="S2128" i="11"/>
  <c r="R2112" i="11" a="1"/>
  <c r="R2112" i="11" s="1"/>
  <c r="S2112" i="11"/>
  <c r="R1775" i="11" a="1"/>
  <c r="R1775" i="11" s="1"/>
  <c r="S1775" i="11"/>
  <c r="R1872" i="11" a="1"/>
  <c r="R1872" i="11" s="1"/>
  <c r="S1872" i="11"/>
  <c r="R457" i="11" a="1"/>
  <c r="R457" i="11" s="1"/>
  <c r="S457" i="11"/>
  <c r="R1317" i="11" a="1"/>
  <c r="R1317" i="11" s="1"/>
  <c r="S1317" i="11"/>
  <c r="R2200" i="11" a="1"/>
  <c r="R2200" i="11" s="1"/>
  <c r="S2200" i="11"/>
  <c r="R1750" i="11" a="1"/>
  <c r="R1750" i="11" s="1"/>
  <c r="S1750" i="11"/>
  <c r="R1127" i="11" a="1"/>
  <c r="R1127" i="11" s="1"/>
  <c r="S1127" i="11"/>
  <c r="R1991" i="11" a="1"/>
  <c r="R1991" i="11" s="1"/>
  <c r="S1991" i="11"/>
  <c r="R1280" i="11" a="1"/>
  <c r="R1280" i="11" s="1"/>
  <c r="S1280" i="11"/>
  <c r="R1920" i="11" a="1"/>
  <c r="R1920" i="11" s="1"/>
  <c r="S1920" i="11"/>
  <c r="R2207" i="11" a="1"/>
  <c r="R2207" i="11" s="1"/>
  <c r="S2207" i="11"/>
  <c r="R2076" i="11" a="1"/>
  <c r="R2076" i="11" s="1"/>
  <c r="S2076" i="11"/>
  <c r="R574" i="11" a="1"/>
  <c r="R574" i="11" s="1"/>
  <c r="S574" i="11"/>
  <c r="R911" i="11" a="1"/>
  <c r="R911" i="11" s="1"/>
  <c r="S911" i="11"/>
  <c r="R2182" i="11" a="1"/>
  <c r="R2182" i="11" s="1"/>
  <c r="S2182" i="11"/>
  <c r="R1584" i="11" a="1"/>
  <c r="R1584" i="11" s="1"/>
  <c r="S1584" i="11"/>
  <c r="R2104" i="11" a="1"/>
  <c r="R2104" i="11" s="1"/>
  <c r="S2104" i="11"/>
  <c r="R2176" i="11" a="1"/>
  <c r="R2176" i="11" s="1"/>
  <c r="S2176" i="11"/>
  <c r="R1805" i="11" a="1"/>
  <c r="R1805" i="11" s="1"/>
  <c r="S1805" i="11"/>
  <c r="R1446" i="11" a="1"/>
  <c r="R1446" i="11" s="1"/>
  <c r="S1446" i="11"/>
  <c r="R1982" i="11" a="1"/>
  <c r="R1982" i="11" s="1"/>
  <c r="S1982" i="11"/>
  <c r="R1407" i="11" a="1"/>
  <c r="R1407" i="11" s="1"/>
  <c r="S1407" i="11"/>
  <c r="R2190" i="11" a="1"/>
  <c r="R2190" i="11" s="1"/>
  <c r="S2190" i="11"/>
  <c r="R1664" i="11" a="1"/>
  <c r="R1664" i="11" s="1"/>
  <c r="S1664" i="11"/>
  <c r="R2120" i="11" a="1"/>
  <c r="R2120" i="11" s="1"/>
  <c r="S2120" i="11"/>
  <c r="R1825" i="11" a="1"/>
  <c r="R1825" i="11" s="1"/>
  <c r="S1825" i="11"/>
  <c r="R2048" i="11" a="1"/>
  <c r="R2048" i="11" s="1"/>
  <c r="S2048" i="11"/>
  <c r="R2211" i="11" a="1"/>
  <c r="R2211" i="11" s="1"/>
  <c r="S2211" i="11"/>
  <c r="R933" i="11" a="1"/>
  <c r="R933" i="11" s="1"/>
  <c r="S933" i="11"/>
  <c r="R966" i="11" a="1"/>
  <c r="R966" i="11" s="1"/>
  <c r="S966" i="11"/>
  <c r="R1894" i="11" a="1"/>
  <c r="R1894" i="11" s="1"/>
  <c r="S1894" i="11"/>
  <c r="R2062" i="11" a="1"/>
  <c r="R2062" i="11" s="1"/>
  <c r="S2062" i="11"/>
  <c r="R140" i="11" a="1"/>
  <c r="R140" i="11" s="1"/>
  <c r="S140" i="11"/>
  <c r="R680" i="11" a="1"/>
  <c r="R680" i="11" s="1"/>
  <c r="S680" i="11"/>
  <c r="R944" i="11" a="1"/>
  <c r="R944" i="11" s="1"/>
  <c r="S944" i="11"/>
  <c r="R241" i="11" a="1"/>
  <c r="R241" i="11" s="1"/>
  <c r="S241" i="11"/>
  <c r="R1177" i="11" a="1"/>
  <c r="R1177" i="11" s="1"/>
  <c r="S1177" i="11"/>
  <c r="R1785" i="11" a="1"/>
  <c r="R1785" i="11" s="1"/>
  <c r="S1785" i="11"/>
  <c r="R2168" i="11" a="1"/>
  <c r="R2168" i="11" s="1"/>
  <c r="S2168" i="11"/>
  <c r="R2034" i="11" a="1"/>
  <c r="R2034" i="11" s="1"/>
  <c r="S2034" i="11"/>
  <c r="R2114" i="11" a="1"/>
  <c r="R2114" i="11" s="1"/>
  <c r="S2114" i="11"/>
  <c r="R2193" i="11" a="1"/>
  <c r="R2193" i="11" s="1"/>
  <c r="S2193" i="11"/>
  <c r="R1988" i="11" a="1"/>
  <c r="R1988" i="11" s="1"/>
  <c r="S1988" i="11"/>
  <c r="R2154" i="11" a="1"/>
  <c r="R2154" i="11" s="1"/>
  <c r="S2154" i="11"/>
  <c r="R2094" i="11" a="1"/>
  <c r="R2094" i="11" s="1"/>
  <c r="S2094" i="11"/>
  <c r="R2151" i="11" a="1"/>
  <c r="R2151" i="11" s="1"/>
  <c r="S2151" i="11"/>
  <c r="R922" i="11" a="1"/>
  <c r="R922" i="11" s="1"/>
  <c r="S922" i="11"/>
  <c r="R1522" i="11" a="1"/>
  <c r="R1522" i="11" s="1"/>
  <c r="S1522" i="11"/>
  <c r="R1618" i="11" a="1"/>
  <c r="R1618" i="11" s="1"/>
  <c r="S1618" i="11"/>
  <c r="R1810" i="11" a="1"/>
  <c r="R1810" i="11" s="1"/>
  <c r="S1810" i="11"/>
  <c r="R1914" i="11" a="1"/>
  <c r="R1914" i="11" s="1"/>
  <c r="S1914" i="11"/>
  <c r="R2058" i="11" a="1"/>
  <c r="R2058" i="11" s="1"/>
  <c r="S2058" i="11"/>
  <c r="R2106" i="11" a="1"/>
  <c r="R2106" i="11" s="1"/>
  <c r="S2106" i="11"/>
  <c r="R2201" i="11" a="1"/>
  <c r="R2201" i="11" s="1"/>
  <c r="S2201" i="11"/>
  <c r="R2060" i="11" a="1"/>
  <c r="R2060" i="11" s="1"/>
  <c r="S2060" i="11"/>
  <c r="R1397" i="11" a="1"/>
  <c r="R1397" i="11" s="1"/>
  <c r="S1397" i="11"/>
  <c r="R2118" i="11" a="1"/>
  <c r="R2118" i="11" s="1"/>
  <c r="S2118" i="11"/>
  <c r="R1147" i="11" a="1"/>
  <c r="R1147" i="11" s="1"/>
  <c r="S1147" i="11"/>
  <c r="R1379" i="11" a="1"/>
  <c r="R1379" i="11" s="1"/>
  <c r="S1379" i="11"/>
  <c r="R1491" i="11" a="1"/>
  <c r="R1491" i="11" s="1"/>
  <c r="S1491" i="11"/>
  <c r="R1755" i="11" a="1"/>
  <c r="R1755" i="11" s="1"/>
  <c r="S1755" i="11"/>
  <c r="R1963" i="11" a="1"/>
  <c r="R1963" i="11" s="1"/>
  <c r="S1963" i="11"/>
  <c r="R2019" i="11" a="1"/>
  <c r="R2019" i="11" s="1"/>
  <c r="S2019" i="11"/>
  <c r="R2153" i="11" a="1"/>
  <c r="R2153" i="11" s="1"/>
  <c r="S2153" i="11"/>
  <c r="R2186" i="11" a="1"/>
  <c r="R2186" i="11" s="1"/>
  <c r="S2186" i="11"/>
  <c r="R2218" i="11" a="1"/>
  <c r="R2218" i="11" s="1"/>
  <c r="S2218" i="11"/>
  <c r="R1500" i="11" a="1"/>
  <c r="R1500" i="11" s="1"/>
  <c r="S1500" i="11"/>
  <c r="R2203" i="11" a="1"/>
  <c r="R2203" i="11" s="1"/>
  <c r="S2203" i="11"/>
  <c r="R1237" i="11" a="1"/>
  <c r="R1237" i="11" s="1"/>
  <c r="S1237" i="11"/>
  <c r="R1997" i="11" a="1"/>
  <c r="R1997" i="11" s="1"/>
  <c r="S1997" i="11"/>
  <c r="R2221" i="11" a="1"/>
  <c r="R2221" i="11" s="1"/>
  <c r="S2221"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<sst xmlns="http://schemas.openxmlformats.org/spreadsheetml/2006/main" count="2325" uniqueCount="77">
  <si>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</si>
  <si>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</si>
  <si>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</si>
  <si>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</si>
  <si>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</si>
  <si>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</si>
  <si>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</si>
  <si>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</si>
  <si>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</si>
  <si>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</si>
  <si>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</si>
  <si>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</si>
  <si>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</si>
  <si>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</si>
  <si>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</si>
  <si>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</si>
  <si>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</si>
  <si>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Row Labels</t>
  </si>
  <si>
    <t>Grand Total</t>
  </si>
  <si>
    <t>Paid</t>
  </si>
  <si>
    <t>Rows</t>
  </si>
  <si>
    <t>Count of Licenses Bought</t>
  </si>
  <si>
    <t>0-24</t>
  </si>
  <si>
    <t>25-49</t>
  </si>
  <si>
    <t>50-74</t>
  </si>
  <si>
    <t>Sum of Sales Amount</t>
  </si>
  <si>
    <t>This bucket saw a $1,110 decrease in sales, whereas the other buckets increased by a combined $5,550. It might not mean much in isolation, as we don't know why: it could be that one or more of the customers from the 25-49 bucket moved to a different one, either to 50-74 if they are growing their business with Banana or 0-24 if they've decided to downgrade. This is certainly an interesting story and worthy of some more analysis! </t>
  </si>
  <si>
    <t>Upsell $ Per Non-Paying User</t>
  </si>
  <si>
    <t>Non-Paying Users</t>
  </si>
  <si>
    <t>Total Upsell $</t>
  </si>
  <si>
    <t>Sum of Total Upsell $</t>
  </si>
  <si>
    <t>Current Upsell $</t>
  </si>
  <si>
    <t xml:space="preserve">Upsell Priorities </t>
  </si>
  <si>
    <t>Upsell Account Detail</t>
  </si>
  <si>
    <t xml:space="preserve">Number of Customers </t>
  </si>
  <si>
    <t xml:space="preserve">Total Sales </t>
  </si>
  <si>
    <t>Avg Sales Per Customer</t>
  </si>
  <si>
    <t>Non-paying Customers</t>
  </si>
  <si>
    <t>Paying Customers</t>
  </si>
  <si>
    <t>Basic to Paying Ratio</t>
  </si>
  <si>
    <t xml:space="preserve">Premium Sales </t>
  </si>
  <si>
    <t xml:space="preserve">Business Sales </t>
  </si>
  <si>
    <t xml:space="preserve">Enterprise Sales </t>
  </si>
  <si>
    <t>Enterprise Sales Share</t>
  </si>
  <si>
    <t>The enterprise sales share fell from 64% in July 2020 to 38% in June 2021. We know from previous exploration that enterprise customers have the largest amount of sales per customer, and since their share is decreasing, our average sales per customer is also decreasing. This isn't necessarily a bad thing, in fact it could be good since Banana's is diversifying its customer base from large enterprise customers that could leave in any month to smaller customers that can be easily replaced.</t>
  </si>
  <si>
    <t>Upsell Opportunity</t>
  </si>
  <si>
    <t>Conversion Rates</t>
  </si>
  <si>
    <t xml:space="preserve">Projected Upsell Amount </t>
  </si>
  <si>
    <t>Total</t>
  </si>
  <si>
    <t>Sales Last Month</t>
  </si>
  <si>
    <t>Growth Rate</t>
  </si>
  <si>
    <t>Sales Target</t>
  </si>
  <si>
    <t>License Price</t>
  </si>
  <si>
    <t>Projected Sales</t>
  </si>
  <si>
    <t>$B$14</t>
  </si>
  <si>
    <t>$B$15</t>
  </si>
  <si>
    <t>$B$16</t>
  </si>
  <si>
    <t>$D$17</t>
  </si>
  <si>
    <t>Current</t>
  </si>
  <si>
    <t>Created by Nameera Nilofer Khan Pulliyur Akbar on 27/08/2024
Modified by Nameera Nilofer Khan Pulliyur Akbar on 27/08/2024</t>
  </si>
  <si>
    <t>High</t>
  </si>
  <si>
    <t>Created by Nameera Nilofer Khan Pulliyur Akbar on 27/08/2024</t>
  </si>
  <si>
    <t>Scenario Summary</t>
  </si>
  <si>
    <t>Changing Cells:</t>
  </si>
  <si>
    <t>Current Values:</t>
  </si>
  <si>
    <t>Result Cells:</t>
  </si>
  <si>
    <t>Notes: Current Values column represents values of changing cells at</t>
  </si>
  <si>
    <t>time Scenario Summary Report was created.  Changing cells for each</t>
  </si>
  <si>
    <t>scenario are highlighted in grey.</t>
  </si>
  <si>
    <t>Elasticity</t>
  </si>
  <si>
    <t>Elasticity of Demand - Premium</t>
  </si>
  <si>
    <t>SMA Forecast</t>
  </si>
  <si>
    <t>WMA Forecast</t>
  </si>
  <si>
    <t xml:space="preserve">Forecast 1 </t>
  </si>
  <si>
    <t>Margin of error</t>
  </si>
  <si>
    <t>Lower Bound</t>
  </si>
  <si>
    <t>Upper bound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</si>
</sst>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
    <numFmt numFmtId="165" formatCode="dd/mm/yy;@"/>
    <numFmt numFmtId="166" formatCode="[$$-409]#,##0.00"/>
  </numFmts>
  <fonts count="10" x14ac:knownFonts="1">
    <font>
      <sz val="12"/>
      <color theme="1"/>
      <name val="Calibri"/>
      <family val="2"/>
      <scheme val="minor"/>
    </font>
    <font>
      <sz val="12"/>
      <color theme="1"/>
      <name val="Arial"/>
      <family val="2"/>
    </font>
    <font>
      <sz val="14"/>
      <color rgb="FFFFFFFF"/>
      <name val="Arial"/>
      <family val="2"/>
    </font>
    <font>
      <sz val="8"/>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b/>
      <sz val="12"/>
      <color theme="0"/>
      <name val="Calibri"/>
      <family val="2"/>
      <scheme val="minor"/>
    </font>
  </fonts>
  <fills count="7">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64"/>
      </patternFill>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theme="4" tint="0.39997558519241921"/>
      </top>
      <bottom style="thin">
        <color theme="4" tint="0.39997558519241921"/>
      </bottom>
      <diagonal/>
    </border>
  </borders>
  <cellStyleXfs count="1">
    <xf numFmtId="0" fontId="0" fillId="0" borderId="0"/>
  </cellStyleXfs>
  <cellXfs count="35">
    <xf numFmtId="0" fontId="0" fillId="0" borderId="0" xfId="0"/>
    <xf numFmtId="14" fontId="0" fillId="0" borderId="0" xfId="0" applyNumberFormat="1"/>
    <xf numFmtId="0" fontId="0" fillId="0" borderId="0" xfId="0" pivotButton="1"/>
    <xf numFmtId="0" fontId="0" fillId="0" borderId="0" xfId="0" applyAlignment="1">
      <alignment horizontal="left" indent="1"/>
    </xf>
    <xf numFmtId="0" fontId="0" fillId="0" borderId="0" xfId="0" applyAlignment="1">
      <alignment horizontal="left" indent="2"/>
    </xf>
    <xf numFmtId="14" fontId="0" fillId="0" borderId="0" xfId="0" applyNumberFormat="1" applyAlignment="1">
      <alignment horizontal="left"/>
    </xf>
    <xf numFmtId="0" fontId="0" fillId="0" borderId="0" xfId="0" applyAlignment="1">
      <alignment horizontal="left" indent="3"/>
    </xf>
    <xf numFmtId="0" fontId="1" fillId="0" borderId="0" xfId="0" applyFont="1" applyAlignment="1">
      <alignment wrapText="1"/>
    </xf>
    <xf numFmtId="164" fontId="0" fillId="0" borderId="0" xfId="0" applyNumberFormat="1"/>
    <xf numFmtId="38" fontId="0" fillId="0" borderId="0" xfId="0" applyNumberFormat="1"/>
    <xf numFmtId="165" fontId="0" fillId="0" borderId="0" xfId="0" applyNumberFormat="1"/>
    <xf numFmtId="3" fontId="0" fillId="0" borderId="0" xfId="0" applyNumberFormat="1"/>
    <xf numFmtId="2" fontId="0" fillId="0" borderId="0" xfId="0" applyNumberFormat="1"/>
    <xf numFmtId="9" fontId="0" fillId="0" borderId="0" xfId="0" applyNumberFormat="1"/>
    <xf numFmtId="0" fontId="2" fillId="0" borderId="0" xfId="0" applyFont="1"/>
    <xf numFmtId="166" fontId="0" fillId="0" borderId="0" xfId="0" applyNumberFormat="1"/>
    <xf numFmtId="166" fontId="0" fillId="0" borderId="2" xfId="0" applyNumberFormat="1" applyBorder="1"/>
    <xf numFmtId="0" fontId="4" fillId="2" borderId="3" xfId="0" applyFont="1" applyFill="1" applyBorder="1" applyAlignment="1">
      <alignment horizontal="left"/>
    </xf>
    <xf numFmtId="0" fontId="4" fillId="2" borderId="1" xfId="0" applyFont="1" applyFill="1" applyBorder="1" applyAlignment="1">
      <alignment horizontal="left"/>
    </xf>
    <xf numFmtId="0" fontId="0" fillId="0" borderId="4" xfId="0" applyBorder="1"/>
    <xf numFmtId="0" fontId="5" fillId="3" borderId="0" xfId="0" applyFont="1" applyFill="1" applyAlignment="1">
      <alignment horizontal="left"/>
    </xf>
    <xf numFmtId="0" fontId="6" fillId="3" borderId="4" xfId="0" applyFont="1" applyFill="1" applyBorder="1" applyAlignment="1">
      <alignment horizontal="left"/>
    </xf>
    <xf numFmtId="0" fontId="5" fillId="3" borderId="2" xfId="0" applyFont="1" applyFill="1" applyBorder="1" applyAlignment="1">
      <alignment horizontal="left"/>
    </xf>
    <xf numFmtId="0" fontId="7" fillId="2" borderId="1" xfId="0" applyFont="1" applyFill="1" applyBorder="1" applyAlignment="1">
      <alignment horizontal="right"/>
    </xf>
    <xf numFmtId="0" fontId="7" fillId="2" borderId="3" xfId="0" applyFont="1" applyFill="1" applyBorder="1" applyAlignment="1">
      <alignment horizontal="right"/>
    </xf>
    <xf numFmtId="3" fontId="0" fillId="4" borderId="0" xfId="0" applyNumberFormat="1" applyFill="1"/>
    <xf numFmtId="0" fontId="8" fillId="0" borderId="0" xfId="0" applyFont="1" applyAlignment="1">
      <alignment vertical="top" wrapText="1"/>
    </xf>
    <xf numFmtId="10" fontId="0" fillId="0" borderId="0" xfId="0" applyNumberFormat="1"/>
    <xf numFmtId="0" fontId="9" fillId="5" borderId="5" xfId="0" applyFont="1" applyFill="1" applyBorder="1"/>
    <xf numFmtId="164" fontId="0" fillId="6" borderId="5" xfId="0" applyNumberFormat="1" applyFont="1" applyFill="1" applyBorder="1"/>
    <xf numFmtId="164" fontId="0" fillId="0" borderId="5" xfId="0" applyNumberFormat="1" applyFont="1" applyBorder="1"/>
    <xf numFmtId="164" fontId="0" fillId="6" borderId="0" xfId="0" applyNumberFormat="1" applyFont="1" applyFill="1" applyBorder="1"/>
    <xf numFmtId="14" fontId="0" fillId="6" borderId="5" xfId="0" applyNumberFormat="1" applyFont="1" applyFill="1" applyBorder="1"/>
    <xf numFmtId="14" fontId="0" fillId="0" borderId="5" xfId="0" applyNumberFormat="1" applyFont="1" applyBorder="1"/>
    <xf numFmtId="164" fontId="0" fillId="6" borderId="0" xfId="0" applyNumberFormat="1" applyFont="1" applyFill="1"/>
  </cellXfs>
  <cellStyles count="1">
    <cellStyle name="Normal" xfId="0" builtinId="0"/>
  </cellStyles>
  <dxfs count="37">
    <dxf>
      <font>
        <color rgb="FF9C0006"/>
      </font>
      <fill>
        <patternFill>
          <bgColor rgb="FFFFC7CE"/>
        </patternFill>
      </fill>
    </dxf>
    <dxf>
      <numFmt numFmtId="164" formatCode="[$$-409]#,##0"/>
    </dxf>
    <dxf>
      <numFmt numFmtId="164" formatCode="[$$-409]#,##0"/>
    </dxf>
    <dxf>
      <font>
        <b val="0"/>
        <i val="0"/>
        <strike val="0"/>
        <condense val="0"/>
        <extend val="0"/>
        <outline val="0"/>
        <shadow val="0"/>
        <u val="none"/>
        <vertAlign val="baseline"/>
        <sz val="12"/>
        <color theme="1"/>
        <name val="Calibri"/>
        <family val="2"/>
        <scheme val="minor"/>
      </font>
      <numFmt numFmtId="164" formatCode="[$$-409]#,##0"/>
      <fill>
        <patternFill patternType="solid">
          <fgColor theme="4" tint="0.79998168889431442"/>
          <bgColor theme="4" tint="0.79998168889431442"/>
        </patternFill>
      </fill>
    </dxf>
    <dxf>
      <font>
        <b val="0"/>
        <i val="0"/>
        <strike val="0"/>
        <condense val="0"/>
        <extend val="0"/>
        <outline val="0"/>
        <shadow val="0"/>
        <u val="none"/>
        <vertAlign val="baseline"/>
        <sz val="12"/>
        <color theme="1"/>
        <name val="Calibri"/>
        <family val="2"/>
        <scheme val="minor"/>
      </font>
      <numFmt numFmtId="19" formatCode="dd/mm/yyyy"/>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numFmt numFmtId="0" formatCode="General"/>
    </dxf>
    <dxf>
      <numFmt numFmtId="166" formatCode="[$$-409]#,##0.00"/>
    </dxf>
    <dxf>
      <numFmt numFmtId="166" formatCode="[$$-409]#,##0.00"/>
    </dxf>
    <dxf>
      <numFmt numFmtId="3" formatCode="#,##0"/>
    </dxf>
    <dxf>
      <numFmt numFmtId="0" formatCode="General"/>
    </dxf>
    <dxf>
      <numFmt numFmtId="164" formatCode="[$$-409]#,##0"/>
    </dxf>
    <dxf>
      <numFmt numFmtId="13" formatCode="0%"/>
    </dxf>
    <dxf>
      <numFmt numFmtId="164" formatCode="[$$-409]#,##0"/>
    </dxf>
    <dxf>
      <numFmt numFmtId="164" formatCode="[$$-409]#,##0"/>
    </dxf>
    <dxf>
      <numFmt numFmtId="166" formatCode="[$$-409]#,##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409]#,##0"/>
    </dxf>
    <dxf>
      <numFmt numFmtId="0" formatCode="General"/>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11/relationships/timelineCache" Target="timelineCaches/timelineCache2.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forward val="6"/>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m/d/yy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[$$-409]#,##0</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7E8C-0145-B11F-1F86BDD90E5C}"/>
            </c:ext>
          </c:extLst>
        </c:ser>
        <c:dLbls>
          <c:showLegendKey val="0"/>
          <c:showVal val="0"/>
          <c:showCatName val="0"/>
          <c:showSerName val="0"/>
          <c:showPercent val="0"/>
          <c:showBubbleSize val="0"/>
        </c:dLbls>
        <c:smooth val="0"/>
        <c:axId val="1877877503"/>
        <c:axId val="1877879775"/>
      </c:lineChart>
      <c:dateAx>
        <c:axId val="1877877503"/>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879775"/>
        <c:crosses val="autoZero"/>
        <c:auto val="1"/>
        <c:lblOffset val="100"/>
        <c:baseTimeUnit val="months"/>
      </c:dateAx>
      <c:valAx>
        <c:axId val="1877879775"/>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8775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Forecasting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none"/>
          </c:marker>
          <c:cat>
            <c:numRef>
              <c:f>'Forecast sheet'!$A$2:$A$37</c:f>
              <c:numCache>
                <c:formatCode>m/d/yy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sheet'!$B$2:$B$37</c:f>
              <c:numCache>
                <c:formatCode>[$$-409]#,##0</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3871-7B4C-9B7F-81295EB7887B}"/>
            </c:ext>
          </c:extLst>
        </c:ser>
        <c:ser>
          <c:idx val="1"/>
          <c:order val="1"/>
          <c:spPr>
            <a:ln w="28575" cap="rnd">
              <a:solidFill>
                <a:schemeClr val="accent2"/>
              </a:solidFill>
              <a:round/>
            </a:ln>
            <a:effectLst/>
          </c:spPr>
          <c:marker>
            <c:symbol val="none"/>
          </c:marker>
          <c:cat>
            <c:numRef>
              <c:f>'Forecast sheet'!$A$2:$A$37</c:f>
              <c:numCache>
                <c:formatCode>m/d/yy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4" formatCode="[$$-409]#,##0">
                  <c:v>82995.899706484532</c:v>
                </c:pt>
                <c:pt idx="25" formatCode="[$$-409]#,##0">
                  <c:v>86538.844926448161</c:v>
                </c:pt>
                <c:pt idx="26" formatCode="[$$-409]#,##0">
                  <c:v>90081.790146411789</c:v>
                </c:pt>
                <c:pt idx="27" formatCode="[$$-409]#,##0">
                  <c:v>93624.735366375418</c:v>
                </c:pt>
                <c:pt idx="28" formatCode="[$$-409]#,##0">
                  <c:v>97167.680586339047</c:v>
                </c:pt>
                <c:pt idx="29" formatCode="[$$-409]#,##0">
                  <c:v>100710.62580630268</c:v>
                </c:pt>
                <c:pt idx="30" formatCode="[$$-409]#,##0">
                  <c:v>104253.57102626631</c:v>
                </c:pt>
                <c:pt idx="31" formatCode="[$$-409]#,##0">
                  <c:v>107796.51624622993</c:v>
                </c:pt>
                <c:pt idx="32" formatCode="[$$-409]#,##0">
                  <c:v>111339.46146619356</c:v>
                </c:pt>
                <c:pt idx="33" formatCode="[$$-409]#,##0">
                  <c:v>114882.40668615719</c:v>
                </c:pt>
                <c:pt idx="34" formatCode="[$$-409]#,##0">
                  <c:v>118425.35190612082</c:v>
                </c:pt>
                <c:pt idx="35" formatCode="[$$-409]#,##0">
                  <c:v>121968.29712608445</c:v>
                </c:pt>
              </c:numCache>
            </c:numRef>
          </c:val>
          <c:smooth val="0"/>
          <c:extLst>
            <c:ext xmlns:c16="http://schemas.microsoft.com/office/drawing/2014/chart" uri="{C3380CC4-5D6E-409C-BE32-E72D297353CC}">
              <c16:uniqueId val="{00000001-3871-7B4C-9B7F-81295EB7887B}"/>
            </c:ext>
          </c:extLst>
        </c:ser>
        <c:ser>
          <c:idx val="3"/>
          <c:order val="2"/>
          <c:spPr>
            <a:ln w="28575" cap="rnd">
              <a:solidFill>
                <a:schemeClr val="accent4"/>
              </a:solidFill>
              <a:prstDash val="sysDash"/>
              <a:round/>
            </a:ln>
            <a:effectLst/>
          </c:spPr>
          <c:marker>
            <c:symbol val="none"/>
          </c:marker>
          <c:cat>
            <c:numRef>
              <c:f>'Forecast sheet'!$A$2:$A$37</c:f>
              <c:numCache>
                <c:formatCode>m/d/yy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[$$-409]#,##0</c:formatCode>
                <c:ptCount val="36"/>
                <c:pt idx="24">
                  <c:v>77967.187598291886</c:v>
                </c:pt>
                <c:pt idx="25">
                  <c:v>79770.039648911581</c:v>
                </c:pt>
                <c:pt idx="26">
                  <c:v>81933.716848446944</c:v>
                </c:pt>
                <c:pt idx="27">
                  <c:v>84296.760409592098</c:v>
                </c:pt>
                <c:pt idx="28">
                  <c:v>86790.935892688503</c:v>
                </c:pt>
                <c:pt idx="29">
                  <c:v>89379.770146936848</c:v>
                </c:pt>
                <c:pt idx="30">
                  <c:v>92041.055070133385</c:v>
                </c:pt>
                <c:pt idx="31">
                  <c:v>94760.080804386482</c:v>
                </c:pt>
                <c:pt idx="32">
                  <c:v>97526.50922197997</c:v>
                </c:pt>
                <c:pt idx="33">
                  <c:v>100332.74694548242</c:v>
                </c:pt>
                <c:pt idx="34">
                  <c:v>103173.02270003875</c:v>
                </c:pt>
                <c:pt idx="35">
                  <c:v>106042.82874362577</c:v>
                </c:pt>
              </c:numCache>
            </c:numRef>
          </c:val>
          <c:smooth val="0"/>
          <c:extLst>
            <c:ext xmlns:c16="http://schemas.microsoft.com/office/drawing/2014/chart" uri="{C3380CC4-5D6E-409C-BE32-E72D297353CC}">
              <c16:uniqueId val="{00000003-3871-7B4C-9B7F-81295EB7887B}"/>
            </c:ext>
          </c:extLst>
        </c:ser>
        <c:ser>
          <c:idx val="4"/>
          <c:order val="3"/>
          <c:spPr>
            <a:ln w="28575" cap="rnd">
              <a:solidFill>
                <a:schemeClr val="accent6"/>
              </a:solidFill>
              <a:prstDash val="sysDash"/>
              <a:round/>
            </a:ln>
            <a:effectLst/>
          </c:spPr>
          <c:marker>
            <c:symbol val="none"/>
          </c:marker>
          <c:cat>
            <c:numRef>
              <c:f>'Forecast sheet'!$A$2:$A$37</c:f>
              <c:numCache>
                <c:formatCode>m/d/yy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sheet'!$F$2:$F$37</c:f>
              <c:numCache>
                <c:formatCode>[$$-409]#,##0</c:formatCode>
                <c:ptCount val="36"/>
                <c:pt idx="24">
                  <c:v>88024.611814677177</c:v>
                </c:pt>
                <c:pt idx="25">
                  <c:v>93307.65020398474</c:v>
                </c:pt>
                <c:pt idx="26">
                  <c:v>98229.863444376635</c:v>
                </c:pt>
                <c:pt idx="27">
                  <c:v>102952.71032315874</c:v>
                </c:pt>
                <c:pt idx="28">
                  <c:v>107544.42527998959</c:v>
                </c:pt>
                <c:pt idx="29">
                  <c:v>112041.4814656685</c:v>
                </c:pt>
                <c:pt idx="30">
                  <c:v>116466.08698239923</c:v>
                </c:pt>
                <c:pt idx="31">
                  <c:v>120832.95168807339</c:v>
                </c:pt>
                <c:pt idx="32">
                  <c:v>125152.41371040716</c:v>
                </c:pt>
                <c:pt idx="33">
                  <c:v>129432.06642683197</c:v>
                </c:pt>
                <c:pt idx="34">
                  <c:v>133677.68111220287</c:v>
                </c:pt>
                <c:pt idx="35">
                  <c:v>137893.76550854315</c:v>
                </c:pt>
              </c:numCache>
            </c:numRef>
          </c:val>
          <c:smooth val="0"/>
          <c:extLst>
            <c:ext xmlns:c16="http://schemas.microsoft.com/office/drawing/2014/chart" uri="{C3380CC4-5D6E-409C-BE32-E72D297353CC}">
              <c16:uniqueId val="{00000004-3871-7B4C-9B7F-81295EB7887B}"/>
            </c:ext>
          </c:extLst>
        </c:ser>
        <c:dLbls>
          <c:showLegendKey val="0"/>
          <c:showVal val="0"/>
          <c:showCatName val="0"/>
          <c:showSerName val="0"/>
          <c:showPercent val="0"/>
          <c:showBubbleSize val="0"/>
        </c:dLbls>
        <c:smooth val="0"/>
        <c:axId val="1753199423"/>
        <c:axId val="1674264047"/>
      </c:lineChart>
      <c:dateAx>
        <c:axId val="1753199423"/>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264047"/>
        <c:crosses val="autoZero"/>
        <c:auto val="1"/>
        <c:lblOffset val="100"/>
        <c:baseTimeUnit val="months"/>
      </c:dateAx>
      <c:valAx>
        <c:axId val="1674264047"/>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199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2</xdr:col>
      <xdr:colOff>154093</xdr:colOff>
      <xdr:row>2</xdr:row>
      <xdr:rowOff>21167</xdr:rowOff>
    </xdr:from>
    <xdr:to>
      <xdr:col>3</xdr:col>
      <xdr:colOff>914400</xdr:colOff>
      <xdr:row>14</xdr:row>
      <xdr:rowOff>202139</xdr:rowOff>
    </xdr:to>
    <mc:AlternateContent xmlns:mc="http://schemas.openxmlformats.org/markup-compatibility/2006" xmlns:a14="http://schemas.microsoft.com/office/drawing/2010/main">
      <mc:Choice Requires="a14">
        <xdr:graphicFrame macro="">
          <xdr:nvGraphicFramePr>
            <xdr:cNvPr id="3" name="Subscription Type 1">
              <a:extLst>
                <a:ext uri="{FF2B5EF4-FFF2-40B4-BE49-F238E27FC236}">
                  <a16:creationId xmlns:a16="http://schemas.microsoft.com/office/drawing/2014/main" id="{89C064E8-8D0F-3A4E-A168-6CB54D5EB57B}"/>
                </a:ext>
              </a:extLst>
            </xdr:cNvPr>
            <xdr:cNvGraphicFramePr/>
          </xdr:nvGraphicFramePr>
          <xdr:xfrm>
            <a:off x="0" y="0"/>
            <a:ext cx="0" cy="0"/>
          </xdr:xfrm>
          <a:graphic>
            <a:graphicData uri="http://schemas.microsoft.com/office/drawing/2010/slicer">
              <sle:slicer xmlns:sle="http://schemas.microsoft.com/office/drawing/2010/slicer" name="Subscription Type 1"/>
            </a:graphicData>
          </a:graphic>
        </xdr:graphicFrame>
      </mc:Choice>
      <mc:Fallback xmlns="">
        <xdr:sp macro="" textlink="">
          <xdr:nvSpPr>
            <xdr:cNvPr id="0" name=""/>
            <xdr:cNvSpPr>
              <a:spLocks noTextEdit="1"/>
            </xdr:cNvSpPr>
          </xdr:nvSpPr>
          <xdr:spPr>
            <a:xfrm>
              <a:off x="2765213" y="427567"/>
              <a:ext cx="1684867"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148166</xdr:colOff>
      <xdr:row>15</xdr:row>
      <xdr:rowOff>97367</xdr:rowOff>
    </xdr:from>
    <xdr:to>
      <xdr:col>3</xdr:col>
      <xdr:colOff>2543386</xdr:colOff>
      <xdr:row>21</xdr:row>
      <xdr:rowOff>198967</xdr:rowOff>
    </xdr:to>
    <mc:AlternateContent xmlns:mc="http://schemas.openxmlformats.org/markup-compatibility/2006" xmlns:tsle="http://schemas.microsoft.com/office/drawing/2012/timeslicer">
      <mc:Choice Requires="tsle">
        <xdr:graphicFrame macro="">
          <xdr:nvGraphicFramePr>
            <xdr:cNvPr id="4" name="Sales Month 1">
              <a:extLst>
                <a:ext uri="{FF2B5EF4-FFF2-40B4-BE49-F238E27FC236}">
                  <a16:creationId xmlns:a16="http://schemas.microsoft.com/office/drawing/2014/main" id="{91F8866D-53F0-03AA-9133-244969557ED8}"/>
                </a:ext>
              </a:extLst>
            </xdr:cNvPr>
            <xdr:cNvGraphicFramePr/>
          </xdr:nvGraphicFramePr>
          <xdr:xfrm>
            <a:off x="0" y="0"/>
            <a:ext cx="0" cy="0"/>
          </xdr:xfrm>
          <a:graphic>
            <a:graphicData uri="http://schemas.microsoft.com/office/drawing/2012/timeslicer">
              <tsle:timeslicer name="Sales Month 1"/>
            </a:graphicData>
          </a:graphic>
        </xdr:graphicFrame>
      </mc:Choice>
      <mc:Fallback xmlns="">
        <xdr:sp macro="" textlink="">
          <xdr:nvSpPr>
            <xdr:cNvPr id="0" name=""/>
            <xdr:cNvSpPr>
              <a:spLocks noTextEdit="1"/>
            </xdr:cNvSpPr>
          </xdr:nvSpPr>
          <xdr:spPr>
            <a:xfrm>
              <a:off x="2759286" y="3145367"/>
              <a:ext cx="331978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5</xdr:col>
      <xdr:colOff>177800</xdr:colOff>
      <xdr:row>14</xdr:row>
      <xdr:rowOff>180972</xdr:rowOff>
    </xdr:to>
    <mc:AlternateContent xmlns:mc="http://schemas.openxmlformats.org/markup-compatibility/2006" xmlns:a14="http://schemas.microsoft.com/office/drawing/2010/main">
      <mc:Choice Requires="a14">
        <xdr:graphicFrame macro="">
          <xdr:nvGraphicFramePr>
            <xdr:cNvPr id="2" name="Subscription Type">
              <a:extLst>
                <a:ext uri="{FF2B5EF4-FFF2-40B4-BE49-F238E27FC236}">
                  <a16:creationId xmlns:a16="http://schemas.microsoft.com/office/drawing/2014/main" id="{2FAEEE00-8F64-3DE8-A8DB-B6175475A8E0}"/>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3492500" y="4064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16</xdr:row>
      <xdr:rowOff>12700</xdr:rowOff>
    </xdr:from>
    <xdr:to>
      <xdr:col>7</xdr:col>
      <xdr:colOff>38100</xdr:colOff>
      <xdr:row>22</xdr:row>
      <xdr:rowOff>114300</xdr:rowOff>
    </xdr:to>
    <mc:AlternateContent xmlns:mc="http://schemas.openxmlformats.org/markup-compatibility/2006" xmlns:tsle="http://schemas.microsoft.com/office/drawing/2012/timeslicer">
      <mc:Choice Requires="tsle">
        <xdr:graphicFrame macro="">
          <xdr:nvGraphicFramePr>
            <xdr:cNvPr id="3" name="Sales Month">
              <a:extLst>
                <a:ext uri="{FF2B5EF4-FFF2-40B4-BE49-F238E27FC236}">
                  <a16:creationId xmlns:a16="http://schemas.microsoft.com/office/drawing/2014/main" id="{1104333B-D444-7631-9E32-826154D71143}"/>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3492500" y="3263900"/>
              <a:ext cx="33401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546847</xdr:colOff>
      <xdr:row>27</xdr:row>
      <xdr:rowOff>19423</xdr:rowOff>
    </xdr:from>
    <xdr:to>
      <xdr:col>6</xdr:col>
      <xdr:colOff>165847</xdr:colOff>
      <xdr:row>40</xdr:row>
      <xdr:rowOff>121023</xdr:rowOff>
    </xdr:to>
    <xdr:graphicFrame macro="">
      <xdr:nvGraphicFramePr>
        <xdr:cNvPr id="4" name="Chart 3">
          <a:extLst>
            <a:ext uri="{FF2B5EF4-FFF2-40B4-BE49-F238E27FC236}">
              <a16:creationId xmlns:a16="http://schemas.microsoft.com/office/drawing/2014/main" id="{73C5B2C4-F2AF-4C17-7EF2-8DBFC83968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984250</xdr:colOff>
      <xdr:row>38</xdr:row>
      <xdr:rowOff>50800</xdr:rowOff>
    </xdr:from>
    <xdr:to>
      <xdr:col>6</xdr:col>
      <xdr:colOff>95250</xdr:colOff>
      <xdr:row>51</xdr:row>
      <xdr:rowOff>152400</xdr:rowOff>
    </xdr:to>
    <xdr:graphicFrame macro="">
      <xdr:nvGraphicFramePr>
        <xdr:cNvPr id="3" name="Chart 2">
          <a:extLst>
            <a:ext uri="{FF2B5EF4-FFF2-40B4-BE49-F238E27FC236}">
              <a16:creationId xmlns:a16="http://schemas.microsoft.com/office/drawing/2014/main" id="{CCF2110D-62C4-785B-2CA8-2CF6C5B3FE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meera Nilofer Khan Pulliyur Akbar" refreshedDate="45528.886364351849" createdVersion="8" refreshedVersion="8" minRefreshableVersion="3" recordCount="2220" xr:uid="{13477D6A-E3C0-E94C-9C3D-BFA7C18C1B02}">
  <cacheSource type="worksheet">
    <worksheetSource ref="A1:M2221" sheet="Account Sales History"/>
  </cacheSource>
  <cacheFields count="18">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7"/>
    </cacheField>
    <cacheField name="Sales Amount" numFmtId="0">
      <sharedItems containsSemiMixedTypes="0" containsString="0" containsNumber="1" containsInteger="1" minValue="0" maxValue="18000"/>
    </cacheField>
    <cacheField name="Field1" numFmtId="0" formula="'Sales Amount'/'Licenses Bought'" databaseField="0"/>
    <cacheField name="Subscription Type2" numFmtId="0" databaseField="0">
      <fieldGroup base="1">
        <discretePr count="4">
          <x v="0"/>
          <x v="1"/>
          <x v="1"/>
          <x v="1"/>
        </discretePr>
        <groupItems count="2">
          <s v="Basic"/>
          <s v="Group1"/>
        </groupItems>
      </fieldGroup>
    </cacheField>
    <cacheField name="Months (Sales Month)" numFmtId="0" databaseField="0">
      <fieldGroup base="11">
        <rangePr groupBy="months" startDate="2019-07-01T00:00:00" endDate="2021-06-02T00:00:00"/>
        <groupItems count="14">
          <s v="&lt;01/07/2019"/>
          <s v="Jan"/>
          <s v="Feb"/>
          <s v="Mar"/>
          <s v="Apr"/>
          <s v="May"/>
          <s v="Jun"/>
          <s v="Jul"/>
          <s v="Aug"/>
          <s v="Sep"/>
          <s v="Oct"/>
          <s v="Nov"/>
          <s v="Dec"/>
          <s v="&gt;02/06/2021"/>
        </groupItems>
      </fieldGroup>
    </cacheField>
    <cacheField name="Quarters (Sales Month)" numFmtId="0" databaseField="0">
      <fieldGroup base="11">
        <rangePr groupBy="quarters" startDate="2019-07-01T00:00:00" endDate="2021-06-02T00:00:00"/>
        <groupItems count="6">
          <s v="&lt;01/07/2019"/>
          <s v="Qtr1"/>
          <s v="Qtr2"/>
          <s v="Qtr3"/>
          <s v="Qtr4"/>
          <s v="&gt;02/06/2021"/>
        </groupItems>
      </fieldGroup>
    </cacheField>
    <cacheField name="Years (Sales Month)" numFmtId="0" databaseField="0">
      <fieldGroup base="11">
        <rangePr groupBy="years" startDate="2019-07-01T00:00:00" endDate="2021-06-02T00:00:00"/>
        <groupItems count="5">
          <s v="&lt;01/07/2019"/>
          <s v="2019"/>
          <s v="2020"/>
          <s v="2021"/>
          <s v="&gt;02/06/2021"/>
        </groupItems>
      </fieldGroup>
    </cacheField>
  </cacheFields>
  <extLst>
    <ext xmlns:x14="http://schemas.microsoft.com/office/spreadsheetml/2009/9/main" uri="{725AE2AE-9491-48be-B2B4-4EB974FC3084}">
      <x14:pivotCacheDefinition pivotCacheId="3289299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meera Nilofer Khan Pulliyur Akbar" refreshedDate="45529.961865277779" createdVersion="8" refreshedVersion="8" minRefreshableVersion="3" recordCount="2220" xr:uid="{EC9A6D47-F83B-CF47-85C1-87A5493951C0}">
  <cacheSource type="worksheet">
    <worksheetSource name="Table1"/>
  </cacheSource>
  <cacheFields count="16">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acheField>
    <cacheField name="Sales Amount" numFmtId="0">
      <sharedItems containsSemiMixedTypes="0" containsString="0" containsNumber="1" containsInteger="1" minValue="0" maxValue="18000"/>
    </cacheField>
    <cacheField name="Upsell $ Per Non-Paying User" numFmtId="164">
      <sharedItems containsSemiMixedTypes="0" containsString="0" containsNumber="1" containsInteger="1" minValue="10" maxValue="27"/>
    </cacheField>
    <cacheField name="Non-Paying Users" numFmtId="38">
      <sharedItems containsSemiMixedTypes="0" containsString="0" containsNumber="1" containsInteger="1" minValue="0" maxValue="555"/>
    </cacheField>
    <cacheField name="Total Upsell $" numFmtId="164">
      <sharedItems containsSemiMixedTypes="0" containsString="0" containsNumber="1" containsInteger="1" minValue="0" maxValue="55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n v="0"/>
    <n v="12"/>
    <d v="2019-07-01T00:00:00"/>
    <d v="2020-03-01T00:00:00"/>
    <n v="8"/>
    <n v="15"/>
    <d v="2019-07-01T00:00:00"/>
    <n v="0"/>
    <n v="10"/>
    <n v="12"/>
    <n v="120"/>
  </r>
  <r>
    <x v="0"/>
    <x v="0"/>
    <m/>
    <m/>
    <m/>
    <n v="0"/>
    <n v="11"/>
    <d v="2019-07-01T00:00:00"/>
    <d v="2020-03-01T00:00:00"/>
    <n v="8"/>
    <n v="15"/>
    <d v="2019-08-01T00:00:00"/>
    <n v="0"/>
    <n v="10"/>
    <n v="11"/>
    <n v="110"/>
  </r>
  <r>
    <x v="0"/>
    <x v="0"/>
    <m/>
    <m/>
    <m/>
    <n v="0"/>
    <n v="11"/>
    <d v="2019-07-01T00:00:00"/>
    <d v="2020-03-01T00:00:00"/>
    <n v="8"/>
    <n v="15"/>
    <d v="2019-09-01T00:00:00"/>
    <n v="0"/>
    <n v="10"/>
    <n v="11"/>
    <n v="110"/>
  </r>
  <r>
    <x v="0"/>
    <x v="0"/>
    <m/>
    <m/>
    <m/>
    <n v="0"/>
    <n v="9"/>
    <d v="2019-07-01T00:00:00"/>
    <d v="2020-03-01T00:00:00"/>
    <n v="8"/>
    <n v="15"/>
    <d v="2019-10-01T00:00:00"/>
    <n v="0"/>
    <n v="10"/>
    <n v="9"/>
    <n v="90"/>
  </r>
  <r>
    <x v="0"/>
    <x v="0"/>
    <m/>
    <m/>
    <m/>
    <n v="0"/>
    <n v="11"/>
    <d v="2019-07-01T00:00:00"/>
    <d v="2020-03-01T00:00:00"/>
    <n v="8"/>
    <n v="15"/>
    <d v="2019-11-01T00:00:00"/>
    <n v="0"/>
    <n v="10"/>
    <n v="11"/>
    <n v="110"/>
  </r>
  <r>
    <x v="0"/>
    <x v="0"/>
    <m/>
    <m/>
    <m/>
    <n v="0"/>
    <n v="12"/>
    <d v="2019-07-01T00:00:00"/>
    <d v="2020-03-01T00:00:00"/>
    <n v="8"/>
    <n v="15"/>
    <d v="2019-12-01T00:00:00"/>
    <n v="0"/>
    <n v="10"/>
    <n v="12"/>
    <n v="120"/>
  </r>
  <r>
    <x v="0"/>
    <x v="0"/>
    <m/>
    <m/>
    <m/>
    <n v="0"/>
    <n v="9"/>
    <d v="2019-07-01T00:00:00"/>
    <d v="2020-03-01T00:00:00"/>
    <n v="8"/>
    <n v="15"/>
    <d v="2020-01-01T00:00:00"/>
    <n v="0"/>
    <n v="10"/>
    <n v="9"/>
    <n v="90"/>
  </r>
  <r>
    <x v="0"/>
    <x v="0"/>
    <m/>
    <m/>
    <m/>
    <n v="0"/>
    <n v="11"/>
    <d v="2019-07-01T00:00:00"/>
    <d v="2020-03-01T00:00:00"/>
    <n v="8"/>
    <n v="15"/>
    <d v="2020-02-01T00:00:00"/>
    <n v="0"/>
    <n v="10"/>
    <n v="11"/>
    <n v="110"/>
  </r>
  <r>
    <x v="0"/>
    <x v="0"/>
    <m/>
    <m/>
    <m/>
    <n v="0"/>
    <n v="12"/>
    <d v="2019-07-01T00:00:00"/>
    <d v="2020-03-01T00:00:00"/>
    <n v="8"/>
    <n v="15"/>
    <d v="2020-03-01T00:00:00"/>
    <n v="0"/>
    <n v="10"/>
    <n v="12"/>
    <n v="120"/>
  </r>
  <r>
    <x v="1"/>
    <x v="0"/>
    <m/>
    <m/>
    <m/>
    <n v="0"/>
    <n v="2"/>
    <d v="2019-07-01T00:00:00"/>
    <d v="2021-04-01T00:00:00"/>
    <n v="21"/>
    <n v="2"/>
    <d v="2019-07-01T00:00:00"/>
    <n v="0"/>
    <n v="10"/>
    <n v="2"/>
    <n v="20"/>
  </r>
  <r>
    <x v="1"/>
    <x v="0"/>
    <m/>
    <m/>
    <m/>
    <n v="0"/>
    <n v="2"/>
    <d v="2019-07-01T00:00:00"/>
    <d v="2021-04-01T00:00:00"/>
    <n v="21"/>
    <n v="2"/>
    <d v="2019-08-01T00:00:00"/>
    <n v="0"/>
    <n v="10"/>
    <n v="2"/>
    <n v="20"/>
  </r>
  <r>
    <x v="1"/>
    <x v="0"/>
    <m/>
    <m/>
    <m/>
    <n v="0"/>
    <n v="2"/>
    <d v="2019-07-01T00:00:00"/>
    <d v="2021-04-01T00:00:00"/>
    <n v="21"/>
    <n v="2"/>
    <d v="2019-09-01T00:00:00"/>
    <n v="0"/>
    <n v="10"/>
    <n v="2"/>
    <n v="20"/>
  </r>
  <r>
    <x v="1"/>
    <x v="0"/>
    <m/>
    <m/>
    <m/>
    <n v="0"/>
    <n v="1"/>
    <d v="2019-07-01T00:00:00"/>
    <d v="2021-04-01T00:00:00"/>
    <n v="21"/>
    <n v="2"/>
    <d v="2019-10-01T00:00:00"/>
    <n v="0"/>
    <n v="10"/>
    <n v="1"/>
    <n v="10"/>
  </r>
  <r>
    <x v="1"/>
    <x v="0"/>
    <m/>
    <m/>
    <m/>
    <n v="0"/>
    <n v="2"/>
    <d v="2019-07-01T00:00:00"/>
    <d v="2021-04-01T00:00:00"/>
    <n v="21"/>
    <n v="2"/>
    <d v="2019-11-01T00:00:00"/>
    <n v="0"/>
    <n v="10"/>
    <n v="2"/>
    <n v="20"/>
  </r>
  <r>
    <x v="1"/>
    <x v="0"/>
    <m/>
    <m/>
    <m/>
    <n v="0"/>
    <n v="2"/>
    <d v="2019-07-01T00:00:00"/>
    <d v="2021-04-01T00:00:00"/>
    <n v="21"/>
    <n v="2"/>
    <d v="2019-12-01T00:00:00"/>
    <n v="0"/>
    <n v="10"/>
    <n v="2"/>
    <n v="20"/>
  </r>
  <r>
    <x v="1"/>
    <x v="0"/>
    <m/>
    <m/>
    <m/>
    <n v="0"/>
    <n v="2"/>
    <d v="2019-07-01T00:00:00"/>
    <d v="2021-04-01T00:00:00"/>
    <n v="21"/>
    <n v="2"/>
    <d v="2020-01-01T00:00:00"/>
    <n v="0"/>
    <n v="10"/>
    <n v="2"/>
    <n v="20"/>
  </r>
  <r>
    <x v="1"/>
    <x v="0"/>
    <m/>
    <m/>
    <m/>
    <n v="0"/>
    <n v="2"/>
    <d v="2019-07-01T00:00:00"/>
    <d v="2021-04-01T00:00:00"/>
    <n v="21"/>
    <n v="2"/>
    <d v="2020-02-01T00:00:00"/>
    <n v="0"/>
    <n v="10"/>
    <n v="2"/>
    <n v="20"/>
  </r>
  <r>
    <x v="1"/>
    <x v="0"/>
    <m/>
    <m/>
    <m/>
    <n v="0"/>
    <n v="2"/>
    <d v="2019-07-01T00:00:00"/>
    <d v="2021-04-01T00:00:00"/>
    <n v="21"/>
    <n v="2"/>
    <d v="2020-03-01T00:00:00"/>
    <n v="0"/>
    <n v="10"/>
    <n v="2"/>
    <n v="20"/>
  </r>
  <r>
    <x v="1"/>
    <x v="0"/>
    <m/>
    <m/>
    <m/>
    <n v="0"/>
    <n v="2"/>
    <d v="2019-07-01T00:00:00"/>
    <d v="2021-04-01T00:00:00"/>
    <n v="21"/>
    <n v="2"/>
    <d v="2020-04-01T00:00:00"/>
    <n v="0"/>
    <n v="10"/>
    <n v="2"/>
    <n v="20"/>
  </r>
  <r>
    <x v="1"/>
    <x v="0"/>
    <m/>
    <m/>
    <m/>
    <n v="0"/>
    <n v="2"/>
    <d v="2019-07-01T00:00:00"/>
    <d v="2021-04-01T00:00:00"/>
    <n v="21"/>
    <n v="2"/>
    <d v="2020-05-01T00:00:00"/>
    <n v="0"/>
    <n v="10"/>
    <n v="2"/>
    <n v="20"/>
  </r>
  <r>
    <x v="1"/>
    <x v="0"/>
    <m/>
    <m/>
    <m/>
    <n v="0"/>
    <n v="2"/>
    <d v="2019-07-01T00:00:00"/>
    <d v="2021-04-01T00:00:00"/>
    <n v="21"/>
    <n v="2"/>
    <d v="2020-06-01T00:00:00"/>
    <n v="0"/>
    <n v="10"/>
    <n v="2"/>
    <n v="20"/>
  </r>
  <r>
    <x v="1"/>
    <x v="0"/>
    <m/>
    <m/>
    <m/>
    <n v="0"/>
    <n v="1"/>
    <d v="2019-07-01T00:00:00"/>
    <d v="2021-04-01T00:00:00"/>
    <n v="21"/>
    <n v="2"/>
    <d v="2020-07-01T00:00:00"/>
    <n v="0"/>
    <n v="10"/>
    <n v="1"/>
    <n v="10"/>
  </r>
  <r>
    <x v="1"/>
    <x v="0"/>
    <m/>
    <m/>
    <m/>
    <n v="0"/>
    <n v="2"/>
    <d v="2019-07-01T00:00:00"/>
    <d v="2021-04-01T00:00:00"/>
    <n v="21"/>
    <n v="2"/>
    <d v="2020-08-01T00:00:00"/>
    <n v="0"/>
    <n v="10"/>
    <n v="2"/>
    <n v="20"/>
  </r>
  <r>
    <x v="1"/>
    <x v="0"/>
    <m/>
    <m/>
    <m/>
    <n v="0"/>
    <n v="2"/>
    <d v="2019-07-01T00:00:00"/>
    <d v="2021-04-01T00:00:00"/>
    <n v="21"/>
    <n v="2"/>
    <d v="2020-09-01T00:00:00"/>
    <n v="0"/>
    <n v="10"/>
    <n v="2"/>
    <n v="20"/>
  </r>
  <r>
    <x v="1"/>
    <x v="0"/>
    <m/>
    <m/>
    <m/>
    <n v="0"/>
    <n v="2"/>
    <d v="2019-07-01T00:00:00"/>
    <d v="2021-04-01T00:00:00"/>
    <n v="21"/>
    <n v="2"/>
    <d v="2020-10-01T00:00:00"/>
    <n v="0"/>
    <n v="10"/>
    <n v="2"/>
    <n v="20"/>
  </r>
  <r>
    <x v="1"/>
    <x v="0"/>
    <m/>
    <m/>
    <m/>
    <n v="0"/>
    <n v="2"/>
    <d v="2019-07-01T00:00:00"/>
    <d v="2021-04-01T00:00:00"/>
    <n v="21"/>
    <n v="2"/>
    <d v="2020-11-01T00:00:00"/>
    <n v="0"/>
    <n v="10"/>
    <n v="2"/>
    <n v="20"/>
  </r>
  <r>
    <x v="1"/>
    <x v="0"/>
    <m/>
    <m/>
    <m/>
    <n v="0"/>
    <n v="2"/>
    <d v="2019-07-01T00:00:00"/>
    <d v="2021-04-01T00:00:00"/>
    <n v="21"/>
    <n v="2"/>
    <d v="2020-12-01T00:00:00"/>
    <n v="0"/>
    <n v="10"/>
    <n v="2"/>
    <n v="20"/>
  </r>
  <r>
    <x v="1"/>
    <x v="0"/>
    <m/>
    <m/>
    <m/>
    <n v="0"/>
    <n v="2"/>
    <d v="2019-07-01T00:00:00"/>
    <d v="2021-04-01T00:00:00"/>
    <n v="21"/>
    <n v="2"/>
    <d v="2021-01-01T00:00:00"/>
    <n v="0"/>
    <n v="10"/>
    <n v="2"/>
    <n v="20"/>
  </r>
  <r>
    <x v="1"/>
    <x v="0"/>
    <m/>
    <m/>
    <m/>
    <n v="0"/>
    <n v="2"/>
    <d v="2019-07-01T00:00:00"/>
    <d v="2021-04-01T00:00:00"/>
    <n v="21"/>
    <n v="2"/>
    <d v="2021-02-01T00:00:00"/>
    <n v="0"/>
    <n v="10"/>
    <n v="2"/>
    <n v="20"/>
  </r>
  <r>
    <x v="1"/>
    <x v="0"/>
    <m/>
    <m/>
    <m/>
    <n v="0"/>
    <n v="2"/>
    <d v="2019-07-01T00:00:00"/>
    <d v="2021-04-01T00:00:00"/>
    <n v="21"/>
    <n v="2"/>
    <d v="2021-03-01T00:00:00"/>
    <n v="0"/>
    <n v="10"/>
    <n v="2"/>
    <n v="20"/>
  </r>
  <r>
    <x v="1"/>
    <x v="0"/>
    <m/>
    <m/>
    <m/>
    <n v="0"/>
    <n v="2"/>
    <d v="2019-07-01T00:00:00"/>
    <d v="2021-04-01T00:00:00"/>
    <n v="21"/>
    <n v="2"/>
    <d v="2021-04-01T00:00:00"/>
    <n v="0"/>
    <n v="10"/>
    <n v="2"/>
    <n v="20"/>
  </r>
  <r>
    <x v="2"/>
    <x v="0"/>
    <m/>
    <m/>
    <m/>
    <n v="0"/>
    <n v="5"/>
    <d v="2019-09-01T00:00:00"/>
    <d v="2020-04-01T00:00:00"/>
    <n v="7"/>
    <n v="14"/>
    <d v="2019-09-01T00:00:00"/>
    <n v="0"/>
    <n v="10"/>
    <n v="5"/>
    <n v="50"/>
  </r>
  <r>
    <x v="2"/>
    <x v="1"/>
    <m/>
    <m/>
    <m/>
    <n v="2"/>
    <n v="4"/>
    <d v="2019-09-01T00:00:00"/>
    <d v="2020-04-01T00:00:00"/>
    <n v="7"/>
    <n v="14"/>
    <d v="2019-10-01T00:00:00"/>
    <n v="20"/>
    <n v="10"/>
    <n v="2"/>
    <n v="20"/>
  </r>
  <r>
    <x v="2"/>
    <x v="1"/>
    <m/>
    <m/>
    <m/>
    <n v="4"/>
    <n v="5"/>
    <d v="2019-09-01T00:00:00"/>
    <d v="2020-04-01T00:00:00"/>
    <n v="7"/>
    <n v="14"/>
    <d v="2019-11-01T00:00:00"/>
    <n v="40"/>
    <n v="10"/>
    <n v="1"/>
    <n v="10"/>
  </r>
  <r>
    <x v="2"/>
    <x v="1"/>
    <m/>
    <m/>
    <m/>
    <n v="4"/>
    <n v="5"/>
    <d v="2019-09-01T00:00:00"/>
    <d v="2020-04-01T00:00:00"/>
    <n v="7"/>
    <n v="14"/>
    <d v="2019-12-01T00:00:00"/>
    <n v="40"/>
    <n v="10"/>
    <n v="1"/>
    <n v="10"/>
  </r>
  <r>
    <x v="2"/>
    <x v="1"/>
    <m/>
    <m/>
    <m/>
    <n v="4"/>
    <n v="6"/>
    <d v="2019-09-01T00:00:00"/>
    <d v="2020-04-01T00:00:00"/>
    <n v="7"/>
    <n v="14"/>
    <d v="2020-01-01T00:00:00"/>
    <n v="40"/>
    <n v="10"/>
    <n v="2"/>
    <n v="20"/>
  </r>
  <r>
    <x v="2"/>
    <x v="1"/>
    <m/>
    <m/>
    <m/>
    <n v="4"/>
    <n v="5"/>
    <d v="2019-09-01T00:00:00"/>
    <d v="2020-04-01T00:00:00"/>
    <n v="7"/>
    <n v="14"/>
    <d v="2020-02-01T00:00:00"/>
    <n v="40"/>
    <n v="10"/>
    <n v="1"/>
    <n v="10"/>
  </r>
  <r>
    <x v="2"/>
    <x v="1"/>
    <m/>
    <m/>
    <m/>
    <n v="4"/>
    <n v="6"/>
    <d v="2019-09-01T00:00:00"/>
    <d v="2020-04-01T00:00:00"/>
    <n v="7"/>
    <n v="14"/>
    <d v="2020-03-01T00:00:00"/>
    <n v="40"/>
    <n v="10"/>
    <n v="2"/>
    <n v="20"/>
  </r>
  <r>
    <x v="2"/>
    <x v="1"/>
    <m/>
    <m/>
    <m/>
    <n v="4"/>
    <n v="5"/>
    <d v="2019-09-01T00:00:00"/>
    <d v="2020-04-01T00:00:00"/>
    <n v="7"/>
    <n v="14"/>
    <d v="2020-04-01T00:00:00"/>
    <n v="40"/>
    <n v="10"/>
    <n v="1"/>
    <n v="10"/>
  </r>
  <r>
    <x v="3"/>
    <x v="0"/>
    <m/>
    <m/>
    <m/>
    <n v="0"/>
    <n v="7"/>
    <d v="2019-11-01T00:00:00"/>
    <d v="2020-09-01T00:00:00"/>
    <n v="10"/>
    <n v="9"/>
    <d v="2019-11-01T00:00:00"/>
    <n v="0"/>
    <n v="10"/>
    <n v="7"/>
    <n v="70"/>
  </r>
  <r>
    <x v="3"/>
    <x v="0"/>
    <m/>
    <m/>
    <m/>
    <n v="0"/>
    <n v="7"/>
    <d v="2019-11-01T00:00:00"/>
    <d v="2020-09-01T00:00:00"/>
    <n v="10"/>
    <n v="9"/>
    <d v="2019-12-01T00:00:00"/>
    <n v="0"/>
    <n v="10"/>
    <n v="7"/>
    <n v="70"/>
  </r>
  <r>
    <x v="3"/>
    <x v="0"/>
    <m/>
    <m/>
    <m/>
    <n v="0"/>
    <n v="7"/>
    <d v="2019-11-01T00:00:00"/>
    <d v="2020-09-01T00:00:00"/>
    <n v="10"/>
    <n v="9"/>
    <d v="2020-01-01T00:00:00"/>
    <n v="0"/>
    <n v="10"/>
    <n v="7"/>
    <n v="70"/>
  </r>
  <r>
    <x v="3"/>
    <x v="0"/>
    <m/>
    <m/>
    <m/>
    <n v="0"/>
    <n v="8"/>
    <d v="2019-11-01T00:00:00"/>
    <d v="2020-09-01T00:00:00"/>
    <n v="10"/>
    <n v="9"/>
    <d v="2020-02-01T00:00:00"/>
    <n v="0"/>
    <n v="10"/>
    <n v="8"/>
    <n v="80"/>
  </r>
  <r>
    <x v="3"/>
    <x v="0"/>
    <m/>
    <m/>
    <m/>
    <n v="0"/>
    <n v="9"/>
    <d v="2019-11-01T00:00:00"/>
    <d v="2020-09-01T00:00:00"/>
    <n v="10"/>
    <n v="9"/>
    <d v="2020-03-01T00:00:00"/>
    <n v="0"/>
    <n v="10"/>
    <n v="9"/>
    <n v="90"/>
  </r>
  <r>
    <x v="3"/>
    <x v="0"/>
    <m/>
    <m/>
    <m/>
    <n v="0"/>
    <n v="7"/>
    <d v="2019-11-01T00:00:00"/>
    <d v="2020-09-01T00:00:00"/>
    <n v="10"/>
    <n v="9"/>
    <d v="2020-04-01T00:00:00"/>
    <n v="0"/>
    <n v="10"/>
    <n v="7"/>
    <n v="70"/>
  </r>
  <r>
    <x v="3"/>
    <x v="0"/>
    <m/>
    <m/>
    <m/>
    <n v="0"/>
    <n v="7"/>
    <d v="2019-11-01T00:00:00"/>
    <d v="2020-09-01T00:00:00"/>
    <n v="10"/>
    <n v="9"/>
    <d v="2020-05-01T00:00:00"/>
    <n v="0"/>
    <n v="10"/>
    <n v="7"/>
    <n v="70"/>
  </r>
  <r>
    <x v="3"/>
    <x v="0"/>
    <m/>
    <m/>
    <m/>
    <n v="0"/>
    <n v="7"/>
    <d v="2019-11-01T00:00:00"/>
    <d v="2020-09-01T00:00:00"/>
    <n v="10"/>
    <n v="9"/>
    <d v="2020-06-01T00:00:00"/>
    <n v="0"/>
    <n v="10"/>
    <n v="7"/>
    <n v="70"/>
  </r>
  <r>
    <x v="3"/>
    <x v="0"/>
    <m/>
    <m/>
    <m/>
    <n v="0"/>
    <n v="7"/>
    <d v="2019-11-01T00:00:00"/>
    <d v="2020-09-01T00:00:00"/>
    <n v="10"/>
    <n v="9"/>
    <d v="2020-07-01T00:00:00"/>
    <n v="0"/>
    <n v="10"/>
    <n v="7"/>
    <n v="70"/>
  </r>
  <r>
    <x v="3"/>
    <x v="0"/>
    <m/>
    <m/>
    <m/>
    <n v="0"/>
    <n v="9"/>
    <d v="2019-11-01T00:00:00"/>
    <d v="2020-09-01T00:00:00"/>
    <n v="10"/>
    <n v="9"/>
    <d v="2020-08-01T00:00:00"/>
    <n v="0"/>
    <n v="10"/>
    <n v="9"/>
    <n v="90"/>
  </r>
  <r>
    <x v="3"/>
    <x v="0"/>
    <m/>
    <m/>
    <m/>
    <n v="0"/>
    <n v="7"/>
    <d v="2019-11-01T00:00:00"/>
    <d v="2020-09-01T00:00:00"/>
    <n v="10"/>
    <n v="9"/>
    <d v="2020-09-01T00:00:00"/>
    <n v="0"/>
    <n v="10"/>
    <n v="7"/>
    <n v="70"/>
  </r>
  <r>
    <x v="4"/>
    <x v="0"/>
    <m/>
    <m/>
    <m/>
    <n v="0"/>
    <n v="47"/>
    <d v="2019-12-01T00:00:00"/>
    <d v="2021-07-01T00:00:00"/>
    <n v="19"/>
    <n v="0"/>
    <d v="2019-12-01T00:00:00"/>
    <n v="0"/>
    <n v="10"/>
    <n v="47"/>
    <n v="470"/>
  </r>
  <r>
    <x v="4"/>
    <x v="2"/>
    <m/>
    <m/>
    <m/>
    <n v="23"/>
    <n v="40"/>
    <d v="2019-12-01T00:00:00"/>
    <d v="2021-07-01T00:00:00"/>
    <n v="19"/>
    <n v="0"/>
    <d v="2020-01-01T00:00:00"/>
    <n v="575"/>
    <n v="25"/>
    <n v="17"/>
    <n v="425"/>
  </r>
  <r>
    <x v="4"/>
    <x v="2"/>
    <m/>
    <m/>
    <m/>
    <n v="37"/>
    <n v="32"/>
    <d v="2019-12-01T00:00:00"/>
    <d v="2021-07-01T00:00:00"/>
    <n v="19"/>
    <n v="0"/>
    <d v="2020-02-01T00:00:00"/>
    <n v="925"/>
    <n v="25"/>
    <n v="0"/>
    <n v="0"/>
  </r>
  <r>
    <x v="4"/>
    <x v="2"/>
    <m/>
    <m/>
    <m/>
    <n v="29"/>
    <n v="47"/>
    <d v="2019-12-01T00:00:00"/>
    <d v="2021-07-01T00:00:00"/>
    <n v="19"/>
    <n v="0"/>
    <d v="2020-03-01T00:00:00"/>
    <n v="725"/>
    <n v="25"/>
    <n v="18"/>
    <n v="450"/>
  </r>
  <r>
    <x v="4"/>
    <x v="2"/>
    <m/>
    <m/>
    <m/>
    <n v="37"/>
    <n v="44"/>
    <d v="2019-12-01T00:00:00"/>
    <d v="2021-07-01T00:00:00"/>
    <n v="19"/>
    <n v="0"/>
    <d v="2020-04-01T00:00:00"/>
    <n v="925"/>
    <n v="25"/>
    <n v="7"/>
    <n v="175"/>
  </r>
  <r>
    <x v="4"/>
    <x v="2"/>
    <m/>
    <m/>
    <m/>
    <n v="37"/>
    <n v="41"/>
    <d v="2019-12-01T00:00:00"/>
    <d v="2021-07-01T00:00:00"/>
    <n v="19"/>
    <n v="0"/>
    <d v="2020-05-01T00:00:00"/>
    <n v="925"/>
    <n v="25"/>
    <n v="4"/>
    <n v="100"/>
  </r>
  <r>
    <x v="4"/>
    <x v="2"/>
    <m/>
    <m/>
    <m/>
    <n v="37"/>
    <n v="53"/>
    <d v="2019-12-01T00:00:00"/>
    <d v="2021-07-01T00:00:00"/>
    <n v="19"/>
    <n v="0"/>
    <d v="2020-06-01T00:00:00"/>
    <n v="925"/>
    <n v="25"/>
    <n v="16"/>
    <n v="400"/>
  </r>
  <r>
    <x v="4"/>
    <x v="2"/>
    <m/>
    <m/>
    <m/>
    <n v="37"/>
    <n v="50"/>
    <d v="2019-12-01T00:00:00"/>
    <d v="2021-07-01T00:00:00"/>
    <n v="19"/>
    <n v="0"/>
    <d v="2020-07-01T00:00:00"/>
    <n v="925"/>
    <n v="25"/>
    <n v="13"/>
    <n v="325"/>
  </r>
  <r>
    <x v="4"/>
    <x v="2"/>
    <m/>
    <m/>
    <m/>
    <n v="37"/>
    <n v="47"/>
    <d v="2019-12-01T00:00:00"/>
    <d v="2021-07-01T00:00:00"/>
    <n v="19"/>
    <n v="0"/>
    <d v="2020-08-01T00:00:00"/>
    <n v="925"/>
    <n v="25"/>
    <n v="10"/>
    <n v="250"/>
  </r>
  <r>
    <x v="4"/>
    <x v="2"/>
    <m/>
    <m/>
    <m/>
    <n v="37"/>
    <n v="46"/>
    <d v="2019-12-01T00:00:00"/>
    <d v="2021-07-01T00:00:00"/>
    <n v="19"/>
    <n v="0"/>
    <d v="2020-09-01T00:00:00"/>
    <n v="925"/>
    <n v="25"/>
    <n v="9"/>
    <n v="225"/>
  </r>
  <r>
    <x v="4"/>
    <x v="2"/>
    <m/>
    <m/>
    <m/>
    <n v="37"/>
    <n v="42"/>
    <d v="2019-12-01T00:00:00"/>
    <d v="2021-07-01T00:00:00"/>
    <n v="19"/>
    <n v="0"/>
    <d v="2020-10-01T00:00:00"/>
    <n v="925"/>
    <n v="25"/>
    <n v="5"/>
    <n v="125"/>
  </r>
  <r>
    <x v="4"/>
    <x v="2"/>
    <m/>
    <m/>
    <m/>
    <n v="37"/>
    <n v="45"/>
    <d v="2019-12-01T00:00:00"/>
    <d v="2021-07-01T00:00:00"/>
    <n v="19"/>
    <n v="0"/>
    <d v="2020-11-01T00:00:00"/>
    <n v="925"/>
    <n v="25"/>
    <n v="8"/>
    <n v="200"/>
  </r>
  <r>
    <x v="4"/>
    <x v="2"/>
    <m/>
    <m/>
    <m/>
    <n v="37"/>
    <n v="46"/>
    <d v="2019-12-01T00:00:00"/>
    <d v="2021-07-01T00:00:00"/>
    <n v="19"/>
    <n v="0"/>
    <d v="2020-12-01T00:00:00"/>
    <n v="925"/>
    <n v="25"/>
    <n v="9"/>
    <n v="225"/>
  </r>
  <r>
    <x v="4"/>
    <x v="2"/>
    <m/>
    <m/>
    <m/>
    <n v="37"/>
    <n v="49"/>
    <d v="2019-12-01T00:00:00"/>
    <d v="2021-07-01T00:00:00"/>
    <n v="19"/>
    <n v="0"/>
    <d v="2021-01-01T00:00:00"/>
    <n v="925"/>
    <n v="25"/>
    <n v="12"/>
    <n v="300"/>
  </r>
  <r>
    <x v="4"/>
    <x v="2"/>
    <m/>
    <m/>
    <m/>
    <n v="37"/>
    <n v="34"/>
    <d v="2019-12-01T00:00:00"/>
    <d v="2021-07-01T00:00:00"/>
    <n v="19"/>
    <n v="0"/>
    <d v="2021-02-01T00:00:00"/>
    <n v="925"/>
    <n v="25"/>
    <n v="0"/>
    <n v="0"/>
  </r>
  <r>
    <x v="4"/>
    <x v="2"/>
    <m/>
    <m/>
    <m/>
    <n v="37"/>
    <n v="52"/>
    <d v="2019-12-01T00:00:00"/>
    <d v="2021-07-01T00:00:00"/>
    <n v="19"/>
    <n v="0"/>
    <d v="2021-03-01T00:00:00"/>
    <n v="925"/>
    <n v="25"/>
    <n v="15"/>
    <n v="375"/>
  </r>
  <r>
    <x v="4"/>
    <x v="2"/>
    <m/>
    <m/>
    <m/>
    <n v="37"/>
    <n v="48"/>
    <d v="2019-12-01T00:00:00"/>
    <d v="2021-07-01T00:00:00"/>
    <n v="19"/>
    <n v="0"/>
    <d v="2021-04-01T00:00:00"/>
    <n v="925"/>
    <n v="25"/>
    <n v="11"/>
    <n v="275"/>
  </r>
  <r>
    <x v="4"/>
    <x v="2"/>
    <m/>
    <m/>
    <m/>
    <n v="37"/>
    <n v="55"/>
    <d v="2019-12-01T00:00:00"/>
    <d v="2021-07-01T00:00:00"/>
    <n v="19"/>
    <n v="0"/>
    <d v="2021-05-01T00:00:00"/>
    <n v="925"/>
    <n v="25"/>
    <n v="18"/>
    <n v="450"/>
  </r>
  <r>
    <x v="4"/>
    <x v="2"/>
    <m/>
    <m/>
    <m/>
    <n v="37"/>
    <n v="43"/>
    <d v="2019-12-01T00:00:00"/>
    <d v="2021-07-01T00:00:00"/>
    <n v="19"/>
    <n v="0"/>
    <d v="2021-06-01T00:00:00"/>
    <n v="925"/>
    <n v="25"/>
    <n v="6"/>
    <n v="150"/>
  </r>
  <r>
    <x v="5"/>
    <x v="0"/>
    <m/>
    <m/>
    <m/>
    <n v="0"/>
    <n v="5"/>
    <d v="2019-12-01T00:00:00"/>
    <d v="2021-04-01T00:00:00"/>
    <n v="16"/>
    <n v="2"/>
    <d v="2019-12-01T00:00:00"/>
    <n v="0"/>
    <n v="10"/>
    <n v="5"/>
    <n v="50"/>
  </r>
  <r>
    <x v="5"/>
    <x v="1"/>
    <m/>
    <m/>
    <m/>
    <n v="3"/>
    <n v="8"/>
    <d v="2019-12-01T00:00:00"/>
    <d v="2021-04-01T00:00:00"/>
    <n v="16"/>
    <n v="2"/>
    <d v="2020-01-01T00:00:00"/>
    <n v="30"/>
    <n v="10"/>
    <n v="5"/>
    <n v="50"/>
  </r>
  <r>
    <x v="5"/>
    <x v="1"/>
    <m/>
    <m/>
    <m/>
    <n v="5"/>
    <n v="6"/>
    <d v="2019-12-01T00:00:00"/>
    <d v="2021-04-01T00:00:00"/>
    <n v="16"/>
    <n v="2"/>
    <d v="2020-02-01T00:00:00"/>
    <n v="50"/>
    <n v="10"/>
    <n v="1"/>
    <n v="10"/>
  </r>
  <r>
    <x v="5"/>
    <x v="1"/>
    <m/>
    <m/>
    <m/>
    <n v="5"/>
    <n v="7"/>
    <d v="2019-12-01T00:00:00"/>
    <d v="2021-04-01T00:00:00"/>
    <n v="16"/>
    <n v="2"/>
    <d v="2020-03-01T00:00:00"/>
    <n v="50"/>
    <n v="10"/>
    <n v="2"/>
    <n v="20"/>
  </r>
  <r>
    <x v="5"/>
    <x v="1"/>
    <m/>
    <m/>
    <m/>
    <n v="5"/>
    <n v="7"/>
    <d v="2019-12-01T00:00:00"/>
    <d v="2021-04-01T00:00:00"/>
    <n v="16"/>
    <n v="2"/>
    <d v="2020-04-01T00:00:00"/>
    <n v="50"/>
    <n v="10"/>
    <n v="2"/>
    <n v="20"/>
  </r>
  <r>
    <x v="5"/>
    <x v="1"/>
    <m/>
    <m/>
    <m/>
    <n v="5"/>
    <n v="5"/>
    <d v="2019-12-01T00:00:00"/>
    <d v="2021-04-01T00:00:00"/>
    <n v="16"/>
    <n v="2"/>
    <d v="2020-05-01T00:00:00"/>
    <n v="50"/>
    <n v="10"/>
    <n v="0"/>
    <n v="0"/>
  </r>
  <r>
    <x v="5"/>
    <x v="1"/>
    <m/>
    <m/>
    <m/>
    <n v="5"/>
    <n v="6"/>
    <d v="2019-12-01T00:00:00"/>
    <d v="2021-04-01T00:00:00"/>
    <n v="16"/>
    <n v="2"/>
    <d v="2020-06-01T00:00:00"/>
    <n v="50"/>
    <n v="10"/>
    <n v="1"/>
    <n v="10"/>
  </r>
  <r>
    <x v="5"/>
    <x v="1"/>
    <m/>
    <m/>
    <m/>
    <n v="5"/>
    <n v="4"/>
    <d v="2019-12-01T00:00:00"/>
    <d v="2021-04-01T00:00:00"/>
    <n v="16"/>
    <n v="2"/>
    <d v="2020-07-01T00:00:00"/>
    <n v="50"/>
    <n v="10"/>
    <n v="0"/>
    <n v="0"/>
  </r>
  <r>
    <x v="5"/>
    <x v="1"/>
    <m/>
    <m/>
    <m/>
    <n v="5"/>
    <n v="7"/>
    <d v="2019-12-01T00:00:00"/>
    <d v="2021-04-01T00:00:00"/>
    <n v="16"/>
    <n v="2"/>
    <d v="2020-08-01T00:00:00"/>
    <n v="50"/>
    <n v="10"/>
    <n v="2"/>
    <n v="20"/>
  </r>
  <r>
    <x v="5"/>
    <x v="1"/>
    <m/>
    <m/>
    <m/>
    <n v="5"/>
    <n v="6"/>
    <d v="2019-12-01T00:00:00"/>
    <d v="2021-04-01T00:00:00"/>
    <n v="16"/>
    <n v="2"/>
    <d v="2020-09-01T00:00:00"/>
    <n v="50"/>
    <n v="10"/>
    <n v="1"/>
    <n v="10"/>
  </r>
  <r>
    <x v="5"/>
    <x v="1"/>
    <m/>
    <m/>
    <m/>
    <n v="5"/>
    <n v="7"/>
    <d v="2019-12-01T00:00:00"/>
    <d v="2021-04-01T00:00:00"/>
    <n v="16"/>
    <n v="2"/>
    <d v="2020-10-01T00:00:00"/>
    <n v="50"/>
    <n v="10"/>
    <n v="2"/>
    <n v="20"/>
  </r>
  <r>
    <x v="5"/>
    <x v="1"/>
    <m/>
    <m/>
    <m/>
    <n v="5"/>
    <n v="7"/>
    <d v="2019-12-01T00:00:00"/>
    <d v="2021-04-01T00:00:00"/>
    <n v="16"/>
    <n v="2"/>
    <d v="2020-11-01T00:00:00"/>
    <n v="50"/>
    <n v="10"/>
    <n v="2"/>
    <n v="20"/>
  </r>
  <r>
    <x v="5"/>
    <x v="1"/>
    <m/>
    <m/>
    <m/>
    <n v="5"/>
    <n v="6"/>
    <d v="2019-12-01T00:00:00"/>
    <d v="2021-04-01T00:00:00"/>
    <n v="16"/>
    <n v="2"/>
    <d v="2020-12-01T00:00:00"/>
    <n v="50"/>
    <n v="10"/>
    <n v="1"/>
    <n v="10"/>
  </r>
  <r>
    <x v="5"/>
    <x v="1"/>
    <m/>
    <m/>
    <m/>
    <n v="5"/>
    <n v="7"/>
    <d v="2019-12-01T00:00:00"/>
    <d v="2021-04-01T00:00:00"/>
    <n v="16"/>
    <n v="2"/>
    <d v="2021-01-01T00:00:00"/>
    <n v="50"/>
    <n v="10"/>
    <n v="2"/>
    <n v="20"/>
  </r>
  <r>
    <x v="5"/>
    <x v="1"/>
    <m/>
    <m/>
    <m/>
    <n v="5"/>
    <n v="6"/>
    <d v="2019-12-01T00:00:00"/>
    <d v="2021-04-01T00:00:00"/>
    <n v="16"/>
    <n v="2"/>
    <d v="2021-02-01T00:00:00"/>
    <n v="50"/>
    <n v="10"/>
    <n v="1"/>
    <n v="10"/>
  </r>
  <r>
    <x v="5"/>
    <x v="1"/>
    <m/>
    <m/>
    <m/>
    <n v="5"/>
    <n v="6"/>
    <d v="2019-12-01T00:00:00"/>
    <d v="2021-04-01T00:00:00"/>
    <n v="16"/>
    <n v="2"/>
    <d v="2021-03-01T00:00:00"/>
    <n v="50"/>
    <n v="10"/>
    <n v="1"/>
    <n v="10"/>
  </r>
  <r>
    <x v="5"/>
    <x v="1"/>
    <m/>
    <m/>
    <m/>
    <n v="5"/>
    <n v="6"/>
    <d v="2019-12-01T00:00:00"/>
    <d v="2021-04-01T00:00:00"/>
    <n v="16"/>
    <n v="2"/>
    <d v="2021-04-01T00:00:00"/>
    <n v="50"/>
    <n v="10"/>
    <n v="1"/>
    <n v="10"/>
  </r>
  <r>
    <x v="6"/>
    <x v="0"/>
    <m/>
    <m/>
    <m/>
    <n v="0"/>
    <n v="555"/>
    <d v="2020-01-01T00:00:00"/>
    <d v="2021-07-01T00:00:00"/>
    <n v="18"/>
    <n v="0"/>
    <d v="2020-01-01T00:00:00"/>
    <n v="0"/>
    <n v="10"/>
    <n v="555"/>
    <n v="5550"/>
  </r>
  <r>
    <x v="6"/>
    <x v="3"/>
    <n v="12"/>
    <d v="2021-07-01T00:00:00"/>
    <d v="2022-06-30T00:00:00"/>
    <n v="600"/>
    <n v="628"/>
    <d v="2020-01-01T00:00:00"/>
    <d v="2021-07-01T00:00:00"/>
    <n v="18"/>
    <n v="0"/>
    <d v="2020-02-01T00:00:00"/>
    <n v="4710"/>
    <n v="27"/>
    <n v="28"/>
    <n v="756"/>
  </r>
  <r>
    <x v="6"/>
    <x v="3"/>
    <n v="12"/>
    <d v="2021-07-01T00:00:00"/>
    <d v="2022-06-30T00:00:00"/>
    <n v="600"/>
    <n v="639"/>
    <d v="2020-01-01T00:00:00"/>
    <d v="2021-07-01T00:00:00"/>
    <n v="18"/>
    <n v="0"/>
    <d v="2020-03-01T00:00:00"/>
    <n v="10110"/>
    <n v="27"/>
    <n v="39"/>
    <n v="1053"/>
  </r>
  <r>
    <x v="6"/>
    <x v="3"/>
    <n v="12"/>
    <d v="2021-07-01T00:00:00"/>
    <d v="2022-06-30T00:00:00"/>
    <n v="600"/>
    <n v="639"/>
    <d v="2020-01-01T00:00:00"/>
    <d v="2021-07-01T00:00:00"/>
    <n v="18"/>
    <n v="0"/>
    <d v="2020-04-01T00:00:00"/>
    <n v="16080"/>
    <n v="27"/>
    <n v="39"/>
    <n v="1053"/>
  </r>
  <r>
    <x v="6"/>
    <x v="3"/>
    <n v="12"/>
    <d v="2021-07-01T00:00:00"/>
    <d v="2022-06-30T00:00:00"/>
    <n v="600"/>
    <n v="658"/>
    <d v="2020-01-01T00:00:00"/>
    <d v="2021-07-01T00:00:00"/>
    <n v="18"/>
    <n v="0"/>
    <d v="2020-05-01T00:00:00"/>
    <n v="18000"/>
    <n v="27"/>
    <n v="58"/>
    <n v="1566"/>
  </r>
  <r>
    <x v="6"/>
    <x v="3"/>
    <n v="12"/>
    <d v="2021-07-01T00:00:00"/>
    <d v="2022-06-30T00:00:00"/>
    <n v="600"/>
    <n v="653"/>
    <d v="2020-01-01T00:00:00"/>
    <d v="2021-07-01T00:00:00"/>
    <n v="18"/>
    <n v="0"/>
    <d v="2020-06-01T00:00:00"/>
    <n v="18000"/>
    <n v="27"/>
    <n v="53"/>
    <n v="1431"/>
  </r>
  <r>
    <x v="6"/>
    <x v="3"/>
    <n v="12"/>
    <d v="2021-07-01T00:00:00"/>
    <d v="2022-06-30T00:00:00"/>
    <n v="600"/>
    <n v="646"/>
    <d v="2020-01-01T00:00:00"/>
    <d v="2021-07-01T00:00:00"/>
    <n v="18"/>
    <n v="0"/>
    <d v="2020-07-01T00:00:00"/>
    <n v="18000"/>
    <n v="27"/>
    <n v="46"/>
    <n v="1242"/>
  </r>
  <r>
    <x v="6"/>
    <x v="3"/>
    <n v="12"/>
    <d v="2021-07-01T00:00:00"/>
    <d v="2022-06-30T00:00:00"/>
    <n v="600"/>
    <n v="643"/>
    <d v="2020-01-01T00:00:00"/>
    <d v="2021-07-01T00:00:00"/>
    <n v="18"/>
    <n v="0"/>
    <d v="2020-08-01T00:00:00"/>
    <n v="18000"/>
    <n v="27"/>
    <n v="43"/>
    <n v="1161"/>
  </r>
  <r>
    <x v="6"/>
    <x v="3"/>
    <n v="12"/>
    <d v="2021-07-01T00:00:00"/>
    <d v="2022-06-30T00:00:00"/>
    <n v="600"/>
    <n v="656"/>
    <d v="2020-01-01T00:00:00"/>
    <d v="2021-07-01T00:00:00"/>
    <n v="18"/>
    <n v="0"/>
    <d v="2020-09-01T00:00:00"/>
    <n v="18000"/>
    <n v="27"/>
    <n v="56"/>
    <n v="1512"/>
  </r>
  <r>
    <x v="6"/>
    <x v="3"/>
    <n v="12"/>
    <d v="2021-07-01T00:00:00"/>
    <d v="2022-06-30T00:00:00"/>
    <n v="600"/>
    <n v="640"/>
    <d v="2020-01-01T00:00:00"/>
    <d v="2021-07-01T00:00:00"/>
    <n v="18"/>
    <n v="0"/>
    <d v="2020-10-01T00:00:00"/>
    <n v="18000"/>
    <n v="27"/>
    <n v="40"/>
    <n v="1080"/>
  </r>
  <r>
    <x v="6"/>
    <x v="3"/>
    <n v="12"/>
    <d v="2021-07-01T00:00:00"/>
    <d v="2022-06-30T00:00:00"/>
    <n v="600"/>
    <n v="636"/>
    <d v="2020-01-01T00:00:00"/>
    <d v="2021-07-01T00:00:00"/>
    <n v="18"/>
    <n v="0"/>
    <d v="2020-11-01T00:00:00"/>
    <n v="18000"/>
    <n v="27"/>
    <n v="36"/>
    <n v="972"/>
  </r>
  <r>
    <x v="6"/>
    <x v="3"/>
    <n v="12"/>
    <d v="2021-07-01T00:00:00"/>
    <d v="2022-06-30T00:00:00"/>
    <n v="600"/>
    <n v="641"/>
    <d v="2020-01-01T00:00:00"/>
    <d v="2021-07-01T00:00:00"/>
    <n v="18"/>
    <n v="0"/>
    <d v="2020-12-01T00:00:00"/>
    <n v="18000"/>
    <n v="27"/>
    <n v="41"/>
    <n v="1107"/>
  </r>
  <r>
    <x v="6"/>
    <x v="3"/>
    <n v="12"/>
    <d v="2021-07-01T00:00:00"/>
    <d v="2022-06-30T00:00:00"/>
    <n v="600"/>
    <n v="657"/>
    <d v="2020-01-01T00:00:00"/>
    <d v="2021-07-01T00:00:00"/>
    <n v="18"/>
    <n v="0"/>
    <d v="2021-01-01T00:00:00"/>
    <n v="18000"/>
    <n v="27"/>
    <n v="57"/>
    <n v="1539"/>
  </r>
  <r>
    <x v="6"/>
    <x v="3"/>
    <n v="12"/>
    <d v="2021-07-01T00:00:00"/>
    <d v="2022-06-30T00:00:00"/>
    <n v="600"/>
    <n v="642"/>
    <d v="2020-01-01T00:00:00"/>
    <d v="2021-07-01T00:00:00"/>
    <n v="18"/>
    <n v="0"/>
    <d v="2021-02-01T00:00:00"/>
    <n v="18000"/>
    <n v="27"/>
    <n v="42"/>
    <n v="1134"/>
  </r>
  <r>
    <x v="6"/>
    <x v="3"/>
    <n v="12"/>
    <d v="2021-07-01T00:00:00"/>
    <d v="2022-06-30T00:00:00"/>
    <n v="600"/>
    <n v="655"/>
    <d v="2020-01-01T00:00:00"/>
    <d v="2021-07-01T00:00:00"/>
    <n v="18"/>
    <n v="0"/>
    <d v="2021-03-01T00:00:00"/>
    <n v="18000"/>
    <n v="27"/>
    <n v="55"/>
    <n v="1485"/>
  </r>
  <r>
    <x v="6"/>
    <x v="3"/>
    <n v="12"/>
    <d v="2021-07-01T00:00:00"/>
    <d v="2022-06-30T00:00:00"/>
    <n v="600"/>
    <n v="677"/>
    <d v="2020-01-01T00:00:00"/>
    <d v="2021-07-01T00:00:00"/>
    <n v="18"/>
    <n v="0"/>
    <d v="2021-04-01T00:00:00"/>
    <n v="18000"/>
    <n v="27"/>
    <n v="77"/>
    <n v="2079"/>
  </r>
  <r>
    <x v="6"/>
    <x v="3"/>
    <n v="12"/>
    <d v="2021-07-01T00:00:00"/>
    <d v="2022-06-30T00:00:00"/>
    <n v="600"/>
    <n v="682"/>
    <d v="2020-01-01T00:00:00"/>
    <d v="2021-07-01T00:00:00"/>
    <n v="18"/>
    <n v="0"/>
    <d v="2021-05-01T00:00:00"/>
    <n v="18000"/>
    <n v="27"/>
    <n v="82"/>
    <n v="2214"/>
  </r>
  <r>
    <x v="6"/>
    <x v="3"/>
    <n v="12"/>
    <d v="2021-07-01T00:00:00"/>
    <d v="2022-06-30T00:00:00"/>
    <n v="600"/>
    <n v="687"/>
    <d v="2020-01-01T00:00:00"/>
    <d v="2021-07-01T00:00:00"/>
    <n v="18"/>
    <n v="0"/>
    <d v="2021-06-01T00:00:00"/>
    <n v="18000"/>
    <n v="27"/>
    <n v="87"/>
    <n v="2349"/>
  </r>
  <r>
    <x v="7"/>
    <x v="0"/>
    <m/>
    <m/>
    <m/>
    <n v="0"/>
    <n v="2"/>
    <d v="2020-01-01T00:00:00"/>
    <d v="2021-07-01T00:00:00"/>
    <n v="18"/>
    <n v="0"/>
    <d v="2020-01-01T00:00:00"/>
    <n v="0"/>
    <n v="10"/>
    <n v="2"/>
    <n v="20"/>
  </r>
  <r>
    <x v="7"/>
    <x v="1"/>
    <m/>
    <m/>
    <m/>
    <n v="1"/>
    <n v="2"/>
    <d v="2020-01-01T00:00:00"/>
    <d v="2021-07-01T00:00:00"/>
    <n v="18"/>
    <n v="0"/>
    <d v="2020-02-01T00:00:00"/>
    <n v="10"/>
    <n v="10"/>
    <n v="1"/>
    <n v="10"/>
  </r>
  <r>
    <x v="7"/>
    <x v="1"/>
    <m/>
    <m/>
    <m/>
    <n v="1"/>
    <n v="2"/>
    <d v="2020-01-01T00:00:00"/>
    <d v="2021-07-01T00:00:00"/>
    <n v="18"/>
    <n v="0"/>
    <d v="2020-03-01T00:00:00"/>
    <n v="10"/>
    <n v="10"/>
    <n v="1"/>
    <n v="10"/>
  </r>
  <r>
    <x v="7"/>
    <x v="1"/>
    <m/>
    <m/>
    <m/>
    <n v="1"/>
    <n v="2"/>
    <d v="2020-01-01T00:00:00"/>
    <d v="2021-07-01T00:00:00"/>
    <n v="18"/>
    <n v="0"/>
    <d v="2020-04-01T00:00:00"/>
    <n v="10"/>
    <n v="10"/>
    <n v="1"/>
    <n v="10"/>
  </r>
  <r>
    <x v="7"/>
    <x v="1"/>
    <m/>
    <m/>
    <m/>
    <n v="1"/>
    <n v="2"/>
    <d v="2020-01-01T00:00:00"/>
    <d v="2021-07-01T00:00:00"/>
    <n v="18"/>
    <n v="0"/>
    <d v="2020-05-01T00:00:00"/>
    <n v="10"/>
    <n v="10"/>
    <n v="1"/>
    <n v="10"/>
  </r>
  <r>
    <x v="7"/>
    <x v="1"/>
    <m/>
    <m/>
    <m/>
    <n v="1"/>
    <n v="2"/>
    <d v="2020-01-01T00:00:00"/>
    <d v="2021-07-01T00:00:00"/>
    <n v="18"/>
    <n v="0"/>
    <d v="2020-06-01T00:00:00"/>
    <n v="10"/>
    <n v="10"/>
    <n v="1"/>
    <n v="10"/>
  </r>
  <r>
    <x v="7"/>
    <x v="1"/>
    <m/>
    <m/>
    <m/>
    <n v="1"/>
    <n v="2"/>
    <d v="2020-01-01T00:00:00"/>
    <d v="2021-07-01T00:00:00"/>
    <n v="18"/>
    <n v="0"/>
    <d v="2020-07-01T00:00:00"/>
    <n v="10"/>
    <n v="10"/>
    <n v="1"/>
    <n v="10"/>
  </r>
  <r>
    <x v="7"/>
    <x v="1"/>
    <m/>
    <m/>
    <m/>
    <n v="1"/>
    <n v="2"/>
    <d v="2020-01-01T00:00:00"/>
    <d v="2021-07-01T00:00:00"/>
    <n v="18"/>
    <n v="0"/>
    <d v="2020-08-01T00:00:00"/>
    <n v="10"/>
    <n v="10"/>
    <n v="1"/>
    <n v="10"/>
  </r>
  <r>
    <x v="7"/>
    <x v="1"/>
    <m/>
    <m/>
    <m/>
    <n v="1"/>
    <n v="2"/>
    <d v="2020-01-01T00:00:00"/>
    <d v="2021-07-01T00:00:00"/>
    <n v="18"/>
    <n v="0"/>
    <d v="2020-09-01T00:00:00"/>
    <n v="10"/>
    <n v="10"/>
    <n v="1"/>
    <n v="10"/>
  </r>
  <r>
    <x v="7"/>
    <x v="1"/>
    <m/>
    <m/>
    <m/>
    <n v="1"/>
    <n v="1"/>
    <d v="2020-01-01T00:00:00"/>
    <d v="2021-07-01T00:00:00"/>
    <n v="18"/>
    <n v="0"/>
    <d v="2020-10-01T00:00:00"/>
    <n v="10"/>
    <n v="10"/>
    <n v="0"/>
    <n v="0"/>
  </r>
  <r>
    <x v="7"/>
    <x v="1"/>
    <m/>
    <m/>
    <m/>
    <n v="1"/>
    <n v="2"/>
    <d v="2020-01-01T00:00:00"/>
    <d v="2021-07-01T00:00:00"/>
    <n v="18"/>
    <n v="0"/>
    <d v="2020-11-01T00:00:00"/>
    <n v="10"/>
    <n v="10"/>
    <n v="1"/>
    <n v="10"/>
  </r>
  <r>
    <x v="7"/>
    <x v="1"/>
    <m/>
    <m/>
    <m/>
    <n v="1"/>
    <n v="2"/>
    <d v="2020-01-01T00:00:00"/>
    <d v="2021-07-01T00:00:00"/>
    <n v="18"/>
    <n v="0"/>
    <d v="2020-12-01T00:00:00"/>
    <n v="10"/>
    <n v="10"/>
    <n v="1"/>
    <n v="10"/>
  </r>
  <r>
    <x v="7"/>
    <x v="1"/>
    <m/>
    <m/>
    <m/>
    <n v="1"/>
    <n v="1"/>
    <d v="2020-01-01T00:00:00"/>
    <d v="2021-07-01T00:00:00"/>
    <n v="18"/>
    <n v="0"/>
    <d v="2021-01-01T00:00:00"/>
    <n v="10"/>
    <n v="10"/>
    <n v="0"/>
    <n v="0"/>
  </r>
  <r>
    <x v="7"/>
    <x v="1"/>
    <m/>
    <m/>
    <m/>
    <n v="1"/>
    <n v="1"/>
    <d v="2020-01-01T00:00:00"/>
    <d v="2021-07-01T00:00:00"/>
    <n v="18"/>
    <n v="0"/>
    <d v="2021-02-01T00:00:00"/>
    <n v="10"/>
    <n v="10"/>
    <n v="0"/>
    <n v="0"/>
  </r>
  <r>
    <x v="7"/>
    <x v="1"/>
    <m/>
    <m/>
    <m/>
    <n v="1"/>
    <n v="2"/>
    <d v="2020-01-01T00:00:00"/>
    <d v="2021-07-01T00:00:00"/>
    <n v="18"/>
    <n v="0"/>
    <d v="2021-03-01T00:00:00"/>
    <n v="10"/>
    <n v="10"/>
    <n v="1"/>
    <n v="10"/>
  </r>
  <r>
    <x v="7"/>
    <x v="1"/>
    <m/>
    <m/>
    <m/>
    <n v="1"/>
    <n v="2"/>
    <d v="2020-01-01T00:00:00"/>
    <d v="2021-07-01T00:00:00"/>
    <n v="18"/>
    <n v="0"/>
    <d v="2021-04-01T00:00:00"/>
    <n v="10"/>
    <n v="10"/>
    <n v="1"/>
    <n v="10"/>
  </r>
  <r>
    <x v="7"/>
    <x v="1"/>
    <m/>
    <m/>
    <m/>
    <n v="1"/>
    <n v="2"/>
    <d v="2020-01-01T00:00:00"/>
    <d v="2021-07-01T00:00:00"/>
    <n v="18"/>
    <n v="0"/>
    <d v="2021-05-01T00:00:00"/>
    <n v="10"/>
    <n v="10"/>
    <n v="1"/>
    <n v="10"/>
  </r>
  <r>
    <x v="7"/>
    <x v="1"/>
    <m/>
    <m/>
    <m/>
    <n v="1"/>
    <n v="2"/>
    <d v="2020-01-01T00:00:00"/>
    <d v="2021-07-01T00:00:00"/>
    <n v="18"/>
    <n v="0"/>
    <d v="2021-06-01T00:00:00"/>
    <n v="10"/>
    <n v="10"/>
    <n v="1"/>
    <n v="10"/>
  </r>
  <r>
    <x v="8"/>
    <x v="0"/>
    <m/>
    <m/>
    <m/>
    <n v="0"/>
    <n v="58"/>
    <d v="2020-02-01T00:00:00"/>
    <d v="2021-07-01T00:00:00"/>
    <n v="17"/>
    <n v="0"/>
    <d v="2020-02-01T00:00:00"/>
    <n v="0"/>
    <n v="10"/>
    <n v="58"/>
    <n v="580"/>
  </r>
  <r>
    <x v="8"/>
    <x v="2"/>
    <m/>
    <m/>
    <m/>
    <n v="15"/>
    <n v="63"/>
    <d v="2020-02-01T00:00:00"/>
    <d v="2021-07-01T00:00:00"/>
    <n v="17"/>
    <n v="0"/>
    <d v="2020-03-01T00:00:00"/>
    <n v="375"/>
    <n v="25"/>
    <n v="48"/>
    <n v="1200"/>
  </r>
  <r>
    <x v="8"/>
    <x v="2"/>
    <m/>
    <m/>
    <m/>
    <n v="38"/>
    <n v="56"/>
    <d v="2020-02-01T00:00:00"/>
    <d v="2021-07-01T00:00:00"/>
    <n v="17"/>
    <n v="0"/>
    <d v="2020-04-01T00:00:00"/>
    <n v="950"/>
    <n v="25"/>
    <n v="18"/>
    <n v="450"/>
  </r>
  <r>
    <x v="8"/>
    <x v="2"/>
    <m/>
    <m/>
    <m/>
    <n v="44"/>
    <n v="53"/>
    <d v="2020-02-01T00:00:00"/>
    <d v="2021-07-01T00:00:00"/>
    <n v="17"/>
    <n v="0"/>
    <d v="2020-05-01T00:00:00"/>
    <n v="1100"/>
    <n v="25"/>
    <n v="9"/>
    <n v="225"/>
  </r>
  <r>
    <x v="8"/>
    <x v="2"/>
    <m/>
    <m/>
    <m/>
    <n v="52"/>
    <n v="74"/>
    <d v="2020-02-01T00:00:00"/>
    <d v="2021-07-01T00:00:00"/>
    <n v="17"/>
    <n v="0"/>
    <d v="2020-06-01T00:00:00"/>
    <n v="1300"/>
    <n v="25"/>
    <n v="22"/>
    <n v="550"/>
  </r>
  <r>
    <x v="8"/>
    <x v="2"/>
    <m/>
    <m/>
    <m/>
    <n v="52"/>
    <n v="64"/>
    <d v="2020-02-01T00:00:00"/>
    <d v="2021-07-01T00:00:00"/>
    <n v="17"/>
    <n v="0"/>
    <d v="2020-07-01T00:00:00"/>
    <n v="1300"/>
    <n v="25"/>
    <n v="12"/>
    <n v="300"/>
  </r>
  <r>
    <x v="8"/>
    <x v="2"/>
    <m/>
    <m/>
    <m/>
    <n v="52"/>
    <n v="51"/>
    <d v="2020-02-01T00:00:00"/>
    <d v="2021-07-01T00:00:00"/>
    <n v="17"/>
    <n v="0"/>
    <d v="2020-08-01T00:00:00"/>
    <n v="1300"/>
    <n v="25"/>
    <n v="0"/>
    <n v="0"/>
  </r>
  <r>
    <x v="8"/>
    <x v="2"/>
    <m/>
    <m/>
    <m/>
    <n v="52"/>
    <n v="63"/>
    <d v="2020-02-01T00:00:00"/>
    <d v="2021-07-01T00:00:00"/>
    <n v="17"/>
    <n v="0"/>
    <d v="2020-09-01T00:00:00"/>
    <n v="1300"/>
    <n v="25"/>
    <n v="11"/>
    <n v="275"/>
  </r>
  <r>
    <x v="8"/>
    <x v="2"/>
    <m/>
    <m/>
    <m/>
    <n v="52"/>
    <n v="62"/>
    <d v="2020-02-01T00:00:00"/>
    <d v="2021-07-01T00:00:00"/>
    <n v="17"/>
    <n v="0"/>
    <d v="2020-10-01T00:00:00"/>
    <n v="1300"/>
    <n v="25"/>
    <n v="10"/>
    <n v="250"/>
  </r>
  <r>
    <x v="8"/>
    <x v="2"/>
    <m/>
    <m/>
    <m/>
    <n v="52"/>
    <n v="59"/>
    <d v="2020-02-01T00:00:00"/>
    <d v="2021-07-01T00:00:00"/>
    <n v="17"/>
    <n v="0"/>
    <d v="2020-11-01T00:00:00"/>
    <n v="1300"/>
    <n v="25"/>
    <n v="7"/>
    <n v="175"/>
  </r>
  <r>
    <x v="8"/>
    <x v="2"/>
    <m/>
    <m/>
    <m/>
    <n v="52"/>
    <n v="66"/>
    <d v="2020-02-01T00:00:00"/>
    <d v="2021-07-01T00:00:00"/>
    <n v="17"/>
    <n v="0"/>
    <d v="2020-12-01T00:00:00"/>
    <n v="1300"/>
    <n v="25"/>
    <n v="14"/>
    <n v="350"/>
  </r>
  <r>
    <x v="8"/>
    <x v="2"/>
    <m/>
    <m/>
    <m/>
    <n v="52"/>
    <n v="56"/>
    <d v="2020-02-01T00:00:00"/>
    <d v="2021-07-01T00:00:00"/>
    <n v="17"/>
    <n v="0"/>
    <d v="2021-01-01T00:00:00"/>
    <n v="1300"/>
    <n v="25"/>
    <n v="4"/>
    <n v="100"/>
  </r>
  <r>
    <x v="8"/>
    <x v="2"/>
    <m/>
    <m/>
    <m/>
    <n v="52"/>
    <n v="62"/>
    <d v="2020-02-01T00:00:00"/>
    <d v="2021-07-01T00:00:00"/>
    <n v="17"/>
    <n v="0"/>
    <d v="2021-02-01T00:00:00"/>
    <n v="1300"/>
    <n v="25"/>
    <n v="10"/>
    <n v="250"/>
  </r>
  <r>
    <x v="8"/>
    <x v="2"/>
    <m/>
    <m/>
    <m/>
    <n v="52"/>
    <n v="61"/>
    <d v="2020-02-01T00:00:00"/>
    <d v="2021-07-01T00:00:00"/>
    <n v="17"/>
    <n v="0"/>
    <d v="2021-03-01T00:00:00"/>
    <n v="1300"/>
    <n v="25"/>
    <n v="9"/>
    <n v="225"/>
  </r>
  <r>
    <x v="8"/>
    <x v="2"/>
    <m/>
    <m/>
    <m/>
    <n v="52"/>
    <n v="64"/>
    <d v="2020-02-01T00:00:00"/>
    <d v="2021-07-01T00:00:00"/>
    <n v="17"/>
    <n v="0"/>
    <d v="2021-04-01T00:00:00"/>
    <n v="1300"/>
    <n v="25"/>
    <n v="12"/>
    <n v="300"/>
  </r>
  <r>
    <x v="8"/>
    <x v="2"/>
    <m/>
    <m/>
    <m/>
    <n v="52"/>
    <n v="63"/>
    <d v="2020-02-01T00:00:00"/>
    <d v="2021-07-01T00:00:00"/>
    <n v="17"/>
    <n v="0"/>
    <d v="2021-05-01T00:00:00"/>
    <n v="1300"/>
    <n v="25"/>
    <n v="11"/>
    <n v="275"/>
  </r>
  <r>
    <x v="8"/>
    <x v="2"/>
    <m/>
    <m/>
    <m/>
    <n v="52"/>
    <n v="53"/>
    <d v="2020-02-01T00:00:00"/>
    <d v="2021-07-01T00:00:00"/>
    <n v="17"/>
    <n v="0"/>
    <d v="2021-06-01T00:00:00"/>
    <n v="1300"/>
    <n v="25"/>
    <n v="1"/>
    <n v="25"/>
  </r>
  <r>
    <x v="9"/>
    <x v="0"/>
    <m/>
    <m/>
    <m/>
    <n v="0"/>
    <n v="2"/>
    <d v="2020-02-01T00:00:00"/>
    <d v="2020-09-01T00:00:00"/>
    <n v="7"/>
    <n v="9"/>
    <d v="2020-02-01T00:00:00"/>
    <n v="0"/>
    <n v="10"/>
    <n v="2"/>
    <n v="20"/>
  </r>
  <r>
    <x v="9"/>
    <x v="0"/>
    <m/>
    <m/>
    <m/>
    <n v="0"/>
    <n v="2"/>
    <d v="2020-02-01T00:00:00"/>
    <d v="2020-09-01T00:00:00"/>
    <n v="7"/>
    <n v="9"/>
    <d v="2020-03-01T00:00:00"/>
    <n v="0"/>
    <n v="10"/>
    <n v="2"/>
    <n v="20"/>
  </r>
  <r>
    <x v="9"/>
    <x v="0"/>
    <m/>
    <m/>
    <m/>
    <n v="0"/>
    <n v="2"/>
    <d v="2020-02-01T00:00:00"/>
    <d v="2020-09-01T00:00:00"/>
    <n v="7"/>
    <n v="9"/>
    <d v="2020-04-01T00:00:00"/>
    <n v="0"/>
    <n v="10"/>
    <n v="2"/>
    <n v="20"/>
  </r>
  <r>
    <x v="9"/>
    <x v="0"/>
    <m/>
    <m/>
    <m/>
    <n v="0"/>
    <n v="2"/>
    <d v="2020-02-01T00:00:00"/>
    <d v="2020-09-01T00:00:00"/>
    <n v="7"/>
    <n v="9"/>
    <d v="2020-05-01T00:00:00"/>
    <n v="0"/>
    <n v="10"/>
    <n v="2"/>
    <n v="20"/>
  </r>
  <r>
    <x v="9"/>
    <x v="0"/>
    <m/>
    <m/>
    <m/>
    <n v="0"/>
    <n v="2"/>
    <d v="2020-02-01T00:00:00"/>
    <d v="2020-09-01T00:00:00"/>
    <n v="7"/>
    <n v="9"/>
    <d v="2020-06-01T00:00:00"/>
    <n v="0"/>
    <n v="10"/>
    <n v="2"/>
    <n v="20"/>
  </r>
  <r>
    <x v="9"/>
    <x v="0"/>
    <m/>
    <m/>
    <m/>
    <n v="0"/>
    <n v="2"/>
    <d v="2020-02-01T00:00:00"/>
    <d v="2020-09-01T00:00:00"/>
    <n v="7"/>
    <n v="9"/>
    <d v="2020-07-01T00:00:00"/>
    <n v="0"/>
    <n v="10"/>
    <n v="2"/>
    <n v="20"/>
  </r>
  <r>
    <x v="9"/>
    <x v="0"/>
    <m/>
    <m/>
    <m/>
    <n v="0"/>
    <n v="2"/>
    <d v="2020-02-01T00:00:00"/>
    <d v="2020-09-01T00:00:00"/>
    <n v="7"/>
    <n v="9"/>
    <d v="2020-08-01T00:00:00"/>
    <n v="0"/>
    <n v="10"/>
    <n v="2"/>
    <n v="20"/>
  </r>
  <r>
    <x v="9"/>
    <x v="0"/>
    <m/>
    <m/>
    <m/>
    <n v="0"/>
    <n v="2"/>
    <d v="2020-02-01T00:00:00"/>
    <d v="2020-09-01T00:00:00"/>
    <n v="7"/>
    <n v="9"/>
    <d v="2020-09-01T00:00:00"/>
    <n v="0"/>
    <n v="10"/>
    <n v="2"/>
    <n v="20"/>
  </r>
  <r>
    <x v="10"/>
    <x v="0"/>
    <m/>
    <m/>
    <m/>
    <n v="0"/>
    <n v="42"/>
    <d v="2020-03-01T00:00:00"/>
    <d v="2021-07-01T00:00:00"/>
    <n v="16"/>
    <n v="0"/>
    <d v="2020-03-01T00:00:00"/>
    <n v="0"/>
    <n v="10"/>
    <n v="42"/>
    <n v="420"/>
  </r>
  <r>
    <x v="10"/>
    <x v="2"/>
    <m/>
    <m/>
    <m/>
    <n v="32"/>
    <n v="51"/>
    <d v="2020-03-01T00:00:00"/>
    <d v="2021-07-01T00:00:00"/>
    <n v="16"/>
    <n v="0"/>
    <d v="2020-04-01T00:00:00"/>
    <n v="800"/>
    <n v="25"/>
    <n v="19"/>
    <n v="475"/>
  </r>
  <r>
    <x v="10"/>
    <x v="2"/>
    <m/>
    <m/>
    <m/>
    <n v="23"/>
    <n v="48"/>
    <d v="2020-03-01T00:00:00"/>
    <d v="2021-07-01T00:00:00"/>
    <n v="16"/>
    <n v="0"/>
    <d v="2020-05-01T00:00:00"/>
    <n v="575"/>
    <n v="25"/>
    <n v="25"/>
    <n v="625"/>
  </r>
  <r>
    <x v="10"/>
    <x v="2"/>
    <m/>
    <m/>
    <m/>
    <n v="37"/>
    <n v="39"/>
    <d v="2020-03-01T00:00:00"/>
    <d v="2021-07-01T00:00:00"/>
    <n v="16"/>
    <n v="0"/>
    <d v="2020-06-01T00:00:00"/>
    <n v="925"/>
    <n v="25"/>
    <n v="2"/>
    <n v="50"/>
  </r>
  <r>
    <x v="10"/>
    <x v="2"/>
    <m/>
    <m/>
    <m/>
    <n v="37"/>
    <n v="47"/>
    <d v="2020-03-01T00:00:00"/>
    <d v="2021-07-01T00:00:00"/>
    <n v="16"/>
    <n v="0"/>
    <d v="2020-07-01T00:00:00"/>
    <n v="925"/>
    <n v="25"/>
    <n v="10"/>
    <n v="250"/>
  </r>
  <r>
    <x v="10"/>
    <x v="2"/>
    <m/>
    <m/>
    <m/>
    <n v="37"/>
    <n v="44"/>
    <d v="2020-03-01T00:00:00"/>
    <d v="2021-07-01T00:00:00"/>
    <n v="16"/>
    <n v="0"/>
    <d v="2020-08-01T00:00:00"/>
    <n v="925"/>
    <n v="25"/>
    <n v="7"/>
    <n v="175"/>
  </r>
  <r>
    <x v="10"/>
    <x v="2"/>
    <m/>
    <m/>
    <m/>
    <n v="37"/>
    <n v="44"/>
    <d v="2020-03-01T00:00:00"/>
    <d v="2021-07-01T00:00:00"/>
    <n v="16"/>
    <n v="0"/>
    <d v="2020-09-01T00:00:00"/>
    <n v="925"/>
    <n v="25"/>
    <n v="7"/>
    <n v="175"/>
  </r>
  <r>
    <x v="10"/>
    <x v="2"/>
    <m/>
    <m/>
    <m/>
    <n v="37"/>
    <n v="44"/>
    <d v="2020-03-01T00:00:00"/>
    <d v="2021-07-01T00:00:00"/>
    <n v="16"/>
    <n v="0"/>
    <d v="2020-10-01T00:00:00"/>
    <n v="925"/>
    <n v="25"/>
    <n v="7"/>
    <n v="175"/>
  </r>
  <r>
    <x v="10"/>
    <x v="2"/>
    <m/>
    <m/>
    <m/>
    <n v="37"/>
    <n v="49"/>
    <d v="2020-03-01T00:00:00"/>
    <d v="2021-07-01T00:00:00"/>
    <n v="16"/>
    <n v="0"/>
    <d v="2020-11-01T00:00:00"/>
    <n v="925"/>
    <n v="25"/>
    <n v="12"/>
    <n v="300"/>
  </r>
  <r>
    <x v="10"/>
    <x v="2"/>
    <m/>
    <m/>
    <m/>
    <n v="37"/>
    <n v="39"/>
    <d v="2020-03-01T00:00:00"/>
    <d v="2021-07-01T00:00:00"/>
    <n v="16"/>
    <n v="0"/>
    <d v="2020-12-01T00:00:00"/>
    <n v="925"/>
    <n v="25"/>
    <n v="2"/>
    <n v="50"/>
  </r>
  <r>
    <x v="10"/>
    <x v="2"/>
    <m/>
    <m/>
    <m/>
    <n v="37"/>
    <n v="47"/>
    <d v="2020-03-01T00:00:00"/>
    <d v="2021-07-01T00:00:00"/>
    <n v="16"/>
    <n v="0"/>
    <d v="2021-01-01T00:00:00"/>
    <n v="925"/>
    <n v="25"/>
    <n v="10"/>
    <n v="250"/>
  </r>
  <r>
    <x v="10"/>
    <x v="2"/>
    <m/>
    <m/>
    <m/>
    <n v="37"/>
    <n v="49"/>
    <d v="2020-03-01T00:00:00"/>
    <d v="2021-07-01T00:00:00"/>
    <n v="16"/>
    <n v="0"/>
    <d v="2021-02-01T00:00:00"/>
    <n v="925"/>
    <n v="25"/>
    <n v="12"/>
    <n v="300"/>
  </r>
  <r>
    <x v="10"/>
    <x v="2"/>
    <m/>
    <m/>
    <m/>
    <n v="37"/>
    <n v="34"/>
    <d v="2020-03-01T00:00:00"/>
    <d v="2021-07-01T00:00:00"/>
    <n v="16"/>
    <n v="0"/>
    <d v="2021-03-01T00:00:00"/>
    <n v="925"/>
    <n v="25"/>
    <n v="0"/>
    <n v="0"/>
  </r>
  <r>
    <x v="10"/>
    <x v="2"/>
    <m/>
    <m/>
    <m/>
    <n v="37"/>
    <n v="39"/>
    <d v="2020-03-01T00:00:00"/>
    <d v="2021-07-01T00:00:00"/>
    <n v="16"/>
    <n v="0"/>
    <d v="2021-04-01T00:00:00"/>
    <n v="925"/>
    <n v="25"/>
    <n v="2"/>
    <n v="50"/>
  </r>
  <r>
    <x v="10"/>
    <x v="2"/>
    <m/>
    <m/>
    <m/>
    <n v="37"/>
    <n v="43"/>
    <d v="2020-03-01T00:00:00"/>
    <d v="2021-07-01T00:00:00"/>
    <n v="16"/>
    <n v="0"/>
    <d v="2021-05-01T00:00:00"/>
    <n v="925"/>
    <n v="25"/>
    <n v="6"/>
    <n v="150"/>
  </r>
  <r>
    <x v="10"/>
    <x v="2"/>
    <m/>
    <m/>
    <m/>
    <n v="37"/>
    <n v="41"/>
    <d v="2020-03-01T00:00:00"/>
    <d v="2021-07-01T00:00:00"/>
    <n v="16"/>
    <n v="0"/>
    <d v="2021-06-01T00:00:00"/>
    <n v="925"/>
    <n v="25"/>
    <n v="4"/>
    <n v="100"/>
  </r>
  <r>
    <x v="11"/>
    <x v="0"/>
    <m/>
    <m/>
    <m/>
    <n v="0"/>
    <n v="40"/>
    <d v="2020-03-01T00:00:00"/>
    <d v="2021-07-01T00:00:00"/>
    <n v="16"/>
    <n v="0"/>
    <d v="2020-03-01T00:00:00"/>
    <n v="0"/>
    <n v="10"/>
    <n v="40"/>
    <n v="400"/>
  </r>
  <r>
    <x v="11"/>
    <x v="1"/>
    <m/>
    <m/>
    <m/>
    <n v="32"/>
    <n v="41"/>
    <d v="2020-03-01T00:00:00"/>
    <d v="2021-07-01T00:00:00"/>
    <n v="16"/>
    <n v="0"/>
    <d v="2020-04-01T00:00:00"/>
    <n v="320"/>
    <n v="10"/>
    <n v="9"/>
    <n v="90"/>
  </r>
  <r>
    <x v="11"/>
    <x v="1"/>
    <m/>
    <m/>
    <m/>
    <n v="23"/>
    <n v="37"/>
    <d v="2020-03-01T00:00:00"/>
    <d v="2021-07-01T00:00:00"/>
    <n v="16"/>
    <n v="0"/>
    <d v="2020-05-01T00:00:00"/>
    <n v="230"/>
    <n v="10"/>
    <n v="14"/>
    <n v="140"/>
  </r>
  <r>
    <x v="11"/>
    <x v="1"/>
    <m/>
    <m/>
    <m/>
    <n v="30"/>
    <n v="45"/>
    <d v="2020-03-01T00:00:00"/>
    <d v="2021-07-01T00:00:00"/>
    <n v="16"/>
    <n v="0"/>
    <d v="2020-06-01T00:00:00"/>
    <n v="300"/>
    <n v="10"/>
    <n v="15"/>
    <n v="150"/>
  </r>
  <r>
    <x v="11"/>
    <x v="1"/>
    <m/>
    <m/>
    <m/>
    <n v="32"/>
    <n v="41"/>
    <d v="2020-03-01T00:00:00"/>
    <d v="2021-07-01T00:00:00"/>
    <n v="16"/>
    <n v="0"/>
    <d v="2020-07-01T00:00:00"/>
    <n v="320"/>
    <n v="10"/>
    <n v="9"/>
    <n v="90"/>
  </r>
  <r>
    <x v="11"/>
    <x v="1"/>
    <m/>
    <m/>
    <m/>
    <n v="32"/>
    <n v="33"/>
    <d v="2020-03-01T00:00:00"/>
    <d v="2021-07-01T00:00:00"/>
    <n v="16"/>
    <n v="0"/>
    <d v="2020-08-01T00:00:00"/>
    <n v="320"/>
    <n v="10"/>
    <n v="1"/>
    <n v="10"/>
  </r>
  <r>
    <x v="11"/>
    <x v="1"/>
    <m/>
    <m/>
    <m/>
    <n v="32"/>
    <n v="48"/>
    <d v="2020-03-01T00:00:00"/>
    <d v="2021-07-01T00:00:00"/>
    <n v="16"/>
    <n v="0"/>
    <d v="2020-09-01T00:00:00"/>
    <n v="320"/>
    <n v="10"/>
    <n v="16"/>
    <n v="160"/>
  </r>
  <r>
    <x v="11"/>
    <x v="1"/>
    <m/>
    <m/>
    <m/>
    <n v="32"/>
    <n v="39"/>
    <d v="2020-03-01T00:00:00"/>
    <d v="2021-07-01T00:00:00"/>
    <n v="16"/>
    <n v="0"/>
    <d v="2020-10-01T00:00:00"/>
    <n v="320"/>
    <n v="10"/>
    <n v="7"/>
    <n v="70"/>
  </r>
  <r>
    <x v="11"/>
    <x v="1"/>
    <m/>
    <m/>
    <m/>
    <n v="32"/>
    <n v="37"/>
    <d v="2020-03-01T00:00:00"/>
    <d v="2021-07-01T00:00:00"/>
    <n v="16"/>
    <n v="0"/>
    <d v="2020-11-01T00:00:00"/>
    <n v="320"/>
    <n v="10"/>
    <n v="5"/>
    <n v="50"/>
  </r>
  <r>
    <x v="11"/>
    <x v="1"/>
    <m/>
    <m/>
    <m/>
    <n v="32"/>
    <n v="42"/>
    <d v="2020-03-01T00:00:00"/>
    <d v="2021-07-01T00:00:00"/>
    <n v="16"/>
    <n v="0"/>
    <d v="2020-12-01T00:00:00"/>
    <n v="320"/>
    <n v="10"/>
    <n v="10"/>
    <n v="100"/>
  </r>
  <r>
    <x v="11"/>
    <x v="1"/>
    <m/>
    <m/>
    <m/>
    <n v="32"/>
    <n v="37"/>
    <d v="2020-03-01T00:00:00"/>
    <d v="2021-07-01T00:00:00"/>
    <n v="16"/>
    <n v="0"/>
    <d v="2021-01-01T00:00:00"/>
    <n v="320"/>
    <n v="10"/>
    <n v="5"/>
    <n v="50"/>
  </r>
  <r>
    <x v="11"/>
    <x v="1"/>
    <m/>
    <m/>
    <m/>
    <n v="32"/>
    <n v="30"/>
    <d v="2020-03-01T00:00:00"/>
    <d v="2021-07-01T00:00:00"/>
    <n v="16"/>
    <n v="0"/>
    <d v="2021-02-01T00:00:00"/>
    <n v="320"/>
    <n v="10"/>
    <n v="0"/>
    <n v="0"/>
  </r>
  <r>
    <x v="11"/>
    <x v="1"/>
    <m/>
    <m/>
    <m/>
    <n v="32"/>
    <n v="41"/>
    <d v="2020-03-01T00:00:00"/>
    <d v="2021-07-01T00:00:00"/>
    <n v="16"/>
    <n v="0"/>
    <d v="2021-03-01T00:00:00"/>
    <n v="320"/>
    <n v="10"/>
    <n v="9"/>
    <n v="90"/>
  </r>
  <r>
    <x v="11"/>
    <x v="1"/>
    <m/>
    <m/>
    <m/>
    <n v="32"/>
    <n v="41"/>
    <d v="2020-03-01T00:00:00"/>
    <d v="2021-07-01T00:00:00"/>
    <n v="16"/>
    <n v="0"/>
    <d v="2021-04-01T00:00:00"/>
    <n v="320"/>
    <n v="10"/>
    <n v="9"/>
    <n v="90"/>
  </r>
  <r>
    <x v="11"/>
    <x v="1"/>
    <m/>
    <m/>
    <m/>
    <n v="32"/>
    <n v="39"/>
    <d v="2020-03-01T00:00:00"/>
    <d v="2021-07-01T00:00:00"/>
    <n v="16"/>
    <n v="0"/>
    <d v="2021-05-01T00:00:00"/>
    <n v="320"/>
    <n v="10"/>
    <n v="7"/>
    <n v="70"/>
  </r>
  <r>
    <x v="11"/>
    <x v="1"/>
    <m/>
    <m/>
    <m/>
    <n v="32"/>
    <n v="39"/>
    <d v="2020-03-01T00:00:00"/>
    <d v="2021-07-01T00:00:00"/>
    <n v="16"/>
    <n v="0"/>
    <d v="2021-06-01T00:00:00"/>
    <n v="320"/>
    <n v="10"/>
    <n v="7"/>
    <n v="70"/>
  </r>
  <r>
    <x v="12"/>
    <x v="0"/>
    <m/>
    <m/>
    <m/>
    <n v="0"/>
    <n v="13"/>
    <d v="2020-03-01T00:00:00"/>
    <d v="2021-03-01T00:00:00"/>
    <n v="12"/>
    <n v="3"/>
    <d v="2020-03-01T00:00:00"/>
    <n v="0"/>
    <n v="10"/>
    <n v="13"/>
    <n v="130"/>
  </r>
  <r>
    <x v="12"/>
    <x v="1"/>
    <m/>
    <m/>
    <m/>
    <n v="4"/>
    <n v="13"/>
    <d v="2020-03-01T00:00:00"/>
    <d v="2021-03-01T00:00:00"/>
    <n v="12"/>
    <n v="3"/>
    <d v="2020-04-01T00:00:00"/>
    <n v="40"/>
    <n v="10"/>
    <n v="9"/>
    <n v="90"/>
  </r>
  <r>
    <x v="12"/>
    <x v="1"/>
    <m/>
    <m/>
    <m/>
    <n v="11"/>
    <n v="14"/>
    <d v="2020-03-01T00:00:00"/>
    <d v="2021-03-01T00:00:00"/>
    <n v="12"/>
    <n v="3"/>
    <d v="2020-05-01T00:00:00"/>
    <n v="110"/>
    <n v="10"/>
    <n v="3"/>
    <n v="30"/>
  </r>
  <r>
    <x v="12"/>
    <x v="1"/>
    <m/>
    <m/>
    <m/>
    <n v="11"/>
    <n v="14"/>
    <d v="2020-03-01T00:00:00"/>
    <d v="2021-03-01T00:00:00"/>
    <n v="12"/>
    <n v="3"/>
    <d v="2020-06-01T00:00:00"/>
    <n v="110"/>
    <n v="10"/>
    <n v="3"/>
    <n v="30"/>
  </r>
  <r>
    <x v="12"/>
    <x v="1"/>
    <m/>
    <m/>
    <m/>
    <n v="11"/>
    <n v="11"/>
    <d v="2020-03-01T00:00:00"/>
    <d v="2021-03-01T00:00:00"/>
    <n v="12"/>
    <n v="3"/>
    <d v="2020-07-01T00:00:00"/>
    <n v="110"/>
    <n v="10"/>
    <n v="0"/>
    <n v="0"/>
  </r>
  <r>
    <x v="12"/>
    <x v="1"/>
    <m/>
    <m/>
    <m/>
    <n v="11"/>
    <n v="11"/>
    <d v="2020-03-01T00:00:00"/>
    <d v="2021-03-01T00:00:00"/>
    <n v="12"/>
    <n v="3"/>
    <d v="2020-08-01T00:00:00"/>
    <n v="110"/>
    <n v="10"/>
    <n v="0"/>
    <n v="0"/>
  </r>
  <r>
    <x v="12"/>
    <x v="1"/>
    <m/>
    <m/>
    <m/>
    <n v="11"/>
    <n v="13"/>
    <d v="2020-03-01T00:00:00"/>
    <d v="2021-03-01T00:00:00"/>
    <n v="12"/>
    <n v="3"/>
    <d v="2020-09-01T00:00:00"/>
    <n v="110"/>
    <n v="10"/>
    <n v="2"/>
    <n v="20"/>
  </r>
  <r>
    <x v="12"/>
    <x v="1"/>
    <m/>
    <m/>
    <m/>
    <n v="11"/>
    <n v="15"/>
    <d v="2020-03-01T00:00:00"/>
    <d v="2021-03-01T00:00:00"/>
    <n v="12"/>
    <n v="3"/>
    <d v="2020-10-01T00:00:00"/>
    <n v="110"/>
    <n v="10"/>
    <n v="4"/>
    <n v="40"/>
  </r>
  <r>
    <x v="12"/>
    <x v="1"/>
    <m/>
    <m/>
    <m/>
    <n v="11"/>
    <n v="14"/>
    <d v="2020-03-01T00:00:00"/>
    <d v="2021-03-01T00:00:00"/>
    <n v="12"/>
    <n v="3"/>
    <d v="2020-11-01T00:00:00"/>
    <n v="110"/>
    <n v="10"/>
    <n v="3"/>
    <n v="30"/>
  </r>
  <r>
    <x v="12"/>
    <x v="1"/>
    <m/>
    <m/>
    <m/>
    <n v="11"/>
    <n v="13"/>
    <d v="2020-03-01T00:00:00"/>
    <d v="2021-03-01T00:00:00"/>
    <n v="12"/>
    <n v="3"/>
    <d v="2020-12-01T00:00:00"/>
    <n v="110"/>
    <n v="10"/>
    <n v="2"/>
    <n v="20"/>
  </r>
  <r>
    <x v="12"/>
    <x v="1"/>
    <m/>
    <m/>
    <m/>
    <n v="11"/>
    <n v="17"/>
    <d v="2020-03-01T00:00:00"/>
    <d v="2021-03-01T00:00:00"/>
    <n v="12"/>
    <n v="3"/>
    <d v="2021-01-01T00:00:00"/>
    <n v="110"/>
    <n v="10"/>
    <n v="6"/>
    <n v="60"/>
  </r>
  <r>
    <x v="12"/>
    <x v="1"/>
    <m/>
    <m/>
    <m/>
    <n v="11"/>
    <n v="12"/>
    <d v="2020-03-01T00:00:00"/>
    <d v="2021-03-01T00:00:00"/>
    <n v="12"/>
    <n v="3"/>
    <d v="2021-02-01T00:00:00"/>
    <n v="110"/>
    <n v="10"/>
    <n v="1"/>
    <n v="10"/>
  </r>
  <r>
    <x v="12"/>
    <x v="1"/>
    <m/>
    <m/>
    <m/>
    <n v="11"/>
    <n v="14"/>
    <d v="2020-03-01T00:00:00"/>
    <d v="2021-03-01T00:00:00"/>
    <n v="12"/>
    <n v="3"/>
    <d v="2021-03-01T00:00:00"/>
    <n v="110"/>
    <n v="10"/>
    <n v="3"/>
    <n v="30"/>
  </r>
  <r>
    <x v="13"/>
    <x v="0"/>
    <m/>
    <m/>
    <m/>
    <n v="0"/>
    <n v="4"/>
    <d v="2020-03-01T00:00:00"/>
    <d v="2020-12-01T00:00:00"/>
    <n v="9"/>
    <n v="6"/>
    <d v="2020-03-01T00:00:00"/>
    <n v="0"/>
    <n v="10"/>
    <n v="4"/>
    <n v="40"/>
  </r>
  <r>
    <x v="13"/>
    <x v="1"/>
    <m/>
    <m/>
    <m/>
    <n v="1"/>
    <n v="4"/>
    <d v="2020-03-01T00:00:00"/>
    <d v="2020-12-01T00:00:00"/>
    <n v="9"/>
    <n v="6"/>
    <d v="2020-04-01T00:00:00"/>
    <n v="10"/>
    <n v="10"/>
    <n v="3"/>
    <n v="30"/>
  </r>
  <r>
    <x v="13"/>
    <x v="1"/>
    <m/>
    <m/>
    <m/>
    <n v="2"/>
    <n v="4"/>
    <d v="2020-03-01T00:00:00"/>
    <d v="2020-12-01T00:00:00"/>
    <n v="9"/>
    <n v="6"/>
    <d v="2020-05-01T00:00:00"/>
    <n v="20"/>
    <n v="10"/>
    <n v="2"/>
    <n v="20"/>
  </r>
  <r>
    <x v="13"/>
    <x v="1"/>
    <m/>
    <m/>
    <m/>
    <n v="3"/>
    <n v="4"/>
    <d v="2020-03-01T00:00:00"/>
    <d v="2020-12-01T00:00:00"/>
    <n v="9"/>
    <n v="6"/>
    <d v="2020-06-01T00:00:00"/>
    <n v="30"/>
    <n v="10"/>
    <n v="1"/>
    <n v="10"/>
  </r>
  <r>
    <x v="13"/>
    <x v="1"/>
    <m/>
    <m/>
    <m/>
    <n v="3"/>
    <n v="4"/>
    <d v="2020-03-01T00:00:00"/>
    <d v="2020-12-01T00:00:00"/>
    <n v="9"/>
    <n v="6"/>
    <d v="2020-07-01T00:00:00"/>
    <n v="30"/>
    <n v="10"/>
    <n v="1"/>
    <n v="10"/>
  </r>
  <r>
    <x v="13"/>
    <x v="1"/>
    <m/>
    <m/>
    <m/>
    <n v="3"/>
    <n v="4"/>
    <d v="2020-03-01T00:00:00"/>
    <d v="2020-12-01T00:00:00"/>
    <n v="9"/>
    <n v="6"/>
    <d v="2020-08-01T00:00:00"/>
    <n v="30"/>
    <n v="10"/>
    <n v="1"/>
    <n v="10"/>
  </r>
  <r>
    <x v="13"/>
    <x v="1"/>
    <m/>
    <m/>
    <m/>
    <n v="3"/>
    <n v="4"/>
    <d v="2020-03-01T00:00:00"/>
    <d v="2020-12-01T00:00:00"/>
    <n v="9"/>
    <n v="6"/>
    <d v="2020-09-01T00:00:00"/>
    <n v="30"/>
    <n v="10"/>
    <n v="1"/>
    <n v="10"/>
  </r>
  <r>
    <x v="13"/>
    <x v="1"/>
    <m/>
    <m/>
    <m/>
    <n v="3"/>
    <n v="4"/>
    <d v="2020-03-01T00:00:00"/>
    <d v="2020-12-01T00:00:00"/>
    <n v="9"/>
    <n v="6"/>
    <d v="2020-10-01T00:00:00"/>
    <n v="30"/>
    <n v="10"/>
    <n v="1"/>
    <n v="10"/>
  </r>
  <r>
    <x v="13"/>
    <x v="1"/>
    <m/>
    <m/>
    <m/>
    <n v="3"/>
    <n v="4"/>
    <d v="2020-03-01T00:00:00"/>
    <d v="2020-12-01T00:00:00"/>
    <n v="9"/>
    <n v="6"/>
    <d v="2020-11-01T00:00:00"/>
    <n v="30"/>
    <n v="10"/>
    <n v="1"/>
    <n v="10"/>
  </r>
  <r>
    <x v="13"/>
    <x v="1"/>
    <m/>
    <m/>
    <m/>
    <n v="3"/>
    <n v="5"/>
    <d v="2020-03-01T00:00:00"/>
    <d v="2020-12-01T00:00:00"/>
    <n v="9"/>
    <n v="6"/>
    <d v="2020-12-01T00:00:00"/>
    <n v="30"/>
    <n v="10"/>
    <n v="2"/>
    <n v="20"/>
  </r>
  <r>
    <x v="14"/>
    <x v="0"/>
    <m/>
    <m/>
    <m/>
    <n v="0"/>
    <n v="2"/>
    <d v="2020-03-01T00:00:00"/>
    <d v="2020-09-01T00:00:00"/>
    <n v="6"/>
    <n v="9"/>
    <d v="2020-03-01T00:00:00"/>
    <n v="0"/>
    <n v="10"/>
    <n v="2"/>
    <n v="20"/>
  </r>
  <r>
    <x v="14"/>
    <x v="0"/>
    <m/>
    <m/>
    <m/>
    <n v="0"/>
    <n v="2"/>
    <d v="2020-03-01T00:00:00"/>
    <d v="2020-09-01T00:00:00"/>
    <n v="6"/>
    <n v="9"/>
    <d v="2020-04-01T00:00:00"/>
    <n v="0"/>
    <n v="10"/>
    <n v="2"/>
    <n v="20"/>
  </r>
  <r>
    <x v="14"/>
    <x v="0"/>
    <m/>
    <m/>
    <m/>
    <n v="0"/>
    <n v="2"/>
    <d v="2020-03-01T00:00:00"/>
    <d v="2020-09-01T00:00:00"/>
    <n v="6"/>
    <n v="9"/>
    <d v="2020-05-01T00:00:00"/>
    <n v="0"/>
    <n v="10"/>
    <n v="2"/>
    <n v="20"/>
  </r>
  <r>
    <x v="14"/>
    <x v="0"/>
    <m/>
    <m/>
    <m/>
    <n v="0"/>
    <n v="2"/>
    <d v="2020-03-01T00:00:00"/>
    <d v="2020-09-01T00:00:00"/>
    <n v="6"/>
    <n v="9"/>
    <d v="2020-06-01T00:00:00"/>
    <n v="0"/>
    <n v="10"/>
    <n v="2"/>
    <n v="20"/>
  </r>
  <r>
    <x v="14"/>
    <x v="0"/>
    <m/>
    <m/>
    <m/>
    <n v="0"/>
    <n v="1"/>
    <d v="2020-03-01T00:00:00"/>
    <d v="2020-09-01T00:00:00"/>
    <n v="6"/>
    <n v="9"/>
    <d v="2020-07-01T00:00:00"/>
    <n v="0"/>
    <n v="10"/>
    <n v="1"/>
    <n v="10"/>
  </r>
  <r>
    <x v="14"/>
    <x v="0"/>
    <m/>
    <m/>
    <m/>
    <n v="0"/>
    <n v="2"/>
    <d v="2020-03-01T00:00:00"/>
    <d v="2020-09-01T00:00:00"/>
    <n v="6"/>
    <n v="9"/>
    <d v="2020-08-01T00:00:00"/>
    <n v="0"/>
    <n v="10"/>
    <n v="2"/>
    <n v="20"/>
  </r>
  <r>
    <x v="14"/>
    <x v="0"/>
    <m/>
    <m/>
    <m/>
    <n v="0"/>
    <n v="1"/>
    <d v="2020-03-01T00:00:00"/>
    <d v="2020-09-01T00:00:00"/>
    <n v="6"/>
    <n v="9"/>
    <d v="2020-09-01T00:00:00"/>
    <n v="0"/>
    <n v="10"/>
    <n v="1"/>
    <n v="10"/>
  </r>
  <r>
    <x v="15"/>
    <x v="0"/>
    <m/>
    <m/>
    <m/>
    <n v="0"/>
    <n v="1"/>
    <d v="2020-03-01T00:00:00"/>
    <d v="2021-06-01T00:00:00"/>
    <n v="15"/>
    <n v="0"/>
    <d v="2020-03-01T00:00:00"/>
    <n v="0"/>
    <n v="10"/>
    <n v="1"/>
    <n v="10"/>
  </r>
  <r>
    <x v="15"/>
    <x v="0"/>
    <m/>
    <m/>
    <m/>
    <n v="0"/>
    <n v="2"/>
    <d v="2020-03-01T00:00:00"/>
    <d v="2021-06-01T00:00:00"/>
    <n v="15"/>
    <n v="0"/>
    <d v="2020-04-01T00:00:00"/>
    <n v="0"/>
    <n v="10"/>
    <n v="2"/>
    <n v="20"/>
  </r>
  <r>
    <x v="15"/>
    <x v="0"/>
    <m/>
    <m/>
    <m/>
    <n v="0"/>
    <n v="2"/>
    <d v="2020-03-01T00:00:00"/>
    <d v="2021-06-01T00:00:00"/>
    <n v="15"/>
    <n v="0"/>
    <d v="2020-05-01T00:00:00"/>
    <n v="0"/>
    <n v="10"/>
    <n v="2"/>
    <n v="20"/>
  </r>
  <r>
    <x v="15"/>
    <x v="0"/>
    <m/>
    <m/>
    <m/>
    <n v="0"/>
    <n v="2"/>
    <d v="2020-03-01T00:00:00"/>
    <d v="2021-06-01T00:00:00"/>
    <n v="15"/>
    <n v="0"/>
    <d v="2020-06-01T00:00:00"/>
    <n v="0"/>
    <n v="10"/>
    <n v="2"/>
    <n v="20"/>
  </r>
  <r>
    <x v="15"/>
    <x v="0"/>
    <m/>
    <m/>
    <m/>
    <n v="0"/>
    <n v="2"/>
    <d v="2020-03-01T00:00:00"/>
    <d v="2021-06-01T00:00:00"/>
    <n v="15"/>
    <n v="0"/>
    <d v="2020-07-01T00:00:00"/>
    <n v="0"/>
    <n v="10"/>
    <n v="2"/>
    <n v="20"/>
  </r>
  <r>
    <x v="15"/>
    <x v="0"/>
    <m/>
    <m/>
    <m/>
    <n v="0"/>
    <n v="2"/>
    <d v="2020-03-01T00:00:00"/>
    <d v="2021-06-01T00:00:00"/>
    <n v="15"/>
    <n v="0"/>
    <d v="2020-08-01T00:00:00"/>
    <n v="0"/>
    <n v="10"/>
    <n v="2"/>
    <n v="20"/>
  </r>
  <r>
    <x v="15"/>
    <x v="0"/>
    <m/>
    <m/>
    <m/>
    <n v="0"/>
    <n v="2"/>
    <d v="2020-03-01T00:00:00"/>
    <d v="2021-06-01T00:00:00"/>
    <n v="15"/>
    <n v="0"/>
    <d v="2020-09-01T00:00:00"/>
    <n v="0"/>
    <n v="10"/>
    <n v="2"/>
    <n v="20"/>
  </r>
  <r>
    <x v="15"/>
    <x v="0"/>
    <m/>
    <m/>
    <m/>
    <n v="0"/>
    <n v="1"/>
    <d v="2020-03-01T00:00:00"/>
    <d v="2021-06-01T00:00:00"/>
    <n v="15"/>
    <n v="0"/>
    <d v="2020-10-01T00:00:00"/>
    <n v="0"/>
    <n v="10"/>
    <n v="1"/>
    <n v="10"/>
  </r>
  <r>
    <x v="15"/>
    <x v="0"/>
    <m/>
    <m/>
    <m/>
    <n v="0"/>
    <n v="2"/>
    <d v="2020-03-01T00:00:00"/>
    <d v="2021-06-01T00:00:00"/>
    <n v="15"/>
    <n v="0"/>
    <d v="2020-11-01T00:00:00"/>
    <n v="0"/>
    <n v="10"/>
    <n v="2"/>
    <n v="20"/>
  </r>
  <r>
    <x v="15"/>
    <x v="0"/>
    <m/>
    <m/>
    <m/>
    <n v="0"/>
    <n v="2"/>
    <d v="2020-03-01T00:00:00"/>
    <d v="2021-06-01T00:00:00"/>
    <n v="15"/>
    <n v="0"/>
    <d v="2020-12-01T00:00:00"/>
    <n v="0"/>
    <n v="10"/>
    <n v="2"/>
    <n v="20"/>
  </r>
  <r>
    <x v="15"/>
    <x v="0"/>
    <m/>
    <m/>
    <m/>
    <n v="0"/>
    <n v="2"/>
    <d v="2020-03-01T00:00:00"/>
    <d v="2021-06-01T00:00:00"/>
    <n v="15"/>
    <n v="0"/>
    <d v="2021-01-01T00:00:00"/>
    <n v="0"/>
    <n v="10"/>
    <n v="2"/>
    <n v="20"/>
  </r>
  <r>
    <x v="15"/>
    <x v="0"/>
    <m/>
    <m/>
    <m/>
    <n v="0"/>
    <n v="2"/>
    <d v="2020-03-01T00:00:00"/>
    <d v="2021-06-01T00:00:00"/>
    <n v="15"/>
    <n v="0"/>
    <d v="2021-02-01T00:00:00"/>
    <n v="0"/>
    <n v="10"/>
    <n v="2"/>
    <n v="20"/>
  </r>
  <r>
    <x v="15"/>
    <x v="0"/>
    <m/>
    <m/>
    <m/>
    <n v="0"/>
    <n v="2"/>
    <d v="2020-03-01T00:00:00"/>
    <d v="2021-06-01T00:00:00"/>
    <n v="15"/>
    <n v="0"/>
    <d v="2021-03-01T00:00:00"/>
    <n v="0"/>
    <n v="10"/>
    <n v="2"/>
    <n v="20"/>
  </r>
  <r>
    <x v="15"/>
    <x v="0"/>
    <m/>
    <m/>
    <m/>
    <n v="0"/>
    <n v="2"/>
    <d v="2020-03-01T00:00:00"/>
    <d v="2021-06-01T00:00:00"/>
    <n v="15"/>
    <n v="0"/>
    <d v="2021-04-01T00:00:00"/>
    <n v="0"/>
    <n v="10"/>
    <n v="2"/>
    <n v="20"/>
  </r>
  <r>
    <x v="15"/>
    <x v="0"/>
    <m/>
    <m/>
    <m/>
    <n v="0"/>
    <n v="2"/>
    <d v="2020-03-01T00:00:00"/>
    <d v="2021-06-01T00:00:00"/>
    <n v="15"/>
    <n v="0"/>
    <d v="2021-05-01T00:00:00"/>
    <n v="0"/>
    <n v="10"/>
    <n v="2"/>
    <n v="20"/>
  </r>
  <r>
    <x v="15"/>
    <x v="0"/>
    <m/>
    <m/>
    <m/>
    <n v="0"/>
    <n v="2"/>
    <d v="2020-03-01T00:00:00"/>
    <d v="2021-06-01T00:00:00"/>
    <n v="15"/>
    <n v="0"/>
    <d v="2021-06-01T00:00:00"/>
    <n v="0"/>
    <n v="10"/>
    <n v="2"/>
    <n v="20"/>
  </r>
  <r>
    <x v="16"/>
    <x v="0"/>
    <m/>
    <m/>
    <m/>
    <n v="0"/>
    <n v="88"/>
    <d v="2020-04-01T00:00:00"/>
    <d v="2021-07-01T00:00:00"/>
    <n v="15"/>
    <n v="0"/>
    <d v="2020-04-01T00:00:00"/>
    <n v="0"/>
    <n v="10"/>
    <n v="88"/>
    <n v="880"/>
  </r>
  <r>
    <x v="16"/>
    <x v="2"/>
    <m/>
    <m/>
    <m/>
    <n v="62"/>
    <n v="86"/>
    <d v="2020-04-01T00:00:00"/>
    <d v="2021-07-01T00:00:00"/>
    <n v="15"/>
    <n v="0"/>
    <d v="2020-05-01T00:00:00"/>
    <n v="1550"/>
    <n v="25"/>
    <n v="24"/>
    <n v="600"/>
  </r>
  <r>
    <x v="16"/>
    <x v="2"/>
    <m/>
    <m/>
    <m/>
    <n v="68"/>
    <n v="75"/>
    <d v="2020-04-01T00:00:00"/>
    <d v="2021-07-01T00:00:00"/>
    <n v="15"/>
    <n v="0"/>
    <d v="2020-06-01T00:00:00"/>
    <n v="1700"/>
    <n v="25"/>
    <n v="7"/>
    <n v="175"/>
  </r>
  <r>
    <x v="16"/>
    <x v="2"/>
    <m/>
    <m/>
    <m/>
    <n v="68"/>
    <n v="76"/>
    <d v="2020-04-01T00:00:00"/>
    <d v="2021-07-01T00:00:00"/>
    <n v="15"/>
    <n v="0"/>
    <d v="2020-07-01T00:00:00"/>
    <n v="1700"/>
    <n v="25"/>
    <n v="8"/>
    <n v="200"/>
  </r>
  <r>
    <x v="16"/>
    <x v="2"/>
    <m/>
    <m/>
    <m/>
    <n v="68"/>
    <n v="79"/>
    <d v="2020-04-01T00:00:00"/>
    <d v="2021-07-01T00:00:00"/>
    <n v="15"/>
    <n v="0"/>
    <d v="2020-08-01T00:00:00"/>
    <n v="1700"/>
    <n v="25"/>
    <n v="11"/>
    <n v="275"/>
  </r>
  <r>
    <x v="16"/>
    <x v="2"/>
    <m/>
    <m/>
    <m/>
    <n v="68"/>
    <n v="77"/>
    <d v="2020-04-01T00:00:00"/>
    <d v="2021-07-01T00:00:00"/>
    <n v="15"/>
    <n v="0"/>
    <d v="2020-09-01T00:00:00"/>
    <n v="1700"/>
    <n v="25"/>
    <n v="9"/>
    <n v="225"/>
  </r>
  <r>
    <x v="16"/>
    <x v="2"/>
    <m/>
    <m/>
    <m/>
    <n v="68"/>
    <n v="84"/>
    <d v="2020-04-01T00:00:00"/>
    <d v="2021-07-01T00:00:00"/>
    <n v="15"/>
    <n v="0"/>
    <d v="2020-10-01T00:00:00"/>
    <n v="1700"/>
    <n v="25"/>
    <n v="16"/>
    <n v="400"/>
  </r>
  <r>
    <x v="16"/>
    <x v="2"/>
    <m/>
    <m/>
    <m/>
    <n v="68"/>
    <n v="91"/>
    <d v="2020-04-01T00:00:00"/>
    <d v="2021-07-01T00:00:00"/>
    <n v="15"/>
    <n v="0"/>
    <d v="2020-11-01T00:00:00"/>
    <n v="1700"/>
    <n v="25"/>
    <n v="23"/>
    <n v="575"/>
  </r>
  <r>
    <x v="16"/>
    <x v="2"/>
    <m/>
    <m/>
    <m/>
    <n v="68"/>
    <n v="80"/>
    <d v="2020-04-01T00:00:00"/>
    <d v="2021-07-01T00:00:00"/>
    <n v="15"/>
    <n v="0"/>
    <d v="2020-12-01T00:00:00"/>
    <n v="1700"/>
    <n v="25"/>
    <n v="12"/>
    <n v="300"/>
  </r>
  <r>
    <x v="16"/>
    <x v="2"/>
    <m/>
    <m/>
    <m/>
    <n v="68"/>
    <n v="72"/>
    <d v="2020-04-01T00:00:00"/>
    <d v="2021-07-01T00:00:00"/>
    <n v="15"/>
    <n v="0"/>
    <d v="2021-01-01T00:00:00"/>
    <n v="1700"/>
    <n v="25"/>
    <n v="4"/>
    <n v="100"/>
  </r>
  <r>
    <x v="16"/>
    <x v="2"/>
    <m/>
    <m/>
    <m/>
    <n v="68"/>
    <n v="71"/>
    <d v="2020-04-01T00:00:00"/>
    <d v="2021-07-01T00:00:00"/>
    <n v="15"/>
    <n v="0"/>
    <d v="2021-02-01T00:00:00"/>
    <n v="1700"/>
    <n v="25"/>
    <n v="3"/>
    <n v="75"/>
  </r>
  <r>
    <x v="16"/>
    <x v="2"/>
    <m/>
    <m/>
    <m/>
    <n v="68"/>
    <n v="88"/>
    <d v="2020-04-01T00:00:00"/>
    <d v="2021-07-01T00:00:00"/>
    <n v="15"/>
    <n v="0"/>
    <d v="2021-03-01T00:00:00"/>
    <n v="1700"/>
    <n v="25"/>
    <n v="20"/>
    <n v="500"/>
  </r>
  <r>
    <x v="16"/>
    <x v="2"/>
    <m/>
    <m/>
    <m/>
    <n v="68"/>
    <n v="76"/>
    <d v="2020-04-01T00:00:00"/>
    <d v="2021-07-01T00:00:00"/>
    <n v="15"/>
    <n v="0"/>
    <d v="2021-04-01T00:00:00"/>
    <n v="1700"/>
    <n v="25"/>
    <n v="8"/>
    <n v="200"/>
  </r>
  <r>
    <x v="16"/>
    <x v="2"/>
    <m/>
    <m/>
    <m/>
    <n v="68"/>
    <n v="60"/>
    <d v="2020-04-01T00:00:00"/>
    <d v="2021-07-01T00:00:00"/>
    <n v="15"/>
    <n v="0"/>
    <d v="2021-05-01T00:00:00"/>
    <n v="1700"/>
    <n v="25"/>
    <n v="0"/>
    <n v="0"/>
  </r>
  <r>
    <x v="16"/>
    <x v="2"/>
    <m/>
    <m/>
    <m/>
    <n v="68"/>
    <n v="92"/>
    <d v="2020-04-01T00:00:00"/>
    <d v="2021-07-01T00:00:00"/>
    <n v="15"/>
    <n v="0"/>
    <d v="2021-06-01T00:00:00"/>
    <n v="1700"/>
    <n v="25"/>
    <n v="24"/>
    <n v="600"/>
  </r>
  <r>
    <x v="17"/>
    <x v="0"/>
    <m/>
    <m/>
    <m/>
    <n v="0"/>
    <n v="62"/>
    <d v="2020-04-01T00:00:00"/>
    <d v="2021-07-01T00:00:00"/>
    <n v="15"/>
    <n v="0"/>
    <d v="2020-04-01T00:00:00"/>
    <n v="0"/>
    <n v="10"/>
    <n v="62"/>
    <n v="620"/>
  </r>
  <r>
    <x v="17"/>
    <x v="2"/>
    <m/>
    <m/>
    <m/>
    <n v="35"/>
    <n v="73"/>
    <d v="2020-04-01T00:00:00"/>
    <d v="2021-07-01T00:00:00"/>
    <n v="15"/>
    <n v="0"/>
    <d v="2020-05-01T00:00:00"/>
    <n v="875"/>
    <n v="25"/>
    <n v="38"/>
    <n v="950"/>
  </r>
  <r>
    <x v="17"/>
    <x v="2"/>
    <m/>
    <m/>
    <m/>
    <n v="32"/>
    <n v="69"/>
    <d v="2020-04-01T00:00:00"/>
    <d v="2021-07-01T00:00:00"/>
    <n v="15"/>
    <n v="0"/>
    <d v="2020-06-01T00:00:00"/>
    <n v="800"/>
    <n v="25"/>
    <n v="37"/>
    <n v="925"/>
  </r>
  <r>
    <x v="17"/>
    <x v="2"/>
    <m/>
    <m/>
    <m/>
    <n v="58"/>
    <n v="70"/>
    <d v="2020-04-01T00:00:00"/>
    <d v="2021-07-01T00:00:00"/>
    <n v="15"/>
    <n v="0"/>
    <d v="2020-07-01T00:00:00"/>
    <n v="1450"/>
    <n v="25"/>
    <n v="12"/>
    <n v="300"/>
  </r>
  <r>
    <x v="17"/>
    <x v="2"/>
    <m/>
    <m/>
    <m/>
    <n v="58"/>
    <n v="67"/>
    <d v="2020-04-01T00:00:00"/>
    <d v="2021-07-01T00:00:00"/>
    <n v="15"/>
    <n v="0"/>
    <d v="2020-08-01T00:00:00"/>
    <n v="1450"/>
    <n v="25"/>
    <n v="9"/>
    <n v="225"/>
  </r>
  <r>
    <x v="17"/>
    <x v="2"/>
    <m/>
    <m/>
    <m/>
    <n v="58"/>
    <n v="63"/>
    <d v="2020-04-01T00:00:00"/>
    <d v="2021-07-01T00:00:00"/>
    <n v="15"/>
    <n v="0"/>
    <d v="2020-09-01T00:00:00"/>
    <n v="1450"/>
    <n v="25"/>
    <n v="5"/>
    <n v="125"/>
  </r>
  <r>
    <x v="17"/>
    <x v="2"/>
    <m/>
    <m/>
    <m/>
    <n v="58"/>
    <n v="64"/>
    <d v="2020-04-01T00:00:00"/>
    <d v="2021-07-01T00:00:00"/>
    <n v="15"/>
    <n v="0"/>
    <d v="2020-10-01T00:00:00"/>
    <n v="1450"/>
    <n v="25"/>
    <n v="6"/>
    <n v="150"/>
  </r>
  <r>
    <x v="17"/>
    <x v="2"/>
    <m/>
    <m/>
    <m/>
    <n v="58"/>
    <n v="86"/>
    <d v="2020-04-01T00:00:00"/>
    <d v="2021-07-01T00:00:00"/>
    <n v="15"/>
    <n v="0"/>
    <d v="2020-11-01T00:00:00"/>
    <n v="1450"/>
    <n v="25"/>
    <n v="28"/>
    <n v="700"/>
  </r>
  <r>
    <x v="17"/>
    <x v="2"/>
    <m/>
    <m/>
    <m/>
    <n v="58"/>
    <n v="79"/>
    <d v="2020-04-01T00:00:00"/>
    <d v="2021-07-01T00:00:00"/>
    <n v="15"/>
    <n v="0"/>
    <d v="2020-12-01T00:00:00"/>
    <n v="1450"/>
    <n v="25"/>
    <n v="21"/>
    <n v="525"/>
  </r>
  <r>
    <x v="17"/>
    <x v="2"/>
    <m/>
    <m/>
    <m/>
    <n v="58"/>
    <n v="84"/>
    <d v="2020-04-01T00:00:00"/>
    <d v="2021-07-01T00:00:00"/>
    <n v="15"/>
    <n v="0"/>
    <d v="2021-01-01T00:00:00"/>
    <n v="1450"/>
    <n v="25"/>
    <n v="26"/>
    <n v="650"/>
  </r>
  <r>
    <x v="17"/>
    <x v="2"/>
    <m/>
    <m/>
    <m/>
    <n v="58"/>
    <n v="91"/>
    <d v="2020-04-01T00:00:00"/>
    <d v="2021-07-01T00:00:00"/>
    <n v="15"/>
    <n v="0"/>
    <d v="2021-02-01T00:00:00"/>
    <n v="1450"/>
    <n v="25"/>
    <n v="33"/>
    <n v="825"/>
  </r>
  <r>
    <x v="17"/>
    <x v="2"/>
    <m/>
    <m/>
    <m/>
    <n v="58"/>
    <n v="81"/>
    <d v="2020-04-01T00:00:00"/>
    <d v="2021-07-01T00:00:00"/>
    <n v="15"/>
    <n v="0"/>
    <d v="2021-03-01T00:00:00"/>
    <n v="1450"/>
    <n v="25"/>
    <n v="23"/>
    <n v="575"/>
  </r>
  <r>
    <x v="17"/>
    <x v="2"/>
    <m/>
    <m/>
    <m/>
    <n v="58"/>
    <n v="79"/>
    <d v="2020-04-01T00:00:00"/>
    <d v="2021-07-01T00:00:00"/>
    <n v="15"/>
    <n v="0"/>
    <d v="2021-04-01T00:00:00"/>
    <n v="1450"/>
    <n v="25"/>
    <n v="21"/>
    <n v="525"/>
  </r>
  <r>
    <x v="17"/>
    <x v="2"/>
    <m/>
    <m/>
    <m/>
    <n v="58"/>
    <n v="81"/>
    <d v="2020-04-01T00:00:00"/>
    <d v="2021-07-01T00:00:00"/>
    <n v="15"/>
    <n v="0"/>
    <d v="2021-05-01T00:00:00"/>
    <n v="1450"/>
    <n v="25"/>
    <n v="23"/>
    <n v="575"/>
  </r>
  <r>
    <x v="17"/>
    <x v="2"/>
    <m/>
    <m/>
    <m/>
    <n v="58"/>
    <n v="72"/>
    <d v="2020-04-01T00:00:00"/>
    <d v="2021-07-01T00:00:00"/>
    <n v="15"/>
    <n v="0"/>
    <d v="2021-06-01T00:00:00"/>
    <n v="1450"/>
    <n v="25"/>
    <n v="14"/>
    <n v="350"/>
  </r>
  <r>
    <x v="18"/>
    <x v="0"/>
    <m/>
    <m/>
    <m/>
    <n v="0"/>
    <n v="29"/>
    <d v="2020-04-01T00:00:00"/>
    <d v="2021-07-01T00:00:00"/>
    <n v="15"/>
    <n v="0"/>
    <d v="2020-04-01T00:00:00"/>
    <n v="0"/>
    <n v="10"/>
    <n v="29"/>
    <n v="290"/>
  </r>
  <r>
    <x v="18"/>
    <x v="1"/>
    <m/>
    <m/>
    <m/>
    <n v="14"/>
    <n v="44"/>
    <d v="2020-04-01T00:00:00"/>
    <d v="2021-07-01T00:00:00"/>
    <n v="15"/>
    <n v="0"/>
    <d v="2020-05-01T00:00:00"/>
    <n v="140"/>
    <n v="10"/>
    <n v="30"/>
    <n v="300"/>
  </r>
  <r>
    <x v="18"/>
    <x v="1"/>
    <m/>
    <m/>
    <m/>
    <n v="28"/>
    <n v="38"/>
    <d v="2020-04-01T00:00:00"/>
    <d v="2021-07-01T00:00:00"/>
    <n v="15"/>
    <n v="0"/>
    <d v="2020-06-01T00:00:00"/>
    <n v="280"/>
    <n v="10"/>
    <n v="10"/>
    <n v="100"/>
  </r>
  <r>
    <x v="18"/>
    <x v="1"/>
    <m/>
    <m/>
    <m/>
    <n v="33"/>
    <n v="33"/>
    <d v="2020-04-01T00:00:00"/>
    <d v="2021-07-01T00:00:00"/>
    <n v="15"/>
    <n v="0"/>
    <d v="2020-07-01T00:00:00"/>
    <n v="330"/>
    <n v="10"/>
    <n v="0"/>
    <n v="0"/>
  </r>
  <r>
    <x v="18"/>
    <x v="1"/>
    <m/>
    <m/>
    <m/>
    <n v="33"/>
    <n v="45"/>
    <d v="2020-04-01T00:00:00"/>
    <d v="2021-07-01T00:00:00"/>
    <n v="15"/>
    <n v="0"/>
    <d v="2020-08-01T00:00:00"/>
    <n v="330"/>
    <n v="10"/>
    <n v="12"/>
    <n v="120"/>
  </r>
  <r>
    <x v="18"/>
    <x v="1"/>
    <m/>
    <m/>
    <m/>
    <n v="33"/>
    <n v="45"/>
    <d v="2020-04-01T00:00:00"/>
    <d v="2021-07-01T00:00:00"/>
    <n v="15"/>
    <n v="0"/>
    <d v="2020-09-01T00:00:00"/>
    <n v="330"/>
    <n v="10"/>
    <n v="12"/>
    <n v="120"/>
  </r>
  <r>
    <x v="18"/>
    <x v="1"/>
    <m/>
    <m/>
    <m/>
    <n v="33"/>
    <n v="45"/>
    <d v="2020-04-01T00:00:00"/>
    <d v="2021-07-01T00:00:00"/>
    <n v="15"/>
    <n v="0"/>
    <d v="2020-10-01T00:00:00"/>
    <n v="330"/>
    <n v="10"/>
    <n v="12"/>
    <n v="120"/>
  </r>
  <r>
    <x v="18"/>
    <x v="1"/>
    <m/>
    <m/>
    <m/>
    <n v="33"/>
    <n v="39"/>
    <d v="2020-04-01T00:00:00"/>
    <d v="2021-07-01T00:00:00"/>
    <n v="15"/>
    <n v="0"/>
    <d v="2020-11-01T00:00:00"/>
    <n v="330"/>
    <n v="10"/>
    <n v="6"/>
    <n v="60"/>
  </r>
  <r>
    <x v="18"/>
    <x v="1"/>
    <m/>
    <m/>
    <m/>
    <n v="33"/>
    <n v="37"/>
    <d v="2020-04-01T00:00:00"/>
    <d v="2021-07-01T00:00:00"/>
    <n v="15"/>
    <n v="0"/>
    <d v="2020-12-01T00:00:00"/>
    <n v="330"/>
    <n v="10"/>
    <n v="4"/>
    <n v="40"/>
  </r>
  <r>
    <x v="18"/>
    <x v="1"/>
    <m/>
    <m/>
    <m/>
    <n v="33"/>
    <n v="30"/>
    <d v="2020-04-01T00:00:00"/>
    <d v="2021-07-01T00:00:00"/>
    <n v="15"/>
    <n v="0"/>
    <d v="2021-01-01T00:00:00"/>
    <n v="330"/>
    <n v="10"/>
    <n v="0"/>
    <n v="0"/>
  </r>
  <r>
    <x v="18"/>
    <x v="1"/>
    <m/>
    <m/>
    <m/>
    <n v="33"/>
    <n v="47"/>
    <d v="2020-04-01T00:00:00"/>
    <d v="2021-07-01T00:00:00"/>
    <n v="15"/>
    <n v="0"/>
    <d v="2021-02-01T00:00:00"/>
    <n v="330"/>
    <n v="10"/>
    <n v="14"/>
    <n v="140"/>
  </r>
  <r>
    <x v="18"/>
    <x v="1"/>
    <m/>
    <m/>
    <m/>
    <n v="33"/>
    <n v="48"/>
    <d v="2020-04-01T00:00:00"/>
    <d v="2021-07-01T00:00:00"/>
    <n v="15"/>
    <n v="0"/>
    <d v="2021-03-01T00:00:00"/>
    <n v="330"/>
    <n v="10"/>
    <n v="15"/>
    <n v="150"/>
  </r>
  <r>
    <x v="18"/>
    <x v="1"/>
    <m/>
    <m/>
    <m/>
    <n v="33"/>
    <n v="33"/>
    <d v="2020-04-01T00:00:00"/>
    <d v="2021-07-01T00:00:00"/>
    <n v="15"/>
    <n v="0"/>
    <d v="2021-04-01T00:00:00"/>
    <n v="330"/>
    <n v="10"/>
    <n v="0"/>
    <n v="0"/>
  </r>
  <r>
    <x v="18"/>
    <x v="1"/>
    <m/>
    <m/>
    <m/>
    <n v="33"/>
    <n v="43"/>
    <d v="2020-04-01T00:00:00"/>
    <d v="2021-07-01T00:00:00"/>
    <n v="15"/>
    <n v="0"/>
    <d v="2021-05-01T00:00:00"/>
    <n v="330"/>
    <n v="10"/>
    <n v="10"/>
    <n v="100"/>
  </r>
  <r>
    <x v="18"/>
    <x v="1"/>
    <m/>
    <m/>
    <m/>
    <n v="33"/>
    <n v="44"/>
    <d v="2020-04-01T00:00:00"/>
    <d v="2021-07-01T00:00:00"/>
    <n v="15"/>
    <n v="0"/>
    <d v="2021-06-01T00:00:00"/>
    <n v="330"/>
    <n v="10"/>
    <n v="11"/>
    <n v="110"/>
  </r>
  <r>
    <x v="19"/>
    <x v="0"/>
    <m/>
    <m/>
    <m/>
    <n v="0"/>
    <n v="14"/>
    <d v="2020-04-01T00:00:00"/>
    <d v="2021-07-01T00:00:00"/>
    <n v="15"/>
    <n v="0"/>
    <d v="2020-04-01T00:00:00"/>
    <n v="0"/>
    <n v="10"/>
    <n v="14"/>
    <n v="140"/>
  </r>
  <r>
    <x v="19"/>
    <x v="1"/>
    <m/>
    <m/>
    <m/>
    <n v="11"/>
    <n v="15"/>
    <d v="2020-04-01T00:00:00"/>
    <d v="2021-07-01T00:00:00"/>
    <n v="15"/>
    <n v="0"/>
    <d v="2020-05-01T00:00:00"/>
    <n v="110"/>
    <n v="10"/>
    <n v="4"/>
    <n v="40"/>
  </r>
  <r>
    <x v="19"/>
    <x v="1"/>
    <m/>
    <m/>
    <m/>
    <n v="10"/>
    <n v="17"/>
    <d v="2020-04-01T00:00:00"/>
    <d v="2021-07-01T00:00:00"/>
    <n v="15"/>
    <n v="0"/>
    <d v="2020-06-01T00:00:00"/>
    <n v="100"/>
    <n v="10"/>
    <n v="7"/>
    <n v="70"/>
  </r>
  <r>
    <x v="19"/>
    <x v="1"/>
    <m/>
    <m/>
    <m/>
    <n v="12"/>
    <n v="17"/>
    <d v="2020-04-01T00:00:00"/>
    <d v="2021-07-01T00:00:00"/>
    <n v="15"/>
    <n v="0"/>
    <d v="2020-07-01T00:00:00"/>
    <n v="120"/>
    <n v="10"/>
    <n v="5"/>
    <n v="50"/>
  </r>
  <r>
    <x v="19"/>
    <x v="1"/>
    <m/>
    <m/>
    <m/>
    <n v="12"/>
    <n v="16"/>
    <d v="2020-04-01T00:00:00"/>
    <d v="2021-07-01T00:00:00"/>
    <n v="15"/>
    <n v="0"/>
    <d v="2020-08-01T00:00:00"/>
    <n v="120"/>
    <n v="10"/>
    <n v="4"/>
    <n v="40"/>
  </r>
  <r>
    <x v="19"/>
    <x v="1"/>
    <m/>
    <m/>
    <m/>
    <n v="12"/>
    <n v="17"/>
    <d v="2020-04-01T00:00:00"/>
    <d v="2021-07-01T00:00:00"/>
    <n v="15"/>
    <n v="0"/>
    <d v="2020-09-01T00:00:00"/>
    <n v="120"/>
    <n v="10"/>
    <n v="5"/>
    <n v="50"/>
  </r>
  <r>
    <x v="19"/>
    <x v="1"/>
    <m/>
    <m/>
    <m/>
    <n v="12"/>
    <n v="17"/>
    <d v="2020-04-01T00:00:00"/>
    <d v="2021-07-01T00:00:00"/>
    <n v="15"/>
    <n v="0"/>
    <d v="2020-10-01T00:00:00"/>
    <n v="120"/>
    <n v="10"/>
    <n v="5"/>
    <n v="50"/>
  </r>
  <r>
    <x v="19"/>
    <x v="1"/>
    <m/>
    <m/>
    <m/>
    <n v="12"/>
    <n v="16"/>
    <d v="2020-04-01T00:00:00"/>
    <d v="2021-07-01T00:00:00"/>
    <n v="15"/>
    <n v="0"/>
    <d v="2020-11-01T00:00:00"/>
    <n v="120"/>
    <n v="10"/>
    <n v="4"/>
    <n v="40"/>
  </r>
  <r>
    <x v="19"/>
    <x v="1"/>
    <m/>
    <m/>
    <m/>
    <n v="12"/>
    <n v="12"/>
    <d v="2020-04-01T00:00:00"/>
    <d v="2021-07-01T00:00:00"/>
    <n v="15"/>
    <n v="0"/>
    <d v="2020-12-01T00:00:00"/>
    <n v="120"/>
    <n v="10"/>
    <n v="0"/>
    <n v="0"/>
  </r>
  <r>
    <x v="19"/>
    <x v="1"/>
    <m/>
    <m/>
    <m/>
    <n v="12"/>
    <n v="12"/>
    <d v="2020-04-01T00:00:00"/>
    <d v="2021-07-01T00:00:00"/>
    <n v="15"/>
    <n v="0"/>
    <d v="2021-01-01T00:00:00"/>
    <n v="120"/>
    <n v="10"/>
    <n v="0"/>
    <n v="0"/>
  </r>
  <r>
    <x v="19"/>
    <x v="1"/>
    <m/>
    <m/>
    <m/>
    <n v="12"/>
    <n v="15"/>
    <d v="2020-04-01T00:00:00"/>
    <d v="2021-07-01T00:00:00"/>
    <n v="15"/>
    <n v="0"/>
    <d v="2021-02-01T00:00:00"/>
    <n v="120"/>
    <n v="10"/>
    <n v="3"/>
    <n v="30"/>
  </r>
  <r>
    <x v="19"/>
    <x v="1"/>
    <m/>
    <m/>
    <m/>
    <n v="12"/>
    <n v="15"/>
    <d v="2020-04-01T00:00:00"/>
    <d v="2021-07-01T00:00:00"/>
    <n v="15"/>
    <n v="0"/>
    <d v="2021-03-01T00:00:00"/>
    <n v="120"/>
    <n v="10"/>
    <n v="3"/>
    <n v="30"/>
  </r>
  <r>
    <x v="19"/>
    <x v="1"/>
    <m/>
    <m/>
    <m/>
    <n v="12"/>
    <n v="16"/>
    <d v="2020-04-01T00:00:00"/>
    <d v="2021-07-01T00:00:00"/>
    <n v="15"/>
    <n v="0"/>
    <d v="2021-04-01T00:00:00"/>
    <n v="120"/>
    <n v="10"/>
    <n v="4"/>
    <n v="40"/>
  </r>
  <r>
    <x v="19"/>
    <x v="1"/>
    <m/>
    <m/>
    <m/>
    <n v="12"/>
    <n v="15"/>
    <d v="2020-04-01T00:00:00"/>
    <d v="2021-07-01T00:00:00"/>
    <n v="15"/>
    <n v="0"/>
    <d v="2021-05-01T00:00:00"/>
    <n v="120"/>
    <n v="10"/>
    <n v="3"/>
    <n v="30"/>
  </r>
  <r>
    <x v="19"/>
    <x v="1"/>
    <m/>
    <m/>
    <m/>
    <n v="12"/>
    <n v="16"/>
    <d v="2020-04-01T00:00:00"/>
    <d v="2021-07-01T00:00:00"/>
    <n v="15"/>
    <n v="0"/>
    <d v="2021-06-01T00:00:00"/>
    <n v="120"/>
    <n v="10"/>
    <n v="4"/>
    <n v="40"/>
  </r>
  <r>
    <x v="20"/>
    <x v="0"/>
    <m/>
    <m/>
    <m/>
    <n v="0"/>
    <n v="15"/>
    <d v="2020-04-01T00:00:00"/>
    <d v="2020-11-01T00:00:00"/>
    <n v="7"/>
    <n v="7"/>
    <d v="2020-04-01T00:00:00"/>
    <n v="0"/>
    <n v="10"/>
    <n v="15"/>
    <n v="150"/>
  </r>
  <r>
    <x v="20"/>
    <x v="0"/>
    <m/>
    <m/>
    <m/>
    <n v="0"/>
    <n v="14"/>
    <d v="2020-04-01T00:00:00"/>
    <d v="2020-11-01T00:00:00"/>
    <n v="7"/>
    <n v="7"/>
    <d v="2020-05-01T00:00:00"/>
    <n v="0"/>
    <n v="10"/>
    <n v="14"/>
    <n v="140"/>
  </r>
  <r>
    <x v="20"/>
    <x v="0"/>
    <m/>
    <m/>
    <m/>
    <n v="0"/>
    <n v="15"/>
    <d v="2020-04-01T00:00:00"/>
    <d v="2020-11-01T00:00:00"/>
    <n v="7"/>
    <n v="7"/>
    <d v="2020-06-01T00:00:00"/>
    <n v="0"/>
    <n v="10"/>
    <n v="15"/>
    <n v="150"/>
  </r>
  <r>
    <x v="20"/>
    <x v="0"/>
    <m/>
    <m/>
    <m/>
    <n v="0"/>
    <n v="14"/>
    <d v="2020-04-01T00:00:00"/>
    <d v="2020-11-01T00:00:00"/>
    <n v="7"/>
    <n v="7"/>
    <d v="2020-07-01T00:00:00"/>
    <n v="0"/>
    <n v="10"/>
    <n v="14"/>
    <n v="140"/>
  </r>
  <r>
    <x v="20"/>
    <x v="0"/>
    <m/>
    <m/>
    <m/>
    <n v="0"/>
    <n v="13"/>
    <d v="2020-04-01T00:00:00"/>
    <d v="2020-11-01T00:00:00"/>
    <n v="7"/>
    <n v="7"/>
    <d v="2020-08-01T00:00:00"/>
    <n v="0"/>
    <n v="10"/>
    <n v="13"/>
    <n v="130"/>
  </r>
  <r>
    <x v="20"/>
    <x v="0"/>
    <m/>
    <m/>
    <m/>
    <n v="0"/>
    <n v="13"/>
    <d v="2020-04-01T00:00:00"/>
    <d v="2020-11-01T00:00:00"/>
    <n v="7"/>
    <n v="7"/>
    <d v="2020-09-01T00:00:00"/>
    <n v="0"/>
    <n v="10"/>
    <n v="13"/>
    <n v="130"/>
  </r>
  <r>
    <x v="20"/>
    <x v="0"/>
    <m/>
    <m/>
    <m/>
    <n v="0"/>
    <n v="9"/>
    <d v="2020-04-01T00:00:00"/>
    <d v="2020-11-01T00:00:00"/>
    <n v="7"/>
    <n v="7"/>
    <d v="2020-10-01T00:00:00"/>
    <n v="0"/>
    <n v="10"/>
    <n v="9"/>
    <n v="90"/>
  </r>
  <r>
    <x v="20"/>
    <x v="0"/>
    <m/>
    <m/>
    <m/>
    <n v="0"/>
    <n v="14"/>
    <d v="2020-04-01T00:00:00"/>
    <d v="2020-11-01T00:00:00"/>
    <n v="7"/>
    <n v="7"/>
    <d v="2020-11-01T00:00:00"/>
    <n v="0"/>
    <n v="10"/>
    <n v="14"/>
    <n v="140"/>
  </r>
  <r>
    <x v="21"/>
    <x v="0"/>
    <m/>
    <m/>
    <m/>
    <n v="0"/>
    <n v="13"/>
    <d v="2020-04-01T00:00:00"/>
    <d v="2020-09-01T00:00:00"/>
    <n v="5"/>
    <n v="9"/>
    <d v="2020-04-01T00:00:00"/>
    <n v="0"/>
    <n v="10"/>
    <n v="13"/>
    <n v="130"/>
  </r>
  <r>
    <x v="21"/>
    <x v="0"/>
    <m/>
    <m/>
    <m/>
    <n v="0"/>
    <n v="13"/>
    <d v="2020-04-01T00:00:00"/>
    <d v="2020-09-01T00:00:00"/>
    <n v="5"/>
    <n v="9"/>
    <d v="2020-05-01T00:00:00"/>
    <n v="0"/>
    <n v="10"/>
    <n v="13"/>
    <n v="130"/>
  </r>
  <r>
    <x v="21"/>
    <x v="0"/>
    <m/>
    <m/>
    <m/>
    <n v="0"/>
    <n v="11"/>
    <d v="2020-04-01T00:00:00"/>
    <d v="2020-09-01T00:00:00"/>
    <n v="5"/>
    <n v="9"/>
    <d v="2020-06-01T00:00:00"/>
    <n v="0"/>
    <n v="10"/>
    <n v="11"/>
    <n v="110"/>
  </r>
  <r>
    <x v="21"/>
    <x v="0"/>
    <m/>
    <m/>
    <m/>
    <n v="0"/>
    <n v="12"/>
    <d v="2020-04-01T00:00:00"/>
    <d v="2020-09-01T00:00:00"/>
    <n v="5"/>
    <n v="9"/>
    <d v="2020-07-01T00:00:00"/>
    <n v="0"/>
    <n v="10"/>
    <n v="12"/>
    <n v="120"/>
  </r>
  <r>
    <x v="21"/>
    <x v="0"/>
    <m/>
    <m/>
    <m/>
    <n v="0"/>
    <n v="12"/>
    <d v="2020-04-01T00:00:00"/>
    <d v="2020-09-01T00:00:00"/>
    <n v="5"/>
    <n v="9"/>
    <d v="2020-08-01T00:00:00"/>
    <n v="0"/>
    <n v="10"/>
    <n v="12"/>
    <n v="120"/>
  </r>
  <r>
    <x v="21"/>
    <x v="0"/>
    <m/>
    <m/>
    <m/>
    <n v="0"/>
    <n v="14"/>
    <d v="2020-04-01T00:00:00"/>
    <d v="2020-09-01T00:00:00"/>
    <n v="5"/>
    <n v="9"/>
    <d v="2020-09-01T00:00:00"/>
    <n v="0"/>
    <n v="10"/>
    <n v="14"/>
    <n v="140"/>
  </r>
  <r>
    <x v="22"/>
    <x v="0"/>
    <m/>
    <m/>
    <m/>
    <n v="0"/>
    <n v="14"/>
    <d v="2020-04-01T00:00:00"/>
    <d v="2020-12-01T00:00:00"/>
    <n v="8"/>
    <n v="6"/>
    <d v="2020-04-01T00:00:00"/>
    <n v="0"/>
    <n v="10"/>
    <n v="14"/>
    <n v="140"/>
  </r>
  <r>
    <x v="22"/>
    <x v="2"/>
    <m/>
    <m/>
    <m/>
    <n v="4"/>
    <n v="12"/>
    <d v="2020-04-01T00:00:00"/>
    <d v="2020-12-01T00:00:00"/>
    <n v="8"/>
    <n v="6"/>
    <d v="2020-05-01T00:00:00"/>
    <n v="100"/>
    <n v="25"/>
    <n v="8"/>
    <n v="200"/>
  </r>
  <r>
    <x v="22"/>
    <x v="2"/>
    <m/>
    <m/>
    <m/>
    <n v="6"/>
    <n v="11"/>
    <d v="2020-04-01T00:00:00"/>
    <d v="2020-12-01T00:00:00"/>
    <n v="8"/>
    <n v="6"/>
    <d v="2020-06-01T00:00:00"/>
    <n v="150"/>
    <n v="25"/>
    <n v="5"/>
    <n v="125"/>
  </r>
  <r>
    <x v="22"/>
    <x v="2"/>
    <m/>
    <m/>
    <m/>
    <n v="10"/>
    <n v="14"/>
    <d v="2020-04-01T00:00:00"/>
    <d v="2020-12-01T00:00:00"/>
    <n v="8"/>
    <n v="6"/>
    <d v="2020-07-01T00:00:00"/>
    <n v="250"/>
    <n v="25"/>
    <n v="4"/>
    <n v="100"/>
  </r>
  <r>
    <x v="22"/>
    <x v="2"/>
    <m/>
    <m/>
    <m/>
    <n v="10"/>
    <n v="12"/>
    <d v="2020-04-01T00:00:00"/>
    <d v="2020-12-01T00:00:00"/>
    <n v="8"/>
    <n v="6"/>
    <d v="2020-08-01T00:00:00"/>
    <n v="250"/>
    <n v="25"/>
    <n v="2"/>
    <n v="50"/>
  </r>
  <r>
    <x v="22"/>
    <x v="2"/>
    <m/>
    <m/>
    <m/>
    <n v="10"/>
    <n v="15"/>
    <d v="2020-04-01T00:00:00"/>
    <d v="2020-12-01T00:00:00"/>
    <n v="8"/>
    <n v="6"/>
    <d v="2020-09-01T00:00:00"/>
    <n v="250"/>
    <n v="25"/>
    <n v="5"/>
    <n v="125"/>
  </r>
  <r>
    <x v="22"/>
    <x v="2"/>
    <m/>
    <m/>
    <m/>
    <n v="10"/>
    <n v="16"/>
    <d v="2020-04-01T00:00:00"/>
    <d v="2020-12-01T00:00:00"/>
    <n v="8"/>
    <n v="6"/>
    <d v="2020-10-01T00:00:00"/>
    <n v="250"/>
    <n v="25"/>
    <n v="6"/>
    <n v="150"/>
  </r>
  <r>
    <x v="22"/>
    <x v="2"/>
    <m/>
    <m/>
    <m/>
    <n v="10"/>
    <n v="10"/>
    <d v="2020-04-01T00:00:00"/>
    <d v="2020-12-01T00:00:00"/>
    <n v="8"/>
    <n v="6"/>
    <d v="2020-11-01T00:00:00"/>
    <n v="250"/>
    <n v="25"/>
    <n v="0"/>
    <n v="0"/>
  </r>
  <r>
    <x v="22"/>
    <x v="2"/>
    <m/>
    <m/>
    <m/>
    <n v="10"/>
    <n v="15"/>
    <d v="2020-04-01T00:00:00"/>
    <d v="2020-12-01T00:00:00"/>
    <n v="8"/>
    <n v="6"/>
    <d v="2020-12-01T00:00:00"/>
    <n v="250"/>
    <n v="25"/>
    <n v="5"/>
    <n v="125"/>
  </r>
  <r>
    <x v="23"/>
    <x v="0"/>
    <m/>
    <m/>
    <m/>
    <n v="0"/>
    <n v="2"/>
    <d v="2020-04-01T00:00:00"/>
    <d v="2020-06-01T00:00:00"/>
    <n v="2"/>
    <n v="12"/>
    <d v="2020-04-01T00:00:00"/>
    <n v="0"/>
    <n v="10"/>
    <n v="2"/>
    <n v="20"/>
  </r>
  <r>
    <x v="23"/>
    <x v="1"/>
    <m/>
    <m/>
    <m/>
    <n v="1"/>
    <n v="2"/>
    <d v="2020-04-01T00:00:00"/>
    <d v="2020-06-01T00:00:00"/>
    <n v="2"/>
    <n v="12"/>
    <d v="2020-05-01T00:00:00"/>
    <n v="10"/>
    <n v="10"/>
    <n v="1"/>
    <n v="10"/>
  </r>
  <r>
    <x v="23"/>
    <x v="1"/>
    <m/>
    <m/>
    <m/>
    <n v="1"/>
    <n v="2"/>
    <d v="2020-04-01T00:00:00"/>
    <d v="2020-06-01T00:00:00"/>
    <n v="2"/>
    <n v="12"/>
    <d v="2020-06-01T00:00:00"/>
    <n v="10"/>
    <n v="10"/>
    <n v="1"/>
    <n v="10"/>
  </r>
  <r>
    <x v="24"/>
    <x v="0"/>
    <m/>
    <m/>
    <m/>
    <n v="0"/>
    <n v="1"/>
    <d v="2020-04-01T00:00:00"/>
    <d v="2021-07-01T00:00:00"/>
    <n v="15"/>
    <n v="0"/>
    <d v="2020-04-01T00:00:00"/>
    <n v="0"/>
    <n v="10"/>
    <n v="1"/>
    <n v="10"/>
  </r>
  <r>
    <x v="24"/>
    <x v="0"/>
    <m/>
    <m/>
    <m/>
    <n v="0"/>
    <n v="2"/>
    <d v="2020-04-01T00:00:00"/>
    <d v="2021-07-01T00:00:00"/>
    <n v="15"/>
    <n v="0"/>
    <d v="2020-05-01T00:00:00"/>
    <n v="0"/>
    <n v="10"/>
    <n v="2"/>
    <n v="20"/>
  </r>
  <r>
    <x v="24"/>
    <x v="0"/>
    <m/>
    <m/>
    <m/>
    <n v="0"/>
    <n v="2"/>
    <d v="2020-04-01T00:00:00"/>
    <d v="2021-07-01T00:00:00"/>
    <n v="15"/>
    <n v="0"/>
    <d v="2020-06-01T00:00:00"/>
    <n v="0"/>
    <n v="10"/>
    <n v="2"/>
    <n v="20"/>
  </r>
  <r>
    <x v="24"/>
    <x v="0"/>
    <m/>
    <m/>
    <m/>
    <n v="0"/>
    <n v="2"/>
    <d v="2020-04-01T00:00:00"/>
    <d v="2021-07-01T00:00:00"/>
    <n v="15"/>
    <n v="0"/>
    <d v="2020-07-01T00:00:00"/>
    <n v="0"/>
    <n v="10"/>
    <n v="2"/>
    <n v="20"/>
  </r>
  <r>
    <x v="24"/>
    <x v="0"/>
    <m/>
    <m/>
    <m/>
    <n v="0"/>
    <n v="2"/>
    <d v="2020-04-01T00:00:00"/>
    <d v="2021-07-01T00:00:00"/>
    <n v="15"/>
    <n v="0"/>
    <d v="2020-08-01T00:00:00"/>
    <n v="0"/>
    <n v="10"/>
    <n v="2"/>
    <n v="20"/>
  </r>
  <r>
    <x v="24"/>
    <x v="0"/>
    <m/>
    <m/>
    <m/>
    <n v="0"/>
    <n v="2"/>
    <d v="2020-04-01T00:00:00"/>
    <d v="2021-07-01T00:00:00"/>
    <n v="15"/>
    <n v="0"/>
    <d v="2020-09-01T00:00:00"/>
    <n v="0"/>
    <n v="10"/>
    <n v="2"/>
    <n v="20"/>
  </r>
  <r>
    <x v="24"/>
    <x v="0"/>
    <m/>
    <m/>
    <m/>
    <n v="0"/>
    <n v="2"/>
    <d v="2020-04-01T00:00:00"/>
    <d v="2021-07-01T00:00:00"/>
    <n v="15"/>
    <n v="0"/>
    <d v="2020-10-01T00:00:00"/>
    <n v="0"/>
    <n v="10"/>
    <n v="2"/>
    <n v="20"/>
  </r>
  <r>
    <x v="24"/>
    <x v="0"/>
    <m/>
    <m/>
    <m/>
    <n v="0"/>
    <n v="2"/>
    <d v="2020-04-01T00:00:00"/>
    <d v="2021-07-01T00:00:00"/>
    <n v="15"/>
    <n v="0"/>
    <d v="2020-11-01T00:00:00"/>
    <n v="0"/>
    <n v="10"/>
    <n v="2"/>
    <n v="20"/>
  </r>
  <r>
    <x v="24"/>
    <x v="0"/>
    <m/>
    <m/>
    <m/>
    <n v="0"/>
    <n v="2"/>
    <d v="2020-04-01T00:00:00"/>
    <d v="2021-07-01T00:00:00"/>
    <n v="15"/>
    <n v="0"/>
    <d v="2020-12-01T00:00:00"/>
    <n v="0"/>
    <n v="10"/>
    <n v="2"/>
    <n v="20"/>
  </r>
  <r>
    <x v="24"/>
    <x v="0"/>
    <m/>
    <m/>
    <m/>
    <n v="0"/>
    <n v="2"/>
    <d v="2020-04-01T00:00:00"/>
    <d v="2021-07-01T00:00:00"/>
    <n v="15"/>
    <n v="0"/>
    <d v="2021-01-01T00:00:00"/>
    <n v="0"/>
    <n v="10"/>
    <n v="2"/>
    <n v="20"/>
  </r>
  <r>
    <x v="24"/>
    <x v="0"/>
    <m/>
    <m/>
    <m/>
    <n v="0"/>
    <n v="2"/>
    <d v="2020-04-01T00:00:00"/>
    <d v="2021-07-01T00:00:00"/>
    <n v="15"/>
    <n v="0"/>
    <d v="2021-02-01T00:00:00"/>
    <n v="0"/>
    <n v="10"/>
    <n v="2"/>
    <n v="20"/>
  </r>
  <r>
    <x v="24"/>
    <x v="0"/>
    <m/>
    <m/>
    <m/>
    <n v="0"/>
    <n v="2"/>
    <d v="2020-04-01T00:00:00"/>
    <d v="2021-07-01T00:00:00"/>
    <n v="15"/>
    <n v="0"/>
    <d v="2021-03-01T00:00:00"/>
    <n v="0"/>
    <n v="10"/>
    <n v="2"/>
    <n v="20"/>
  </r>
  <r>
    <x v="24"/>
    <x v="0"/>
    <m/>
    <m/>
    <m/>
    <n v="0"/>
    <n v="2"/>
    <d v="2020-04-01T00:00:00"/>
    <d v="2021-07-01T00:00:00"/>
    <n v="15"/>
    <n v="0"/>
    <d v="2021-04-01T00:00:00"/>
    <n v="0"/>
    <n v="10"/>
    <n v="2"/>
    <n v="20"/>
  </r>
  <r>
    <x v="24"/>
    <x v="0"/>
    <m/>
    <m/>
    <m/>
    <n v="0"/>
    <n v="1"/>
    <d v="2020-04-01T00:00:00"/>
    <d v="2021-07-01T00:00:00"/>
    <n v="15"/>
    <n v="0"/>
    <d v="2021-05-01T00:00:00"/>
    <n v="0"/>
    <n v="10"/>
    <n v="1"/>
    <n v="10"/>
  </r>
  <r>
    <x v="24"/>
    <x v="0"/>
    <m/>
    <m/>
    <m/>
    <n v="0"/>
    <n v="2"/>
    <d v="2020-04-01T00:00:00"/>
    <d v="2021-07-01T00:00:00"/>
    <n v="15"/>
    <n v="0"/>
    <d v="2021-06-01T00:00:00"/>
    <n v="0"/>
    <n v="10"/>
    <n v="2"/>
    <n v="20"/>
  </r>
  <r>
    <x v="25"/>
    <x v="0"/>
    <m/>
    <m/>
    <m/>
    <n v="0"/>
    <n v="35"/>
    <d v="2020-05-01T00:00:00"/>
    <d v="2021-07-01T00:00:00"/>
    <n v="14"/>
    <n v="0"/>
    <d v="2020-05-01T00:00:00"/>
    <n v="0"/>
    <n v="10"/>
    <n v="35"/>
    <n v="350"/>
  </r>
  <r>
    <x v="25"/>
    <x v="1"/>
    <m/>
    <m/>
    <m/>
    <n v="11"/>
    <n v="32"/>
    <d v="2020-05-01T00:00:00"/>
    <d v="2021-07-01T00:00:00"/>
    <n v="14"/>
    <n v="0"/>
    <d v="2020-06-01T00:00:00"/>
    <n v="110"/>
    <n v="10"/>
    <n v="21"/>
    <n v="210"/>
  </r>
  <r>
    <x v="25"/>
    <x v="1"/>
    <m/>
    <m/>
    <m/>
    <n v="27"/>
    <n v="30"/>
    <d v="2020-05-01T00:00:00"/>
    <d v="2021-07-01T00:00:00"/>
    <n v="14"/>
    <n v="0"/>
    <d v="2020-07-01T00:00:00"/>
    <n v="270"/>
    <n v="10"/>
    <n v="3"/>
    <n v="30"/>
  </r>
  <r>
    <x v="25"/>
    <x v="1"/>
    <m/>
    <m/>
    <m/>
    <n v="27"/>
    <n v="38"/>
    <d v="2020-05-01T00:00:00"/>
    <d v="2021-07-01T00:00:00"/>
    <n v="14"/>
    <n v="0"/>
    <d v="2020-08-01T00:00:00"/>
    <n v="270"/>
    <n v="10"/>
    <n v="11"/>
    <n v="110"/>
  </r>
  <r>
    <x v="25"/>
    <x v="1"/>
    <m/>
    <m/>
    <m/>
    <n v="27"/>
    <n v="30"/>
    <d v="2020-05-01T00:00:00"/>
    <d v="2021-07-01T00:00:00"/>
    <n v="14"/>
    <n v="0"/>
    <d v="2020-09-01T00:00:00"/>
    <n v="270"/>
    <n v="10"/>
    <n v="3"/>
    <n v="30"/>
  </r>
  <r>
    <x v="25"/>
    <x v="1"/>
    <m/>
    <m/>
    <m/>
    <n v="27"/>
    <n v="30"/>
    <d v="2020-05-01T00:00:00"/>
    <d v="2021-07-01T00:00:00"/>
    <n v="14"/>
    <n v="0"/>
    <d v="2020-10-01T00:00:00"/>
    <n v="270"/>
    <n v="10"/>
    <n v="3"/>
    <n v="30"/>
  </r>
  <r>
    <x v="25"/>
    <x v="1"/>
    <m/>
    <m/>
    <m/>
    <n v="27"/>
    <n v="32"/>
    <d v="2020-05-01T00:00:00"/>
    <d v="2021-07-01T00:00:00"/>
    <n v="14"/>
    <n v="0"/>
    <d v="2020-11-01T00:00:00"/>
    <n v="270"/>
    <n v="10"/>
    <n v="5"/>
    <n v="50"/>
  </r>
  <r>
    <x v="25"/>
    <x v="1"/>
    <m/>
    <m/>
    <m/>
    <n v="27"/>
    <n v="33"/>
    <d v="2020-05-01T00:00:00"/>
    <d v="2021-07-01T00:00:00"/>
    <n v="14"/>
    <n v="0"/>
    <d v="2020-12-01T00:00:00"/>
    <n v="270"/>
    <n v="10"/>
    <n v="6"/>
    <n v="60"/>
  </r>
  <r>
    <x v="25"/>
    <x v="1"/>
    <m/>
    <m/>
    <m/>
    <n v="27"/>
    <n v="33"/>
    <d v="2020-05-01T00:00:00"/>
    <d v="2021-07-01T00:00:00"/>
    <n v="14"/>
    <n v="0"/>
    <d v="2021-01-01T00:00:00"/>
    <n v="270"/>
    <n v="10"/>
    <n v="6"/>
    <n v="60"/>
  </r>
  <r>
    <x v="25"/>
    <x v="1"/>
    <m/>
    <m/>
    <m/>
    <n v="27"/>
    <n v="30"/>
    <d v="2020-05-01T00:00:00"/>
    <d v="2021-07-01T00:00:00"/>
    <n v="14"/>
    <n v="0"/>
    <d v="2021-02-01T00:00:00"/>
    <n v="270"/>
    <n v="10"/>
    <n v="3"/>
    <n v="30"/>
  </r>
  <r>
    <x v="25"/>
    <x v="1"/>
    <m/>
    <m/>
    <m/>
    <n v="27"/>
    <n v="28"/>
    <d v="2020-05-01T00:00:00"/>
    <d v="2021-07-01T00:00:00"/>
    <n v="14"/>
    <n v="0"/>
    <d v="2021-03-01T00:00:00"/>
    <n v="270"/>
    <n v="10"/>
    <n v="1"/>
    <n v="10"/>
  </r>
  <r>
    <x v="25"/>
    <x v="1"/>
    <m/>
    <m/>
    <m/>
    <n v="27"/>
    <n v="36"/>
    <d v="2020-05-01T00:00:00"/>
    <d v="2021-07-01T00:00:00"/>
    <n v="14"/>
    <n v="0"/>
    <d v="2021-04-01T00:00:00"/>
    <n v="270"/>
    <n v="10"/>
    <n v="9"/>
    <n v="90"/>
  </r>
  <r>
    <x v="25"/>
    <x v="1"/>
    <m/>
    <m/>
    <m/>
    <n v="27"/>
    <n v="36"/>
    <d v="2020-05-01T00:00:00"/>
    <d v="2021-07-01T00:00:00"/>
    <n v="14"/>
    <n v="0"/>
    <d v="2021-05-01T00:00:00"/>
    <n v="270"/>
    <n v="10"/>
    <n v="9"/>
    <n v="90"/>
  </r>
  <r>
    <x v="25"/>
    <x v="1"/>
    <m/>
    <m/>
    <m/>
    <n v="27"/>
    <n v="32"/>
    <d v="2020-05-01T00:00:00"/>
    <d v="2021-07-01T00:00:00"/>
    <n v="14"/>
    <n v="0"/>
    <d v="2021-06-01T00:00:00"/>
    <n v="270"/>
    <n v="10"/>
    <n v="5"/>
    <n v="50"/>
  </r>
  <r>
    <x v="26"/>
    <x v="0"/>
    <m/>
    <m/>
    <m/>
    <n v="0"/>
    <n v="30"/>
    <d v="2020-05-01T00:00:00"/>
    <d v="2021-07-01T00:00:00"/>
    <n v="14"/>
    <n v="0"/>
    <d v="2020-05-01T00:00:00"/>
    <n v="0"/>
    <n v="10"/>
    <n v="30"/>
    <n v="300"/>
  </r>
  <r>
    <x v="26"/>
    <x v="2"/>
    <m/>
    <m/>
    <m/>
    <n v="12"/>
    <n v="33"/>
    <d v="2020-05-01T00:00:00"/>
    <d v="2021-07-01T00:00:00"/>
    <n v="14"/>
    <n v="0"/>
    <d v="2020-06-01T00:00:00"/>
    <n v="300"/>
    <n v="25"/>
    <n v="21"/>
    <n v="525"/>
  </r>
  <r>
    <x v="26"/>
    <x v="2"/>
    <m/>
    <m/>
    <m/>
    <n v="21"/>
    <n v="29"/>
    <d v="2020-05-01T00:00:00"/>
    <d v="2021-07-01T00:00:00"/>
    <n v="14"/>
    <n v="0"/>
    <d v="2020-07-01T00:00:00"/>
    <n v="525"/>
    <n v="25"/>
    <n v="8"/>
    <n v="200"/>
  </r>
  <r>
    <x v="26"/>
    <x v="2"/>
    <m/>
    <m/>
    <m/>
    <n v="26"/>
    <n v="31"/>
    <d v="2020-05-01T00:00:00"/>
    <d v="2021-07-01T00:00:00"/>
    <n v="14"/>
    <n v="0"/>
    <d v="2020-08-01T00:00:00"/>
    <n v="650"/>
    <n v="25"/>
    <n v="5"/>
    <n v="125"/>
  </r>
  <r>
    <x v="26"/>
    <x v="2"/>
    <m/>
    <m/>
    <m/>
    <n v="26"/>
    <n v="26"/>
    <d v="2020-05-01T00:00:00"/>
    <d v="2021-07-01T00:00:00"/>
    <n v="14"/>
    <n v="0"/>
    <d v="2020-09-01T00:00:00"/>
    <n v="650"/>
    <n v="25"/>
    <n v="0"/>
    <n v="0"/>
  </r>
  <r>
    <x v="26"/>
    <x v="2"/>
    <m/>
    <m/>
    <m/>
    <n v="26"/>
    <n v="24"/>
    <d v="2020-05-01T00:00:00"/>
    <d v="2021-07-01T00:00:00"/>
    <n v="14"/>
    <n v="0"/>
    <d v="2020-10-01T00:00:00"/>
    <n v="650"/>
    <n v="25"/>
    <n v="0"/>
    <n v="0"/>
  </r>
  <r>
    <x v="26"/>
    <x v="2"/>
    <m/>
    <m/>
    <m/>
    <n v="26"/>
    <n v="34"/>
    <d v="2020-05-01T00:00:00"/>
    <d v="2021-07-01T00:00:00"/>
    <n v="14"/>
    <n v="0"/>
    <d v="2020-11-01T00:00:00"/>
    <n v="650"/>
    <n v="25"/>
    <n v="8"/>
    <n v="200"/>
  </r>
  <r>
    <x v="26"/>
    <x v="2"/>
    <m/>
    <m/>
    <m/>
    <n v="26"/>
    <n v="25"/>
    <d v="2020-05-01T00:00:00"/>
    <d v="2021-07-01T00:00:00"/>
    <n v="14"/>
    <n v="0"/>
    <d v="2020-12-01T00:00:00"/>
    <n v="650"/>
    <n v="25"/>
    <n v="0"/>
    <n v="0"/>
  </r>
  <r>
    <x v="26"/>
    <x v="2"/>
    <m/>
    <m/>
    <m/>
    <n v="26"/>
    <n v="27"/>
    <d v="2020-05-01T00:00:00"/>
    <d v="2021-07-01T00:00:00"/>
    <n v="14"/>
    <n v="0"/>
    <d v="2021-01-01T00:00:00"/>
    <n v="650"/>
    <n v="25"/>
    <n v="1"/>
    <n v="25"/>
  </r>
  <r>
    <x v="26"/>
    <x v="2"/>
    <m/>
    <m/>
    <m/>
    <n v="26"/>
    <n v="29"/>
    <d v="2020-05-01T00:00:00"/>
    <d v="2021-07-01T00:00:00"/>
    <n v="14"/>
    <n v="0"/>
    <d v="2021-02-01T00:00:00"/>
    <n v="650"/>
    <n v="25"/>
    <n v="3"/>
    <n v="75"/>
  </r>
  <r>
    <x v="26"/>
    <x v="2"/>
    <m/>
    <m/>
    <m/>
    <n v="26"/>
    <n v="32"/>
    <d v="2020-05-01T00:00:00"/>
    <d v="2021-07-01T00:00:00"/>
    <n v="14"/>
    <n v="0"/>
    <d v="2021-03-01T00:00:00"/>
    <n v="650"/>
    <n v="25"/>
    <n v="6"/>
    <n v="150"/>
  </r>
  <r>
    <x v="26"/>
    <x v="2"/>
    <m/>
    <m/>
    <m/>
    <n v="26"/>
    <n v="32"/>
    <d v="2020-05-01T00:00:00"/>
    <d v="2021-07-01T00:00:00"/>
    <n v="14"/>
    <n v="0"/>
    <d v="2021-04-01T00:00:00"/>
    <n v="650"/>
    <n v="25"/>
    <n v="6"/>
    <n v="150"/>
  </r>
  <r>
    <x v="26"/>
    <x v="2"/>
    <m/>
    <m/>
    <m/>
    <n v="26"/>
    <n v="28"/>
    <d v="2020-05-01T00:00:00"/>
    <d v="2021-07-01T00:00:00"/>
    <n v="14"/>
    <n v="0"/>
    <d v="2021-05-01T00:00:00"/>
    <n v="650"/>
    <n v="25"/>
    <n v="2"/>
    <n v="50"/>
  </r>
  <r>
    <x v="26"/>
    <x v="2"/>
    <m/>
    <m/>
    <m/>
    <n v="26"/>
    <n v="29"/>
    <d v="2020-05-01T00:00:00"/>
    <d v="2021-07-01T00:00:00"/>
    <n v="14"/>
    <n v="0"/>
    <d v="2021-06-01T00:00:00"/>
    <n v="650"/>
    <n v="25"/>
    <n v="3"/>
    <n v="75"/>
  </r>
  <r>
    <x v="27"/>
    <x v="0"/>
    <m/>
    <m/>
    <m/>
    <n v="0"/>
    <n v="31"/>
    <d v="2020-05-01T00:00:00"/>
    <d v="2021-07-01T00:00:00"/>
    <n v="14"/>
    <n v="0"/>
    <d v="2020-05-01T00:00:00"/>
    <n v="0"/>
    <n v="10"/>
    <n v="31"/>
    <n v="310"/>
  </r>
  <r>
    <x v="27"/>
    <x v="1"/>
    <m/>
    <m/>
    <m/>
    <n v="8"/>
    <n v="26"/>
    <d v="2020-05-01T00:00:00"/>
    <d v="2021-07-01T00:00:00"/>
    <n v="14"/>
    <n v="0"/>
    <d v="2020-06-01T00:00:00"/>
    <n v="80"/>
    <n v="10"/>
    <n v="18"/>
    <n v="180"/>
  </r>
  <r>
    <x v="27"/>
    <x v="1"/>
    <m/>
    <m/>
    <m/>
    <n v="25"/>
    <n v="33"/>
    <d v="2020-05-01T00:00:00"/>
    <d v="2021-07-01T00:00:00"/>
    <n v="14"/>
    <n v="0"/>
    <d v="2020-07-01T00:00:00"/>
    <n v="250"/>
    <n v="10"/>
    <n v="8"/>
    <n v="80"/>
  </r>
  <r>
    <x v="27"/>
    <x v="1"/>
    <m/>
    <m/>
    <m/>
    <n v="20"/>
    <n v="30"/>
    <d v="2020-05-01T00:00:00"/>
    <d v="2021-07-01T00:00:00"/>
    <n v="14"/>
    <n v="0"/>
    <d v="2020-08-01T00:00:00"/>
    <n v="200"/>
    <n v="10"/>
    <n v="10"/>
    <n v="100"/>
  </r>
  <r>
    <x v="27"/>
    <x v="1"/>
    <m/>
    <m/>
    <m/>
    <n v="25"/>
    <n v="31"/>
    <d v="2020-05-01T00:00:00"/>
    <d v="2021-07-01T00:00:00"/>
    <n v="14"/>
    <n v="0"/>
    <d v="2020-09-01T00:00:00"/>
    <n v="250"/>
    <n v="10"/>
    <n v="6"/>
    <n v="60"/>
  </r>
  <r>
    <x v="27"/>
    <x v="1"/>
    <m/>
    <m/>
    <m/>
    <n v="25"/>
    <n v="36"/>
    <d v="2020-05-01T00:00:00"/>
    <d v="2021-07-01T00:00:00"/>
    <n v="14"/>
    <n v="0"/>
    <d v="2020-10-01T00:00:00"/>
    <n v="250"/>
    <n v="10"/>
    <n v="11"/>
    <n v="110"/>
  </r>
  <r>
    <x v="27"/>
    <x v="1"/>
    <m/>
    <m/>
    <m/>
    <n v="25"/>
    <n v="28"/>
    <d v="2020-05-01T00:00:00"/>
    <d v="2021-07-01T00:00:00"/>
    <n v="14"/>
    <n v="0"/>
    <d v="2020-11-01T00:00:00"/>
    <n v="250"/>
    <n v="10"/>
    <n v="3"/>
    <n v="30"/>
  </r>
  <r>
    <x v="27"/>
    <x v="1"/>
    <m/>
    <m/>
    <m/>
    <n v="25"/>
    <n v="24"/>
    <d v="2020-05-01T00:00:00"/>
    <d v="2021-07-01T00:00:00"/>
    <n v="14"/>
    <n v="0"/>
    <d v="2020-12-01T00:00:00"/>
    <n v="250"/>
    <n v="10"/>
    <n v="0"/>
    <n v="0"/>
  </r>
  <r>
    <x v="27"/>
    <x v="1"/>
    <m/>
    <m/>
    <m/>
    <n v="25"/>
    <n v="32"/>
    <d v="2020-05-01T00:00:00"/>
    <d v="2021-07-01T00:00:00"/>
    <n v="14"/>
    <n v="0"/>
    <d v="2021-01-01T00:00:00"/>
    <n v="250"/>
    <n v="10"/>
    <n v="7"/>
    <n v="70"/>
  </r>
  <r>
    <x v="27"/>
    <x v="1"/>
    <m/>
    <m/>
    <m/>
    <n v="25"/>
    <n v="25"/>
    <d v="2020-05-01T00:00:00"/>
    <d v="2021-07-01T00:00:00"/>
    <n v="14"/>
    <n v="0"/>
    <d v="2021-02-01T00:00:00"/>
    <n v="250"/>
    <n v="10"/>
    <n v="0"/>
    <n v="0"/>
  </r>
  <r>
    <x v="27"/>
    <x v="1"/>
    <m/>
    <m/>
    <m/>
    <n v="25"/>
    <n v="33"/>
    <d v="2020-05-01T00:00:00"/>
    <d v="2021-07-01T00:00:00"/>
    <n v="14"/>
    <n v="0"/>
    <d v="2021-03-01T00:00:00"/>
    <n v="250"/>
    <n v="10"/>
    <n v="8"/>
    <n v="80"/>
  </r>
  <r>
    <x v="27"/>
    <x v="1"/>
    <m/>
    <m/>
    <m/>
    <n v="25"/>
    <n v="31"/>
    <d v="2020-05-01T00:00:00"/>
    <d v="2021-07-01T00:00:00"/>
    <n v="14"/>
    <n v="0"/>
    <d v="2021-04-01T00:00:00"/>
    <n v="250"/>
    <n v="10"/>
    <n v="6"/>
    <n v="60"/>
  </r>
  <r>
    <x v="27"/>
    <x v="1"/>
    <m/>
    <m/>
    <m/>
    <n v="25"/>
    <n v="31"/>
    <d v="2020-05-01T00:00:00"/>
    <d v="2021-07-01T00:00:00"/>
    <n v="14"/>
    <n v="0"/>
    <d v="2021-05-01T00:00:00"/>
    <n v="250"/>
    <n v="10"/>
    <n v="6"/>
    <n v="60"/>
  </r>
  <r>
    <x v="27"/>
    <x v="1"/>
    <m/>
    <m/>
    <m/>
    <n v="25"/>
    <n v="32"/>
    <d v="2020-05-01T00:00:00"/>
    <d v="2021-07-01T00:00:00"/>
    <n v="14"/>
    <n v="0"/>
    <d v="2021-06-01T00:00:00"/>
    <n v="250"/>
    <n v="10"/>
    <n v="7"/>
    <n v="70"/>
  </r>
  <r>
    <x v="28"/>
    <x v="0"/>
    <m/>
    <m/>
    <m/>
    <n v="0"/>
    <n v="9"/>
    <d v="2020-05-01T00:00:00"/>
    <d v="2020-06-01T00:00:00"/>
    <n v="1"/>
    <n v="12"/>
    <d v="2020-05-01T00:00:00"/>
    <n v="0"/>
    <n v="10"/>
    <n v="9"/>
    <n v="90"/>
  </r>
  <r>
    <x v="28"/>
    <x v="0"/>
    <m/>
    <m/>
    <m/>
    <n v="0"/>
    <n v="8"/>
    <d v="2020-05-01T00:00:00"/>
    <d v="2020-06-01T00:00:00"/>
    <n v="1"/>
    <n v="12"/>
    <d v="2020-06-01T00:00:00"/>
    <n v="0"/>
    <n v="10"/>
    <n v="8"/>
    <n v="80"/>
  </r>
  <r>
    <x v="29"/>
    <x v="0"/>
    <m/>
    <m/>
    <m/>
    <n v="0"/>
    <n v="8"/>
    <d v="2020-05-01T00:00:00"/>
    <d v="2021-07-01T00:00:00"/>
    <n v="14"/>
    <n v="0"/>
    <d v="2020-05-01T00:00:00"/>
    <n v="0"/>
    <n v="10"/>
    <n v="8"/>
    <n v="80"/>
  </r>
  <r>
    <x v="29"/>
    <x v="0"/>
    <m/>
    <m/>
    <m/>
    <n v="0"/>
    <n v="7"/>
    <d v="2020-05-01T00:00:00"/>
    <d v="2021-07-01T00:00:00"/>
    <n v="14"/>
    <n v="0"/>
    <d v="2020-06-01T00:00:00"/>
    <n v="0"/>
    <n v="10"/>
    <n v="7"/>
    <n v="70"/>
  </r>
  <r>
    <x v="29"/>
    <x v="0"/>
    <m/>
    <m/>
    <m/>
    <n v="0"/>
    <n v="9"/>
    <d v="2020-05-01T00:00:00"/>
    <d v="2021-07-01T00:00:00"/>
    <n v="14"/>
    <n v="0"/>
    <d v="2020-07-01T00:00:00"/>
    <n v="0"/>
    <n v="10"/>
    <n v="9"/>
    <n v="90"/>
  </r>
  <r>
    <x v="29"/>
    <x v="0"/>
    <m/>
    <m/>
    <m/>
    <n v="0"/>
    <n v="8"/>
    <d v="2020-05-01T00:00:00"/>
    <d v="2021-07-01T00:00:00"/>
    <n v="14"/>
    <n v="0"/>
    <d v="2020-08-01T00:00:00"/>
    <n v="0"/>
    <n v="10"/>
    <n v="8"/>
    <n v="80"/>
  </r>
  <r>
    <x v="29"/>
    <x v="0"/>
    <m/>
    <m/>
    <m/>
    <n v="0"/>
    <n v="7"/>
    <d v="2020-05-01T00:00:00"/>
    <d v="2021-07-01T00:00:00"/>
    <n v="14"/>
    <n v="0"/>
    <d v="2020-09-01T00:00:00"/>
    <n v="0"/>
    <n v="10"/>
    <n v="7"/>
    <n v="70"/>
  </r>
  <r>
    <x v="29"/>
    <x v="0"/>
    <m/>
    <m/>
    <m/>
    <n v="0"/>
    <n v="7"/>
    <d v="2020-05-01T00:00:00"/>
    <d v="2021-07-01T00:00:00"/>
    <n v="14"/>
    <n v="0"/>
    <d v="2020-10-01T00:00:00"/>
    <n v="0"/>
    <n v="10"/>
    <n v="7"/>
    <n v="70"/>
  </r>
  <r>
    <x v="29"/>
    <x v="0"/>
    <m/>
    <m/>
    <m/>
    <n v="0"/>
    <n v="9"/>
    <d v="2020-05-01T00:00:00"/>
    <d v="2021-07-01T00:00:00"/>
    <n v="14"/>
    <n v="0"/>
    <d v="2020-11-01T00:00:00"/>
    <n v="0"/>
    <n v="10"/>
    <n v="9"/>
    <n v="90"/>
  </r>
  <r>
    <x v="29"/>
    <x v="0"/>
    <m/>
    <m/>
    <m/>
    <n v="0"/>
    <n v="9"/>
    <d v="2020-05-01T00:00:00"/>
    <d v="2021-07-01T00:00:00"/>
    <n v="14"/>
    <n v="0"/>
    <d v="2020-12-01T00:00:00"/>
    <n v="0"/>
    <n v="10"/>
    <n v="9"/>
    <n v="90"/>
  </r>
  <r>
    <x v="29"/>
    <x v="0"/>
    <m/>
    <m/>
    <m/>
    <n v="0"/>
    <n v="8"/>
    <d v="2020-05-01T00:00:00"/>
    <d v="2021-07-01T00:00:00"/>
    <n v="14"/>
    <n v="0"/>
    <d v="2021-01-01T00:00:00"/>
    <n v="0"/>
    <n v="10"/>
    <n v="8"/>
    <n v="80"/>
  </r>
  <r>
    <x v="29"/>
    <x v="0"/>
    <m/>
    <m/>
    <m/>
    <n v="0"/>
    <n v="8"/>
    <d v="2020-05-01T00:00:00"/>
    <d v="2021-07-01T00:00:00"/>
    <n v="14"/>
    <n v="0"/>
    <d v="2021-02-01T00:00:00"/>
    <n v="0"/>
    <n v="10"/>
    <n v="8"/>
    <n v="80"/>
  </r>
  <r>
    <x v="29"/>
    <x v="0"/>
    <m/>
    <m/>
    <m/>
    <n v="0"/>
    <n v="8"/>
    <d v="2020-05-01T00:00:00"/>
    <d v="2021-07-01T00:00:00"/>
    <n v="14"/>
    <n v="0"/>
    <d v="2021-03-01T00:00:00"/>
    <n v="0"/>
    <n v="10"/>
    <n v="8"/>
    <n v="80"/>
  </r>
  <r>
    <x v="29"/>
    <x v="0"/>
    <m/>
    <m/>
    <m/>
    <n v="0"/>
    <n v="8"/>
    <d v="2020-05-01T00:00:00"/>
    <d v="2021-07-01T00:00:00"/>
    <n v="14"/>
    <n v="0"/>
    <d v="2021-04-01T00:00:00"/>
    <n v="0"/>
    <n v="10"/>
    <n v="8"/>
    <n v="80"/>
  </r>
  <r>
    <x v="29"/>
    <x v="0"/>
    <m/>
    <m/>
    <m/>
    <n v="0"/>
    <n v="9"/>
    <d v="2020-05-01T00:00:00"/>
    <d v="2021-07-01T00:00:00"/>
    <n v="14"/>
    <n v="0"/>
    <d v="2021-05-01T00:00:00"/>
    <n v="0"/>
    <n v="10"/>
    <n v="9"/>
    <n v="90"/>
  </r>
  <r>
    <x v="29"/>
    <x v="0"/>
    <m/>
    <m/>
    <m/>
    <n v="0"/>
    <n v="8"/>
    <d v="2020-05-01T00:00:00"/>
    <d v="2021-07-01T00:00:00"/>
    <n v="14"/>
    <n v="0"/>
    <d v="2021-06-01T00:00:00"/>
    <n v="0"/>
    <n v="10"/>
    <n v="8"/>
    <n v="80"/>
  </r>
  <r>
    <x v="30"/>
    <x v="0"/>
    <m/>
    <m/>
    <m/>
    <n v="0"/>
    <n v="5"/>
    <d v="2020-05-01T00:00:00"/>
    <d v="2021-07-01T00:00:00"/>
    <n v="14"/>
    <n v="0"/>
    <d v="2020-05-01T00:00:00"/>
    <n v="0"/>
    <n v="10"/>
    <n v="5"/>
    <n v="50"/>
  </r>
  <r>
    <x v="30"/>
    <x v="0"/>
    <m/>
    <m/>
    <m/>
    <n v="0"/>
    <n v="5"/>
    <d v="2020-05-01T00:00:00"/>
    <d v="2021-07-01T00:00:00"/>
    <n v="14"/>
    <n v="0"/>
    <d v="2020-06-01T00:00:00"/>
    <n v="0"/>
    <n v="10"/>
    <n v="5"/>
    <n v="50"/>
  </r>
  <r>
    <x v="30"/>
    <x v="0"/>
    <m/>
    <m/>
    <m/>
    <n v="0"/>
    <n v="6"/>
    <d v="2020-05-01T00:00:00"/>
    <d v="2021-07-01T00:00:00"/>
    <n v="14"/>
    <n v="0"/>
    <d v="2020-07-01T00:00:00"/>
    <n v="0"/>
    <n v="10"/>
    <n v="6"/>
    <n v="60"/>
  </r>
  <r>
    <x v="30"/>
    <x v="0"/>
    <m/>
    <m/>
    <m/>
    <n v="0"/>
    <n v="6"/>
    <d v="2020-05-01T00:00:00"/>
    <d v="2021-07-01T00:00:00"/>
    <n v="14"/>
    <n v="0"/>
    <d v="2020-08-01T00:00:00"/>
    <n v="0"/>
    <n v="10"/>
    <n v="6"/>
    <n v="60"/>
  </r>
  <r>
    <x v="30"/>
    <x v="0"/>
    <m/>
    <m/>
    <m/>
    <n v="0"/>
    <n v="5"/>
    <d v="2020-05-01T00:00:00"/>
    <d v="2021-07-01T00:00:00"/>
    <n v="14"/>
    <n v="0"/>
    <d v="2020-09-01T00:00:00"/>
    <n v="0"/>
    <n v="10"/>
    <n v="5"/>
    <n v="50"/>
  </r>
  <r>
    <x v="30"/>
    <x v="0"/>
    <m/>
    <m/>
    <m/>
    <n v="0"/>
    <n v="7"/>
    <d v="2020-05-01T00:00:00"/>
    <d v="2021-07-01T00:00:00"/>
    <n v="14"/>
    <n v="0"/>
    <d v="2020-10-01T00:00:00"/>
    <n v="0"/>
    <n v="10"/>
    <n v="7"/>
    <n v="70"/>
  </r>
  <r>
    <x v="30"/>
    <x v="0"/>
    <m/>
    <m/>
    <m/>
    <n v="0"/>
    <n v="6"/>
    <d v="2020-05-01T00:00:00"/>
    <d v="2021-07-01T00:00:00"/>
    <n v="14"/>
    <n v="0"/>
    <d v="2020-11-01T00:00:00"/>
    <n v="0"/>
    <n v="10"/>
    <n v="6"/>
    <n v="60"/>
  </r>
  <r>
    <x v="30"/>
    <x v="0"/>
    <m/>
    <m/>
    <m/>
    <n v="0"/>
    <n v="5"/>
    <d v="2020-05-01T00:00:00"/>
    <d v="2021-07-01T00:00:00"/>
    <n v="14"/>
    <n v="0"/>
    <d v="2020-12-01T00:00:00"/>
    <n v="0"/>
    <n v="10"/>
    <n v="5"/>
    <n v="50"/>
  </r>
  <r>
    <x v="30"/>
    <x v="0"/>
    <m/>
    <m/>
    <m/>
    <n v="0"/>
    <n v="6"/>
    <d v="2020-05-01T00:00:00"/>
    <d v="2021-07-01T00:00:00"/>
    <n v="14"/>
    <n v="0"/>
    <d v="2021-01-01T00:00:00"/>
    <n v="0"/>
    <n v="10"/>
    <n v="6"/>
    <n v="60"/>
  </r>
  <r>
    <x v="30"/>
    <x v="0"/>
    <m/>
    <m/>
    <m/>
    <n v="0"/>
    <n v="5"/>
    <d v="2020-05-01T00:00:00"/>
    <d v="2021-07-01T00:00:00"/>
    <n v="14"/>
    <n v="0"/>
    <d v="2021-02-01T00:00:00"/>
    <n v="0"/>
    <n v="10"/>
    <n v="5"/>
    <n v="50"/>
  </r>
  <r>
    <x v="30"/>
    <x v="0"/>
    <m/>
    <m/>
    <m/>
    <n v="0"/>
    <n v="5"/>
    <d v="2020-05-01T00:00:00"/>
    <d v="2021-07-01T00:00:00"/>
    <n v="14"/>
    <n v="0"/>
    <d v="2021-03-01T00:00:00"/>
    <n v="0"/>
    <n v="10"/>
    <n v="5"/>
    <n v="50"/>
  </r>
  <r>
    <x v="30"/>
    <x v="0"/>
    <m/>
    <m/>
    <m/>
    <n v="0"/>
    <n v="5"/>
    <d v="2020-05-01T00:00:00"/>
    <d v="2021-07-01T00:00:00"/>
    <n v="14"/>
    <n v="0"/>
    <d v="2021-04-01T00:00:00"/>
    <n v="0"/>
    <n v="10"/>
    <n v="5"/>
    <n v="50"/>
  </r>
  <r>
    <x v="30"/>
    <x v="0"/>
    <m/>
    <m/>
    <m/>
    <n v="0"/>
    <n v="4"/>
    <d v="2020-05-01T00:00:00"/>
    <d v="2021-07-01T00:00:00"/>
    <n v="14"/>
    <n v="0"/>
    <d v="2021-05-01T00:00:00"/>
    <n v="0"/>
    <n v="10"/>
    <n v="4"/>
    <n v="40"/>
  </r>
  <r>
    <x v="30"/>
    <x v="0"/>
    <m/>
    <m/>
    <m/>
    <n v="0"/>
    <n v="4"/>
    <d v="2020-05-01T00:00:00"/>
    <d v="2021-07-01T00:00:00"/>
    <n v="14"/>
    <n v="0"/>
    <d v="2021-06-01T00:00:00"/>
    <n v="0"/>
    <n v="10"/>
    <n v="4"/>
    <n v="40"/>
  </r>
  <r>
    <x v="31"/>
    <x v="0"/>
    <m/>
    <m/>
    <m/>
    <n v="0"/>
    <n v="5"/>
    <d v="2020-05-01T00:00:00"/>
    <d v="2021-03-01T00:00:00"/>
    <n v="10"/>
    <n v="3"/>
    <d v="2020-05-01T00:00:00"/>
    <n v="0"/>
    <n v="10"/>
    <n v="5"/>
    <n v="50"/>
  </r>
  <r>
    <x v="31"/>
    <x v="0"/>
    <m/>
    <m/>
    <m/>
    <n v="0"/>
    <n v="5"/>
    <d v="2020-05-01T00:00:00"/>
    <d v="2021-03-01T00:00:00"/>
    <n v="10"/>
    <n v="3"/>
    <d v="2020-06-01T00:00:00"/>
    <n v="0"/>
    <n v="10"/>
    <n v="5"/>
    <n v="50"/>
  </r>
  <r>
    <x v="31"/>
    <x v="0"/>
    <m/>
    <m/>
    <m/>
    <n v="0"/>
    <n v="5"/>
    <d v="2020-05-01T00:00:00"/>
    <d v="2021-03-01T00:00:00"/>
    <n v="10"/>
    <n v="3"/>
    <d v="2020-07-01T00:00:00"/>
    <n v="0"/>
    <n v="10"/>
    <n v="5"/>
    <n v="50"/>
  </r>
  <r>
    <x v="31"/>
    <x v="0"/>
    <m/>
    <m/>
    <m/>
    <n v="0"/>
    <n v="5"/>
    <d v="2020-05-01T00:00:00"/>
    <d v="2021-03-01T00:00:00"/>
    <n v="10"/>
    <n v="3"/>
    <d v="2020-08-01T00:00:00"/>
    <n v="0"/>
    <n v="10"/>
    <n v="5"/>
    <n v="50"/>
  </r>
  <r>
    <x v="31"/>
    <x v="0"/>
    <m/>
    <m/>
    <m/>
    <n v="0"/>
    <n v="3"/>
    <d v="2020-05-01T00:00:00"/>
    <d v="2021-03-01T00:00:00"/>
    <n v="10"/>
    <n v="3"/>
    <d v="2020-09-01T00:00:00"/>
    <n v="0"/>
    <n v="10"/>
    <n v="3"/>
    <n v="30"/>
  </r>
  <r>
    <x v="31"/>
    <x v="0"/>
    <m/>
    <m/>
    <m/>
    <n v="0"/>
    <n v="6"/>
    <d v="2020-05-01T00:00:00"/>
    <d v="2021-03-01T00:00:00"/>
    <n v="10"/>
    <n v="3"/>
    <d v="2020-10-01T00:00:00"/>
    <n v="0"/>
    <n v="10"/>
    <n v="6"/>
    <n v="60"/>
  </r>
  <r>
    <x v="31"/>
    <x v="0"/>
    <m/>
    <m/>
    <m/>
    <n v="0"/>
    <n v="4"/>
    <d v="2020-05-01T00:00:00"/>
    <d v="2021-03-01T00:00:00"/>
    <n v="10"/>
    <n v="3"/>
    <d v="2020-11-01T00:00:00"/>
    <n v="0"/>
    <n v="10"/>
    <n v="4"/>
    <n v="40"/>
  </r>
  <r>
    <x v="31"/>
    <x v="0"/>
    <m/>
    <m/>
    <m/>
    <n v="0"/>
    <n v="6"/>
    <d v="2020-05-01T00:00:00"/>
    <d v="2021-03-01T00:00:00"/>
    <n v="10"/>
    <n v="3"/>
    <d v="2020-12-01T00:00:00"/>
    <n v="0"/>
    <n v="10"/>
    <n v="6"/>
    <n v="60"/>
  </r>
  <r>
    <x v="31"/>
    <x v="0"/>
    <m/>
    <m/>
    <m/>
    <n v="0"/>
    <n v="5"/>
    <d v="2020-05-01T00:00:00"/>
    <d v="2021-03-01T00:00:00"/>
    <n v="10"/>
    <n v="3"/>
    <d v="2021-01-01T00:00:00"/>
    <n v="0"/>
    <n v="10"/>
    <n v="5"/>
    <n v="50"/>
  </r>
  <r>
    <x v="31"/>
    <x v="0"/>
    <m/>
    <m/>
    <m/>
    <n v="0"/>
    <n v="5"/>
    <d v="2020-05-01T00:00:00"/>
    <d v="2021-03-01T00:00:00"/>
    <n v="10"/>
    <n v="3"/>
    <d v="2021-02-01T00:00:00"/>
    <n v="0"/>
    <n v="10"/>
    <n v="5"/>
    <n v="50"/>
  </r>
  <r>
    <x v="31"/>
    <x v="0"/>
    <m/>
    <m/>
    <m/>
    <n v="0"/>
    <n v="5"/>
    <d v="2020-05-01T00:00:00"/>
    <d v="2021-03-01T00:00:00"/>
    <n v="10"/>
    <n v="3"/>
    <d v="2021-03-01T00:00:00"/>
    <n v="0"/>
    <n v="10"/>
    <n v="5"/>
    <n v="50"/>
  </r>
  <r>
    <x v="32"/>
    <x v="0"/>
    <m/>
    <m/>
    <m/>
    <n v="0"/>
    <n v="2"/>
    <d v="2020-05-01T00:00:00"/>
    <d v="2021-02-01T00:00:00"/>
    <n v="9"/>
    <n v="4"/>
    <d v="2020-05-01T00:00:00"/>
    <n v="0"/>
    <n v="10"/>
    <n v="2"/>
    <n v="20"/>
  </r>
  <r>
    <x v="32"/>
    <x v="0"/>
    <m/>
    <m/>
    <m/>
    <n v="0"/>
    <n v="2"/>
    <d v="2020-05-01T00:00:00"/>
    <d v="2021-02-01T00:00:00"/>
    <n v="9"/>
    <n v="4"/>
    <d v="2020-06-01T00:00:00"/>
    <n v="0"/>
    <n v="10"/>
    <n v="2"/>
    <n v="20"/>
  </r>
  <r>
    <x v="32"/>
    <x v="0"/>
    <m/>
    <m/>
    <m/>
    <n v="0"/>
    <n v="2"/>
    <d v="2020-05-01T00:00:00"/>
    <d v="2021-02-01T00:00:00"/>
    <n v="9"/>
    <n v="4"/>
    <d v="2020-07-01T00:00:00"/>
    <n v="0"/>
    <n v="10"/>
    <n v="2"/>
    <n v="20"/>
  </r>
  <r>
    <x v="32"/>
    <x v="0"/>
    <m/>
    <m/>
    <m/>
    <n v="0"/>
    <n v="2"/>
    <d v="2020-05-01T00:00:00"/>
    <d v="2021-02-01T00:00:00"/>
    <n v="9"/>
    <n v="4"/>
    <d v="2020-08-01T00:00:00"/>
    <n v="0"/>
    <n v="10"/>
    <n v="2"/>
    <n v="20"/>
  </r>
  <r>
    <x v="32"/>
    <x v="0"/>
    <m/>
    <m/>
    <m/>
    <n v="0"/>
    <n v="2"/>
    <d v="2020-05-01T00:00:00"/>
    <d v="2021-02-01T00:00:00"/>
    <n v="9"/>
    <n v="4"/>
    <d v="2020-09-01T00:00:00"/>
    <n v="0"/>
    <n v="10"/>
    <n v="2"/>
    <n v="20"/>
  </r>
  <r>
    <x v="32"/>
    <x v="0"/>
    <m/>
    <m/>
    <m/>
    <n v="0"/>
    <n v="2"/>
    <d v="2020-05-01T00:00:00"/>
    <d v="2021-02-01T00:00:00"/>
    <n v="9"/>
    <n v="4"/>
    <d v="2020-10-01T00:00:00"/>
    <n v="0"/>
    <n v="10"/>
    <n v="2"/>
    <n v="20"/>
  </r>
  <r>
    <x v="32"/>
    <x v="0"/>
    <m/>
    <m/>
    <m/>
    <n v="0"/>
    <n v="2"/>
    <d v="2020-05-01T00:00:00"/>
    <d v="2021-02-01T00:00:00"/>
    <n v="9"/>
    <n v="4"/>
    <d v="2020-11-01T00:00:00"/>
    <n v="0"/>
    <n v="10"/>
    <n v="2"/>
    <n v="20"/>
  </r>
  <r>
    <x v="32"/>
    <x v="0"/>
    <m/>
    <m/>
    <m/>
    <n v="0"/>
    <n v="2"/>
    <d v="2020-05-01T00:00:00"/>
    <d v="2021-02-01T00:00:00"/>
    <n v="9"/>
    <n v="4"/>
    <d v="2020-12-01T00:00:00"/>
    <n v="0"/>
    <n v="10"/>
    <n v="2"/>
    <n v="20"/>
  </r>
  <r>
    <x v="32"/>
    <x v="0"/>
    <m/>
    <m/>
    <m/>
    <n v="0"/>
    <n v="2"/>
    <d v="2020-05-01T00:00:00"/>
    <d v="2021-02-01T00:00:00"/>
    <n v="9"/>
    <n v="4"/>
    <d v="2021-01-01T00:00:00"/>
    <n v="0"/>
    <n v="10"/>
    <n v="2"/>
    <n v="20"/>
  </r>
  <r>
    <x v="32"/>
    <x v="0"/>
    <m/>
    <m/>
    <m/>
    <n v="0"/>
    <n v="2"/>
    <d v="2020-05-01T00:00:00"/>
    <d v="2021-02-01T00:00:00"/>
    <n v="9"/>
    <n v="4"/>
    <d v="2021-02-01T00:00:00"/>
    <n v="0"/>
    <n v="10"/>
    <n v="2"/>
    <n v="20"/>
  </r>
  <r>
    <x v="33"/>
    <x v="0"/>
    <m/>
    <m/>
    <m/>
    <n v="0"/>
    <n v="2"/>
    <d v="2020-05-01T00:00:00"/>
    <d v="2021-05-01T00:00:00"/>
    <n v="12"/>
    <n v="1"/>
    <d v="2020-05-01T00:00:00"/>
    <n v="0"/>
    <n v="10"/>
    <n v="2"/>
    <n v="20"/>
  </r>
  <r>
    <x v="33"/>
    <x v="0"/>
    <m/>
    <m/>
    <m/>
    <n v="0"/>
    <n v="2"/>
    <d v="2020-05-01T00:00:00"/>
    <d v="2021-05-01T00:00:00"/>
    <n v="12"/>
    <n v="1"/>
    <d v="2020-06-01T00:00:00"/>
    <n v="0"/>
    <n v="10"/>
    <n v="2"/>
    <n v="20"/>
  </r>
  <r>
    <x v="33"/>
    <x v="0"/>
    <m/>
    <m/>
    <m/>
    <n v="0"/>
    <n v="2"/>
    <d v="2020-05-01T00:00:00"/>
    <d v="2021-05-01T00:00:00"/>
    <n v="12"/>
    <n v="1"/>
    <d v="2020-07-01T00:00:00"/>
    <n v="0"/>
    <n v="10"/>
    <n v="2"/>
    <n v="20"/>
  </r>
  <r>
    <x v="33"/>
    <x v="0"/>
    <m/>
    <m/>
    <m/>
    <n v="0"/>
    <n v="2"/>
    <d v="2020-05-01T00:00:00"/>
    <d v="2021-05-01T00:00:00"/>
    <n v="12"/>
    <n v="1"/>
    <d v="2020-08-01T00:00:00"/>
    <n v="0"/>
    <n v="10"/>
    <n v="2"/>
    <n v="20"/>
  </r>
  <r>
    <x v="33"/>
    <x v="0"/>
    <m/>
    <m/>
    <m/>
    <n v="0"/>
    <n v="2"/>
    <d v="2020-05-01T00:00:00"/>
    <d v="2021-05-01T00:00:00"/>
    <n v="12"/>
    <n v="1"/>
    <d v="2020-09-01T00:00:00"/>
    <n v="0"/>
    <n v="10"/>
    <n v="2"/>
    <n v="20"/>
  </r>
  <r>
    <x v="33"/>
    <x v="0"/>
    <m/>
    <m/>
    <m/>
    <n v="0"/>
    <n v="2"/>
    <d v="2020-05-01T00:00:00"/>
    <d v="2021-05-01T00:00:00"/>
    <n v="12"/>
    <n v="1"/>
    <d v="2020-10-01T00:00:00"/>
    <n v="0"/>
    <n v="10"/>
    <n v="2"/>
    <n v="20"/>
  </r>
  <r>
    <x v="33"/>
    <x v="0"/>
    <m/>
    <m/>
    <m/>
    <n v="0"/>
    <n v="2"/>
    <d v="2020-05-01T00:00:00"/>
    <d v="2021-05-01T00:00:00"/>
    <n v="12"/>
    <n v="1"/>
    <d v="2020-11-01T00:00:00"/>
    <n v="0"/>
    <n v="10"/>
    <n v="2"/>
    <n v="20"/>
  </r>
  <r>
    <x v="33"/>
    <x v="0"/>
    <m/>
    <m/>
    <m/>
    <n v="0"/>
    <n v="2"/>
    <d v="2020-05-01T00:00:00"/>
    <d v="2021-05-01T00:00:00"/>
    <n v="12"/>
    <n v="1"/>
    <d v="2020-12-01T00:00:00"/>
    <n v="0"/>
    <n v="10"/>
    <n v="2"/>
    <n v="20"/>
  </r>
  <r>
    <x v="33"/>
    <x v="0"/>
    <m/>
    <m/>
    <m/>
    <n v="0"/>
    <n v="2"/>
    <d v="2020-05-01T00:00:00"/>
    <d v="2021-05-01T00:00:00"/>
    <n v="12"/>
    <n v="1"/>
    <d v="2021-01-01T00:00:00"/>
    <n v="0"/>
    <n v="10"/>
    <n v="2"/>
    <n v="20"/>
  </r>
  <r>
    <x v="33"/>
    <x v="0"/>
    <m/>
    <m/>
    <m/>
    <n v="0"/>
    <n v="2"/>
    <d v="2020-05-01T00:00:00"/>
    <d v="2021-05-01T00:00:00"/>
    <n v="12"/>
    <n v="1"/>
    <d v="2021-02-01T00:00:00"/>
    <n v="0"/>
    <n v="10"/>
    <n v="2"/>
    <n v="20"/>
  </r>
  <r>
    <x v="33"/>
    <x v="0"/>
    <m/>
    <m/>
    <m/>
    <n v="0"/>
    <n v="2"/>
    <d v="2020-05-01T00:00:00"/>
    <d v="2021-05-01T00:00:00"/>
    <n v="12"/>
    <n v="1"/>
    <d v="2021-03-01T00:00:00"/>
    <n v="0"/>
    <n v="10"/>
    <n v="2"/>
    <n v="20"/>
  </r>
  <r>
    <x v="33"/>
    <x v="0"/>
    <m/>
    <m/>
    <m/>
    <n v="0"/>
    <n v="2"/>
    <d v="2020-05-01T00:00:00"/>
    <d v="2021-05-01T00:00:00"/>
    <n v="12"/>
    <n v="1"/>
    <d v="2021-04-01T00:00:00"/>
    <n v="0"/>
    <n v="10"/>
    <n v="2"/>
    <n v="20"/>
  </r>
  <r>
    <x v="33"/>
    <x v="0"/>
    <m/>
    <m/>
    <m/>
    <n v="0"/>
    <n v="2"/>
    <d v="2020-05-01T00:00:00"/>
    <d v="2021-05-01T00:00:00"/>
    <n v="12"/>
    <n v="1"/>
    <d v="2021-05-01T00:00:00"/>
    <n v="0"/>
    <n v="10"/>
    <n v="2"/>
    <n v="20"/>
  </r>
  <r>
    <x v="34"/>
    <x v="0"/>
    <m/>
    <m/>
    <m/>
    <n v="0"/>
    <n v="2"/>
    <d v="2020-05-01T00:00:00"/>
    <d v="2021-02-01T00:00:00"/>
    <n v="9"/>
    <n v="4"/>
    <d v="2020-05-01T00:00:00"/>
    <n v="0"/>
    <n v="10"/>
    <n v="2"/>
    <n v="20"/>
  </r>
  <r>
    <x v="34"/>
    <x v="0"/>
    <m/>
    <m/>
    <m/>
    <n v="0"/>
    <n v="2"/>
    <d v="2020-05-01T00:00:00"/>
    <d v="2021-02-01T00:00:00"/>
    <n v="9"/>
    <n v="4"/>
    <d v="2020-06-01T00:00:00"/>
    <n v="0"/>
    <n v="10"/>
    <n v="2"/>
    <n v="20"/>
  </r>
  <r>
    <x v="34"/>
    <x v="0"/>
    <m/>
    <m/>
    <m/>
    <n v="0"/>
    <n v="2"/>
    <d v="2020-05-01T00:00:00"/>
    <d v="2021-02-01T00:00:00"/>
    <n v="9"/>
    <n v="4"/>
    <d v="2020-07-01T00:00:00"/>
    <n v="0"/>
    <n v="10"/>
    <n v="2"/>
    <n v="20"/>
  </r>
  <r>
    <x v="34"/>
    <x v="0"/>
    <m/>
    <m/>
    <m/>
    <n v="0"/>
    <n v="1"/>
    <d v="2020-05-01T00:00:00"/>
    <d v="2021-02-01T00:00:00"/>
    <n v="9"/>
    <n v="4"/>
    <d v="2020-08-01T00:00:00"/>
    <n v="0"/>
    <n v="10"/>
    <n v="1"/>
    <n v="10"/>
  </r>
  <r>
    <x v="34"/>
    <x v="0"/>
    <m/>
    <m/>
    <m/>
    <n v="0"/>
    <n v="2"/>
    <d v="2020-05-01T00:00:00"/>
    <d v="2021-02-01T00:00:00"/>
    <n v="9"/>
    <n v="4"/>
    <d v="2020-09-01T00:00:00"/>
    <n v="0"/>
    <n v="10"/>
    <n v="2"/>
    <n v="20"/>
  </r>
  <r>
    <x v="34"/>
    <x v="0"/>
    <m/>
    <m/>
    <m/>
    <n v="0"/>
    <n v="2"/>
    <d v="2020-05-01T00:00:00"/>
    <d v="2021-02-01T00:00:00"/>
    <n v="9"/>
    <n v="4"/>
    <d v="2020-10-01T00:00:00"/>
    <n v="0"/>
    <n v="10"/>
    <n v="2"/>
    <n v="20"/>
  </r>
  <r>
    <x v="34"/>
    <x v="0"/>
    <m/>
    <m/>
    <m/>
    <n v="0"/>
    <n v="2"/>
    <d v="2020-05-01T00:00:00"/>
    <d v="2021-02-01T00:00:00"/>
    <n v="9"/>
    <n v="4"/>
    <d v="2020-11-01T00:00:00"/>
    <n v="0"/>
    <n v="10"/>
    <n v="2"/>
    <n v="20"/>
  </r>
  <r>
    <x v="34"/>
    <x v="0"/>
    <m/>
    <m/>
    <m/>
    <n v="0"/>
    <n v="2"/>
    <d v="2020-05-01T00:00:00"/>
    <d v="2021-02-01T00:00:00"/>
    <n v="9"/>
    <n v="4"/>
    <d v="2020-12-01T00:00:00"/>
    <n v="0"/>
    <n v="10"/>
    <n v="2"/>
    <n v="20"/>
  </r>
  <r>
    <x v="34"/>
    <x v="0"/>
    <m/>
    <m/>
    <m/>
    <n v="0"/>
    <n v="2"/>
    <d v="2020-05-01T00:00:00"/>
    <d v="2021-02-01T00:00:00"/>
    <n v="9"/>
    <n v="4"/>
    <d v="2021-01-01T00:00:00"/>
    <n v="0"/>
    <n v="10"/>
    <n v="2"/>
    <n v="20"/>
  </r>
  <r>
    <x v="34"/>
    <x v="0"/>
    <m/>
    <m/>
    <m/>
    <n v="0"/>
    <n v="2"/>
    <d v="2020-05-01T00:00:00"/>
    <d v="2021-02-01T00:00:00"/>
    <n v="9"/>
    <n v="4"/>
    <d v="2021-02-01T00:00:00"/>
    <n v="0"/>
    <n v="10"/>
    <n v="2"/>
    <n v="20"/>
  </r>
  <r>
    <x v="35"/>
    <x v="0"/>
    <m/>
    <m/>
    <m/>
    <n v="0"/>
    <n v="2"/>
    <d v="2020-05-01T00:00:00"/>
    <d v="2021-07-01T00:00:00"/>
    <n v="14"/>
    <n v="0"/>
    <d v="2020-05-01T00:00:00"/>
    <n v="0"/>
    <n v="10"/>
    <n v="2"/>
    <n v="20"/>
  </r>
  <r>
    <x v="35"/>
    <x v="1"/>
    <m/>
    <m/>
    <m/>
    <n v="1"/>
    <n v="2"/>
    <d v="2020-05-01T00:00:00"/>
    <d v="2021-07-01T00:00:00"/>
    <n v="14"/>
    <n v="0"/>
    <d v="2020-06-01T00:00:00"/>
    <n v="10"/>
    <n v="10"/>
    <n v="1"/>
    <n v="10"/>
  </r>
  <r>
    <x v="35"/>
    <x v="1"/>
    <m/>
    <m/>
    <m/>
    <n v="1"/>
    <n v="2"/>
    <d v="2020-05-01T00:00:00"/>
    <d v="2021-07-01T00:00:00"/>
    <n v="14"/>
    <n v="0"/>
    <d v="2020-07-01T00:00:00"/>
    <n v="10"/>
    <n v="10"/>
    <n v="1"/>
    <n v="10"/>
  </r>
  <r>
    <x v="35"/>
    <x v="1"/>
    <m/>
    <m/>
    <m/>
    <n v="1"/>
    <n v="2"/>
    <d v="2020-05-01T00:00:00"/>
    <d v="2021-07-01T00:00:00"/>
    <n v="14"/>
    <n v="0"/>
    <d v="2020-08-01T00:00:00"/>
    <n v="10"/>
    <n v="10"/>
    <n v="1"/>
    <n v="10"/>
  </r>
  <r>
    <x v="35"/>
    <x v="1"/>
    <m/>
    <m/>
    <m/>
    <n v="1"/>
    <n v="2"/>
    <d v="2020-05-01T00:00:00"/>
    <d v="2021-07-01T00:00:00"/>
    <n v="14"/>
    <n v="0"/>
    <d v="2020-09-01T00:00:00"/>
    <n v="10"/>
    <n v="10"/>
    <n v="1"/>
    <n v="10"/>
  </r>
  <r>
    <x v="35"/>
    <x v="1"/>
    <m/>
    <m/>
    <m/>
    <n v="1"/>
    <n v="2"/>
    <d v="2020-05-01T00:00:00"/>
    <d v="2021-07-01T00:00:00"/>
    <n v="14"/>
    <n v="0"/>
    <d v="2020-10-01T00:00:00"/>
    <n v="10"/>
    <n v="10"/>
    <n v="1"/>
    <n v="10"/>
  </r>
  <r>
    <x v="35"/>
    <x v="1"/>
    <m/>
    <m/>
    <m/>
    <n v="1"/>
    <n v="2"/>
    <d v="2020-05-01T00:00:00"/>
    <d v="2021-07-01T00:00:00"/>
    <n v="14"/>
    <n v="0"/>
    <d v="2020-11-01T00:00:00"/>
    <n v="10"/>
    <n v="10"/>
    <n v="1"/>
    <n v="10"/>
  </r>
  <r>
    <x v="35"/>
    <x v="1"/>
    <m/>
    <m/>
    <m/>
    <n v="1"/>
    <n v="2"/>
    <d v="2020-05-01T00:00:00"/>
    <d v="2021-07-01T00:00:00"/>
    <n v="14"/>
    <n v="0"/>
    <d v="2020-12-01T00:00:00"/>
    <n v="10"/>
    <n v="10"/>
    <n v="1"/>
    <n v="10"/>
  </r>
  <r>
    <x v="35"/>
    <x v="1"/>
    <m/>
    <m/>
    <m/>
    <n v="1"/>
    <n v="2"/>
    <d v="2020-05-01T00:00:00"/>
    <d v="2021-07-01T00:00:00"/>
    <n v="14"/>
    <n v="0"/>
    <d v="2021-01-01T00:00:00"/>
    <n v="10"/>
    <n v="10"/>
    <n v="1"/>
    <n v="10"/>
  </r>
  <r>
    <x v="35"/>
    <x v="1"/>
    <m/>
    <m/>
    <m/>
    <n v="1"/>
    <n v="2"/>
    <d v="2020-05-01T00:00:00"/>
    <d v="2021-07-01T00:00:00"/>
    <n v="14"/>
    <n v="0"/>
    <d v="2021-02-01T00:00:00"/>
    <n v="10"/>
    <n v="10"/>
    <n v="1"/>
    <n v="10"/>
  </r>
  <r>
    <x v="35"/>
    <x v="1"/>
    <m/>
    <m/>
    <m/>
    <n v="1"/>
    <n v="2"/>
    <d v="2020-05-01T00:00:00"/>
    <d v="2021-07-01T00:00:00"/>
    <n v="14"/>
    <n v="0"/>
    <d v="2021-03-01T00:00:00"/>
    <n v="10"/>
    <n v="10"/>
    <n v="1"/>
    <n v="10"/>
  </r>
  <r>
    <x v="35"/>
    <x v="1"/>
    <m/>
    <m/>
    <m/>
    <n v="1"/>
    <n v="2"/>
    <d v="2020-05-01T00:00:00"/>
    <d v="2021-07-01T00:00:00"/>
    <n v="14"/>
    <n v="0"/>
    <d v="2021-04-01T00:00:00"/>
    <n v="10"/>
    <n v="10"/>
    <n v="1"/>
    <n v="10"/>
  </r>
  <r>
    <x v="35"/>
    <x v="1"/>
    <m/>
    <m/>
    <m/>
    <n v="1"/>
    <n v="1"/>
    <d v="2020-05-01T00:00:00"/>
    <d v="2021-07-01T00:00:00"/>
    <n v="14"/>
    <n v="0"/>
    <d v="2021-05-01T00:00:00"/>
    <n v="10"/>
    <n v="10"/>
    <n v="0"/>
    <n v="0"/>
  </r>
  <r>
    <x v="35"/>
    <x v="1"/>
    <m/>
    <m/>
    <m/>
    <n v="1"/>
    <n v="2"/>
    <d v="2020-05-01T00:00:00"/>
    <d v="2021-07-01T00:00:00"/>
    <n v="14"/>
    <n v="0"/>
    <d v="2021-06-01T00:00:00"/>
    <n v="10"/>
    <n v="10"/>
    <n v="1"/>
    <n v="10"/>
  </r>
  <r>
    <x v="36"/>
    <x v="0"/>
    <m/>
    <m/>
    <m/>
    <n v="0"/>
    <n v="65"/>
    <d v="2020-06-01T00:00:00"/>
    <d v="2021-07-01T00:00:00"/>
    <n v="13"/>
    <n v="0"/>
    <d v="2020-06-01T00:00:00"/>
    <n v="0"/>
    <n v="10"/>
    <n v="65"/>
    <n v="650"/>
  </r>
  <r>
    <x v="36"/>
    <x v="1"/>
    <m/>
    <m/>
    <m/>
    <n v="22"/>
    <n v="65"/>
    <d v="2020-06-01T00:00:00"/>
    <d v="2021-07-01T00:00:00"/>
    <n v="13"/>
    <n v="0"/>
    <d v="2020-07-01T00:00:00"/>
    <n v="220"/>
    <n v="10"/>
    <n v="43"/>
    <n v="430"/>
  </r>
  <r>
    <x v="36"/>
    <x v="1"/>
    <m/>
    <m/>
    <m/>
    <n v="53"/>
    <n v="61"/>
    <d v="2020-06-01T00:00:00"/>
    <d v="2021-07-01T00:00:00"/>
    <n v="13"/>
    <n v="0"/>
    <d v="2020-08-01T00:00:00"/>
    <n v="530"/>
    <n v="10"/>
    <n v="8"/>
    <n v="80"/>
  </r>
  <r>
    <x v="36"/>
    <x v="1"/>
    <m/>
    <m/>
    <m/>
    <n v="53"/>
    <n v="71"/>
    <d v="2020-06-01T00:00:00"/>
    <d v="2021-07-01T00:00:00"/>
    <n v="13"/>
    <n v="0"/>
    <d v="2020-09-01T00:00:00"/>
    <n v="530"/>
    <n v="10"/>
    <n v="18"/>
    <n v="180"/>
  </r>
  <r>
    <x v="36"/>
    <x v="1"/>
    <m/>
    <m/>
    <m/>
    <n v="53"/>
    <n v="56"/>
    <d v="2020-06-01T00:00:00"/>
    <d v="2021-07-01T00:00:00"/>
    <n v="13"/>
    <n v="0"/>
    <d v="2020-10-01T00:00:00"/>
    <n v="530"/>
    <n v="10"/>
    <n v="3"/>
    <n v="30"/>
  </r>
  <r>
    <x v="36"/>
    <x v="1"/>
    <m/>
    <m/>
    <m/>
    <n v="53"/>
    <n v="73"/>
    <d v="2020-06-01T00:00:00"/>
    <d v="2021-07-01T00:00:00"/>
    <n v="13"/>
    <n v="0"/>
    <d v="2020-11-01T00:00:00"/>
    <n v="530"/>
    <n v="10"/>
    <n v="20"/>
    <n v="200"/>
  </r>
  <r>
    <x v="36"/>
    <x v="1"/>
    <m/>
    <m/>
    <m/>
    <n v="53"/>
    <n v="66"/>
    <d v="2020-06-01T00:00:00"/>
    <d v="2021-07-01T00:00:00"/>
    <n v="13"/>
    <n v="0"/>
    <d v="2020-12-01T00:00:00"/>
    <n v="530"/>
    <n v="10"/>
    <n v="13"/>
    <n v="130"/>
  </r>
  <r>
    <x v="36"/>
    <x v="1"/>
    <m/>
    <m/>
    <m/>
    <n v="53"/>
    <n v="67"/>
    <d v="2020-06-01T00:00:00"/>
    <d v="2021-07-01T00:00:00"/>
    <n v="13"/>
    <n v="0"/>
    <d v="2021-01-01T00:00:00"/>
    <n v="530"/>
    <n v="10"/>
    <n v="14"/>
    <n v="140"/>
  </r>
  <r>
    <x v="36"/>
    <x v="1"/>
    <m/>
    <m/>
    <m/>
    <n v="53"/>
    <n v="62"/>
    <d v="2020-06-01T00:00:00"/>
    <d v="2021-07-01T00:00:00"/>
    <n v="13"/>
    <n v="0"/>
    <d v="2021-02-01T00:00:00"/>
    <n v="530"/>
    <n v="10"/>
    <n v="9"/>
    <n v="90"/>
  </r>
  <r>
    <x v="36"/>
    <x v="1"/>
    <m/>
    <m/>
    <m/>
    <n v="53"/>
    <n v="70"/>
    <d v="2020-06-01T00:00:00"/>
    <d v="2021-07-01T00:00:00"/>
    <n v="13"/>
    <n v="0"/>
    <d v="2021-03-01T00:00:00"/>
    <n v="530"/>
    <n v="10"/>
    <n v="17"/>
    <n v="170"/>
  </r>
  <r>
    <x v="36"/>
    <x v="1"/>
    <m/>
    <m/>
    <m/>
    <n v="53"/>
    <n v="63"/>
    <d v="2020-06-01T00:00:00"/>
    <d v="2021-07-01T00:00:00"/>
    <n v="13"/>
    <n v="0"/>
    <d v="2021-04-01T00:00:00"/>
    <n v="530"/>
    <n v="10"/>
    <n v="10"/>
    <n v="100"/>
  </r>
  <r>
    <x v="36"/>
    <x v="1"/>
    <m/>
    <m/>
    <m/>
    <n v="53"/>
    <n v="56"/>
    <d v="2020-06-01T00:00:00"/>
    <d v="2021-07-01T00:00:00"/>
    <n v="13"/>
    <n v="0"/>
    <d v="2021-05-01T00:00:00"/>
    <n v="530"/>
    <n v="10"/>
    <n v="3"/>
    <n v="30"/>
  </r>
  <r>
    <x v="36"/>
    <x v="1"/>
    <m/>
    <m/>
    <m/>
    <n v="53"/>
    <n v="66"/>
    <d v="2020-06-01T00:00:00"/>
    <d v="2021-07-01T00:00:00"/>
    <n v="13"/>
    <n v="0"/>
    <d v="2021-06-01T00:00:00"/>
    <n v="530"/>
    <n v="10"/>
    <n v="13"/>
    <n v="130"/>
  </r>
  <r>
    <x v="37"/>
    <x v="0"/>
    <m/>
    <m/>
    <m/>
    <n v="0"/>
    <n v="76"/>
    <d v="2020-06-01T00:00:00"/>
    <d v="2021-07-01T00:00:00"/>
    <n v="13"/>
    <n v="0"/>
    <d v="2020-06-01T00:00:00"/>
    <n v="0"/>
    <n v="10"/>
    <n v="76"/>
    <n v="760"/>
  </r>
  <r>
    <x v="37"/>
    <x v="2"/>
    <m/>
    <m/>
    <m/>
    <n v="18"/>
    <n v="65"/>
    <d v="2020-06-01T00:00:00"/>
    <d v="2021-07-01T00:00:00"/>
    <n v="13"/>
    <n v="0"/>
    <d v="2020-07-01T00:00:00"/>
    <n v="450"/>
    <n v="25"/>
    <n v="47"/>
    <n v="1175"/>
  </r>
  <r>
    <x v="37"/>
    <x v="2"/>
    <m/>
    <m/>
    <m/>
    <n v="27"/>
    <n v="72"/>
    <d v="2020-06-01T00:00:00"/>
    <d v="2021-07-01T00:00:00"/>
    <n v="13"/>
    <n v="0"/>
    <d v="2020-08-01T00:00:00"/>
    <n v="675"/>
    <n v="25"/>
    <n v="45"/>
    <n v="1125"/>
  </r>
  <r>
    <x v="37"/>
    <x v="2"/>
    <m/>
    <m/>
    <m/>
    <n v="52"/>
    <n v="72"/>
    <d v="2020-06-01T00:00:00"/>
    <d v="2021-07-01T00:00:00"/>
    <n v="13"/>
    <n v="0"/>
    <d v="2020-09-01T00:00:00"/>
    <n v="1300"/>
    <n v="25"/>
    <n v="20"/>
    <n v="500"/>
  </r>
  <r>
    <x v="37"/>
    <x v="2"/>
    <m/>
    <m/>
    <m/>
    <n v="52"/>
    <n v="52"/>
    <d v="2020-06-01T00:00:00"/>
    <d v="2021-07-01T00:00:00"/>
    <n v="13"/>
    <n v="0"/>
    <d v="2020-10-01T00:00:00"/>
    <n v="1300"/>
    <n v="25"/>
    <n v="0"/>
    <n v="0"/>
  </r>
  <r>
    <x v="37"/>
    <x v="2"/>
    <m/>
    <m/>
    <m/>
    <n v="52"/>
    <n v="64"/>
    <d v="2020-06-01T00:00:00"/>
    <d v="2021-07-01T00:00:00"/>
    <n v="13"/>
    <n v="0"/>
    <d v="2020-11-01T00:00:00"/>
    <n v="1300"/>
    <n v="25"/>
    <n v="12"/>
    <n v="300"/>
  </r>
  <r>
    <x v="37"/>
    <x v="2"/>
    <m/>
    <m/>
    <m/>
    <n v="52"/>
    <n v="68"/>
    <d v="2020-06-01T00:00:00"/>
    <d v="2021-07-01T00:00:00"/>
    <n v="13"/>
    <n v="0"/>
    <d v="2020-12-01T00:00:00"/>
    <n v="1300"/>
    <n v="25"/>
    <n v="16"/>
    <n v="400"/>
  </r>
  <r>
    <x v="37"/>
    <x v="2"/>
    <m/>
    <m/>
    <m/>
    <n v="52"/>
    <n v="61"/>
    <d v="2020-06-01T00:00:00"/>
    <d v="2021-07-01T00:00:00"/>
    <n v="13"/>
    <n v="0"/>
    <d v="2021-01-01T00:00:00"/>
    <n v="1300"/>
    <n v="25"/>
    <n v="9"/>
    <n v="225"/>
  </r>
  <r>
    <x v="37"/>
    <x v="2"/>
    <m/>
    <m/>
    <m/>
    <n v="52"/>
    <n v="60"/>
    <d v="2020-06-01T00:00:00"/>
    <d v="2021-07-01T00:00:00"/>
    <n v="13"/>
    <n v="0"/>
    <d v="2021-02-01T00:00:00"/>
    <n v="1300"/>
    <n v="25"/>
    <n v="8"/>
    <n v="200"/>
  </r>
  <r>
    <x v="37"/>
    <x v="2"/>
    <m/>
    <m/>
    <m/>
    <n v="52"/>
    <n v="54"/>
    <d v="2020-06-01T00:00:00"/>
    <d v="2021-07-01T00:00:00"/>
    <n v="13"/>
    <n v="0"/>
    <d v="2021-03-01T00:00:00"/>
    <n v="1300"/>
    <n v="25"/>
    <n v="2"/>
    <n v="50"/>
  </r>
  <r>
    <x v="37"/>
    <x v="2"/>
    <m/>
    <m/>
    <m/>
    <n v="52"/>
    <n v="74"/>
    <d v="2020-06-01T00:00:00"/>
    <d v="2021-07-01T00:00:00"/>
    <n v="13"/>
    <n v="0"/>
    <d v="2021-04-01T00:00:00"/>
    <n v="1300"/>
    <n v="25"/>
    <n v="22"/>
    <n v="550"/>
  </r>
  <r>
    <x v="37"/>
    <x v="2"/>
    <m/>
    <m/>
    <m/>
    <n v="52"/>
    <n v="50"/>
    <d v="2020-06-01T00:00:00"/>
    <d v="2021-07-01T00:00:00"/>
    <n v="13"/>
    <n v="0"/>
    <d v="2021-05-01T00:00:00"/>
    <n v="1300"/>
    <n v="25"/>
    <n v="0"/>
    <n v="0"/>
  </r>
  <r>
    <x v="37"/>
    <x v="2"/>
    <m/>
    <m/>
    <m/>
    <n v="52"/>
    <n v="64"/>
    <d v="2020-06-01T00:00:00"/>
    <d v="2021-07-01T00:00:00"/>
    <n v="13"/>
    <n v="0"/>
    <d v="2021-06-01T00:00:00"/>
    <n v="1300"/>
    <n v="25"/>
    <n v="12"/>
    <n v="300"/>
  </r>
  <r>
    <x v="38"/>
    <x v="0"/>
    <m/>
    <m/>
    <m/>
    <n v="0"/>
    <n v="53"/>
    <d v="2020-06-01T00:00:00"/>
    <d v="2021-07-01T00:00:00"/>
    <n v="13"/>
    <n v="0"/>
    <d v="2020-06-01T00:00:00"/>
    <n v="0"/>
    <n v="10"/>
    <n v="53"/>
    <n v="530"/>
  </r>
  <r>
    <x v="38"/>
    <x v="1"/>
    <m/>
    <m/>
    <m/>
    <n v="21"/>
    <n v="37"/>
    <d v="2020-06-01T00:00:00"/>
    <d v="2021-07-01T00:00:00"/>
    <n v="13"/>
    <n v="0"/>
    <d v="2020-07-01T00:00:00"/>
    <n v="210"/>
    <n v="10"/>
    <n v="16"/>
    <n v="160"/>
  </r>
  <r>
    <x v="38"/>
    <x v="1"/>
    <m/>
    <m/>
    <m/>
    <n v="40"/>
    <n v="55"/>
    <d v="2020-06-01T00:00:00"/>
    <d v="2021-07-01T00:00:00"/>
    <n v="13"/>
    <n v="0"/>
    <d v="2020-08-01T00:00:00"/>
    <n v="400"/>
    <n v="10"/>
    <n v="15"/>
    <n v="150"/>
  </r>
  <r>
    <x v="38"/>
    <x v="1"/>
    <m/>
    <m/>
    <m/>
    <n v="40"/>
    <n v="45"/>
    <d v="2020-06-01T00:00:00"/>
    <d v="2021-07-01T00:00:00"/>
    <n v="13"/>
    <n v="0"/>
    <d v="2020-09-01T00:00:00"/>
    <n v="400"/>
    <n v="10"/>
    <n v="5"/>
    <n v="50"/>
  </r>
  <r>
    <x v="38"/>
    <x v="1"/>
    <m/>
    <m/>
    <m/>
    <n v="40"/>
    <n v="43"/>
    <d v="2020-06-01T00:00:00"/>
    <d v="2021-07-01T00:00:00"/>
    <n v="13"/>
    <n v="0"/>
    <d v="2020-10-01T00:00:00"/>
    <n v="400"/>
    <n v="10"/>
    <n v="3"/>
    <n v="30"/>
  </r>
  <r>
    <x v="38"/>
    <x v="1"/>
    <m/>
    <m/>
    <m/>
    <n v="40"/>
    <n v="37"/>
    <d v="2020-06-01T00:00:00"/>
    <d v="2021-07-01T00:00:00"/>
    <n v="13"/>
    <n v="0"/>
    <d v="2020-11-01T00:00:00"/>
    <n v="400"/>
    <n v="10"/>
    <n v="0"/>
    <n v="0"/>
  </r>
  <r>
    <x v="38"/>
    <x v="1"/>
    <m/>
    <m/>
    <m/>
    <n v="40"/>
    <n v="61"/>
    <d v="2020-06-01T00:00:00"/>
    <d v="2021-07-01T00:00:00"/>
    <n v="13"/>
    <n v="0"/>
    <d v="2020-12-01T00:00:00"/>
    <n v="400"/>
    <n v="10"/>
    <n v="21"/>
    <n v="210"/>
  </r>
  <r>
    <x v="38"/>
    <x v="1"/>
    <m/>
    <m/>
    <m/>
    <n v="40"/>
    <n v="42"/>
    <d v="2020-06-01T00:00:00"/>
    <d v="2021-07-01T00:00:00"/>
    <n v="13"/>
    <n v="0"/>
    <d v="2021-01-01T00:00:00"/>
    <n v="400"/>
    <n v="10"/>
    <n v="2"/>
    <n v="20"/>
  </r>
  <r>
    <x v="38"/>
    <x v="1"/>
    <m/>
    <m/>
    <m/>
    <n v="40"/>
    <n v="46"/>
    <d v="2020-06-01T00:00:00"/>
    <d v="2021-07-01T00:00:00"/>
    <n v="13"/>
    <n v="0"/>
    <d v="2021-02-01T00:00:00"/>
    <n v="400"/>
    <n v="10"/>
    <n v="6"/>
    <n v="60"/>
  </r>
  <r>
    <x v="38"/>
    <x v="1"/>
    <m/>
    <m/>
    <m/>
    <n v="40"/>
    <n v="57"/>
    <d v="2020-06-01T00:00:00"/>
    <d v="2021-07-01T00:00:00"/>
    <n v="13"/>
    <n v="0"/>
    <d v="2021-03-01T00:00:00"/>
    <n v="400"/>
    <n v="10"/>
    <n v="17"/>
    <n v="170"/>
  </r>
  <r>
    <x v="38"/>
    <x v="1"/>
    <m/>
    <m/>
    <m/>
    <n v="40"/>
    <n v="45"/>
    <d v="2020-06-01T00:00:00"/>
    <d v="2021-07-01T00:00:00"/>
    <n v="13"/>
    <n v="0"/>
    <d v="2021-04-01T00:00:00"/>
    <n v="400"/>
    <n v="10"/>
    <n v="5"/>
    <n v="50"/>
  </r>
  <r>
    <x v="38"/>
    <x v="1"/>
    <m/>
    <m/>
    <m/>
    <n v="40"/>
    <n v="45"/>
    <d v="2020-06-01T00:00:00"/>
    <d v="2021-07-01T00:00:00"/>
    <n v="13"/>
    <n v="0"/>
    <d v="2021-05-01T00:00:00"/>
    <n v="400"/>
    <n v="10"/>
    <n v="5"/>
    <n v="50"/>
  </r>
  <r>
    <x v="38"/>
    <x v="1"/>
    <m/>
    <m/>
    <m/>
    <n v="40"/>
    <n v="51"/>
    <d v="2020-06-01T00:00:00"/>
    <d v="2021-07-01T00:00:00"/>
    <n v="13"/>
    <n v="0"/>
    <d v="2021-06-01T00:00:00"/>
    <n v="400"/>
    <n v="10"/>
    <n v="11"/>
    <n v="110"/>
  </r>
  <r>
    <x v="39"/>
    <x v="0"/>
    <m/>
    <m/>
    <m/>
    <n v="0"/>
    <n v="48"/>
    <d v="2020-06-01T00:00:00"/>
    <d v="2021-07-01T00:00:00"/>
    <n v="13"/>
    <n v="0"/>
    <d v="2020-06-01T00:00:00"/>
    <n v="0"/>
    <n v="10"/>
    <n v="48"/>
    <n v="480"/>
  </r>
  <r>
    <x v="39"/>
    <x v="1"/>
    <m/>
    <m/>
    <m/>
    <n v="16"/>
    <n v="47"/>
    <d v="2020-06-01T00:00:00"/>
    <d v="2021-07-01T00:00:00"/>
    <n v="13"/>
    <n v="0"/>
    <d v="2020-07-01T00:00:00"/>
    <n v="160"/>
    <n v="10"/>
    <n v="31"/>
    <n v="310"/>
  </r>
  <r>
    <x v="39"/>
    <x v="1"/>
    <m/>
    <m/>
    <m/>
    <n v="26"/>
    <n v="37"/>
    <d v="2020-06-01T00:00:00"/>
    <d v="2021-07-01T00:00:00"/>
    <n v="13"/>
    <n v="0"/>
    <d v="2020-08-01T00:00:00"/>
    <n v="260"/>
    <n v="10"/>
    <n v="11"/>
    <n v="110"/>
  </r>
  <r>
    <x v="39"/>
    <x v="1"/>
    <m/>
    <m/>
    <m/>
    <n v="36"/>
    <n v="33"/>
    <d v="2020-06-01T00:00:00"/>
    <d v="2021-07-01T00:00:00"/>
    <n v="13"/>
    <n v="0"/>
    <d v="2020-09-01T00:00:00"/>
    <n v="360"/>
    <n v="10"/>
    <n v="0"/>
    <n v="0"/>
  </r>
  <r>
    <x v="39"/>
    <x v="1"/>
    <m/>
    <m/>
    <m/>
    <n v="36"/>
    <n v="42"/>
    <d v="2020-06-01T00:00:00"/>
    <d v="2021-07-01T00:00:00"/>
    <n v="13"/>
    <n v="0"/>
    <d v="2020-10-01T00:00:00"/>
    <n v="360"/>
    <n v="10"/>
    <n v="6"/>
    <n v="60"/>
  </r>
  <r>
    <x v="39"/>
    <x v="1"/>
    <m/>
    <m/>
    <m/>
    <n v="36"/>
    <n v="47"/>
    <d v="2020-06-01T00:00:00"/>
    <d v="2021-07-01T00:00:00"/>
    <n v="13"/>
    <n v="0"/>
    <d v="2020-11-01T00:00:00"/>
    <n v="360"/>
    <n v="10"/>
    <n v="11"/>
    <n v="110"/>
  </r>
  <r>
    <x v="39"/>
    <x v="1"/>
    <m/>
    <m/>
    <m/>
    <n v="36"/>
    <n v="53"/>
    <d v="2020-06-01T00:00:00"/>
    <d v="2021-07-01T00:00:00"/>
    <n v="13"/>
    <n v="0"/>
    <d v="2020-12-01T00:00:00"/>
    <n v="360"/>
    <n v="10"/>
    <n v="17"/>
    <n v="170"/>
  </r>
  <r>
    <x v="39"/>
    <x v="1"/>
    <m/>
    <m/>
    <m/>
    <n v="36"/>
    <n v="44"/>
    <d v="2020-06-01T00:00:00"/>
    <d v="2021-07-01T00:00:00"/>
    <n v="13"/>
    <n v="0"/>
    <d v="2021-01-01T00:00:00"/>
    <n v="360"/>
    <n v="10"/>
    <n v="8"/>
    <n v="80"/>
  </r>
  <r>
    <x v="39"/>
    <x v="1"/>
    <m/>
    <m/>
    <m/>
    <n v="36"/>
    <n v="31"/>
    <d v="2020-06-01T00:00:00"/>
    <d v="2021-07-01T00:00:00"/>
    <n v="13"/>
    <n v="0"/>
    <d v="2021-02-01T00:00:00"/>
    <n v="360"/>
    <n v="10"/>
    <n v="0"/>
    <n v="0"/>
  </r>
  <r>
    <x v="39"/>
    <x v="1"/>
    <m/>
    <m/>
    <m/>
    <n v="36"/>
    <n v="41"/>
    <d v="2020-06-01T00:00:00"/>
    <d v="2021-07-01T00:00:00"/>
    <n v="13"/>
    <n v="0"/>
    <d v="2021-03-01T00:00:00"/>
    <n v="360"/>
    <n v="10"/>
    <n v="5"/>
    <n v="50"/>
  </r>
  <r>
    <x v="39"/>
    <x v="1"/>
    <m/>
    <m/>
    <m/>
    <n v="36"/>
    <n v="50"/>
    <d v="2020-06-01T00:00:00"/>
    <d v="2021-07-01T00:00:00"/>
    <n v="13"/>
    <n v="0"/>
    <d v="2021-04-01T00:00:00"/>
    <n v="360"/>
    <n v="10"/>
    <n v="14"/>
    <n v="140"/>
  </r>
  <r>
    <x v="39"/>
    <x v="1"/>
    <m/>
    <m/>
    <m/>
    <n v="36"/>
    <n v="46"/>
    <d v="2020-06-01T00:00:00"/>
    <d v="2021-07-01T00:00:00"/>
    <n v="13"/>
    <n v="0"/>
    <d v="2021-05-01T00:00:00"/>
    <n v="360"/>
    <n v="10"/>
    <n v="10"/>
    <n v="100"/>
  </r>
  <r>
    <x v="39"/>
    <x v="1"/>
    <m/>
    <m/>
    <m/>
    <n v="36"/>
    <n v="43"/>
    <d v="2020-06-01T00:00:00"/>
    <d v="2021-07-01T00:00:00"/>
    <n v="13"/>
    <n v="0"/>
    <d v="2021-06-01T00:00:00"/>
    <n v="360"/>
    <n v="10"/>
    <n v="7"/>
    <n v="70"/>
  </r>
  <r>
    <x v="40"/>
    <x v="0"/>
    <m/>
    <m/>
    <m/>
    <n v="0"/>
    <n v="30"/>
    <d v="2020-06-01T00:00:00"/>
    <d v="2021-07-01T00:00:00"/>
    <n v="13"/>
    <n v="0"/>
    <d v="2020-06-01T00:00:00"/>
    <n v="0"/>
    <n v="10"/>
    <n v="30"/>
    <n v="300"/>
  </r>
  <r>
    <x v="40"/>
    <x v="2"/>
    <m/>
    <m/>
    <m/>
    <n v="10"/>
    <n v="38"/>
    <d v="2020-06-01T00:00:00"/>
    <d v="2021-07-01T00:00:00"/>
    <n v="13"/>
    <n v="0"/>
    <d v="2020-07-01T00:00:00"/>
    <n v="250"/>
    <n v="25"/>
    <n v="28"/>
    <n v="700"/>
  </r>
  <r>
    <x v="40"/>
    <x v="2"/>
    <m/>
    <m/>
    <m/>
    <n v="32"/>
    <n v="32"/>
    <d v="2020-06-01T00:00:00"/>
    <d v="2021-07-01T00:00:00"/>
    <n v="13"/>
    <n v="0"/>
    <d v="2020-08-01T00:00:00"/>
    <n v="800"/>
    <n v="25"/>
    <n v="0"/>
    <n v="0"/>
  </r>
  <r>
    <x v="40"/>
    <x v="2"/>
    <m/>
    <m/>
    <m/>
    <n v="32"/>
    <n v="39"/>
    <d v="2020-06-01T00:00:00"/>
    <d v="2021-07-01T00:00:00"/>
    <n v="13"/>
    <n v="0"/>
    <d v="2020-09-01T00:00:00"/>
    <n v="800"/>
    <n v="25"/>
    <n v="7"/>
    <n v="175"/>
  </r>
  <r>
    <x v="40"/>
    <x v="2"/>
    <m/>
    <m/>
    <m/>
    <n v="32"/>
    <n v="32"/>
    <d v="2020-06-01T00:00:00"/>
    <d v="2021-07-01T00:00:00"/>
    <n v="13"/>
    <n v="0"/>
    <d v="2020-10-01T00:00:00"/>
    <n v="800"/>
    <n v="25"/>
    <n v="0"/>
    <n v="0"/>
  </r>
  <r>
    <x v="40"/>
    <x v="2"/>
    <m/>
    <m/>
    <m/>
    <n v="32"/>
    <n v="47"/>
    <d v="2020-06-01T00:00:00"/>
    <d v="2021-07-01T00:00:00"/>
    <n v="13"/>
    <n v="0"/>
    <d v="2020-11-01T00:00:00"/>
    <n v="800"/>
    <n v="25"/>
    <n v="15"/>
    <n v="375"/>
  </r>
  <r>
    <x v="40"/>
    <x v="2"/>
    <m/>
    <m/>
    <m/>
    <n v="32"/>
    <n v="41"/>
    <d v="2020-06-01T00:00:00"/>
    <d v="2021-07-01T00:00:00"/>
    <n v="13"/>
    <n v="0"/>
    <d v="2020-12-01T00:00:00"/>
    <n v="800"/>
    <n v="25"/>
    <n v="9"/>
    <n v="225"/>
  </r>
  <r>
    <x v="40"/>
    <x v="2"/>
    <m/>
    <m/>
    <m/>
    <n v="32"/>
    <n v="38"/>
    <d v="2020-06-01T00:00:00"/>
    <d v="2021-07-01T00:00:00"/>
    <n v="13"/>
    <n v="0"/>
    <d v="2021-01-01T00:00:00"/>
    <n v="800"/>
    <n v="25"/>
    <n v="6"/>
    <n v="150"/>
  </r>
  <r>
    <x v="40"/>
    <x v="2"/>
    <m/>
    <m/>
    <m/>
    <n v="32"/>
    <n v="38"/>
    <d v="2020-06-01T00:00:00"/>
    <d v="2021-07-01T00:00:00"/>
    <n v="13"/>
    <n v="0"/>
    <d v="2021-02-01T00:00:00"/>
    <n v="800"/>
    <n v="25"/>
    <n v="6"/>
    <n v="150"/>
  </r>
  <r>
    <x v="40"/>
    <x v="2"/>
    <m/>
    <m/>
    <m/>
    <n v="32"/>
    <n v="39"/>
    <d v="2020-06-01T00:00:00"/>
    <d v="2021-07-01T00:00:00"/>
    <n v="13"/>
    <n v="0"/>
    <d v="2021-03-01T00:00:00"/>
    <n v="800"/>
    <n v="25"/>
    <n v="7"/>
    <n v="175"/>
  </r>
  <r>
    <x v="40"/>
    <x v="2"/>
    <m/>
    <m/>
    <m/>
    <n v="32"/>
    <n v="37"/>
    <d v="2020-06-01T00:00:00"/>
    <d v="2021-07-01T00:00:00"/>
    <n v="13"/>
    <n v="0"/>
    <d v="2021-04-01T00:00:00"/>
    <n v="800"/>
    <n v="25"/>
    <n v="5"/>
    <n v="125"/>
  </r>
  <r>
    <x v="40"/>
    <x v="2"/>
    <m/>
    <m/>
    <m/>
    <n v="32"/>
    <n v="41"/>
    <d v="2020-06-01T00:00:00"/>
    <d v="2021-07-01T00:00:00"/>
    <n v="13"/>
    <n v="0"/>
    <d v="2021-05-01T00:00:00"/>
    <n v="800"/>
    <n v="25"/>
    <n v="9"/>
    <n v="225"/>
  </r>
  <r>
    <x v="40"/>
    <x v="2"/>
    <m/>
    <m/>
    <m/>
    <n v="32"/>
    <n v="45"/>
    <d v="2020-06-01T00:00:00"/>
    <d v="2021-07-01T00:00:00"/>
    <n v="13"/>
    <n v="0"/>
    <d v="2021-06-01T00:00:00"/>
    <n v="800"/>
    <n v="25"/>
    <n v="13"/>
    <n v="325"/>
  </r>
  <r>
    <x v="41"/>
    <x v="0"/>
    <m/>
    <m/>
    <m/>
    <n v="0"/>
    <n v="31"/>
    <d v="2020-06-01T00:00:00"/>
    <d v="2021-07-01T00:00:00"/>
    <n v="13"/>
    <n v="0"/>
    <d v="2020-06-01T00:00:00"/>
    <n v="0"/>
    <n v="10"/>
    <n v="31"/>
    <n v="310"/>
  </r>
  <r>
    <x v="41"/>
    <x v="2"/>
    <m/>
    <m/>
    <m/>
    <n v="10"/>
    <n v="28"/>
    <d v="2020-06-01T00:00:00"/>
    <d v="2021-07-01T00:00:00"/>
    <n v="13"/>
    <n v="0"/>
    <d v="2020-07-01T00:00:00"/>
    <n v="250"/>
    <n v="25"/>
    <n v="18"/>
    <n v="450"/>
  </r>
  <r>
    <x v="41"/>
    <x v="2"/>
    <m/>
    <m/>
    <m/>
    <n v="25"/>
    <n v="35"/>
    <d v="2020-06-01T00:00:00"/>
    <d v="2021-07-01T00:00:00"/>
    <n v="13"/>
    <n v="0"/>
    <d v="2020-08-01T00:00:00"/>
    <n v="625"/>
    <n v="25"/>
    <n v="10"/>
    <n v="250"/>
  </r>
  <r>
    <x v="41"/>
    <x v="2"/>
    <m/>
    <m/>
    <m/>
    <n v="26"/>
    <n v="35"/>
    <d v="2020-06-01T00:00:00"/>
    <d v="2021-07-01T00:00:00"/>
    <n v="13"/>
    <n v="0"/>
    <d v="2020-09-01T00:00:00"/>
    <n v="650"/>
    <n v="25"/>
    <n v="9"/>
    <n v="225"/>
  </r>
  <r>
    <x v="41"/>
    <x v="2"/>
    <m/>
    <m/>
    <m/>
    <n v="26"/>
    <n v="36"/>
    <d v="2020-06-01T00:00:00"/>
    <d v="2021-07-01T00:00:00"/>
    <n v="13"/>
    <n v="0"/>
    <d v="2020-10-01T00:00:00"/>
    <n v="650"/>
    <n v="25"/>
    <n v="10"/>
    <n v="250"/>
  </r>
  <r>
    <x v="41"/>
    <x v="2"/>
    <m/>
    <m/>
    <m/>
    <n v="26"/>
    <n v="35"/>
    <d v="2020-06-01T00:00:00"/>
    <d v="2021-07-01T00:00:00"/>
    <n v="13"/>
    <n v="0"/>
    <d v="2020-11-01T00:00:00"/>
    <n v="650"/>
    <n v="25"/>
    <n v="9"/>
    <n v="225"/>
  </r>
  <r>
    <x v="41"/>
    <x v="2"/>
    <m/>
    <m/>
    <m/>
    <n v="26"/>
    <n v="30"/>
    <d v="2020-06-01T00:00:00"/>
    <d v="2021-07-01T00:00:00"/>
    <n v="13"/>
    <n v="0"/>
    <d v="2020-12-01T00:00:00"/>
    <n v="650"/>
    <n v="25"/>
    <n v="4"/>
    <n v="100"/>
  </r>
  <r>
    <x v="41"/>
    <x v="2"/>
    <m/>
    <m/>
    <m/>
    <n v="26"/>
    <n v="32"/>
    <d v="2020-06-01T00:00:00"/>
    <d v="2021-07-01T00:00:00"/>
    <n v="13"/>
    <n v="0"/>
    <d v="2021-01-01T00:00:00"/>
    <n v="650"/>
    <n v="25"/>
    <n v="6"/>
    <n v="150"/>
  </r>
  <r>
    <x v="41"/>
    <x v="2"/>
    <m/>
    <m/>
    <m/>
    <n v="26"/>
    <n v="34"/>
    <d v="2020-06-01T00:00:00"/>
    <d v="2021-07-01T00:00:00"/>
    <n v="13"/>
    <n v="0"/>
    <d v="2021-02-01T00:00:00"/>
    <n v="650"/>
    <n v="25"/>
    <n v="8"/>
    <n v="200"/>
  </r>
  <r>
    <x v="41"/>
    <x v="2"/>
    <m/>
    <m/>
    <m/>
    <n v="26"/>
    <n v="26"/>
    <d v="2020-06-01T00:00:00"/>
    <d v="2021-07-01T00:00:00"/>
    <n v="13"/>
    <n v="0"/>
    <d v="2021-03-01T00:00:00"/>
    <n v="650"/>
    <n v="25"/>
    <n v="0"/>
    <n v="0"/>
  </r>
  <r>
    <x v="41"/>
    <x v="2"/>
    <m/>
    <m/>
    <m/>
    <n v="26"/>
    <n v="36"/>
    <d v="2020-06-01T00:00:00"/>
    <d v="2021-07-01T00:00:00"/>
    <n v="13"/>
    <n v="0"/>
    <d v="2021-04-01T00:00:00"/>
    <n v="650"/>
    <n v="25"/>
    <n v="10"/>
    <n v="250"/>
  </r>
  <r>
    <x v="41"/>
    <x v="2"/>
    <m/>
    <m/>
    <m/>
    <n v="26"/>
    <n v="34"/>
    <d v="2020-06-01T00:00:00"/>
    <d v="2021-07-01T00:00:00"/>
    <n v="13"/>
    <n v="0"/>
    <d v="2021-05-01T00:00:00"/>
    <n v="650"/>
    <n v="25"/>
    <n v="8"/>
    <n v="200"/>
  </r>
  <r>
    <x v="41"/>
    <x v="2"/>
    <m/>
    <m/>
    <m/>
    <n v="26"/>
    <n v="31"/>
    <d v="2020-06-01T00:00:00"/>
    <d v="2021-07-01T00:00:00"/>
    <n v="13"/>
    <n v="0"/>
    <d v="2021-06-01T00:00:00"/>
    <n v="650"/>
    <n v="25"/>
    <n v="5"/>
    <n v="125"/>
  </r>
  <r>
    <x v="42"/>
    <x v="0"/>
    <m/>
    <m/>
    <m/>
    <n v="0"/>
    <n v="20"/>
    <d v="2020-06-01T00:00:00"/>
    <d v="2021-07-01T00:00:00"/>
    <n v="13"/>
    <n v="0"/>
    <d v="2020-06-01T00:00:00"/>
    <n v="0"/>
    <n v="10"/>
    <n v="20"/>
    <n v="200"/>
  </r>
  <r>
    <x v="42"/>
    <x v="1"/>
    <m/>
    <m/>
    <m/>
    <n v="4"/>
    <n v="15"/>
    <d v="2020-06-01T00:00:00"/>
    <d v="2021-07-01T00:00:00"/>
    <n v="13"/>
    <n v="0"/>
    <d v="2020-07-01T00:00:00"/>
    <n v="40"/>
    <n v="10"/>
    <n v="11"/>
    <n v="110"/>
  </r>
  <r>
    <x v="42"/>
    <x v="1"/>
    <m/>
    <m/>
    <m/>
    <n v="13"/>
    <n v="16"/>
    <d v="2020-06-01T00:00:00"/>
    <d v="2021-07-01T00:00:00"/>
    <n v="13"/>
    <n v="0"/>
    <d v="2020-08-01T00:00:00"/>
    <n v="130"/>
    <n v="10"/>
    <n v="3"/>
    <n v="30"/>
  </r>
  <r>
    <x v="42"/>
    <x v="1"/>
    <m/>
    <m/>
    <m/>
    <n v="12"/>
    <n v="17"/>
    <d v="2020-06-01T00:00:00"/>
    <d v="2021-07-01T00:00:00"/>
    <n v="13"/>
    <n v="0"/>
    <d v="2020-09-01T00:00:00"/>
    <n v="120"/>
    <n v="10"/>
    <n v="5"/>
    <n v="50"/>
  </r>
  <r>
    <x v="42"/>
    <x v="1"/>
    <m/>
    <m/>
    <m/>
    <n v="13"/>
    <n v="16"/>
    <d v="2020-06-01T00:00:00"/>
    <d v="2021-07-01T00:00:00"/>
    <n v="13"/>
    <n v="0"/>
    <d v="2020-10-01T00:00:00"/>
    <n v="130"/>
    <n v="10"/>
    <n v="3"/>
    <n v="30"/>
  </r>
  <r>
    <x v="42"/>
    <x v="1"/>
    <m/>
    <m/>
    <m/>
    <n v="13"/>
    <n v="14"/>
    <d v="2020-06-01T00:00:00"/>
    <d v="2021-07-01T00:00:00"/>
    <n v="13"/>
    <n v="0"/>
    <d v="2020-11-01T00:00:00"/>
    <n v="130"/>
    <n v="10"/>
    <n v="1"/>
    <n v="10"/>
  </r>
  <r>
    <x v="42"/>
    <x v="1"/>
    <m/>
    <m/>
    <m/>
    <n v="13"/>
    <n v="13"/>
    <d v="2020-06-01T00:00:00"/>
    <d v="2021-07-01T00:00:00"/>
    <n v="13"/>
    <n v="0"/>
    <d v="2020-12-01T00:00:00"/>
    <n v="130"/>
    <n v="10"/>
    <n v="0"/>
    <n v="0"/>
  </r>
  <r>
    <x v="42"/>
    <x v="1"/>
    <m/>
    <m/>
    <m/>
    <n v="13"/>
    <n v="16"/>
    <d v="2020-06-01T00:00:00"/>
    <d v="2021-07-01T00:00:00"/>
    <n v="13"/>
    <n v="0"/>
    <d v="2021-01-01T00:00:00"/>
    <n v="130"/>
    <n v="10"/>
    <n v="3"/>
    <n v="30"/>
  </r>
  <r>
    <x v="42"/>
    <x v="1"/>
    <m/>
    <m/>
    <m/>
    <n v="13"/>
    <n v="16"/>
    <d v="2020-06-01T00:00:00"/>
    <d v="2021-07-01T00:00:00"/>
    <n v="13"/>
    <n v="0"/>
    <d v="2021-02-01T00:00:00"/>
    <n v="130"/>
    <n v="10"/>
    <n v="3"/>
    <n v="30"/>
  </r>
  <r>
    <x v="42"/>
    <x v="1"/>
    <m/>
    <m/>
    <m/>
    <n v="13"/>
    <n v="15"/>
    <d v="2020-06-01T00:00:00"/>
    <d v="2021-07-01T00:00:00"/>
    <n v="13"/>
    <n v="0"/>
    <d v="2021-03-01T00:00:00"/>
    <n v="130"/>
    <n v="10"/>
    <n v="2"/>
    <n v="20"/>
  </r>
  <r>
    <x v="42"/>
    <x v="1"/>
    <m/>
    <m/>
    <m/>
    <n v="13"/>
    <n v="14"/>
    <d v="2020-06-01T00:00:00"/>
    <d v="2021-07-01T00:00:00"/>
    <n v="13"/>
    <n v="0"/>
    <d v="2021-04-01T00:00:00"/>
    <n v="130"/>
    <n v="10"/>
    <n v="1"/>
    <n v="10"/>
  </r>
  <r>
    <x v="42"/>
    <x v="1"/>
    <m/>
    <m/>
    <m/>
    <n v="13"/>
    <n v="17"/>
    <d v="2020-06-01T00:00:00"/>
    <d v="2021-07-01T00:00:00"/>
    <n v="13"/>
    <n v="0"/>
    <d v="2021-05-01T00:00:00"/>
    <n v="130"/>
    <n v="10"/>
    <n v="4"/>
    <n v="40"/>
  </r>
  <r>
    <x v="42"/>
    <x v="1"/>
    <m/>
    <m/>
    <m/>
    <n v="13"/>
    <n v="18"/>
    <d v="2020-06-01T00:00:00"/>
    <d v="2021-07-01T00:00:00"/>
    <n v="13"/>
    <n v="0"/>
    <d v="2021-06-01T00:00:00"/>
    <n v="130"/>
    <n v="10"/>
    <n v="5"/>
    <n v="50"/>
  </r>
  <r>
    <x v="43"/>
    <x v="0"/>
    <m/>
    <m/>
    <m/>
    <n v="0"/>
    <n v="12"/>
    <d v="2020-06-01T00:00:00"/>
    <d v="2021-06-01T00:00:00"/>
    <n v="12"/>
    <n v="0"/>
    <d v="2020-06-01T00:00:00"/>
    <n v="0"/>
    <n v="10"/>
    <n v="12"/>
    <n v="120"/>
  </r>
  <r>
    <x v="43"/>
    <x v="0"/>
    <m/>
    <m/>
    <m/>
    <n v="0"/>
    <n v="13"/>
    <d v="2020-06-01T00:00:00"/>
    <d v="2021-06-01T00:00:00"/>
    <n v="12"/>
    <n v="0"/>
    <d v="2020-07-01T00:00:00"/>
    <n v="0"/>
    <n v="10"/>
    <n v="13"/>
    <n v="130"/>
  </r>
  <r>
    <x v="43"/>
    <x v="0"/>
    <m/>
    <m/>
    <m/>
    <n v="0"/>
    <n v="15"/>
    <d v="2020-06-01T00:00:00"/>
    <d v="2021-06-01T00:00:00"/>
    <n v="12"/>
    <n v="0"/>
    <d v="2020-08-01T00:00:00"/>
    <n v="0"/>
    <n v="10"/>
    <n v="15"/>
    <n v="150"/>
  </r>
  <r>
    <x v="43"/>
    <x v="0"/>
    <m/>
    <m/>
    <m/>
    <n v="0"/>
    <n v="14"/>
    <d v="2020-06-01T00:00:00"/>
    <d v="2021-06-01T00:00:00"/>
    <n v="12"/>
    <n v="0"/>
    <d v="2020-09-01T00:00:00"/>
    <n v="0"/>
    <n v="10"/>
    <n v="14"/>
    <n v="140"/>
  </r>
  <r>
    <x v="43"/>
    <x v="0"/>
    <m/>
    <m/>
    <m/>
    <n v="0"/>
    <n v="11"/>
    <d v="2020-06-01T00:00:00"/>
    <d v="2021-06-01T00:00:00"/>
    <n v="12"/>
    <n v="0"/>
    <d v="2020-10-01T00:00:00"/>
    <n v="0"/>
    <n v="10"/>
    <n v="11"/>
    <n v="110"/>
  </r>
  <r>
    <x v="43"/>
    <x v="0"/>
    <m/>
    <m/>
    <m/>
    <n v="0"/>
    <n v="13"/>
    <d v="2020-06-01T00:00:00"/>
    <d v="2021-06-01T00:00:00"/>
    <n v="12"/>
    <n v="0"/>
    <d v="2020-11-01T00:00:00"/>
    <n v="0"/>
    <n v="10"/>
    <n v="13"/>
    <n v="130"/>
  </r>
  <r>
    <x v="43"/>
    <x v="0"/>
    <m/>
    <m/>
    <m/>
    <n v="0"/>
    <n v="12"/>
    <d v="2020-06-01T00:00:00"/>
    <d v="2021-06-01T00:00:00"/>
    <n v="12"/>
    <n v="0"/>
    <d v="2020-12-01T00:00:00"/>
    <n v="0"/>
    <n v="10"/>
    <n v="12"/>
    <n v="120"/>
  </r>
  <r>
    <x v="43"/>
    <x v="0"/>
    <m/>
    <m/>
    <m/>
    <n v="0"/>
    <n v="14"/>
    <d v="2020-06-01T00:00:00"/>
    <d v="2021-06-01T00:00:00"/>
    <n v="12"/>
    <n v="0"/>
    <d v="2021-01-01T00:00:00"/>
    <n v="0"/>
    <n v="10"/>
    <n v="14"/>
    <n v="140"/>
  </r>
  <r>
    <x v="43"/>
    <x v="0"/>
    <m/>
    <m/>
    <m/>
    <n v="0"/>
    <n v="13"/>
    <d v="2020-06-01T00:00:00"/>
    <d v="2021-06-01T00:00:00"/>
    <n v="12"/>
    <n v="0"/>
    <d v="2021-02-01T00:00:00"/>
    <n v="0"/>
    <n v="10"/>
    <n v="13"/>
    <n v="130"/>
  </r>
  <r>
    <x v="43"/>
    <x v="0"/>
    <m/>
    <m/>
    <m/>
    <n v="0"/>
    <n v="14"/>
    <d v="2020-06-01T00:00:00"/>
    <d v="2021-06-01T00:00:00"/>
    <n v="12"/>
    <n v="0"/>
    <d v="2021-03-01T00:00:00"/>
    <n v="0"/>
    <n v="10"/>
    <n v="14"/>
    <n v="140"/>
  </r>
  <r>
    <x v="43"/>
    <x v="0"/>
    <m/>
    <m/>
    <m/>
    <n v="0"/>
    <n v="13"/>
    <d v="2020-06-01T00:00:00"/>
    <d v="2021-06-01T00:00:00"/>
    <n v="12"/>
    <n v="0"/>
    <d v="2021-04-01T00:00:00"/>
    <n v="0"/>
    <n v="10"/>
    <n v="13"/>
    <n v="130"/>
  </r>
  <r>
    <x v="43"/>
    <x v="0"/>
    <m/>
    <m/>
    <m/>
    <n v="0"/>
    <n v="15"/>
    <d v="2020-06-01T00:00:00"/>
    <d v="2021-06-01T00:00:00"/>
    <n v="12"/>
    <n v="0"/>
    <d v="2021-05-01T00:00:00"/>
    <n v="0"/>
    <n v="10"/>
    <n v="15"/>
    <n v="150"/>
  </r>
  <r>
    <x v="43"/>
    <x v="0"/>
    <m/>
    <m/>
    <m/>
    <n v="0"/>
    <n v="15"/>
    <d v="2020-06-01T00:00:00"/>
    <d v="2021-06-01T00:00:00"/>
    <n v="12"/>
    <n v="0"/>
    <d v="2021-06-01T00:00:00"/>
    <n v="0"/>
    <n v="10"/>
    <n v="15"/>
    <n v="150"/>
  </r>
  <r>
    <x v="44"/>
    <x v="0"/>
    <m/>
    <m/>
    <m/>
    <n v="0"/>
    <n v="11"/>
    <d v="2020-06-01T00:00:00"/>
    <d v="2021-07-01T00:00:00"/>
    <n v="13"/>
    <n v="0"/>
    <d v="2020-06-01T00:00:00"/>
    <n v="0"/>
    <n v="10"/>
    <n v="11"/>
    <n v="110"/>
  </r>
  <r>
    <x v="44"/>
    <x v="2"/>
    <m/>
    <m/>
    <m/>
    <n v="4"/>
    <n v="10"/>
    <d v="2020-06-01T00:00:00"/>
    <d v="2021-07-01T00:00:00"/>
    <n v="13"/>
    <n v="0"/>
    <d v="2020-07-01T00:00:00"/>
    <n v="100"/>
    <n v="25"/>
    <n v="6"/>
    <n v="150"/>
  </r>
  <r>
    <x v="44"/>
    <x v="2"/>
    <m/>
    <m/>
    <m/>
    <n v="9"/>
    <n v="11"/>
    <d v="2020-06-01T00:00:00"/>
    <d v="2021-07-01T00:00:00"/>
    <n v="13"/>
    <n v="0"/>
    <d v="2020-08-01T00:00:00"/>
    <n v="225"/>
    <n v="25"/>
    <n v="2"/>
    <n v="50"/>
  </r>
  <r>
    <x v="44"/>
    <x v="2"/>
    <m/>
    <m/>
    <m/>
    <n v="9"/>
    <n v="13"/>
    <d v="2020-06-01T00:00:00"/>
    <d v="2021-07-01T00:00:00"/>
    <n v="13"/>
    <n v="0"/>
    <d v="2020-09-01T00:00:00"/>
    <n v="225"/>
    <n v="25"/>
    <n v="4"/>
    <n v="100"/>
  </r>
  <r>
    <x v="44"/>
    <x v="2"/>
    <m/>
    <m/>
    <m/>
    <n v="9"/>
    <n v="11"/>
    <d v="2020-06-01T00:00:00"/>
    <d v="2021-07-01T00:00:00"/>
    <n v="13"/>
    <n v="0"/>
    <d v="2020-10-01T00:00:00"/>
    <n v="225"/>
    <n v="25"/>
    <n v="2"/>
    <n v="50"/>
  </r>
  <r>
    <x v="44"/>
    <x v="2"/>
    <m/>
    <m/>
    <m/>
    <n v="9"/>
    <n v="10"/>
    <d v="2020-06-01T00:00:00"/>
    <d v="2021-07-01T00:00:00"/>
    <n v="13"/>
    <n v="0"/>
    <d v="2020-11-01T00:00:00"/>
    <n v="225"/>
    <n v="25"/>
    <n v="1"/>
    <n v="25"/>
  </r>
  <r>
    <x v="44"/>
    <x v="2"/>
    <m/>
    <m/>
    <m/>
    <n v="9"/>
    <n v="11"/>
    <d v="2020-06-01T00:00:00"/>
    <d v="2021-07-01T00:00:00"/>
    <n v="13"/>
    <n v="0"/>
    <d v="2020-12-01T00:00:00"/>
    <n v="225"/>
    <n v="25"/>
    <n v="2"/>
    <n v="50"/>
  </r>
  <r>
    <x v="44"/>
    <x v="2"/>
    <m/>
    <m/>
    <m/>
    <n v="9"/>
    <n v="11"/>
    <d v="2020-06-01T00:00:00"/>
    <d v="2021-07-01T00:00:00"/>
    <n v="13"/>
    <n v="0"/>
    <d v="2021-01-01T00:00:00"/>
    <n v="225"/>
    <n v="25"/>
    <n v="2"/>
    <n v="50"/>
  </r>
  <r>
    <x v="44"/>
    <x v="2"/>
    <m/>
    <m/>
    <m/>
    <n v="9"/>
    <n v="11"/>
    <d v="2020-06-01T00:00:00"/>
    <d v="2021-07-01T00:00:00"/>
    <n v="13"/>
    <n v="0"/>
    <d v="2021-02-01T00:00:00"/>
    <n v="225"/>
    <n v="25"/>
    <n v="2"/>
    <n v="50"/>
  </r>
  <r>
    <x v="44"/>
    <x v="2"/>
    <m/>
    <m/>
    <m/>
    <n v="9"/>
    <n v="12"/>
    <d v="2020-06-01T00:00:00"/>
    <d v="2021-07-01T00:00:00"/>
    <n v="13"/>
    <n v="0"/>
    <d v="2021-03-01T00:00:00"/>
    <n v="225"/>
    <n v="25"/>
    <n v="3"/>
    <n v="75"/>
  </r>
  <r>
    <x v="44"/>
    <x v="2"/>
    <m/>
    <m/>
    <m/>
    <n v="9"/>
    <n v="9"/>
    <d v="2020-06-01T00:00:00"/>
    <d v="2021-07-01T00:00:00"/>
    <n v="13"/>
    <n v="0"/>
    <d v="2021-04-01T00:00:00"/>
    <n v="225"/>
    <n v="25"/>
    <n v="0"/>
    <n v="0"/>
  </r>
  <r>
    <x v="44"/>
    <x v="2"/>
    <m/>
    <m/>
    <m/>
    <n v="9"/>
    <n v="12"/>
    <d v="2020-06-01T00:00:00"/>
    <d v="2021-07-01T00:00:00"/>
    <n v="13"/>
    <n v="0"/>
    <d v="2021-05-01T00:00:00"/>
    <n v="225"/>
    <n v="25"/>
    <n v="3"/>
    <n v="75"/>
  </r>
  <r>
    <x v="44"/>
    <x v="2"/>
    <m/>
    <m/>
    <m/>
    <n v="9"/>
    <n v="10"/>
    <d v="2020-06-01T00:00:00"/>
    <d v="2021-07-01T00:00:00"/>
    <n v="13"/>
    <n v="0"/>
    <d v="2021-06-01T00:00:00"/>
    <n v="225"/>
    <n v="25"/>
    <n v="1"/>
    <n v="25"/>
  </r>
  <r>
    <x v="45"/>
    <x v="0"/>
    <m/>
    <m/>
    <m/>
    <n v="0"/>
    <n v="7"/>
    <d v="2020-06-01T00:00:00"/>
    <d v="2020-08-01T00:00:00"/>
    <n v="2"/>
    <n v="10"/>
    <d v="2020-06-01T00:00:00"/>
    <n v="0"/>
    <n v="10"/>
    <n v="7"/>
    <n v="70"/>
  </r>
  <r>
    <x v="45"/>
    <x v="0"/>
    <m/>
    <m/>
    <m/>
    <n v="0"/>
    <n v="7"/>
    <d v="2020-06-01T00:00:00"/>
    <d v="2020-08-01T00:00:00"/>
    <n v="2"/>
    <n v="10"/>
    <d v="2020-07-01T00:00:00"/>
    <n v="0"/>
    <n v="10"/>
    <n v="7"/>
    <n v="70"/>
  </r>
  <r>
    <x v="45"/>
    <x v="0"/>
    <m/>
    <m/>
    <m/>
    <n v="0"/>
    <n v="7"/>
    <d v="2020-06-01T00:00:00"/>
    <d v="2020-08-01T00:00:00"/>
    <n v="2"/>
    <n v="10"/>
    <d v="2020-08-01T00:00:00"/>
    <n v="0"/>
    <n v="10"/>
    <n v="7"/>
    <n v="70"/>
  </r>
  <r>
    <x v="46"/>
    <x v="0"/>
    <m/>
    <m/>
    <m/>
    <n v="0"/>
    <n v="8"/>
    <d v="2020-06-01T00:00:00"/>
    <d v="2021-01-01T00:00:00"/>
    <n v="7"/>
    <n v="5"/>
    <d v="2020-06-01T00:00:00"/>
    <n v="0"/>
    <n v="10"/>
    <n v="8"/>
    <n v="80"/>
  </r>
  <r>
    <x v="46"/>
    <x v="0"/>
    <m/>
    <m/>
    <m/>
    <n v="0"/>
    <n v="8"/>
    <d v="2020-06-01T00:00:00"/>
    <d v="2021-01-01T00:00:00"/>
    <n v="7"/>
    <n v="5"/>
    <d v="2020-07-01T00:00:00"/>
    <n v="0"/>
    <n v="10"/>
    <n v="8"/>
    <n v="80"/>
  </r>
  <r>
    <x v="46"/>
    <x v="0"/>
    <m/>
    <m/>
    <m/>
    <n v="0"/>
    <n v="8"/>
    <d v="2020-06-01T00:00:00"/>
    <d v="2021-01-01T00:00:00"/>
    <n v="7"/>
    <n v="5"/>
    <d v="2020-08-01T00:00:00"/>
    <n v="0"/>
    <n v="10"/>
    <n v="8"/>
    <n v="80"/>
  </r>
  <r>
    <x v="46"/>
    <x v="0"/>
    <m/>
    <m/>
    <m/>
    <n v="0"/>
    <n v="6"/>
    <d v="2020-06-01T00:00:00"/>
    <d v="2021-01-01T00:00:00"/>
    <n v="7"/>
    <n v="5"/>
    <d v="2020-09-01T00:00:00"/>
    <n v="0"/>
    <n v="10"/>
    <n v="6"/>
    <n v="60"/>
  </r>
  <r>
    <x v="46"/>
    <x v="0"/>
    <m/>
    <m/>
    <m/>
    <n v="0"/>
    <n v="8"/>
    <d v="2020-06-01T00:00:00"/>
    <d v="2021-01-01T00:00:00"/>
    <n v="7"/>
    <n v="5"/>
    <d v="2020-10-01T00:00:00"/>
    <n v="0"/>
    <n v="10"/>
    <n v="8"/>
    <n v="80"/>
  </r>
  <r>
    <x v="46"/>
    <x v="0"/>
    <m/>
    <m/>
    <m/>
    <n v="0"/>
    <n v="8"/>
    <d v="2020-06-01T00:00:00"/>
    <d v="2021-01-01T00:00:00"/>
    <n v="7"/>
    <n v="5"/>
    <d v="2020-11-01T00:00:00"/>
    <n v="0"/>
    <n v="10"/>
    <n v="8"/>
    <n v="80"/>
  </r>
  <r>
    <x v="46"/>
    <x v="0"/>
    <m/>
    <m/>
    <m/>
    <n v="0"/>
    <n v="9"/>
    <d v="2020-06-01T00:00:00"/>
    <d v="2021-01-01T00:00:00"/>
    <n v="7"/>
    <n v="5"/>
    <d v="2020-12-01T00:00:00"/>
    <n v="0"/>
    <n v="10"/>
    <n v="9"/>
    <n v="90"/>
  </r>
  <r>
    <x v="46"/>
    <x v="0"/>
    <m/>
    <m/>
    <m/>
    <n v="0"/>
    <n v="8"/>
    <d v="2020-06-01T00:00:00"/>
    <d v="2021-01-01T00:00:00"/>
    <n v="7"/>
    <n v="5"/>
    <d v="2021-01-01T00:00:00"/>
    <n v="0"/>
    <n v="10"/>
    <n v="8"/>
    <n v="80"/>
  </r>
  <r>
    <x v="47"/>
    <x v="0"/>
    <m/>
    <m/>
    <m/>
    <n v="0"/>
    <n v="8"/>
    <d v="2020-06-01T00:00:00"/>
    <d v="2021-07-01T00:00:00"/>
    <n v="13"/>
    <n v="0"/>
    <d v="2020-06-01T00:00:00"/>
    <n v="0"/>
    <n v="10"/>
    <n v="8"/>
    <n v="80"/>
  </r>
  <r>
    <x v="47"/>
    <x v="1"/>
    <m/>
    <m/>
    <m/>
    <n v="4"/>
    <n v="7"/>
    <d v="2020-06-01T00:00:00"/>
    <d v="2021-07-01T00:00:00"/>
    <n v="13"/>
    <n v="0"/>
    <d v="2020-07-01T00:00:00"/>
    <n v="40"/>
    <n v="10"/>
    <n v="3"/>
    <n v="30"/>
  </r>
  <r>
    <x v="47"/>
    <x v="1"/>
    <m/>
    <m/>
    <m/>
    <n v="4"/>
    <n v="9"/>
    <d v="2020-06-01T00:00:00"/>
    <d v="2021-07-01T00:00:00"/>
    <n v="13"/>
    <n v="0"/>
    <d v="2020-08-01T00:00:00"/>
    <n v="40"/>
    <n v="10"/>
    <n v="5"/>
    <n v="50"/>
  </r>
  <r>
    <x v="47"/>
    <x v="1"/>
    <m/>
    <m/>
    <m/>
    <n v="6"/>
    <n v="9"/>
    <d v="2020-06-01T00:00:00"/>
    <d v="2021-07-01T00:00:00"/>
    <n v="13"/>
    <n v="0"/>
    <d v="2020-09-01T00:00:00"/>
    <n v="60"/>
    <n v="10"/>
    <n v="3"/>
    <n v="30"/>
  </r>
  <r>
    <x v="47"/>
    <x v="1"/>
    <m/>
    <m/>
    <m/>
    <n v="6"/>
    <n v="8"/>
    <d v="2020-06-01T00:00:00"/>
    <d v="2021-07-01T00:00:00"/>
    <n v="13"/>
    <n v="0"/>
    <d v="2020-10-01T00:00:00"/>
    <n v="60"/>
    <n v="10"/>
    <n v="2"/>
    <n v="20"/>
  </r>
  <r>
    <x v="47"/>
    <x v="1"/>
    <m/>
    <m/>
    <m/>
    <n v="6"/>
    <n v="8"/>
    <d v="2020-06-01T00:00:00"/>
    <d v="2021-07-01T00:00:00"/>
    <n v="13"/>
    <n v="0"/>
    <d v="2020-11-01T00:00:00"/>
    <n v="60"/>
    <n v="10"/>
    <n v="2"/>
    <n v="20"/>
  </r>
  <r>
    <x v="47"/>
    <x v="1"/>
    <m/>
    <m/>
    <m/>
    <n v="6"/>
    <n v="7"/>
    <d v="2020-06-01T00:00:00"/>
    <d v="2021-07-01T00:00:00"/>
    <n v="13"/>
    <n v="0"/>
    <d v="2020-12-01T00:00:00"/>
    <n v="60"/>
    <n v="10"/>
    <n v="1"/>
    <n v="10"/>
  </r>
  <r>
    <x v="47"/>
    <x v="1"/>
    <m/>
    <m/>
    <m/>
    <n v="6"/>
    <n v="8"/>
    <d v="2020-06-01T00:00:00"/>
    <d v="2021-07-01T00:00:00"/>
    <n v="13"/>
    <n v="0"/>
    <d v="2021-01-01T00:00:00"/>
    <n v="60"/>
    <n v="10"/>
    <n v="2"/>
    <n v="20"/>
  </r>
  <r>
    <x v="47"/>
    <x v="1"/>
    <m/>
    <m/>
    <m/>
    <n v="6"/>
    <n v="8"/>
    <d v="2020-06-01T00:00:00"/>
    <d v="2021-07-01T00:00:00"/>
    <n v="13"/>
    <n v="0"/>
    <d v="2021-02-01T00:00:00"/>
    <n v="60"/>
    <n v="10"/>
    <n v="2"/>
    <n v="20"/>
  </r>
  <r>
    <x v="47"/>
    <x v="1"/>
    <m/>
    <m/>
    <m/>
    <n v="6"/>
    <n v="9"/>
    <d v="2020-06-01T00:00:00"/>
    <d v="2021-07-01T00:00:00"/>
    <n v="13"/>
    <n v="0"/>
    <d v="2021-03-01T00:00:00"/>
    <n v="60"/>
    <n v="10"/>
    <n v="3"/>
    <n v="30"/>
  </r>
  <r>
    <x v="47"/>
    <x v="1"/>
    <m/>
    <m/>
    <m/>
    <n v="6"/>
    <n v="6"/>
    <d v="2020-06-01T00:00:00"/>
    <d v="2021-07-01T00:00:00"/>
    <n v="13"/>
    <n v="0"/>
    <d v="2021-04-01T00:00:00"/>
    <n v="60"/>
    <n v="10"/>
    <n v="0"/>
    <n v="0"/>
  </r>
  <r>
    <x v="47"/>
    <x v="1"/>
    <m/>
    <m/>
    <m/>
    <n v="6"/>
    <n v="7"/>
    <d v="2020-06-01T00:00:00"/>
    <d v="2021-07-01T00:00:00"/>
    <n v="13"/>
    <n v="0"/>
    <d v="2021-05-01T00:00:00"/>
    <n v="60"/>
    <n v="10"/>
    <n v="1"/>
    <n v="10"/>
  </r>
  <r>
    <x v="47"/>
    <x v="1"/>
    <m/>
    <m/>
    <m/>
    <n v="6"/>
    <n v="9"/>
    <d v="2020-06-01T00:00:00"/>
    <d v="2021-07-01T00:00:00"/>
    <n v="13"/>
    <n v="0"/>
    <d v="2021-06-01T00:00:00"/>
    <n v="60"/>
    <n v="10"/>
    <n v="3"/>
    <n v="30"/>
  </r>
  <r>
    <x v="48"/>
    <x v="0"/>
    <m/>
    <m/>
    <m/>
    <n v="0"/>
    <n v="5"/>
    <d v="2020-06-01T00:00:00"/>
    <d v="2021-07-01T00:00:00"/>
    <n v="13"/>
    <n v="0"/>
    <d v="2020-06-01T00:00:00"/>
    <n v="0"/>
    <n v="10"/>
    <n v="5"/>
    <n v="50"/>
  </r>
  <r>
    <x v="48"/>
    <x v="0"/>
    <m/>
    <m/>
    <m/>
    <n v="0"/>
    <n v="7"/>
    <d v="2020-06-01T00:00:00"/>
    <d v="2021-07-01T00:00:00"/>
    <n v="13"/>
    <n v="0"/>
    <d v="2020-07-01T00:00:00"/>
    <n v="0"/>
    <n v="10"/>
    <n v="7"/>
    <n v="70"/>
  </r>
  <r>
    <x v="48"/>
    <x v="0"/>
    <m/>
    <m/>
    <m/>
    <n v="0"/>
    <n v="6"/>
    <d v="2020-06-01T00:00:00"/>
    <d v="2021-07-01T00:00:00"/>
    <n v="13"/>
    <n v="0"/>
    <d v="2020-08-01T00:00:00"/>
    <n v="0"/>
    <n v="10"/>
    <n v="6"/>
    <n v="60"/>
  </r>
  <r>
    <x v="48"/>
    <x v="0"/>
    <m/>
    <m/>
    <m/>
    <n v="0"/>
    <n v="7"/>
    <d v="2020-06-01T00:00:00"/>
    <d v="2021-07-01T00:00:00"/>
    <n v="13"/>
    <n v="0"/>
    <d v="2020-09-01T00:00:00"/>
    <n v="0"/>
    <n v="10"/>
    <n v="7"/>
    <n v="70"/>
  </r>
  <r>
    <x v="48"/>
    <x v="0"/>
    <m/>
    <m/>
    <m/>
    <n v="0"/>
    <n v="7"/>
    <d v="2020-06-01T00:00:00"/>
    <d v="2021-07-01T00:00:00"/>
    <n v="13"/>
    <n v="0"/>
    <d v="2020-10-01T00:00:00"/>
    <n v="0"/>
    <n v="10"/>
    <n v="7"/>
    <n v="70"/>
  </r>
  <r>
    <x v="48"/>
    <x v="0"/>
    <m/>
    <m/>
    <m/>
    <n v="0"/>
    <n v="6"/>
    <d v="2020-06-01T00:00:00"/>
    <d v="2021-07-01T00:00:00"/>
    <n v="13"/>
    <n v="0"/>
    <d v="2020-11-01T00:00:00"/>
    <n v="0"/>
    <n v="10"/>
    <n v="6"/>
    <n v="60"/>
  </r>
  <r>
    <x v="48"/>
    <x v="0"/>
    <m/>
    <m/>
    <m/>
    <n v="0"/>
    <n v="6"/>
    <d v="2020-06-01T00:00:00"/>
    <d v="2021-07-01T00:00:00"/>
    <n v="13"/>
    <n v="0"/>
    <d v="2020-12-01T00:00:00"/>
    <n v="0"/>
    <n v="10"/>
    <n v="6"/>
    <n v="60"/>
  </r>
  <r>
    <x v="48"/>
    <x v="0"/>
    <m/>
    <m/>
    <m/>
    <n v="0"/>
    <n v="6"/>
    <d v="2020-06-01T00:00:00"/>
    <d v="2021-07-01T00:00:00"/>
    <n v="13"/>
    <n v="0"/>
    <d v="2021-01-01T00:00:00"/>
    <n v="0"/>
    <n v="10"/>
    <n v="6"/>
    <n v="60"/>
  </r>
  <r>
    <x v="48"/>
    <x v="0"/>
    <m/>
    <m/>
    <m/>
    <n v="0"/>
    <n v="6"/>
    <d v="2020-06-01T00:00:00"/>
    <d v="2021-07-01T00:00:00"/>
    <n v="13"/>
    <n v="0"/>
    <d v="2021-02-01T00:00:00"/>
    <n v="0"/>
    <n v="10"/>
    <n v="6"/>
    <n v="60"/>
  </r>
  <r>
    <x v="48"/>
    <x v="0"/>
    <m/>
    <m/>
    <m/>
    <n v="0"/>
    <n v="5"/>
    <d v="2020-06-01T00:00:00"/>
    <d v="2021-07-01T00:00:00"/>
    <n v="13"/>
    <n v="0"/>
    <d v="2021-03-01T00:00:00"/>
    <n v="0"/>
    <n v="10"/>
    <n v="5"/>
    <n v="50"/>
  </r>
  <r>
    <x v="48"/>
    <x v="0"/>
    <m/>
    <m/>
    <m/>
    <n v="0"/>
    <n v="5"/>
    <d v="2020-06-01T00:00:00"/>
    <d v="2021-07-01T00:00:00"/>
    <n v="13"/>
    <n v="0"/>
    <d v="2021-04-01T00:00:00"/>
    <n v="0"/>
    <n v="10"/>
    <n v="5"/>
    <n v="50"/>
  </r>
  <r>
    <x v="48"/>
    <x v="0"/>
    <m/>
    <m/>
    <m/>
    <n v="0"/>
    <n v="6"/>
    <d v="2020-06-01T00:00:00"/>
    <d v="2021-07-01T00:00:00"/>
    <n v="13"/>
    <n v="0"/>
    <d v="2021-05-01T00:00:00"/>
    <n v="0"/>
    <n v="10"/>
    <n v="6"/>
    <n v="60"/>
  </r>
  <r>
    <x v="48"/>
    <x v="0"/>
    <m/>
    <m/>
    <m/>
    <n v="0"/>
    <n v="7"/>
    <d v="2020-06-01T00:00:00"/>
    <d v="2021-07-01T00:00:00"/>
    <n v="13"/>
    <n v="0"/>
    <d v="2021-06-01T00:00:00"/>
    <n v="0"/>
    <n v="10"/>
    <n v="7"/>
    <n v="70"/>
  </r>
  <r>
    <x v="49"/>
    <x v="0"/>
    <m/>
    <m/>
    <m/>
    <n v="0"/>
    <n v="6"/>
    <d v="2020-06-01T00:00:00"/>
    <d v="2021-07-01T00:00:00"/>
    <n v="13"/>
    <n v="0"/>
    <d v="2020-06-01T00:00:00"/>
    <n v="0"/>
    <n v="10"/>
    <n v="6"/>
    <n v="60"/>
  </r>
  <r>
    <x v="49"/>
    <x v="1"/>
    <m/>
    <m/>
    <m/>
    <n v="2"/>
    <n v="6"/>
    <d v="2020-06-01T00:00:00"/>
    <d v="2021-07-01T00:00:00"/>
    <n v="13"/>
    <n v="0"/>
    <d v="2020-07-01T00:00:00"/>
    <n v="20"/>
    <n v="10"/>
    <n v="4"/>
    <n v="40"/>
  </r>
  <r>
    <x v="49"/>
    <x v="1"/>
    <m/>
    <m/>
    <m/>
    <n v="3"/>
    <n v="6"/>
    <d v="2020-06-01T00:00:00"/>
    <d v="2021-07-01T00:00:00"/>
    <n v="13"/>
    <n v="0"/>
    <d v="2020-08-01T00:00:00"/>
    <n v="30"/>
    <n v="10"/>
    <n v="3"/>
    <n v="30"/>
  </r>
  <r>
    <x v="49"/>
    <x v="1"/>
    <m/>
    <m/>
    <m/>
    <n v="5"/>
    <n v="8"/>
    <d v="2020-06-01T00:00:00"/>
    <d v="2021-07-01T00:00:00"/>
    <n v="13"/>
    <n v="0"/>
    <d v="2020-09-01T00:00:00"/>
    <n v="50"/>
    <n v="10"/>
    <n v="3"/>
    <n v="30"/>
  </r>
  <r>
    <x v="49"/>
    <x v="1"/>
    <m/>
    <m/>
    <m/>
    <n v="5"/>
    <n v="6"/>
    <d v="2020-06-01T00:00:00"/>
    <d v="2021-07-01T00:00:00"/>
    <n v="13"/>
    <n v="0"/>
    <d v="2020-10-01T00:00:00"/>
    <n v="50"/>
    <n v="10"/>
    <n v="1"/>
    <n v="10"/>
  </r>
  <r>
    <x v="49"/>
    <x v="1"/>
    <m/>
    <m/>
    <m/>
    <n v="5"/>
    <n v="6"/>
    <d v="2020-06-01T00:00:00"/>
    <d v="2021-07-01T00:00:00"/>
    <n v="13"/>
    <n v="0"/>
    <d v="2020-11-01T00:00:00"/>
    <n v="50"/>
    <n v="10"/>
    <n v="1"/>
    <n v="10"/>
  </r>
  <r>
    <x v="49"/>
    <x v="1"/>
    <m/>
    <m/>
    <m/>
    <n v="5"/>
    <n v="6"/>
    <d v="2020-06-01T00:00:00"/>
    <d v="2021-07-01T00:00:00"/>
    <n v="13"/>
    <n v="0"/>
    <d v="2020-12-01T00:00:00"/>
    <n v="50"/>
    <n v="10"/>
    <n v="1"/>
    <n v="10"/>
  </r>
  <r>
    <x v="49"/>
    <x v="1"/>
    <m/>
    <m/>
    <m/>
    <n v="5"/>
    <n v="6"/>
    <d v="2020-06-01T00:00:00"/>
    <d v="2021-07-01T00:00:00"/>
    <n v="13"/>
    <n v="0"/>
    <d v="2021-01-01T00:00:00"/>
    <n v="50"/>
    <n v="10"/>
    <n v="1"/>
    <n v="10"/>
  </r>
  <r>
    <x v="49"/>
    <x v="1"/>
    <m/>
    <m/>
    <m/>
    <n v="5"/>
    <n v="6"/>
    <d v="2020-06-01T00:00:00"/>
    <d v="2021-07-01T00:00:00"/>
    <n v="13"/>
    <n v="0"/>
    <d v="2021-02-01T00:00:00"/>
    <n v="50"/>
    <n v="10"/>
    <n v="1"/>
    <n v="10"/>
  </r>
  <r>
    <x v="49"/>
    <x v="1"/>
    <m/>
    <m/>
    <m/>
    <n v="5"/>
    <n v="6"/>
    <d v="2020-06-01T00:00:00"/>
    <d v="2021-07-01T00:00:00"/>
    <n v="13"/>
    <n v="0"/>
    <d v="2021-03-01T00:00:00"/>
    <n v="50"/>
    <n v="10"/>
    <n v="1"/>
    <n v="10"/>
  </r>
  <r>
    <x v="49"/>
    <x v="1"/>
    <m/>
    <m/>
    <m/>
    <n v="5"/>
    <n v="5"/>
    <d v="2020-06-01T00:00:00"/>
    <d v="2021-07-01T00:00:00"/>
    <n v="13"/>
    <n v="0"/>
    <d v="2021-04-01T00:00:00"/>
    <n v="50"/>
    <n v="10"/>
    <n v="0"/>
    <n v="0"/>
  </r>
  <r>
    <x v="49"/>
    <x v="1"/>
    <m/>
    <m/>
    <m/>
    <n v="5"/>
    <n v="6"/>
    <d v="2020-06-01T00:00:00"/>
    <d v="2021-07-01T00:00:00"/>
    <n v="13"/>
    <n v="0"/>
    <d v="2021-05-01T00:00:00"/>
    <n v="50"/>
    <n v="10"/>
    <n v="1"/>
    <n v="10"/>
  </r>
  <r>
    <x v="49"/>
    <x v="1"/>
    <m/>
    <m/>
    <m/>
    <n v="5"/>
    <n v="5"/>
    <d v="2020-06-01T00:00:00"/>
    <d v="2021-07-01T00:00:00"/>
    <n v="13"/>
    <n v="0"/>
    <d v="2021-06-01T00:00:00"/>
    <n v="50"/>
    <n v="10"/>
    <n v="0"/>
    <n v="0"/>
  </r>
  <r>
    <x v="50"/>
    <x v="0"/>
    <m/>
    <m/>
    <m/>
    <n v="0"/>
    <n v="3"/>
    <d v="2020-06-01T00:00:00"/>
    <d v="2020-10-01T00:00:00"/>
    <n v="4"/>
    <n v="8"/>
    <d v="2020-06-01T00:00:00"/>
    <n v="0"/>
    <n v="10"/>
    <n v="3"/>
    <n v="30"/>
  </r>
  <r>
    <x v="50"/>
    <x v="0"/>
    <m/>
    <m/>
    <m/>
    <n v="0"/>
    <n v="3"/>
    <d v="2020-06-01T00:00:00"/>
    <d v="2020-10-01T00:00:00"/>
    <n v="4"/>
    <n v="8"/>
    <d v="2020-07-01T00:00:00"/>
    <n v="0"/>
    <n v="10"/>
    <n v="3"/>
    <n v="30"/>
  </r>
  <r>
    <x v="50"/>
    <x v="0"/>
    <m/>
    <m/>
    <m/>
    <n v="0"/>
    <n v="3"/>
    <d v="2020-06-01T00:00:00"/>
    <d v="2020-10-01T00:00:00"/>
    <n v="4"/>
    <n v="8"/>
    <d v="2020-08-01T00:00:00"/>
    <n v="0"/>
    <n v="10"/>
    <n v="3"/>
    <n v="30"/>
  </r>
  <r>
    <x v="50"/>
    <x v="0"/>
    <m/>
    <m/>
    <m/>
    <n v="0"/>
    <n v="3"/>
    <d v="2020-06-01T00:00:00"/>
    <d v="2020-10-01T00:00:00"/>
    <n v="4"/>
    <n v="8"/>
    <d v="2020-09-01T00:00:00"/>
    <n v="0"/>
    <n v="10"/>
    <n v="3"/>
    <n v="30"/>
  </r>
  <r>
    <x v="50"/>
    <x v="0"/>
    <m/>
    <m/>
    <m/>
    <n v="0"/>
    <n v="3"/>
    <d v="2020-06-01T00:00:00"/>
    <d v="2020-10-01T00:00:00"/>
    <n v="4"/>
    <n v="8"/>
    <d v="2020-10-01T00:00:00"/>
    <n v="0"/>
    <n v="10"/>
    <n v="3"/>
    <n v="30"/>
  </r>
  <r>
    <x v="51"/>
    <x v="0"/>
    <m/>
    <m/>
    <m/>
    <n v="0"/>
    <n v="2"/>
    <d v="2020-06-01T00:00:00"/>
    <d v="2020-08-01T00:00:00"/>
    <n v="2"/>
    <n v="10"/>
    <d v="2020-06-01T00:00:00"/>
    <n v="0"/>
    <n v="10"/>
    <n v="2"/>
    <n v="20"/>
  </r>
  <r>
    <x v="51"/>
    <x v="0"/>
    <m/>
    <m/>
    <m/>
    <n v="0"/>
    <n v="2"/>
    <d v="2020-06-01T00:00:00"/>
    <d v="2020-08-01T00:00:00"/>
    <n v="2"/>
    <n v="10"/>
    <d v="2020-07-01T00:00:00"/>
    <n v="0"/>
    <n v="10"/>
    <n v="2"/>
    <n v="20"/>
  </r>
  <r>
    <x v="51"/>
    <x v="0"/>
    <m/>
    <m/>
    <m/>
    <n v="0"/>
    <n v="2"/>
    <d v="2020-06-01T00:00:00"/>
    <d v="2020-08-01T00:00:00"/>
    <n v="2"/>
    <n v="10"/>
    <d v="2020-08-01T00:00:00"/>
    <n v="0"/>
    <n v="10"/>
    <n v="2"/>
    <n v="20"/>
  </r>
  <r>
    <x v="52"/>
    <x v="0"/>
    <m/>
    <m/>
    <m/>
    <n v="0"/>
    <n v="2"/>
    <d v="2020-06-01T00:00:00"/>
    <d v="2020-07-01T00:00:00"/>
    <n v="1"/>
    <n v="11"/>
    <d v="2020-06-01T00:00:00"/>
    <n v="0"/>
    <n v="10"/>
    <n v="2"/>
    <n v="20"/>
  </r>
  <r>
    <x v="52"/>
    <x v="0"/>
    <m/>
    <m/>
    <m/>
    <n v="0"/>
    <n v="2"/>
    <d v="2020-06-01T00:00:00"/>
    <d v="2020-07-01T00:00:00"/>
    <n v="1"/>
    <n v="11"/>
    <d v="2020-07-01T00:00:00"/>
    <n v="0"/>
    <n v="10"/>
    <n v="2"/>
    <n v="20"/>
  </r>
  <r>
    <x v="53"/>
    <x v="0"/>
    <m/>
    <m/>
    <m/>
    <n v="0"/>
    <n v="1"/>
    <d v="2020-06-01T00:00:00"/>
    <d v="2021-05-01T00:00:00"/>
    <n v="11"/>
    <n v="1"/>
    <d v="2020-06-01T00:00:00"/>
    <n v="0"/>
    <n v="10"/>
    <n v="1"/>
    <n v="10"/>
  </r>
  <r>
    <x v="53"/>
    <x v="0"/>
    <m/>
    <m/>
    <m/>
    <n v="0"/>
    <n v="2"/>
    <d v="2020-06-01T00:00:00"/>
    <d v="2021-05-01T00:00:00"/>
    <n v="11"/>
    <n v="1"/>
    <d v="2020-07-01T00:00:00"/>
    <n v="0"/>
    <n v="10"/>
    <n v="2"/>
    <n v="20"/>
  </r>
  <r>
    <x v="53"/>
    <x v="0"/>
    <m/>
    <m/>
    <m/>
    <n v="0"/>
    <n v="2"/>
    <d v="2020-06-01T00:00:00"/>
    <d v="2021-05-01T00:00:00"/>
    <n v="11"/>
    <n v="1"/>
    <d v="2020-08-01T00:00:00"/>
    <n v="0"/>
    <n v="10"/>
    <n v="2"/>
    <n v="20"/>
  </r>
  <r>
    <x v="53"/>
    <x v="0"/>
    <m/>
    <m/>
    <m/>
    <n v="0"/>
    <n v="2"/>
    <d v="2020-06-01T00:00:00"/>
    <d v="2021-05-01T00:00:00"/>
    <n v="11"/>
    <n v="1"/>
    <d v="2020-09-01T00:00:00"/>
    <n v="0"/>
    <n v="10"/>
    <n v="2"/>
    <n v="20"/>
  </r>
  <r>
    <x v="53"/>
    <x v="0"/>
    <m/>
    <m/>
    <m/>
    <n v="0"/>
    <n v="2"/>
    <d v="2020-06-01T00:00:00"/>
    <d v="2021-05-01T00:00:00"/>
    <n v="11"/>
    <n v="1"/>
    <d v="2020-10-01T00:00:00"/>
    <n v="0"/>
    <n v="10"/>
    <n v="2"/>
    <n v="20"/>
  </r>
  <r>
    <x v="53"/>
    <x v="0"/>
    <m/>
    <m/>
    <m/>
    <n v="0"/>
    <n v="2"/>
    <d v="2020-06-01T00:00:00"/>
    <d v="2021-05-01T00:00:00"/>
    <n v="11"/>
    <n v="1"/>
    <d v="2020-11-01T00:00:00"/>
    <n v="0"/>
    <n v="10"/>
    <n v="2"/>
    <n v="20"/>
  </r>
  <r>
    <x v="53"/>
    <x v="0"/>
    <m/>
    <m/>
    <m/>
    <n v="0"/>
    <n v="2"/>
    <d v="2020-06-01T00:00:00"/>
    <d v="2021-05-01T00:00:00"/>
    <n v="11"/>
    <n v="1"/>
    <d v="2020-12-01T00:00:00"/>
    <n v="0"/>
    <n v="10"/>
    <n v="2"/>
    <n v="20"/>
  </r>
  <r>
    <x v="53"/>
    <x v="0"/>
    <m/>
    <m/>
    <m/>
    <n v="0"/>
    <n v="2"/>
    <d v="2020-06-01T00:00:00"/>
    <d v="2021-05-01T00:00:00"/>
    <n v="11"/>
    <n v="1"/>
    <d v="2021-01-01T00:00:00"/>
    <n v="0"/>
    <n v="10"/>
    <n v="2"/>
    <n v="20"/>
  </r>
  <r>
    <x v="53"/>
    <x v="0"/>
    <m/>
    <m/>
    <m/>
    <n v="0"/>
    <n v="2"/>
    <d v="2020-06-01T00:00:00"/>
    <d v="2021-05-01T00:00:00"/>
    <n v="11"/>
    <n v="1"/>
    <d v="2021-02-01T00:00:00"/>
    <n v="0"/>
    <n v="10"/>
    <n v="2"/>
    <n v="20"/>
  </r>
  <r>
    <x v="53"/>
    <x v="0"/>
    <m/>
    <m/>
    <m/>
    <n v="0"/>
    <n v="2"/>
    <d v="2020-06-01T00:00:00"/>
    <d v="2021-05-01T00:00:00"/>
    <n v="11"/>
    <n v="1"/>
    <d v="2021-03-01T00:00:00"/>
    <n v="0"/>
    <n v="10"/>
    <n v="2"/>
    <n v="20"/>
  </r>
  <r>
    <x v="53"/>
    <x v="0"/>
    <m/>
    <m/>
    <m/>
    <n v="0"/>
    <n v="2"/>
    <d v="2020-06-01T00:00:00"/>
    <d v="2021-05-01T00:00:00"/>
    <n v="11"/>
    <n v="1"/>
    <d v="2021-04-01T00:00:00"/>
    <n v="0"/>
    <n v="10"/>
    <n v="2"/>
    <n v="20"/>
  </r>
  <r>
    <x v="53"/>
    <x v="0"/>
    <m/>
    <m/>
    <m/>
    <n v="0"/>
    <n v="2"/>
    <d v="2020-06-01T00:00:00"/>
    <d v="2021-05-01T00:00:00"/>
    <n v="11"/>
    <n v="1"/>
    <d v="2021-05-01T00:00:00"/>
    <n v="0"/>
    <n v="10"/>
    <n v="2"/>
    <n v="20"/>
  </r>
  <r>
    <x v="54"/>
    <x v="0"/>
    <m/>
    <m/>
    <m/>
    <n v="0"/>
    <n v="1"/>
    <d v="2020-06-01T00:00:00"/>
    <d v="2021-02-01T00:00:00"/>
    <n v="8"/>
    <n v="4"/>
    <d v="2020-06-01T00:00:00"/>
    <n v="0"/>
    <n v="10"/>
    <n v="1"/>
    <n v="10"/>
  </r>
  <r>
    <x v="54"/>
    <x v="0"/>
    <m/>
    <m/>
    <m/>
    <n v="0"/>
    <n v="2"/>
    <d v="2020-06-01T00:00:00"/>
    <d v="2021-02-01T00:00:00"/>
    <n v="8"/>
    <n v="4"/>
    <d v="2020-07-01T00:00:00"/>
    <n v="0"/>
    <n v="10"/>
    <n v="2"/>
    <n v="20"/>
  </r>
  <r>
    <x v="54"/>
    <x v="0"/>
    <m/>
    <m/>
    <m/>
    <n v="0"/>
    <n v="2"/>
    <d v="2020-06-01T00:00:00"/>
    <d v="2021-02-01T00:00:00"/>
    <n v="8"/>
    <n v="4"/>
    <d v="2020-08-01T00:00:00"/>
    <n v="0"/>
    <n v="10"/>
    <n v="2"/>
    <n v="20"/>
  </r>
  <r>
    <x v="54"/>
    <x v="0"/>
    <m/>
    <m/>
    <m/>
    <n v="0"/>
    <n v="1"/>
    <d v="2020-06-01T00:00:00"/>
    <d v="2021-02-01T00:00:00"/>
    <n v="8"/>
    <n v="4"/>
    <d v="2020-09-01T00:00:00"/>
    <n v="0"/>
    <n v="10"/>
    <n v="1"/>
    <n v="10"/>
  </r>
  <r>
    <x v="54"/>
    <x v="0"/>
    <m/>
    <m/>
    <m/>
    <n v="0"/>
    <n v="2"/>
    <d v="2020-06-01T00:00:00"/>
    <d v="2021-02-01T00:00:00"/>
    <n v="8"/>
    <n v="4"/>
    <d v="2020-10-01T00:00:00"/>
    <n v="0"/>
    <n v="10"/>
    <n v="2"/>
    <n v="20"/>
  </r>
  <r>
    <x v="54"/>
    <x v="0"/>
    <m/>
    <m/>
    <m/>
    <n v="0"/>
    <n v="2"/>
    <d v="2020-06-01T00:00:00"/>
    <d v="2021-02-01T00:00:00"/>
    <n v="8"/>
    <n v="4"/>
    <d v="2020-11-01T00:00:00"/>
    <n v="0"/>
    <n v="10"/>
    <n v="2"/>
    <n v="20"/>
  </r>
  <r>
    <x v="54"/>
    <x v="0"/>
    <m/>
    <m/>
    <m/>
    <n v="0"/>
    <n v="2"/>
    <d v="2020-06-01T00:00:00"/>
    <d v="2021-02-01T00:00:00"/>
    <n v="8"/>
    <n v="4"/>
    <d v="2020-12-01T00:00:00"/>
    <n v="0"/>
    <n v="10"/>
    <n v="2"/>
    <n v="20"/>
  </r>
  <r>
    <x v="54"/>
    <x v="0"/>
    <m/>
    <m/>
    <m/>
    <n v="0"/>
    <n v="2"/>
    <d v="2020-06-01T00:00:00"/>
    <d v="2021-02-01T00:00:00"/>
    <n v="8"/>
    <n v="4"/>
    <d v="2021-01-01T00:00:00"/>
    <n v="0"/>
    <n v="10"/>
    <n v="2"/>
    <n v="20"/>
  </r>
  <r>
    <x v="54"/>
    <x v="0"/>
    <m/>
    <m/>
    <m/>
    <n v="0"/>
    <n v="2"/>
    <d v="2020-06-01T00:00:00"/>
    <d v="2021-02-01T00:00:00"/>
    <n v="8"/>
    <n v="4"/>
    <d v="2021-02-01T00:00:00"/>
    <n v="0"/>
    <n v="10"/>
    <n v="2"/>
    <n v="20"/>
  </r>
  <r>
    <x v="55"/>
    <x v="0"/>
    <m/>
    <m/>
    <m/>
    <n v="0"/>
    <n v="2"/>
    <d v="2020-06-01T00:00:00"/>
    <d v="2021-07-01T00:00:00"/>
    <n v="13"/>
    <n v="0"/>
    <d v="2020-06-01T00:00:00"/>
    <n v="0"/>
    <n v="10"/>
    <n v="2"/>
    <n v="20"/>
  </r>
  <r>
    <x v="55"/>
    <x v="1"/>
    <m/>
    <m/>
    <m/>
    <n v="1"/>
    <n v="2"/>
    <d v="2020-06-01T00:00:00"/>
    <d v="2021-07-01T00:00:00"/>
    <n v="13"/>
    <n v="0"/>
    <d v="2020-07-01T00:00:00"/>
    <n v="10"/>
    <n v="10"/>
    <n v="1"/>
    <n v="10"/>
  </r>
  <r>
    <x v="55"/>
    <x v="1"/>
    <m/>
    <m/>
    <m/>
    <n v="1"/>
    <n v="2"/>
    <d v="2020-06-01T00:00:00"/>
    <d v="2021-07-01T00:00:00"/>
    <n v="13"/>
    <n v="0"/>
    <d v="2020-08-01T00:00:00"/>
    <n v="10"/>
    <n v="10"/>
    <n v="1"/>
    <n v="10"/>
  </r>
  <r>
    <x v="55"/>
    <x v="1"/>
    <m/>
    <m/>
    <m/>
    <n v="1"/>
    <n v="2"/>
    <d v="2020-06-01T00:00:00"/>
    <d v="2021-07-01T00:00:00"/>
    <n v="13"/>
    <n v="0"/>
    <d v="2020-09-01T00:00:00"/>
    <n v="10"/>
    <n v="10"/>
    <n v="1"/>
    <n v="10"/>
  </r>
  <r>
    <x v="55"/>
    <x v="1"/>
    <m/>
    <m/>
    <m/>
    <n v="1"/>
    <n v="2"/>
    <d v="2020-06-01T00:00:00"/>
    <d v="2021-07-01T00:00:00"/>
    <n v="13"/>
    <n v="0"/>
    <d v="2020-10-01T00:00:00"/>
    <n v="10"/>
    <n v="10"/>
    <n v="1"/>
    <n v="10"/>
  </r>
  <r>
    <x v="55"/>
    <x v="1"/>
    <m/>
    <m/>
    <m/>
    <n v="1"/>
    <n v="2"/>
    <d v="2020-06-01T00:00:00"/>
    <d v="2021-07-01T00:00:00"/>
    <n v="13"/>
    <n v="0"/>
    <d v="2020-11-01T00:00:00"/>
    <n v="10"/>
    <n v="10"/>
    <n v="1"/>
    <n v="10"/>
  </r>
  <r>
    <x v="55"/>
    <x v="1"/>
    <m/>
    <m/>
    <m/>
    <n v="1"/>
    <n v="2"/>
    <d v="2020-06-01T00:00:00"/>
    <d v="2021-07-01T00:00:00"/>
    <n v="13"/>
    <n v="0"/>
    <d v="2020-12-01T00:00:00"/>
    <n v="10"/>
    <n v="10"/>
    <n v="1"/>
    <n v="10"/>
  </r>
  <r>
    <x v="55"/>
    <x v="1"/>
    <m/>
    <m/>
    <m/>
    <n v="1"/>
    <n v="1"/>
    <d v="2020-06-01T00:00:00"/>
    <d v="2021-07-01T00:00:00"/>
    <n v="13"/>
    <n v="0"/>
    <d v="2021-01-01T00:00:00"/>
    <n v="10"/>
    <n v="10"/>
    <n v="0"/>
    <n v="0"/>
  </r>
  <r>
    <x v="55"/>
    <x v="1"/>
    <m/>
    <m/>
    <m/>
    <n v="1"/>
    <n v="2"/>
    <d v="2020-06-01T00:00:00"/>
    <d v="2021-07-01T00:00:00"/>
    <n v="13"/>
    <n v="0"/>
    <d v="2021-02-01T00:00:00"/>
    <n v="10"/>
    <n v="10"/>
    <n v="1"/>
    <n v="10"/>
  </r>
  <r>
    <x v="55"/>
    <x v="1"/>
    <m/>
    <m/>
    <m/>
    <n v="1"/>
    <n v="1"/>
    <d v="2020-06-01T00:00:00"/>
    <d v="2021-07-01T00:00:00"/>
    <n v="13"/>
    <n v="0"/>
    <d v="2021-03-01T00:00:00"/>
    <n v="10"/>
    <n v="10"/>
    <n v="0"/>
    <n v="0"/>
  </r>
  <r>
    <x v="55"/>
    <x v="1"/>
    <m/>
    <m/>
    <m/>
    <n v="1"/>
    <n v="2"/>
    <d v="2020-06-01T00:00:00"/>
    <d v="2021-07-01T00:00:00"/>
    <n v="13"/>
    <n v="0"/>
    <d v="2021-04-01T00:00:00"/>
    <n v="10"/>
    <n v="10"/>
    <n v="1"/>
    <n v="10"/>
  </r>
  <r>
    <x v="55"/>
    <x v="1"/>
    <m/>
    <m/>
    <m/>
    <n v="1"/>
    <n v="2"/>
    <d v="2020-06-01T00:00:00"/>
    <d v="2021-07-01T00:00:00"/>
    <n v="13"/>
    <n v="0"/>
    <d v="2021-05-01T00:00:00"/>
    <n v="10"/>
    <n v="10"/>
    <n v="1"/>
    <n v="10"/>
  </r>
  <r>
    <x v="55"/>
    <x v="1"/>
    <m/>
    <m/>
    <m/>
    <n v="1"/>
    <n v="2"/>
    <d v="2020-06-01T00:00:00"/>
    <d v="2021-07-01T00:00:00"/>
    <n v="13"/>
    <n v="0"/>
    <d v="2021-06-01T00:00:00"/>
    <n v="10"/>
    <n v="10"/>
    <n v="1"/>
    <n v="10"/>
  </r>
  <r>
    <x v="56"/>
    <x v="0"/>
    <m/>
    <m/>
    <m/>
    <n v="0"/>
    <n v="64"/>
    <d v="2020-07-01T00:00:00"/>
    <d v="2021-07-01T00:00:00"/>
    <n v="12"/>
    <n v="0"/>
    <d v="2020-07-01T00:00:00"/>
    <n v="0"/>
    <n v="10"/>
    <n v="64"/>
    <n v="640"/>
  </r>
  <r>
    <x v="56"/>
    <x v="1"/>
    <m/>
    <m/>
    <m/>
    <n v="23"/>
    <n v="65"/>
    <d v="2020-07-01T00:00:00"/>
    <d v="2021-07-01T00:00:00"/>
    <n v="12"/>
    <n v="0"/>
    <d v="2020-08-01T00:00:00"/>
    <n v="230"/>
    <n v="10"/>
    <n v="42"/>
    <n v="420"/>
  </r>
  <r>
    <x v="56"/>
    <x v="1"/>
    <m/>
    <m/>
    <m/>
    <n v="56"/>
    <n v="77"/>
    <d v="2020-07-01T00:00:00"/>
    <d v="2021-07-01T00:00:00"/>
    <n v="12"/>
    <n v="0"/>
    <d v="2020-09-01T00:00:00"/>
    <n v="560"/>
    <n v="10"/>
    <n v="21"/>
    <n v="210"/>
  </r>
  <r>
    <x v="56"/>
    <x v="1"/>
    <m/>
    <m/>
    <m/>
    <n v="56"/>
    <n v="52"/>
    <d v="2020-07-01T00:00:00"/>
    <d v="2021-07-01T00:00:00"/>
    <n v="12"/>
    <n v="0"/>
    <d v="2020-10-01T00:00:00"/>
    <n v="560"/>
    <n v="10"/>
    <n v="0"/>
    <n v="0"/>
  </r>
  <r>
    <x v="56"/>
    <x v="1"/>
    <m/>
    <m/>
    <m/>
    <n v="56"/>
    <n v="62"/>
    <d v="2020-07-01T00:00:00"/>
    <d v="2021-07-01T00:00:00"/>
    <n v="12"/>
    <n v="0"/>
    <d v="2020-11-01T00:00:00"/>
    <n v="560"/>
    <n v="10"/>
    <n v="6"/>
    <n v="60"/>
  </r>
  <r>
    <x v="56"/>
    <x v="1"/>
    <m/>
    <m/>
    <m/>
    <n v="56"/>
    <n v="75"/>
    <d v="2020-07-01T00:00:00"/>
    <d v="2021-07-01T00:00:00"/>
    <n v="12"/>
    <n v="0"/>
    <d v="2020-12-01T00:00:00"/>
    <n v="560"/>
    <n v="10"/>
    <n v="19"/>
    <n v="190"/>
  </r>
  <r>
    <x v="56"/>
    <x v="1"/>
    <m/>
    <m/>
    <m/>
    <n v="56"/>
    <n v="60"/>
    <d v="2020-07-01T00:00:00"/>
    <d v="2021-07-01T00:00:00"/>
    <n v="12"/>
    <n v="0"/>
    <d v="2021-01-01T00:00:00"/>
    <n v="560"/>
    <n v="10"/>
    <n v="4"/>
    <n v="40"/>
  </r>
  <r>
    <x v="56"/>
    <x v="1"/>
    <m/>
    <m/>
    <m/>
    <n v="56"/>
    <n v="73"/>
    <d v="2020-07-01T00:00:00"/>
    <d v="2021-07-01T00:00:00"/>
    <n v="12"/>
    <n v="0"/>
    <d v="2021-02-01T00:00:00"/>
    <n v="560"/>
    <n v="10"/>
    <n v="17"/>
    <n v="170"/>
  </r>
  <r>
    <x v="56"/>
    <x v="1"/>
    <m/>
    <m/>
    <m/>
    <n v="56"/>
    <n v="62"/>
    <d v="2020-07-01T00:00:00"/>
    <d v="2021-07-01T00:00:00"/>
    <n v="12"/>
    <n v="0"/>
    <d v="2021-03-01T00:00:00"/>
    <n v="560"/>
    <n v="10"/>
    <n v="6"/>
    <n v="60"/>
  </r>
  <r>
    <x v="56"/>
    <x v="1"/>
    <m/>
    <m/>
    <m/>
    <n v="56"/>
    <n v="59"/>
    <d v="2020-07-01T00:00:00"/>
    <d v="2021-07-01T00:00:00"/>
    <n v="12"/>
    <n v="0"/>
    <d v="2021-04-01T00:00:00"/>
    <n v="560"/>
    <n v="10"/>
    <n v="3"/>
    <n v="30"/>
  </r>
  <r>
    <x v="56"/>
    <x v="1"/>
    <m/>
    <m/>
    <m/>
    <n v="56"/>
    <n v="59"/>
    <d v="2020-07-01T00:00:00"/>
    <d v="2021-07-01T00:00:00"/>
    <n v="12"/>
    <n v="0"/>
    <d v="2021-05-01T00:00:00"/>
    <n v="560"/>
    <n v="10"/>
    <n v="3"/>
    <n v="30"/>
  </r>
  <r>
    <x v="56"/>
    <x v="1"/>
    <m/>
    <m/>
    <m/>
    <n v="56"/>
    <n v="76"/>
    <d v="2020-07-01T00:00:00"/>
    <d v="2021-07-01T00:00:00"/>
    <n v="12"/>
    <n v="0"/>
    <d v="2021-06-01T00:00:00"/>
    <n v="560"/>
    <n v="10"/>
    <n v="20"/>
    <n v="200"/>
  </r>
  <r>
    <x v="57"/>
    <x v="0"/>
    <m/>
    <m/>
    <m/>
    <n v="0"/>
    <n v="64"/>
    <d v="2020-07-01T00:00:00"/>
    <d v="2021-07-01T00:00:00"/>
    <n v="12"/>
    <n v="0"/>
    <d v="2020-07-01T00:00:00"/>
    <n v="0"/>
    <n v="10"/>
    <n v="64"/>
    <n v="640"/>
  </r>
  <r>
    <x v="57"/>
    <x v="2"/>
    <m/>
    <m/>
    <m/>
    <n v="23"/>
    <n v="71"/>
    <d v="2020-07-01T00:00:00"/>
    <d v="2021-07-01T00:00:00"/>
    <n v="12"/>
    <n v="0"/>
    <d v="2020-08-01T00:00:00"/>
    <n v="575"/>
    <n v="25"/>
    <n v="48"/>
    <n v="1200"/>
  </r>
  <r>
    <x v="57"/>
    <x v="2"/>
    <m/>
    <m/>
    <m/>
    <n v="31"/>
    <n v="64"/>
    <d v="2020-07-01T00:00:00"/>
    <d v="2021-07-01T00:00:00"/>
    <n v="12"/>
    <n v="0"/>
    <d v="2020-09-01T00:00:00"/>
    <n v="775"/>
    <n v="25"/>
    <n v="33"/>
    <n v="825"/>
  </r>
  <r>
    <x v="57"/>
    <x v="2"/>
    <m/>
    <m/>
    <m/>
    <n v="55"/>
    <n v="52"/>
    <d v="2020-07-01T00:00:00"/>
    <d v="2021-07-01T00:00:00"/>
    <n v="12"/>
    <n v="0"/>
    <d v="2020-10-01T00:00:00"/>
    <n v="1375"/>
    <n v="25"/>
    <n v="0"/>
    <n v="0"/>
  </r>
  <r>
    <x v="57"/>
    <x v="2"/>
    <m/>
    <m/>
    <m/>
    <n v="55"/>
    <n v="69"/>
    <d v="2020-07-01T00:00:00"/>
    <d v="2021-07-01T00:00:00"/>
    <n v="12"/>
    <n v="0"/>
    <d v="2020-11-01T00:00:00"/>
    <n v="1375"/>
    <n v="25"/>
    <n v="14"/>
    <n v="350"/>
  </r>
  <r>
    <x v="57"/>
    <x v="2"/>
    <m/>
    <m/>
    <m/>
    <n v="55"/>
    <n v="72"/>
    <d v="2020-07-01T00:00:00"/>
    <d v="2021-07-01T00:00:00"/>
    <n v="12"/>
    <n v="0"/>
    <d v="2020-12-01T00:00:00"/>
    <n v="1375"/>
    <n v="25"/>
    <n v="17"/>
    <n v="425"/>
  </r>
  <r>
    <x v="57"/>
    <x v="2"/>
    <m/>
    <m/>
    <m/>
    <n v="55"/>
    <n v="69"/>
    <d v="2020-07-01T00:00:00"/>
    <d v="2021-07-01T00:00:00"/>
    <n v="12"/>
    <n v="0"/>
    <d v="2021-01-01T00:00:00"/>
    <n v="1375"/>
    <n v="25"/>
    <n v="14"/>
    <n v="350"/>
  </r>
  <r>
    <x v="57"/>
    <x v="2"/>
    <m/>
    <m/>
    <m/>
    <n v="55"/>
    <n v="56"/>
    <d v="2020-07-01T00:00:00"/>
    <d v="2021-07-01T00:00:00"/>
    <n v="12"/>
    <n v="0"/>
    <d v="2021-02-01T00:00:00"/>
    <n v="1375"/>
    <n v="25"/>
    <n v="1"/>
    <n v="25"/>
  </r>
  <r>
    <x v="57"/>
    <x v="2"/>
    <m/>
    <m/>
    <m/>
    <n v="55"/>
    <n v="63"/>
    <d v="2020-07-01T00:00:00"/>
    <d v="2021-07-01T00:00:00"/>
    <n v="12"/>
    <n v="0"/>
    <d v="2021-03-01T00:00:00"/>
    <n v="1375"/>
    <n v="25"/>
    <n v="8"/>
    <n v="200"/>
  </r>
  <r>
    <x v="57"/>
    <x v="2"/>
    <m/>
    <m/>
    <m/>
    <n v="55"/>
    <n v="70"/>
    <d v="2020-07-01T00:00:00"/>
    <d v="2021-07-01T00:00:00"/>
    <n v="12"/>
    <n v="0"/>
    <d v="2021-04-01T00:00:00"/>
    <n v="1375"/>
    <n v="25"/>
    <n v="15"/>
    <n v="375"/>
  </r>
  <r>
    <x v="57"/>
    <x v="2"/>
    <m/>
    <m/>
    <m/>
    <n v="55"/>
    <n v="62"/>
    <d v="2020-07-01T00:00:00"/>
    <d v="2021-07-01T00:00:00"/>
    <n v="12"/>
    <n v="0"/>
    <d v="2021-05-01T00:00:00"/>
    <n v="1375"/>
    <n v="25"/>
    <n v="7"/>
    <n v="175"/>
  </r>
  <r>
    <x v="57"/>
    <x v="2"/>
    <m/>
    <m/>
    <m/>
    <n v="55"/>
    <n v="66"/>
    <d v="2020-07-01T00:00:00"/>
    <d v="2021-07-01T00:00:00"/>
    <n v="12"/>
    <n v="0"/>
    <d v="2021-06-01T00:00:00"/>
    <n v="1375"/>
    <n v="25"/>
    <n v="11"/>
    <n v="275"/>
  </r>
  <r>
    <x v="58"/>
    <x v="0"/>
    <m/>
    <m/>
    <m/>
    <n v="0"/>
    <n v="40"/>
    <d v="2020-07-01T00:00:00"/>
    <d v="2021-07-01T00:00:00"/>
    <n v="12"/>
    <n v="0"/>
    <d v="2020-07-01T00:00:00"/>
    <n v="0"/>
    <n v="10"/>
    <n v="40"/>
    <n v="400"/>
  </r>
  <r>
    <x v="58"/>
    <x v="1"/>
    <m/>
    <m/>
    <m/>
    <n v="12"/>
    <n v="38"/>
    <d v="2020-07-01T00:00:00"/>
    <d v="2021-07-01T00:00:00"/>
    <n v="12"/>
    <n v="0"/>
    <d v="2020-08-01T00:00:00"/>
    <n v="120"/>
    <n v="10"/>
    <n v="26"/>
    <n v="260"/>
  </r>
  <r>
    <x v="58"/>
    <x v="1"/>
    <m/>
    <m/>
    <m/>
    <n v="24"/>
    <n v="34"/>
    <d v="2020-07-01T00:00:00"/>
    <d v="2021-07-01T00:00:00"/>
    <n v="12"/>
    <n v="0"/>
    <d v="2020-09-01T00:00:00"/>
    <n v="240"/>
    <n v="10"/>
    <n v="10"/>
    <n v="100"/>
  </r>
  <r>
    <x v="58"/>
    <x v="1"/>
    <m/>
    <m/>
    <m/>
    <n v="33"/>
    <n v="35"/>
    <d v="2020-07-01T00:00:00"/>
    <d v="2021-07-01T00:00:00"/>
    <n v="12"/>
    <n v="0"/>
    <d v="2020-10-01T00:00:00"/>
    <n v="330"/>
    <n v="10"/>
    <n v="2"/>
    <n v="20"/>
  </r>
  <r>
    <x v="58"/>
    <x v="1"/>
    <m/>
    <m/>
    <m/>
    <n v="33"/>
    <n v="43"/>
    <d v="2020-07-01T00:00:00"/>
    <d v="2021-07-01T00:00:00"/>
    <n v="12"/>
    <n v="0"/>
    <d v="2020-11-01T00:00:00"/>
    <n v="330"/>
    <n v="10"/>
    <n v="10"/>
    <n v="100"/>
  </r>
  <r>
    <x v="58"/>
    <x v="1"/>
    <m/>
    <m/>
    <m/>
    <n v="33"/>
    <n v="41"/>
    <d v="2020-07-01T00:00:00"/>
    <d v="2021-07-01T00:00:00"/>
    <n v="12"/>
    <n v="0"/>
    <d v="2020-12-01T00:00:00"/>
    <n v="330"/>
    <n v="10"/>
    <n v="8"/>
    <n v="80"/>
  </r>
  <r>
    <x v="58"/>
    <x v="1"/>
    <m/>
    <m/>
    <m/>
    <n v="33"/>
    <n v="40"/>
    <d v="2020-07-01T00:00:00"/>
    <d v="2021-07-01T00:00:00"/>
    <n v="12"/>
    <n v="0"/>
    <d v="2021-01-01T00:00:00"/>
    <n v="330"/>
    <n v="10"/>
    <n v="7"/>
    <n v="70"/>
  </r>
  <r>
    <x v="58"/>
    <x v="1"/>
    <m/>
    <m/>
    <m/>
    <n v="33"/>
    <n v="39"/>
    <d v="2020-07-01T00:00:00"/>
    <d v="2021-07-01T00:00:00"/>
    <n v="12"/>
    <n v="0"/>
    <d v="2021-02-01T00:00:00"/>
    <n v="330"/>
    <n v="10"/>
    <n v="6"/>
    <n v="60"/>
  </r>
  <r>
    <x v="58"/>
    <x v="1"/>
    <m/>
    <m/>
    <m/>
    <n v="33"/>
    <n v="39"/>
    <d v="2020-07-01T00:00:00"/>
    <d v="2021-07-01T00:00:00"/>
    <n v="12"/>
    <n v="0"/>
    <d v="2021-03-01T00:00:00"/>
    <n v="330"/>
    <n v="10"/>
    <n v="6"/>
    <n v="60"/>
  </r>
  <r>
    <x v="58"/>
    <x v="1"/>
    <m/>
    <m/>
    <m/>
    <n v="33"/>
    <n v="37"/>
    <d v="2020-07-01T00:00:00"/>
    <d v="2021-07-01T00:00:00"/>
    <n v="12"/>
    <n v="0"/>
    <d v="2021-04-01T00:00:00"/>
    <n v="330"/>
    <n v="10"/>
    <n v="4"/>
    <n v="40"/>
  </r>
  <r>
    <x v="58"/>
    <x v="1"/>
    <m/>
    <m/>
    <m/>
    <n v="33"/>
    <n v="37"/>
    <d v="2020-07-01T00:00:00"/>
    <d v="2021-07-01T00:00:00"/>
    <n v="12"/>
    <n v="0"/>
    <d v="2021-05-01T00:00:00"/>
    <n v="330"/>
    <n v="10"/>
    <n v="4"/>
    <n v="40"/>
  </r>
  <r>
    <x v="58"/>
    <x v="1"/>
    <m/>
    <m/>
    <m/>
    <n v="33"/>
    <n v="34"/>
    <d v="2020-07-01T00:00:00"/>
    <d v="2021-07-01T00:00:00"/>
    <n v="12"/>
    <n v="0"/>
    <d v="2021-06-01T00:00:00"/>
    <n v="330"/>
    <n v="10"/>
    <n v="1"/>
    <n v="10"/>
  </r>
  <r>
    <x v="59"/>
    <x v="0"/>
    <m/>
    <m/>
    <m/>
    <n v="0"/>
    <n v="32"/>
    <d v="2020-07-01T00:00:00"/>
    <d v="2021-07-01T00:00:00"/>
    <n v="12"/>
    <n v="0"/>
    <d v="2020-07-01T00:00:00"/>
    <n v="0"/>
    <n v="10"/>
    <n v="32"/>
    <n v="320"/>
  </r>
  <r>
    <x v="59"/>
    <x v="2"/>
    <m/>
    <m/>
    <m/>
    <n v="15"/>
    <n v="42"/>
    <d v="2020-07-01T00:00:00"/>
    <d v="2021-07-01T00:00:00"/>
    <n v="12"/>
    <n v="0"/>
    <d v="2020-08-01T00:00:00"/>
    <n v="375"/>
    <n v="25"/>
    <n v="27"/>
    <n v="675"/>
  </r>
  <r>
    <x v="59"/>
    <x v="2"/>
    <m/>
    <m/>
    <m/>
    <n v="24"/>
    <n v="35"/>
    <d v="2020-07-01T00:00:00"/>
    <d v="2021-07-01T00:00:00"/>
    <n v="12"/>
    <n v="0"/>
    <d v="2020-09-01T00:00:00"/>
    <n v="600"/>
    <n v="25"/>
    <n v="11"/>
    <n v="275"/>
  </r>
  <r>
    <x v="59"/>
    <x v="2"/>
    <m/>
    <m/>
    <m/>
    <n v="31"/>
    <n v="35"/>
    <d v="2020-07-01T00:00:00"/>
    <d v="2021-07-01T00:00:00"/>
    <n v="12"/>
    <n v="0"/>
    <d v="2020-10-01T00:00:00"/>
    <n v="775"/>
    <n v="25"/>
    <n v="4"/>
    <n v="100"/>
  </r>
  <r>
    <x v="59"/>
    <x v="2"/>
    <m/>
    <m/>
    <m/>
    <n v="31"/>
    <n v="32"/>
    <d v="2020-07-01T00:00:00"/>
    <d v="2021-07-01T00:00:00"/>
    <n v="12"/>
    <n v="0"/>
    <d v="2020-11-01T00:00:00"/>
    <n v="775"/>
    <n v="25"/>
    <n v="1"/>
    <n v="25"/>
  </r>
  <r>
    <x v="59"/>
    <x v="2"/>
    <m/>
    <m/>
    <m/>
    <n v="31"/>
    <n v="40"/>
    <d v="2020-07-01T00:00:00"/>
    <d v="2021-07-01T00:00:00"/>
    <n v="12"/>
    <n v="0"/>
    <d v="2020-12-01T00:00:00"/>
    <n v="775"/>
    <n v="25"/>
    <n v="9"/>
    <n v="225"/>
  </r>
  <r>
    <x v="59"/>
    <x v="2"/>
    <m/>
    <m/>
    <m/>
    <n v="31"/>
    <n v="40"/>
    <d v="2020-07-01T00:00:00"/>
    <d v="2021-07-01T00:00:00"/>
    <n v="12"/>
    <n v="0"/>
    <d v="2021-01-01T00:00:00"/>
    <n v="775"/>
    <n v="25"/>
    <n v="9"/>
    <n v="225"/>
  </r>
  <r>
    <x v="59"/>
    <x v="2"/>
    <m/>
    <m/>
    <m/>
    <n v="31"/>
    <n v="28"/>
    <d v="2020-07-01T00:00:00"/>
    <d v="2021-07-01T00:00:00"/>
    <n v="12"/>
    <n v="0"/>
    <d v="2021-02-01T00:00:00"/>
    <n v="775"/>
    <n v="25"/>
    <n v="0"/>
    <n v="0"/>
  </r>
  <r>
    <x v="59"/>
    <x v="2"/>
    <m/>
    <m/>
    <m/>
    <n v="31"/>
    <n v="41"/>
    <d v="2020-07-01T00:00:00"/>
    <d v="2021-07-01T00:00:00"/>
    <n v="12"/>
    <n v="0"/>
    <d v="2021-03-01T00:00:00"/>
    <n v="775"/>
    <n v="25"/>
    <n v="10"/>
    <n v="250"/>
  </r>
  <r>
    <x v="59"/>
    <x v="2"/>
    <m/>
    <m/>
    <m/>
    <n v="31"/>
    <n v="35"/>
    <d v="2020-07-01T00:00:00"/>
    <d v="2021-07-01T00:00:00"/>
    <n v="12"/>
    <n v="0"/>
    <d v="2021-04-01T00:00:00"/>
    <n v="775"/>
    <n v="25"/>
    <n v="4"/>
    <n v="100"/>
  </r>
  <r>
    <x v="59"/>
    <x v="2"/>
    <m/>
    <m/>
    <m/>
    <n v="31"/>
    <n v="39"/>
    <d v="2020-07-01T00:00:00"/>
    <d v="2021-07-01T00:00:00"/>
    <n v="12"/>
    <n v="0"/>
    <d v="2021-05-01T00:00:00"/>
    <n v="775"/>
    <n v="25"/>
    <n v="8"/>
    <n v="200"/>
  </r>
  <r>
    <x v="59"/>
    <x v="2"/>
    <m/>
    <m/>
    <m/>
    <n v="31"/>
    <n v="48"/>
    <d v="2020-07-01T00:00:00"/>
    <d v="2021-07-01T00:00:00"/>
    <n v="12"/>
    <n v="0"/>
    <d v="2021-06-01T00:00:00"/>
    <n v="775"/>
    <n v="25"/>
    <n v="17"/>
    <n v="425"/>
  </r>
  <r>
    <x v="60"/>
    <x v="0"/>
    <m/>
    <m/>
    <m/>
    <n v="0"/>
    <n v="20"/>
    <d v="2020-07-01T00:00:00"/>
    <d v="2021-07-01T00:00:00"/>
    <n v="12"/>
    <n v="0"/>
    <d v="2020-07-01T00:00:00"/>
    <n v="0"/>
    <n v="10"/>
    <n v="20"/>
    <n v="200"/>
  </r>
  <r>
    <x v="60"/>
    <x v="1"/>
    <m/>
    <m/>
    <m/>
    <n v="9"/>
    <n v="23"/>
    <d v="2020-07-01T00:00:00"/>
    <d v="2021-07-01T00:00:00"/>
    <n v="12"/>
    <n v="0"/>
    <d v="2020-08-01T00:00:00"/>
    <n v="90"/>
    <n v="10"/>
    <n v="14"/>
    <n v="140"/>
  </r>
  <r>
    <x v="60"/>
    <x v="1"/>
    <m/>
    <m/>
    <m/>
    <n v="16"/>
    <n v="21"/>
    <d v="2020-07-01T00:00:00"/>
    <d v="2021-07-01T00:00:00"/>
    <n v="12"/>
    <n v="0"/>
    <d v="2020-09-01T00:00:00"/>
    <n v="160"/>
    <n v="10"/>
    <n v="5"/>
    <n v="50"/>
  </r>
  <r>
    <x v="60"/>
    <x v="1"/>
    <m/>
    <m/>
    <m/>
    <n v="13"/>
    <n v="18"/>
    <d v="2020-07-01T00:00:00"/>
    <d v="2021-07-01T00:00:00"/>
    <n v="12"/>
    <n v="0"/>
    <d v="2020-10-01T00:00:00"/>
    <n v="130"/>
    <n v="10"/>
    <n v="5"/>
    <n v="50"/>
  </r>
  <r>
    <x v="60"/>
    <x v="1"/>
    <m/>
    <m/>
    <m/>
    <n v="16"/>
    <n v="20"/>
    <d v="2020-07-01T00:00:00"/>
    <d v="2021-07-01T00:00:00"/>
    <n v="12"/>
    <n v="0"/>
    <d v="2020-11-01T00:00:00"/>
    <n v="160"/>
    <n v="10"/>
    <n v="4"/>
    <n v="40"/>
  </r>
  <r>
    <x v="60"/>
    <x v="1"/>
    <m/>
    <m/>
    <m/>
    <n v="16"/>
    <n v="24"/>
    <d v="2020-07-01T00:00:00"/>
    <d v="2021-07-01T00:00:00"/>
    <n v="12"/>
    <n v="0"/>
    <d v="2020-12-01T00:00:00"/>
    <n v="160"/>
    <n v="10"/>
    <n v="8"/>
    <n v="80"/>
  </r>
  <r>
    <x v="60"/>
    <x v="1"/>
    <m/>
    <m/>
    <m/>
    <n v="16"/>
    <n v="17"/>
    <d v="2020-07-01T00:00:00"/>
    <d v="2021-07-01T00:00:00"/>
    <n v="12"/>
    <n v="0"/>
    <d v="2021-01-01T00:00:00"/>
    <n v="160"/>
    <n v="10"/>
    <n v="1"/>
    <n v="10"/>
  </r>
  <r>
    <x v="60"/>
    <x v="1"/>
    <m/>
    <m/>
    <m/>
    <n v="16"/>
    <n v="19"/>
    <d v="2020-07-01T00:00:00"/>
    <d v="2021-07-01T00:00:00"/>
    <n v="12"/>
    <n v="0"/>
    <d v="2021-02-01T00:00:00"/>
    <n v="160"/>
    <n v="10"/>
    <n v="3"/>
    <n v="30"/>
  </r>
  <r>
    <x v="60"/>
    <x v="1"/>
    <m/>
    <m/>
    <m/>
    <n v="16"/>
    <n v="22"/>
    <d v="2020-07-01T00:00:00"/>
    <d v="2021-07-01T00:00:00"/>
    <n v="12"/>
    <n v="0"/>
    <d v="2021-03-01T00:00:00"/>
    <n v="160"/>
    <n v="10"/>
    <n v="6"/>
    <n v="60"/>
  </r>
  <r>
    <x v="60"/>
    <x v="1"/>
    <m/>
    <m/>
    <m/>
    <n v="16"/>
    <n v="15"/>
    <d v="2020-07-01T00:00:00"/>
    <d v="2021-07-01T00:00:00"/>
    <n v="12"/>
    <n v="0"/>
    <d v="2021-04-01T00:00:00"/>
    <n v="160"/>
    <n v="10"/>
    <n v="0"/>
    <n v="0"/>
  </r>
  <r>
    <x v="60"/>
    <x v="1"/>
    <m/>
    <m/>
    <m/>
    <n v="16"/>
    <n v="19"/>
    <d v="2020-07-01T00:00:00"/>
    <d v="2021-07-01T00:00:00"/>
    <n v="12"/>
    <n v="0"/>
    <d v="2021-05-01T00:00:00"/>
    <n v="160"/>
    <n v="10"/>
    <n v="3"/>
    <n v="30"/>
  </r>
  <r>
    <x v="60"/>
    <x v="1"/>
    <m/>
    <m/>
    <m/>
    <n v="16"/>
    <n v="19"/>
    <d v="2020-07-01T00:00:00"/>
    <d v="2021-07-01T00:00:00"/>
    <n v="12"/>
    <n v="0"/>
    <d v="2021-06-01T00:00:00"/>
    <n v="160"/>
    <n v="10"/>
    <n v="3"/>
    <n v="30"/>
  </r>
  <r>
    <x v="61"/>
    <x v="0"/>
    <m/>
    <m/>
    <m/>
    <n v="0"/>
    <n v="17"/>
    <d v="2020-07-01T00:00:00"/>
    <d v="2021-07-01T00:00:00"/>
    <n v="12"/>
    <n v="0"/>
    <d v="2020-07-01T00:00:00"/>
    <n v="0"/>
    <n v="10"/>
    <n v="17"/>
    <n v="170"/>
  </r>
  <r>
    <x v="61"/>
    <x v="1"/>
    <m/>
    <m/>
    <m/>
    <n v="8"/>
    <n v="18"/>
    <d v="2020-07-01T00:00:00"/>
    <d v="2021-07-01T00:00:00"/>
    <n v="12"/>
    <n v="0"/>
    <d v="2020-08-01T00:00:00"/>
    <n v="80"/>
    <n v="10"/>
    <n v="10"/>
    <n v="100"/>
  </r>
  <r>
    <x v="61"/>
    <x v="1"/>
    <m/>
    <m/>
    <m/>
    <n v="15"/>
    <n v="19"/>
    <d v="2020-07-01T00:00:00"/>
    <d v="2021-07-01T00:00:00"/>
    <n v="12"/>
    <n v="0"/>
    <d v="2020-09-01T00:00:00"/>
    <n v="150"/>
    <n v="10"/>
    <n v="4"/>
    <n v="40"/>
  </r>
  <r>
    <x v="61"/>
    <x v="1"/>
    <m/>
    <m/>
    <m/>
    <n v="15"/>
    <n v="21"/>
    <d v="2020-07-01T00:00:00"/>
    <d v="2021-07-01T00:00:00"/>
    <n v="12"/>
    <n v="0"/>
    <d v="2020-10-01T00:00:00"/>
    <n v="150"/>
    <n v="10"/>
    <n v="6"/>
    <n v="60"/>
  </r>
  <r>
    <x v="61"/>
    <x v="1"/>
    <m/>
    <m/>
    <m/>
    <n v="15"/>
    <n v="15"/>
    <d v="2020-07-01T00:00:00"/>
    <d v="2021-07-01T00:00:00"/>
    <n v="12"/>
    <n v="0"/>
    <d v="2020-11-01T00:00:00"/>
    <n v="150"/>
    <n v="10"/>
    <n v="0"/>
    <n v="0"/>
  </r>
  <r>
    <x v="61"/>
    <x v="1"/>
    <m/>
    <m/>
    <m/>
    <n v="15"/>
    <n v="22"/>
    <d v="2020-07-01T00:00:00"/>
    <d v="2021-07-01T00:00:00"/>
    <n v="12"/>
    <n v="0"/>
    <d v="2020-12-01T00:00:00"/>
    <n v="150"/>
    <n v="10"/>
    <n v="7"/>
    <n v="70"/>
  </r>
  <r>
    <x v="61"/>
    <x v="1"/>
    <m/>
    <m/>
    <m/>
    <n v="15"/>
    <n v="18"/>
    <d v="2020-07-01T00:00:00"/>
    <d v="2021-07-01T00:00:00"/>
    <n v="12"/>
    <n v="0"/>
    <d v="2021-01-01T00:00:00"/>
    <n v="150"/>
    <n v="10"/>
    <n v="3"/>
    <n v="30"/>
  </r>
  <r>
    <x v="61"/>
    <x v="1"/>
    <m/>
    <m/>
    <m/>
    <n v="15"/>
    <n v="16"/>
    <d v="2020-07-01T00:00:00"/>
    <d v="2021-07-01T00:00:00"/>
    <n v="12"/>
    <n v="0"/>
    <d v="2021-02-01T00:00:00"/>
    <n v="150"/>
    <n v="10"/>
    <n v="1"/>
    <n v="10"/>
  </r>
  <r>
    <x v="61"/>
    <x v="1"/>
    <m/>
    <m/>
    <m/>
    <n v="15"/>
    <n v="22"/>
    <d v="2020-07-01T00:00:00"/>
    <d v="2021-07-01T00:00:00"/>
    <n v="12"/>
    <n v="0"/>
    <d v="2021-03-01T00:00:00"/>
    <n v="150"/>
    <n v="10"/>
    <n v="7"/>
    <n v="70"/>
  </r>
  <r>
    <x v="61"/>
    <x v="1"/>
    <m/>
    <m/>
    <m/>
    <n v="15"/>
    <n v="15"/>
    <d v="2020-07-01T00:00:00"/>
    <d v="2021-07-01T00:00:00"/>
    <n v="12"/>
    <n v="0"/>
    <d v="2021-04-01T00:00:00"/>
    <n v="150"/>
    <n v="10"/>
    <n v="0"/>
    <n v="0"/>
  </r>
  <r>
    <x v="61"/>
    <x v="1"/>
    <m/>
    <m/>
    <m/>
    <n v="15"/>
    <n v="20"/>
    <d v="2020-07-01T00:00:00"/>
    <d v="2021-07-01T00:00:00"/>
    <n v="12"/>
    <n v="0"/>
    <d v="2021-05-01T00:00:00"/>
    <n v="150"/>
    <n v="10"/>
    <n v="5"/>
    <n v="50"/>
  </r>
  <r>
    <x v="61"/>
    <x v="1"/>
    <m/>
    <m/>
    <m/>
    <n v="15"/>
    <n v="20"/>
    <d v="2020-07-01T00:00:00"/>
    <d v="2021-07-01T00:00:00"/>
    <n v="12"/>
    <n v="0"/>
    <d v="2021-06-01T00:00:00"/>
    <n v="150"/>
    <n v="10"/>
    <n v="5"/>
    <n v="50"/>
  </r>
  <r>
    <x v="62"/>
    <x v="0"/>
    <m/>
    <m/>
    <m/>
    <n v="0"/>
    <n v="18"/>
    <d v="2020-07-01T00:00:00"/>
    <d v="2020-08-01T00:00:00"/>
    <n v="1"/>
    <n v="10"/>
    <d v="2020-07-01T00:00:00"/>
    <n v="0"/>
    <n v="10"/>
    <n v="18"/>
    <n v="180"/>
  </r>
  <r>
    <x v="62"/>
    <x v="0"/>
    <m/>
    <m/>
    <m/>
    <n v="0"/>
    <n v="16"/>
    <d v="2020-07-01T00:00:00"/>
    <d v="2020-08-01T00:00:00"/>
    <n v="1"/>
    <n v="10"/>
    <d v="2020-08-01T00:00:00"/>
    <n v="0"/>
    <n v="10"/>
    <n v="16"/>
    <n v="160"/>
  </r>
  <r>
    <x v="63"/>
    <x v="0"/>
    <m/>
    <m/>
    <m/>
    <n v="0"/>
    <n v="16"/>
    <d v="2020-07-01T00:00:00"/>
    <d v="2021-03-01T00:00:00"/>
    <n v="8"/>
    <n v="3"/>
    <d v="2020-07-01T00:00:00"/>
    <n v="0"/>
    <n v="10"/>
    <n v="16"/>
    <n v="160"/>
  </r>
  <r>
    <x v="63"/>
    <x v="1"/>
    <m/>
    <m/>
    <m/>
    <n v="8"/>
    <n v="17"/>
    <d v="2020-07-01T00:00:00"/>
    <d v="2021-03-01T00:00:00"/>
    <n v="8"/>
    <n v="3"/>
    <d v="2020-08-01T00:00:00"/>
    <n v="80"/>
    <n v="10"/>
    <n v="9"/>
    <n v="90"/>
  </r>
  <r>
    <x v="63"/>
    <x v="1"/>
    <m/>
    <m/>
    <m/>
    <n v="7"/>
    <n v="15"/>
    <d v="2020-07-01T00:00:00"/>
    <d v="2021-03-01T00:00:00"/>
    <n v="8"/>
    <n v="3"/>
    <d v="2020-09-01T00:00:00"/>
    <n v="70"/>
    <n v="10"/>
    <n v="8"/>
    <n v="80"/>
  </r>
  <r>
    <x v="63"/>
    <x v="1"/>
    <m/>
    <m/>
    <m/>
    <n v="10"/>
    <n v="16"/>
    <d v="2020-07-01T00:00:00"/>
    <d v="2021-03-01T00:00:00"/>
    <n v="8"/>
    <n v="3"/>
    <d v="2020-10-01T00:00:00"/>
    <n v="100"/>
    <n v="10"/>
    <n v="6"/>
    <n v="60"/>
  </r>
  <r>
    <x v="63"/>
    <x v="1"/>
    <m/>
    <m/>
    <m/>
    <n v="12"/>
    <n v="14"/>
    <d v="2020-07-01T00:00:00"/>
    <d v="2021-03-01T00:00:00"/>
    <n v="8"/>
    <n v="3"/>
    <d v="2020-11-01T00:00:00"/>
    <n v="120"/>
    <n v="10"/>
    <n v="2"/>
    <n v="20"/>
  </r>
  <r>
    <x v="63"/>
    <x v="1"/>
    <m/>
    <m/>
    <m/>
    <n v="12"/>
    <n v="17"/>
    <d v="2020-07-01T00:00:00"/>
    <d v="2021-03-01T00:00:00"/>
    <n v="8"/>
    <n v="3"/>
    <d v="2020-12-01T00:00:00"/>
    <n v="120"/>
    <n v="10"/>
    <n v="5"/>
    <n v="50"/>
  </r>
  <r>
    <x v="63"/>
    <x v="1"/>
    <m/>
    <m/>
    <m/>
    <n v="12"/>
    <n v="19"/>
    <d v="2020-07-01T00:00:00"/>
    <d v="2021-03-01T00:00:00"/>
    <n v="8"/>
    <n v="3"/>
    <d v="2021-01-01T00:00:00"/>
    <n v="120"/>
    <n v="10"/>
    <n v="7"/>
    <n v="70"/>
  </r>
  <r>
    <x v="63"/>
    <x v="1"/>
    <m/>
    <m/>
    <m/>
    <n v="12"/>
    <n v="13"/>
    <d v="2020-07-01T00:00:00"/>
    <d v="2021-03-01T00:00:00"/>
    <n v="8"/>
    <n v="3"/>
    <d v="2021-02-01T00:00:00"/>
    <n v="120"/>
    <n v="10"/>
    <n v="1"/>
    <n v="10"/>
  </r>
  <r>
    <x v="63"/>
    <x v="1"/>
    <m/>
    <m/>
    <m/>
    <n v="12"/>
    <n v="12"/>
    <d v="2020-07-01T00:00:00"/>
    <d v="2021-03-01T00:00:00"/>
    <n v="8"/>
    <n v="3"/>
    <d v="2021-03-01T00:00:00"/>
    <n v="120"/>
    <n v="10"/>
    <n v="0"/>
    <n v="0"/>
  </r>
  <r>
    <x v="64"/>
    <x v="0"/>
    <m/>
    <m/>
    <m/>
    <n v="0"/>
    <n v="14"/>
    <d v="2020-07-01T00:00:00"/>
    <d v="2021-01-01T00:00:00"/>
    <n v="6"/>
    <n v="5"/>
    <d v="2020-07-01T00:00:00"/>
    <n v="0"/>
    <n v="10"/>
    <n v="14"/>
    <n v="140"/>
  </r>
  <r>
    <x v="64"/>
    <x v="0"/>
    <m/>
    <m/>
    <m/>
    <n v="0"/>
    <n v="12"/>
    <d v="2020-07-01T00:00:00"/>
    <d v="2021-01-01T00:00:00"/>
    <n v="6"/>
    <n v="5"/>
    <d v="2020-08-01T00:00:00"/>
    <n v="0"/>
    <n v="10"/>
    <n v="12"/>
    <n v="120"/>
  </r>
  <r>
    <x v="64"/>
    <x v="0"/>
    <m/>
    <m/>
    <m/>
    <n v="0"/>
    <n v="13"/>
    <d v="2020-07-01T00:00:00"/>
    <d v="2021-01-01T00:00:00"/>
    <n v="6"/>
    <n v="5"/>
    <d v="2020-09-01T00:00:00"/>
    <n v="0"/>
    <n v="10"/>
    <n v="13"/>
    <n v="130"/>
  </r>
  <r>
    <x v="64"/>
    <x v="0"/>
    <m/>
    <m/>
    <m/>
    <n v="0"/>
    <n v="13"/>
    <d v="2020-07-01T00:00:00"/>
    <d v="2021-01-01T00:00:00"/>
    <n v="6"/>
    <n v="5"/>
    <d v="2020-10-01T00:00:00"/>
    <n v="0"/>
    <n v="10"/>
    <n v="13"/>
    <n v="130"/>
  </r>
  <r>
    <x v="64"/>
    <x v="0"/>
    <m/>
    <m/>
    <m/>
    <n v="0"/>
    <n v="11"/>
    <d v="2020-07-01T00:00:00"/>
    <d v="2021-01-01T00:00:00"/>
    <n v="6"/>
    <n v="5"/>
    <d v="2020-11-01T00:00:00"/>
    <n v="0"/>
    <n v="10"/>
    <n v="11"/>
    <n v="110"/>
  </r>
  <r>
    <x v="64"/>
    <x v="0"/>
    <m/>
    <m/>
    <m/>
    <n v="0"/>
    <n v="13"/>
    <d v="2020-07-01T00:00:00"/>
    <d v="2021-01-01T00:00:00"/>
    <n v="6"/>
    <n v="5"/>
    <d v="2020-12-01T00:00:00"/>
    <n v="0"/>
    <n v="10"/>
    <n v="13"/>
    <n v="130"/>
  </r>
  <r>
    <x v="64"/>
    <x v="0"/>
    <m/>
    <m/>
    <m/>
    <n v="0"/>
    <n v="14"/>
    <d v="2020-07-01T00:00:00"/>
    <d v="2021-01-01T00:00:00"/>
    <n v="6"/>
    <n v="5"/>
    <d v="2021-01-01T00:00:00"/>
    <n v="0"/>
    <n v="10"/>
    <n v="14"/>
    <n v="140"/>
  </r>
  <r>
    <x v="65"/>
    <x v="0"/>
    <m/>
    <m/>
    <m/>
    <n v="0"/>
    <n v="13"/>
    <d v="2020-07-01T00:00:00"/>
    <d v="2021-01-01T00:00:00"/>
    <n v="6"/>
    <n v="5"/>
    <d v="2020-07-01T00:00:00"/>
    <n v="0"/>
    <n v="10"/>
    <n v="13"/>
    <n v="130"/>
  </r>
  <r>
    <x v="65"/>
    <x v="0"/>
    <m/>
    <m/>
    <m/>
    <n v="0"/>
    <n v="14"/>
    <d v="2020-07-01T00:00:00"/>
    <d v="2021-01-01T00:00:00"/>
    <n v="6"/>
    <n v="5"/>
    <d v="2020-08-01T00:00:00"/>
    <n v="0"/>
    <n v="10"/>
    <n v="14"/>
    <n v="140"/>
  </r>
  <r>
    <x v="65"/>
    <x v="0"/>
    <m/>
    <m/>
    <m/>
    <n v="0"/>
    <n v="12"/>
    <d v="2020-07-01T00:00:00"/>
    <d v="2021-01-01T00:00:00"/>
    <n v="6"/>
    <n v="5"/>
    <d v="2020-09-01T00:00:00"/>
    <n v="0"/>
    <n v="10"/>
    <n v="12"/>
    <n v="120"/>
  </r>
  <r>
    <x v="65"/>
    <x v="0"/>
    <m/>
    <m/>
    <m/>
    <n v="0"/>
    <n v="10"/>
    <d v="2020-07-01T00:00:00"/>
    <d v="2021-01-01T00:00:00"/>
    <n v="6"/>
    <n v="5"/>
    <d v="2020-10-01T00:00:00"/>
    <n v="0"/>
    <n v="10"/>
    <n v="10"/>
    <n v="100"/>
  </r>
  <r>
    <x v="65"/>
    <x v="0"/>
    <m/>
    <m/>
    <m/>
    <n v="0"/>
    <n v="10"/>
    <d v="2020-07-01T00:00:00"/>
    <d v="2021-01-01T00:00:00"/>
    <n v="6"/>
    <n v="5"/>
    <d v="2020-11-01T00:00:00"/>
    <n v="0"/>
    <n v="10"/>
    <n v="10"/>
    <n v="100"/>
  </r>
  <r>
    <x v="65"/>
    <x v="0"/>
    <m/>
    <m/>
    <m/>
    <n v="0"/>
    <n v="12"/>
    <d v="2020-07-01T00:00:00"/>
    <d v="2021-01-01T00:00:00"/>
    <n v="6"/>
    <n v="5"/>
    <d v="2020-12-01T00:00:00"/>
    <n v="0"/>
    <n v="10"/>
    <n v="12"/>
    <n v="120"/>
  </r>
  <r>
    <x v="65"/>
    <x v="0"/>
    <m/>
    <m/>
    <m/>
    <n v="0"/>
    <n v="9"/>
    <d v="2020-07-01T00:00:00"/>
    <d v="2021-01-01T00:00:00"/>
    <n v="6"/>
    <n v="5"/>
    <d v="2021-01-01T00:00:00"/>
    <n v="0"/>
    <n v="10"/>
    <n v="9"/>
    <n v="90"/>
  </r>
  <r>
    <x v="66"/>
    <x v="0"/>
    <m/>
    <m/>
    <m/>
    <n v="0"/>
    <n v="10"/>
    <d v="2020-07-01T00:00:00"/>
    <d v="2020-09-01T00:00:00"/>
    <n v="2"/>
    <n v="9"/>
    <d v="2020-07-01T00:00:00"/>
    <n v="0"/>
    <n v="10"/>
    <n v="10"/>
    <n v="100"/>
  </r>
  <r>
    <x v="66"/>
    <x v="0"/>
    <m/>
    <m/>
    <m/>
    <n v="0"/>
    <n v="11"/>
    <d v="2020-07-01T00:00:00"/>
    <d v="2020-09-01T00:00:00"/>
    <n v="2"/>
    <n v="9"/>
    <d v="2020-08-01T00:00:00"/>
    <n v="0"/>
    <n v="10"/>
    <n v="11"/>
    <n v="110"/>
  </r>
  <r>
    <x v="66"/>
    <x v="0"/>
    <m/>
    <m/>
    <m/>
    <n v="0"/>
    <n v="13"/>
    <d v="2020-07-01T00:00:00"/>
    <d v="2020-09-01T00:00:00"/>
    <n v="2"/>
    <n v="9"/>
    <d v="2020-09-01T00:00:00"/>
    <n v="0"/>
    <n v="10"/>
    <n v="13"/>
    <n v="130"/>
  </r>
  <r>
    <x v="67"/>
    <x v="0"/>
    <m/>
    <m/>
    <m/>
    <n v="0"/>
    <n v="11"/>
    <d v="2020-07-01T00:00:00"/>
    <d v="2021-04-01T00:00:00"/>
    <n v="9"/>
    <n v="2"/>
    <d v="2020-07-01T00:00:00"/>
    <n v="0"/>
    <n v="10"/>
    <n v="11"/>
    <n v="110"/>
  </r>
  <r>
    <x v="67"/>
    <x v="1"/>
    <m/>
    <m/>
    <m/>
    <n v="3"/>
    <n v="9"/>
    <d v="2020-07-01T00:00:00"/>
    <d v="2021-04-01T00:00:00"/>
    <n v="9"/>
    <n v="2"/>
    <d v="2020-08-01T00:00:00"/>
    <n v="30"/>
    <n v="10"/>
    <n v="6"/>
    <n v="60"/>
  </r>
  <r>
    <x v="67"/>
    <x v="1"/>
    <m/>
    <m/>
    <m/>
    <n v="6"/>
    <n v="10"/>
    <d v="2020-07-01T00:00:00"/>
    <d v="2021-04-01T00:00:00"/>
    <n v="9"/>
    <n v="2"/>
    <d v="2020-09-01T00:00:00"/>
    <n v="60"/>
    <n v="10"/>
    <n v="4"/>
    <n v="40"/>
  </r>
  <r>
    <x v="67"/>
    <x v="1"/>
    <m/>
    <m/>
    <m/>
    <n v="8"/>
    <n v="9"/>
    <d v="2020-07-01T00:00:00"/>
    <d v="2021-04-01T00:00:00"/>
    <n v="9"/>
    <n v="2"/>
    <d v="2020-10-01T00:00:00"/>
    <n v="80"/>
    <n v="10"/>
    <n v="1"/>
    <n v="10"/>
  </r>
  <r>
    <x v="67"/>
    <x v="1"/>
    <m/>
    <m/>
    <m/>
    <n v="8"/>
    <n v="9"/>
    <d v="2020-07-01T00:00:00"/>
    <d v="2021-04-01T00:00:00"/>
    <n v="9"/>
    <n v="2"/>
    <d v="2020-11-01T00:00:00"/>
    <n v="80"/>
    <n v="10"/>
    <n v="1"/>
    <n v="10"/>
  </r>
  <r>
    <x v="67"/>
    <x v="1"/>
    <m/>
    <m/>
    <m/>
    <n v="8"/>
    <n v="9"/>
    <d v="2020-07-01T00:00:00"/>
    <d v="2021-04-01T00:00:00"/>
    <n v="9"/>
    <n v="2"/>
    <d v="2020-12-01T00:00:00"/>
    <n v="80"/>
    <n v="10"/>
    <n v="1"/>
    <n v="10"/>
  </r>
  <r>
    <x v="67"/>
    <x v="1"/>
    <m/>
    <m/>
    <m/>
    <n v="8"/>
    <n v="12"/>
    <d v="2020-07-01T00:00:00"/>
    <d v="2021-04-01T00:00:00"/>
    <n v="9"/>
    <n v="2"/>
    <d v="2021-01-01T00:00:00"/>
    <n v="80"/>
    <n v="10"/>
    <n v="4"/>
    <n v="40"/>
  </r>
  <r>
    <x v="67"/>
    <x v="1"/>
    <m/>
    <m/>
    <m/>
    <n v="8"/>
    <n v="10"/>
    <d v="2020-07-01T00:00:00"/>
    <d v="2021-04-01T00:00:00"/>
    <n v="9"/>
    <n v="2"/>
    <d v="2021-02-01T00:00:00"/>
    <n v="80"/>
    <n v="10"/>
    <n v="2"/>
    <n v="20"/>
  </r>
  <r>
    <x v="67"/>
    <x v="1"/>
    <m/>
    <m/>
    <m/>
    <n v="8"/>
    <n v="8"/>
    <d v="2020-07-01T00:00:00"/>
    <d v="2021-04-01T00:00:00"/>
    <n v="9"/>
    <n v="2"/>
    <d v="2021-03-01T00:00:00"/>
    <n v="80"/>
    <n v="10"/>
    <n v="0"/>
    <n v="0"/>
  </r>
  <r>
    <x v="67"/>
    <x v="1"/>
    <m/>
    <m/>
    <m/>
    <n v="8"/>
    <n v="9"/>
    <d v="2020-07-01T00:00:00"/>
    <d v="2021-04-01T00:00:00"/>
    <n v="9"/>
    <n v="2"/>
    <d v="2021-04-01T00:00:00"/>
    <n v="80"/>
    <n v="10"/>
    <n v="1"/>
    <n v="10"/>
  </r>
  <r>
    <x v="68"/>
    <x v="0"/>
    <m/>
    <m/>
    <m/>
    <n v="0"/>
    <n v="11"/>
    <d v="2020-07-01T00:00:00"/>
    <d v="2021-06-01T00:00:00"/>
    <n v="11"/>
    <n v="0"/>
    <d v="2020-07-01T00:00:00"/>
    <n v="0"/>
    <n v="10"/>
    <n v="11"/>
    <n v="110"/>
  </r>
  <r>
    <x v="68"/>
    <x v="0"/>
    <m/>
    <m/>
    <m/>
    <n v="0"/>
    <n v="9"/>
    <d v="2020-07-01T00:00:00"/>
    <d v="2021-06-01T00:00:00"/>
    <n v="11"/>
    <n v="0"/>
    <d v="2020-08-01T00:00:00"/>
    <n v="0"/>
    <n v="10"/>
    <n v="9"/>
    <n v="90"/>
  </r>
  <r>
    <x v="68"/>
    <x v="0"/>
    <m/>
    <m/>
    <m/>
    <n v="0"/>
    <n v="9"/>
    <d v="2020-07-01T00:00:00"/>
    <d v="2021-06-01T00:00:00"/>
    <n v="11"/>
    <n v="0"/>
    <d v="2020-09-01T00:00:00"/>
    <n v="0"/>
    <n v="10"/>
    <n v="9"/>
    <n v="90"/>
  </r>
  <r>
    <x v="68"/>
    <x v="0"/>
    <m/>
    <m/>
    <m/>
    <n v="0"/>
    <n v="10"/>
    <d v="2020-07-01T00:00:00"/>
    <d v="2021-06-01T00:00:00"/>
    <n v="11"/>
    <n v="0"/>
    <d v="2020-10-01T00:00:00"/>
    <n v="0"/>
    <n v="10"/>
    <n v="10"/>
    <n v="100"/>
  </r>
  <r>
    <x v="68"/>
    <x v="0"/>
    <m/>
    <m/>
    <m/>
    <n v="0"/>
    <n v="9"/>
    <d v="2020-07-01T00:00:00"/>
    <d v="2021-06-01T00:00:00"/>
    <n v="11"/>
    <n v="0"/>
    <d v="2020-11-01T00:00:00"/>
    <n v="0"/>
    <n v="10"/>
    <n v="9"/>
    <n v="90"/>
  </r>
  <r>
    <x v="68"/>
    <x v="0"/>
    <m/>
    <m/>
    <m/>
    <n v="0"/>
    <n v="9"/>
    <d v="2020-07-01T00:00:00"/>
    <d v="2021-06-01T00:00:00"/>
    <n v="11"/>
    <n v="0"/>
    <d v="2020-12-01T00:00:00"/>
    <n v="0"/>
    <n v="10"/>
    <n v="9"/>
    <n v="90"/>
  </r>
  <r>
    <x v="68"/>
    <x v="0"/>
    <m/>
    <m/>
    <m/>
    <n v="0"/>
    <n v="10"/>
    <d v="2020-07-01T00:00:00"/>
    <d v="2021-06-01T00:00:00"/>
    <n v="11"/>
    <n v="0"/>
    <d v="2021-01-01T00:00:00"/>
    <n v="0"/>
    <n v="10"/>
    <n v="10"/>
    <n v="100"/>
  </r>
  <r>
    <x v="68"/>
    <x v="0"/>
    <m/>
    <m/>
    <m/>
    <n v="0"/>
    <n v="9"/>
    <d v="2020-07-01T00:00:00"/>
    <d v="2021-06-01T00:00:00"/>
    <n v="11"/>
    <n v="0"/>
    <d v="2021-02-01T00:00:00"/>
    <n v="0"/>
    <n v="10"/>
    <n v="9"/>
    <n v="90"/>
  </r>
  <r>
    <x v="68"/>
    <x v="0"/>
    <m/>
    <m/>
    <m/>
    <n v="0"/>
    <n v="10"/>
    <d v="2020-07-01T00:00:00"/>
    <d v="2021-06-01T00:00:00"/>
    <n v="11"/>
    <n v="0"/>
    <d v="2021-03-01T00:00:00"/>
    <n v="0"/>
    <n v="10"/>
    <n v="10"/>
    <n v="100"/>
  </r>
  <r>
    <x v="68"/>
    <x v="0"/>
    <m/>
    <m/>
    <m/>
    <n v="0"/>
    <n v="8"/>
    <d v="2020-07-01T00:00:00"/>
    <d v="2021-06-01T00:00:00"/>
    <n v="11"/>
    <n v="0"/>
    <d v="2021-04-01T00:00:00"/>
    <n v="0"/>
    <n v="10"/>
    <n v="8"/>
    <n v="80"/>
  </r>
  <r>
    <x v="68"/>
    <x v="0"/>
    <m/>
    <m/>
    <m/>
    <n v="0"/>
    <n v="8"/>
    <d v="2020-07-01T00:00:00"/>
    <d v="2021-06-01T00:00:00"/>
    <n v="11"/>
    <n v="0"/>
    <d v="2021-05-01T00:00:00"/>
    <n v="0"/>
    <n v="10"/>
    <n v="8"/>
    <n v="80"/>
  </r>
  <r>
    <x v="68"/>
    <x v="0"/>
    <m/>
    <m/>
    <m/>
    <n v="0"/>
    <n v="9"/>
    <d v="2020-07-01T00:00:00"/>
    <d v="2021-06-01T00:00:00"/>
    <n v="11"/>
    <n v="0"/>
    <d v="2021-06-01T00:00:00"/>
    <n v="0"/>
    <n v="10"/>
    <n v="9"/>
    <n v="90"/>
  </r>
  <r>
    <x v="69"/>
    <x v="0"/>
    <m/>
    <m/>
    <m/>
    <n v="0"/>
    <n v="8"/>
    <d v="2020-07-01T00:00:00"/>
    <d v="2021-06-01T00:00:00"/>
    <n v="11"/>
    <n v="0"/>
    <d v="2020-07-01T00:00:00"/>
    <n v="0"/>
    <n v="10"/>
    <n v="8"/>
    <n v="80"/>
  </r>
  <r>
    <x v="69"/>
    <x v="0"/>
    <m/>
    <m/>
    <m/>
    <n v="0"/>
    <n v="8"/>
    <d v="2020-07-01T00:00:00"/>
    <d v="2021-06-01T00:00:00"/>
    <n v="11"/>
    <n v="0"/>
    <d v="2020-08-01T00:00:00"/>
    <n v="0"/>
    <n v="10"/>
    <n v="8"/>
    <n v="80"/>
  </r>
  <r>
    <x v="69"/>
    <x v="0"/>
    <m/>
    <m/>
    <m/>
    <n v="0"/>
    <n v="8"/>
    <d v="2020-07-01T00:00:00"/>
    <d v="2021-06-01T00:00:00"/>
    <n v="11"/>
    <n v="0"/>
    <d v="2020-09-01T00:00:00"/>
    <n v="0"/>
    <n v="10"/>
    <n v="8"/>
    <n v="80"/>
  </r>
  <r>
    <x v="69"/>
    <x v="0"/>
    <m/>
    <m/>
    <m/>
    <n v="0"/>
    <n v="8"/>
    <d v="2020-07-01T00:00:00"/>
    <d v="2021-06-01T00:00:00"/>
    <n v="11"/>
    <n v="0"/>
    <d v="2020-10-01T00:00:00"/>
    <n v="0"/>
    <n v="10"/>
    <n v="8"/>
    <n v="80"/>
  </r>
  <r>
    <x v="69"/>
    <x v="0"/>
    <m/>
    <m/>
    <m/>
    <n v="0"/>
    <n v="9"/>
    <d v="2020-07-01T00:00:00"/>
    <d v="2021-06-01T00:00:00"/>
    <n v="11"/>
    <n v="0"/>
    <d v="2020-11-01T00:00:00"/>
    <n v="0"/>
    <n v="10"/>
    <n v="9"/>
    <n v="90"/>
  </r>
  <r>
    <x v="69"/>
    <x v="0"/>
    <m/>
    <m/>
    <m/>
    <n v="0"/>
    <n v="7"/>
    <d v="2020-07-01T00:00:00"/>
    <d v="2021-06-01T00:00:00"/>
    <n v="11"/>
    <n v="0"/>
    <d v="2020-12-01T00:00:00"/>
    <n v="0"/>
    <n v="10"/>
    <n v="7"/>
    <n v="70"/>
  </r>
  <r>
    <x v="69"/>
    <x v="0"/>
    <m/>
    <m/>
    <m/>
    <n v="0"/>
    <n v="7"/>
    <d v="2020-07-01T00:00:00"/>
    <d v="2021-06-01T00:00:00"/>
    <n v="11"/>
    <n v="0"/>
    <d v="2021-01-01T00:00:00"/>
    <n v="0"/>
    <n v="10"/>
    <n v="7"/>
    <n v="70"/>
  </r>
  <r>
    <x v="69"/>
    <x v="0"/>
    <m/>
    <m/>
    <m/>
    <n v="0"/>
    <n v="7"/>
    <d v="2020-07-01T00:00:00"/>
    <d v="2021-06-01T00:00:00"/>
    <n v="11"/>
    <n v="0"/>
    <d v="2021-02-01T00:00:00"/>
    <n v="0"/>
    <n v="10"/>
    <n v="7"/>
    <n v="70"/>
  </r>
  <r>
    <x v="69"/>
    <x v="0"/>
    <m/>
    <m/>
    <m/>
    <n v="0"/>
    <n v="8"/>
    <d v="2020-07-01T00:00:00"/>
    <d v="2021-06-01T00:00:00"/>
    <n v="11"/>
    <n v="0"/>
    <d v="2021-03-01T00:00:00"/>
    <n v="0"/>
    <n v="10"/>
    <n v="8"/>
    <n v="80"/>
  </r>
  <r>
    <x v="69"/>
    <x v="0"/>
    <m/>
    <m/>
    <m/>
    <n v="0"/>
    <n v="7"/>
    <d v="2020-07-01T00:00:00"/>
    <d v="2021-06-01T00:00:00"/>
    <n v="11"/>
    <n v="0"/>
    <d v="2021-04-01T00:00:00"/>
    <n v="0"/>
    <n v="10"/>
    <n v="7"/>
    <n v="70"/>
  </r>
  <r>
    <x v="69"/>
    <x v="0"/>
    <m/>
    <m/>
    <m/>
    <n v="0"/>
    <n v="8"/>
    <d v="2020-07-01T00:00:00"/>
    <d v="2021-06-01T00:00:00"/>
    <n v="11"/>
    <n v="0"/>
    <d v="2021-05-01T00:00:00"/>
    <n v="0"/>
    <n v="10"/>
    <n v="8"/>
    <n v="80"/>
  </r>
  <r>
    <x v="69"/>
    <x v="0"/>
    <m/>
    <m/>
    <m/>
    <n v="0"/>
    <n v="8"/>
    <d v="2020-07-01T00:00:00"/>
    <d v="2021-06-01T00:00:00"/>
    <n v="11"/>
    <n v="0"/>
    <d v="2021-06-01T00:00:00"/>
    <n v="0"/>
    <n v="10"/>
    <n v="8"/>
    <n v="80"/>
  </r>
  <r>
    <x v="70"/>
    <x v="0"/>
    <m/>
    <m/>
    <m/>
    <n v="0"/>
    <n v="7"/>
    <d v="2020-07-01T00:00:00"/>
    <d v="2021-06-01T00:00:00"/>
    <n v="11"/>
    <n v="0"/>
    <d v="2020-07-01T00:00:00"/>
    <n v="0"/>
    <n v="10"/>
    <n v="7"/>
    <n v="70"/>
  </r>
  <r>
    <x v="70"/>
    <x v="0"/>
    <m/>
    <m/>
    <m/>
    <n v="0"/>
    <n v="8"/>
    <d v="2020-07-01T00:00:00"/>
    <d v="2021-06-01T00:00:00"/>
    <n v="11"/>
    <n v="0"/>
    <d v="2020-08-01T00:00:00"/>
    <n v="0"/>
    <n v="10"/>
    <n v="8"/>
    <n v="80"/>
  </r>
  <r>
    <x v="70"/>
    <x v="0"/>
    <m/>
    <m/>
    <m/>
    <n v="0"/>
    <n v="8"/>
    <d v="2020-07-01T00:00:00"/>
    <d v="2021-06-01T00:00:00"/>
    <n v="11"/>
    <n v="0"/>
    <d v="2020-09-01T00:00:00"/>
    <n v="0"/>
    <n v="10"/>
    <n v="8"/>
    <n v="80"/>
  </r>
  <r>
    <x v="70"/>
    <x v="0"/>
    <m/>
    <m/>
    <m/>
    <n v="0"/>
    <n v="7"/>
    <d v="2020-07-01T00:00:00"/>
    <d v="2021-06-01T00:00:00"/>
    <n v="11"/>
    <n v="0"/>
    <d v="2020-10-01T00:00:00"/>
    <n v="0"/>
    <n v="10"/>
    <n v="7"/>
    <n v="70"/>
  </r>
  <r>
    <x v="70"/>
    <x v="0"/>
    <m/>
    <m/>
    <m/>
    <n v="0"/>
    <n v="8"/>
    <d v="2020-07-01T00:00:00"/>
    <d v="2021-06-01T00:00:00"/>
    <n v="11"/>
    <n v="0"/>
    <d v="2020-11-01T00:00:00"/>
    <n v="0"/>
    <n v="10"/>
    <n v="8"/>
    <n v="80"/>
  </r>
  <r>
    <x v="70"/>
    <x v="0"/>
    <m/>
    <m/>
    <m/>
    <n v="0"/>
    <n v="8"/>
    <d v="2020-07-01T00:00:00"/>
    <d v="2021-06-01T00:00:00"/>
    <n v="11"/>
    <n v="0"/>
    <d v="2020-12-01T00:00:00"/>
    <n v="0"/>
    <n v="10"/>
    <n v="8"/>
    <n v="80"/>
  </r>
  <r>
    <x v="70"/>
    <x v="0"/>
    <m/>
    <m/>
    <m/>
    <n v="0"/>
    <n v="8"/>
    <d v="2020-07-01T00:00:00"/>
    <d v="2021-06-01T00:00:00"/>
    <n v="11"/>
    <n v="0"/>
    <d v="2021-01-01T00:00:00"/>
    <n v="0"/>
    <n v="10"/>
    <n v="8"/>
    <n v="80"/>
  </r>
  <r>
    <x v="70"/>
    <x v="0"/>
    <m/>
    <m/>
    <m/>
    <n v="0"/>
    <n v="10"/>
    <d v="2020-07-01T00:00:00"/>
    <d v="2021-06-01T00:00:00"/>
    <n v="11"/>
    <n v="0"/>
    <d v="2021-02-01T00:00:00"/>
    <n v="0"/>
    <n v="10"/>
    <n v="10"/>
    <n v="100"/>
  </r>
  <r>
    <x v="70"/>
    <x v="0"/>
    <m/>
    <m/>
    <m/>
    <n v="0"/>
    <n v="7"/>
    <d v="2020-07-01T00:00:00"/>
    <d v="2021-06-01T00:00:00"/>
    <n v="11"/>
    <n v="0"/>
    <d v="2021-03-01T00:00:00"/>
    <n v="0"/>
    <n v="10"/>
    <n v="7"/>
    <n v="70"/>
  </r>
  <r>
    <x v="70"/>
    <x v="0"/>
    <m/>
    <m/>
    <m/>
    <n v="0"/>
    <n v="7"/>
    <d v="2020-07-01T00:00:00"/>
    <d v="2021-06-01T00:00:00"/>
    <n v="11"/>
    <n v="0"/>
    <d v="2021-04-01T00:00:00"/>
    <n v="0"/>
    <n v="10"/>
    <n v="7"/>
    <n v="70"/>
  </r>
  <r>
    <x v="70"/>
    <x v="0"/>
    <m/>
    <m/>
    <m/>
    <n v="0"/>
    <n v="8"/>
    <d v="2020-07-01T00:00:00"/>
    <d v="2021-06-01T00:00:00"/>
    <n v="11"/>
    <n v="0"/>
    <d v="2021-05-01T00:00:00"/>
    <n v="0"/>
    <n v="10"/>
    <n v="8"/>
    <n v="80"/>
  </r>
  <r>
    <x v="70"/>
    <x v="0"/>
    <m/>
    <m/>
    <m/>
    <n v="0"/>
    <n v="9"/>
    <d v="2020-07-01T00:00:00"/>
    <d v="2021-06-01T00:00:00"/>
    <n v="11"/>
    <n v="0"/>
    <d v="2021-06-01T00:00:00"/>
    <n v="0"/>
    <n v="10"/>
    <n v="9"/>
    <n v="90"/>
  </r>
  <r>
    <x v="71"/>
    <x v="0"/>
    <m/>
    <m/>
    <m/>
    <n v="0"/>
    <n v="3"/>
    <d v="2020-07-01T00:00:00"/>
    <d v="2021-03-01T00:00:00"/>
    <n v="8"/>
    <n v="3"/>
    <d v="2020-07-01T00:00:00"/>
    <n v="0"/>
    <n v="10"/>
    <n v="3"/>
    <n v="30"/>
  </r>
  <r>
    <x v="71"/>
    <x v="0"/>
    <m/>
    <m/>
    <m/>
    <n v="0"/>
    <n v="3"/>
    <d v="2020-07-01T00:00:00"/>
    <d v="2021-03-01T00:00:00"/>
    <n v="8"/>
    <n v="3"/>
    <d v="2020-08-01T00:00:00"/>
    <n v="0"/>
    <n v="10"/>
    <n v="3"/>
    <n v="30"/>
  </r>
  <r>
    <x v="71"/>
    <x v="0"/>
    <m/>
    <m/>
    <m/>
    <n v="0"/>
    <n v="3"/>
    <d v="2020-07-01T00:00:00"/>
    <d v="2021-03-01T00:00:00"/>
    <n v="8"/>
    <n v="3"/>
    <d v="2020-09-01T00:00:00"/>
    <n v="0"/>
    <n v="10"/>
    <n v="3"/>
    <n v="30"/>
  </r>
  <r>
    <x v="71"/>
    <x v="0"/>
    <m/>
    <m/>
    <m/>
    <n v="0"/>
    <n v="3"/>
    <d v="2020-07-01T00:00:00"/>
    <d v="2021-03-01T00:00:00"/>
    <n v="8"/>
    <n v="3"/>
    <d v="2020-10-01T00:00:00"/>
    <n v="0"/>
    <n v="10"/>
    <n v="3"/>
    <n v="30"/>
  </r>
  <r>
    <x v="71"/>
    <x v="0"/>
    <m/>
    <m/>
    <m/>
    <n v="0"/>
    <n v="3"/>
    <d v="2020-07-01T00:00:00"/>
    <d v="2021-03-01T00:00:00"/>
    <n v="8"/>
    <n v="3"/>
    <d v="2020-11-01T00:00:00"/>
    <n v="0"/>
    <n v="10"/>
    <n v="3"/>
    <n v="30"/>
  </r>
  <r>
    <x v="71"/>
    <x v="0"/>
    <m/>
    <m/>
    <m/>
    <n v="0"/>
    <n v="3"/>
    <d v="2020-07-01T00:00:00"/>
    <d v="2021-03-01T00:00:00"/>
    <n v="8"/>
    <n v="3"/>
    <d v="2020-12-01T00:00:00"/>
    <n v="0"/>
    <n v="10"/>
    <n v="3"/>
    <n v="30"/>
  </r>
  <r>
    <x v="71"/>
    <x v="0"/>
    <m/>
    <m/>
    <m/>
    <n v="0"/>
    <n v="3"/>
    <d v="2020-07-01T00:00:00"/>
    <d v="2021-03-01T00:00:00"/>
    <n v="8"/>
    <n v="3"/>
    <d v="2021-01-01T00:00:00"/>
    <n v="0"/>
    <n v="10"/>
    <n v="3"/>
    <n v="30"/>
  </r>
  <r>
    <x v="71"/>
    <x v="0"/>
    <m/>
    <m/>
    <m/>
    <n v="0"/>
    <n v="3"/>
    <d v="2020-07-01T00:00:00"/>
    <d v="2021-03-01T00:00:00"/>
    <n v="8"/>
    <n v="3"/>
    <d v="2021-02-01T00:00:00"/>
    <n v="0"/>
    <n v="10"/>
    <n v="3"/>
    <n v="30"/>
  </r>
  <r>
    <x v="71"/>
    <x v="0"/>
    <m/>
    <m/>
    <m/>
    <n v="0"/>
    <n v="3"/>
    <d v="2020-07-01T00:00:00"/>
    <d v="2021-03-01T00:00:00"/>
    <n v="8"/>
    <n v="3"/>
    <d v="2021-03-01T00:00:00"/>
    <n v="0"/>
    <n v="10"/>
    <n v="3"/>
    <n v="30"/>
  </r>
  <r>
    <x v="72"/>
    <x v="0"/>
    <m/>
    <m/>
    <m/>
    <n v="0"/>
    <n v="3"/>
    <d v="2020-07-01T00:00:00"/>
    <d v="2021-07-01T00:00:00"/>
    <n v="12"/>
    <n v="0"/>
    <d v="2020-07-01T00:00:00"/>
    <n v="0"/>
    <n v="10"/>
    <n v="3"/>
    <n v="30"/>
  </r>
  <r>
    <x v="72"/>
    <x v="0"/>
    <m/>
    <m/>
    <m/>
    <n v="0"/>
    <n v="3"/>
    <d v="2020-07-01T00:00:00"/>
    <d v="2021-07-01T00:00:00"/>
    <n v="12"/>
    <n v="0"/>
    <d v="2020-08-01T00:00:00"/>
    <n v="0"/>
    <n v="10"/>
    <n v="3"/>
    <n v="30"/>
  </r>
  <r>
    <x v="72"/>
    <x v="0"/>
    <m/>
    <m/>
    <m/>
    <n v="0"/>
    <n v="3"/>
    <d v="2020-07-01T00:00:00"/>
    <d v="2021-07-01T00:00:00"/>
    <n v="12"/>
    <n v="0"/>
    <d v="2020-09-01T00:00:00"/>
    <n v="0"/>
    <n v="10"/>
    <n v="3"/>
    <n v="30"/>
  </r>
  <r>
    <x v="72"/>
    <x v="0"/>
    <m/>
    <m/>
    <m/>
    <n v="0"/>
    <n v="3"/>
    <d v="2020-07-01T00:00:00"/>
    <d v="2021-07-01T00:00:00"/>
    <n v="12"/>
    <n v="0"/>
    <d v="2020-10-01T00:00:00"/>
    <n v="0"/>
    <n v="10"/>
    <n v="3"/>
    <n v="30"/>
  </r>
  <r>
    <x v="72"/>
    <x v="0"/>
    <m/>
    <m/>
    <m/>
    <n v="0"/>
    <n v="3"/>
    <d v="2020-07-01T00:00:00"/>
    <d v="2021-07-01T00:00:00"/>
    <n v="12"/>
    <n v="0"/>
    <d v="2020-11-01T00:00:00"/>
    <n v="0"/>
    <n v="10"/>
    <n v="3"/>
    <n v="30"/>
  </r>
  <r>
    <x v="72"/>
    <x v="0"/>
    <m/>
    <m/>
    <m/>
    <n v="0"/>
    <n v="3"/>
    <d v="2020-07-01T00:00:00"/>
    <d v="2021-07-01T00:00:00"/>
    <n v="12"/>
    <n v="0"/>
    <d v="2020-12-01T00:00:00"/>
    <n v="0"/>
    <n v="10"/>
    <n v="3"/>
    <n v="30"/>
  </r>
  <r>
    <x v="72"/>
    <x v="0"/>
    <m/>
    <m/>
    <m/>
    <n v="0"/>
    <n v="3"/>
    <d v="2020-07-01T00:00:00"/>
    <d v="2021-07-01T00:00:00"/>
    <n v="12"/>
    <n v="0"/>
    <d v="2021-01-01T00:00:00"/>
    <n v="0"/>
    <n v="10"/>
    <n v="3"/>
    <n v="30"/>
  </r>
  <r>
    <x v="72"/>
    <x v="0"/>
    <m/>
    <m/>
    <m/>
    <n v="0"/>
    <n v="3"/>
    <d v="2020-07-01T00:00:00"/>
    <d v="2021-07-01T00:00:00"/>
    <n v="12"/>
    <n v="0"/>
    <d v="2021-02-01T00:00:00"/>
    <n v="0"/>
    <n v="10"/>
    <n v="3"/>
    <n v="30"/>
  </r>
  <r>
    <x v="72"/>
    <x v="0"/>
    <m/>
    <m/>
    <m/>
    <n v="0"/>
    <n v="3"/>
    <d v="2020-07-01T00:00:00"/>
    <d v="2021-07-01T00:00:00"/>
    <n v="12"/>
    <n v="0"/>
    <d v="2021-03-01T00:00:00"/>
    <n v="0"/>
    <n v="10"/>
    <n v="3"/>
    <n v="30"/>
  </r>
  <r>
    <x v="72"/>
    <x v="0"/>
    <m/>
    <m/>
    <m/>
    <n v="0"/>
    <n v="3"/>
    <d v="2020-07-01T00:00:00"/>
    <d v="2021-07-01T00:00:00"/>
    <n v="12"/>
    <n v="0"/>
    <d v="2021-04-01T00:00:00"/>
    <n v="0"/>
    <n v="10"/>
    <n v="3"/>
    <n v="30"/>
  </r>
  <r>
    <x v="72"/>
    <x v="0"/>
    <m/>
    <m/>
    <m/>
    <n v="0"/>
    <n v="3"/>
    <d v="2020-07-01T00:00:00"/>
    <d v="2021-07-01T00:00:00"/>
    <n v="12"/>
    <n v="0"/>
    <d v="2021-05-01T00:00:00"/>
    <n v="0"/>
    <n v="10"/>
    <n v="3"/>
    <n v="30"/>
  </r>
  <r>
    <x v="72"/>
    <x v="0"/>
    <m/>
    <m/>
    <m/>
    <n v="0"/>
    <n v="3"/>
    <d v="2020-07-01T00:00:00"/>
    <d v="2021-07-01T00:00:00"/>
    <n v="12"/>
    <n v="0"/>
    <d v="2021-06-01T00:00:00"/>
    <n v="0"/>
    <n v="10"/>
    <n v="3"/>
    <n v="30"/>
  </r>
  <r>
    <x v="73"/>
    <x v="0"/>
    <m/>
    <m/>
    <m/>
    <n v="0"/>
    <n v="3"/>
    <d v="2020-07-01T00:00:00"/>
    <d v="2021-07-01T00:00:00"/>
    <n v="12"/>
    <n v="0"/>
    <d v="2020-07-01T00:00:00"/>
    <n v="0"/>
    <n v="10"/>
    <n v="3"/>
    <n v="30"/>
  </r>
  <r>
    <x v="73"/>
    <x v="1"/>
    <m/>
    <m/>
    <m/>
    <n v="2"/>
    <n v="3"/>
    <d v="2020-07-01T00:00:00"/>
    <d v="2021-07-01T00:00:00"/>
    <n v="12"/>
    <n v="0"/>
    <d v="2020-08-01T00:00:00"/>
    <n v="20"/>
    <n v="10"/>
    <n v="1"/>
    <n v="10"/>
  </r>
  <r>
    <x v="73"/>
    <x v="1"/>
    <m/>
    <m/>
    <m/>
    <n v="2"/>
    <n v="3"/>
    <d v="2020-07-01T00:00:00"/>
    <d v="2021-07-01T00:00:00"/>
    <n v="12"/>
    <n v="0"/>
    <d v="2020-09-01T00:00:00"/>
    <n v="20"/>
    <n v="10"/>
    <n v="1"/>
    <n v="10"/>
  </r>
  <r>
    <x v="73"/>
    <x v="1"/>
    <m/>
    <m/>
    <m/>
    <n v="2"/>
    <n v="2"/>
    <d v="2020-07-01T00:00:00"/>
    <d v="2021-07-01T00:00:00"/>
    <n v="12"/>
    <n v="0"/>
    <d v="2020-10-01T00:00:00"/>
    <n v="20"/>
    <n v="10"/>
    <n v="0"/>
    <n v="0"/>
  </r>
  <r>
    <x v="73"/>
    <x v="1"/>
    <m/>
    <m/>
    <m/>
    <n v="2"/>
    <n v="3"/>
    <d v="2020-07-01T00:00:00"/>
    <d v="2021-07-01T00:00:00"/>
    <n v="12"/>
    <n v="0"/>
    <d v="2020-11-01T00:00:00"/>
    <n v="20"/>
    <n v="10"/>
    <n v="1"/>
    <n v="10"/>
  </r>
  <r>
    <x v="73"/>
    <x v="1"/>
    <m/>
    <m/>
    <m/>
    <n v="2"/>
    <n v="3"/>
    <d v="2020-07-01T00:00:00"/>
    <d v="2021-07-01T00:00:00"/>
    <n v="12"/>
    <n v="0"/>
    <d v="2020-12-01T00:00:00"/>
    <n v="20"/>
    <n v="10"/>
    <n v="1"/>
    <n v="10"/>
  </r>
  <r>
    <x v="73"/>
    <x v="1"/>
    <m/>
    <m/>
    <m/>
    <n v="2"/>
    <n v="3"/>
    <d v="2020-07-01T00:00:00"/>
    <d v="2021-07-01T00:00:00"/>
    <n v="12"/>
    <n v="0"/>
    <d v="2021-01-01T00:00:00"/>
    <n v="20"/>
    <n v="10"/>
    <n v="1"/>
    <n v="10"/>
  </r>
  <r>
    <x v="73"/>
    <x v="1"/>
    <m/>
    <m/>
    <m/>
    <n v="2"/>
    <n v="3"/>
    <d v="2020-07-01T00:00:00"/>
    <d v="2021-07-01T00:00:00"/>
    <n v="12"/>
    <n v="0"/>
    <d v="2021-02-01T00:00:00"/>
    <n v="20"/>
    <n v="10"/>
    <n v="1"/>
    <n v="10"/>
  </r>
  <r>
    <x v="73"/>
    <x v="1"/>
    <m/>
    <m/>
    <m/>
    <n v="2"/>
    <n v="3"/>
    <d v="2020-07-01T00:00:00"/>
    <d v="2021-07-01T00:00:00"/>
    <n v="12"/>
    <n v="0"/>
    <d v="2021-03-01T00:00:00"/>
    <n v="20"/>
    <n v="10"/>
    <n v="1"/>
    <n v="10"/>
  </r>
  <r>
    <x v="73"/>
    <x v="1"/>
    <m/>
    <m/>
    <m/>
    <n v="2"/>
    <n v="3"/>
    <d v="2020-07-01T00:00:00"/>
    <d v="2021-07-01T00:00:00"/>
    <n v="12"/>
    <n v="0"/>
    <d v="2021-04-01T00:00:00"/>
    <n v="20"/>
    <n v="10"/>
    <n v="1"/>
    <n v="10"/>
  </r>
  <r>
    <x v="73"/>
    <x v="1"/>
    <m/>
    <m/>
    <m/>
    <n v="2"/>
    <n v="3"/>
    <d v="2020-07-01T00:00:00"/>
    <d v="2021-07-01T00:00:00"/>
    <n v="12"/>
    <n v="0"/>
    <d v="2021-05-01T00:00:00"/>
    <n v="20"/>
    <n v="10"/>
    <n v="1"/>
    <n v="10"/>
  </r>
  <r>
    <x v="73"/>
    <x v="1"/>
    <m/>
    <m/>
    <m/>
    <n v="2"/>
    <n v="3"/>
    <d v="2020-07-01T00:00:00"/>
    <d v="2021-07-01T00:00:00"/>
    <n v="12"/>
    <n v="0"/>
    <d v="2021-06-01T00:00:00"/>
    <n v="20"/>
    <n v="10"/>
    <n v="1"/>
    <n v="10"/>
  </r>
  <r>
    <x v="74"/>
    <x v="0"/>
    <m/>
    <m/>
    <m/>
    <n v="0"/>
    <n v="2"/>
    <d v="2020-07-01T00:00:00"/>
    <d v="2020-10-01T00:00:00"/>
    <n v="3"/>
    <n v="8"/>
    <d v="2020-07-01T00:00:00"/>
    <n v="0"/>
    <n v="10"/>
    <n v="2"/>
    <n v="20"/>
  </r>
  <r>
    <x v="74"/>
    <x v="1"/>
    <m/>
    <m/>
    <m/>
    <n v="1"/>
    <n v="2"/>
    <d v="2020-07-01T00:00:00"/>
    <d v="2020-10-01T00:00:00"/>
    <n v="3"/>
    <n v="8"/>
    <d v="2020-08-01T00:00:00"/>
    <n v="10"/>
    <n v="10"/>
    <n v="1"/>
    <n v="10"/>
  </r>
  <r>
    <x v="74"/>
    <x v="1"/>
    <m/>
    <m/>
    <m/>
    <n v="1"/>
    <n v="2"/>
    <d v="2020-07-01T00:00:00"/>
    <d v="2020-10-01T00:00:00"/>
    <n v="3"/>
    <n v="8"/>
    <d v="2020-09-01T00:00:00"/>
    <n v="10"/>
    <n v="10"/>
    <n v="1"/>
    <n v="10"/>
  </r>
  <r>
    <x v="74"/>
    <x v="1"/>
    <m/>
    <m/>
    <m/>
    <n v="1"/>
    <n v="1"/>
    <d v="2020-07-01T00:00:00"/>
    <d v="2020-10-01T00:00:00"/>
    <n v="3"/>
    <n v="8"/>
    <d v="2020-10-01T00:00:00"/>
    <n v="10"/>
    <n v="10"/>
    <n v="0"/>
    <n v="0"/>
  </r>
  <r>
    <x v="75"/>
    <x v="0"/>
    <m/>
    <m/>
    <m/>
    <n v="0"/>
    <n v="2"/>
    <d v="2020-07-01T00:00:00"/>
    <d v="2021-05-01T00:00:00"/>
    <n v="10"/>
    <n v="1"/>
    <d v="2020-07-01T00:00:00"/>
    <n v="0"/>
    <n v="10"/>
    <n v="2"/>
    <n v="20"/>
  </r>
  <r>
    <x v="75"/>
    <x v="0"/>
    <m/>
    <m/>
    <m/>
    <n v="0"/>
    <n v="2"/>
    <d v="2020-07-01T00:00:00"/>
    <d v="2021-05-01T00:00:00"/>
    <n v="10"/>
    <n v="1"/>
    <d v="2020-08-01T00:00:00"/>
    <n v="0"/>
    <n v="10"/>
    <n v="2"/>
    <n v="20"/>
  </r>
  <r>
    <x v="75"/>
    <x v="0"/>
    <m/>
    <m/>
    <m/>
    <n v="0"/>
    <n v="2"/>
    <d v="2020-07-01T00:00:00"/>
    <d v="2021-05-01T00:00:00"/>
    <n v="10"/>
    <n v="1"/>
    <d v="2020-09-01T00:00:00"/>
    <n v="0"/>
    <n v="10"/>
    <n v="2"/>
    <n v="20"/>
  </r>
  <r>
    <x v="75"/>
    <x v="0"/>
    <m/>
    <m/>
    <m/>
    <n v="0"/>
    <n v="2"/>
    <d v="2020-07-01T00:00:00"/>
    <d v="2021-05-01T00:00:00"/>
    <n v="10"/>
    <n v="1"/>
    <d v="2020-10-01T00:00:00"/>
    <n v="0"/>
    <n v="10"/>
    <n v="2"/>
    <n v="20"/>
  </r>
  <r>
    <x v="75"/>
    <x v="0"/>
    <m/>
    <m/>
    <m/>
    <n v="0"/>
    <n v="1"/>
    <d v="2020-07-01T00:00:00"/>
    <d v="2021-05-01T00:00:00"/>
    <n v="10"/>
    <n v="1"/>
    <d v="2020-11-01T00:00:00"/>
    <n v="0"/>
    <n v="10"/>
    <n v="1"/>
    <n v="10"/>
  </r>
  <r>
    <x v="75"/>
    <x v="0"/>
    <m/>
    <m/>
    <m/>
    <n v="0"/>
    <n v="2"/>
    <d v="2020-07-01T00:00:00"/>
    <d v="2021-05-01T00:00:00"/>
    <n v="10"/>
    <n v="1"/>
    <d v="2020-12-01T00:00:00"/>
    <n v="0"/>
    <n v="10"/>
    <n v="2"/>
    <n v="20"/>
  </r>
  <r>
    <x v="75"/>
    <x v="0"/>
    <m/>
    <m/>
    <m/>
    <n v="0"/>
    <n v="2"/>
    <d v="2020-07-01T00:00:00"/>
    <d v="2021-05-01T00:00:00"/>
    <n v="10"/>
    <n v="1"/>
    <d v="2021-01-01T00:00:00"/>
    <n v="0"/>
    <n v="10"/>
    <n v="2"/>
    <n v="20"/>
  </r>
  <r>
    <x v="75"/>
    <x v="0"/>
    <m/>
    <m/>
    <m/>
    <n v="0"/>
    <n v="2"/>
    <d v="2020-07-01T00:00:00"/>
    <d v="2021-05-01T00:00:00"/>
    <n v="10"/>
    <n v="1"/>
    <d v="2021-02-01T00:00:00"/>
    <n v="0"/>
    <n v="10"/>
    <n v="2"/>
    <n v="20"/>
  </r>
  <r>
    <x v="75"/>
    <x v="0"/>
    <m/>
    <m/>
    <m/>
    <n v="0"/>
    <n v="2"/>
    <d v="2020-07-01T00:00:00"/>
    <d v="2021-05-01T00:00:00"/>
    <n v="10"/>
    <n v="1"/>
    <d v="2021-03-01T00:00:00"/>
    <n v="0"/>
    <n v="10"/>
    <n v="2"/>
    <n v="20"/>
  </r>
  <r>
    <x v="75"/>
    <x v="0"/>
    <m/>
    <m/>
    <m/>
    <n v="0"/>
    <n v="2"/>
    <d v="2020-07-01T00:00:00"/>
    <d v="2021-05-01T00:00:00"/>
    <n v="10"/>
    <n v="1"/>
    <d v="2021-04-01T00:00:00"/>
    <n v="0"/>
    <n v="10"/>
    <n v="2"/>
    <n v="20"/>
  </r>
  <r>
    <x v="75"/>
    <x v="0"/>
    <m/>
    <m/>
    <m/>
    <n v="0"/>
    <n v="2"/>
    <d v="2020-07-01T00:00:00"/>
    <d v="2021-05-01T00:00:00"/>
    <n v="10"/>
    <n v="1"/>
    <d v="2021-05-01T00:00:00"/>
    <n v="0"/>
    <n v="10"/>
    <n v="2"/>
    <n v="20"/>
  </r>
  <r>
    <x v="76"/>
    <x v="0"/>
    <m/>
    <m/>
    <m/>
    <n v="0"/>
    <n v="2"/>
    <d v="2020-07-01T00:00:00"/>
    <d v="2021-05-01T00:00:00"/>
    <n v="10"/>
    <n v="1"/>
    <d v="2020-07-01T00:00:00"/>
    <n v="0"/>
    <n v="10"/>
    <n v="2"/>
    <n v="20"/>
  </r>
  <r>
    <x v="76"/>
    <x v="0"/>
    <m/>
    <m/>
    <m/>
    <n v="0"/>
    <n v="2"/>
    <d v="2020-07-01T00:00:00"/>
    <d v="2021-05-01T00:00:00"/>
    <n v="10"/>
    <n v="1"/>
    <d v="2020-08-01T00:00:00"/>
    <n v="0"/>
    <n v="10"/>
    <n v="2"/>
    <n v="20"/>
  </r>
  <r>
    <x v="76"/>
    <x v="0"/>
    <m/>
    <m/>
    <m/>
    <n v="0"/>
    <n v="2"/>
    <d v="2020-07-01T00:00:00"/>
    <d v="2021-05-01T00:00:00"/>
    <n v="10"/>
    <n v="1"/>
    <d v="2020-09-01T00:00:00"/>
    <n v="0"/>
    <n v="10"/>
    <n v="2"/>
    <n v="20"/>
  </r>
  <r>
    <x v="76"/>
    <x v="0"/>
    <m/>
    <m/>
    <m/>
    <n v="0"/>
    <n v="2"/>
    <d v="2020-07-01T00:00:00"/>
    <d v="2021-05-01T00:00:00"/>
    <n v="10"/>
    <n v="1"/>
    <d v="2020-10-01T00:00:00"/>
    <n v="0"/>
    <n v="10"/>
    <n v="2"/>
    <n v="20"/>
  </r>
  <r>
    <x v="76"/>
    <x v="0"/>
    <m/>
    <m/>
    <m/>
    <n v="0"/>
    <n v="2"/>
    <d v="2020-07-01T00:00:00"/>
    <d v="2021-05-01T00:00:00"/>
    <n v="10"/>
    <n v="1"/>
    <d v="2020-11-01T00:00:00"/>
    <n v="0"/>
    <n v="10"/>
    <n v="2"/>
    <n v="20"/>
  </r>
  <r>
    <x v="76"/>
    <x v="0"/>
    <m/>
    <m/>
    <m/>
    <n v="0"/>
    <n v="2"/>
    <d v="2020-07-01T00:00:00"/>
    <d v="2021-05-01T00:00:00"/>
    <n v="10"/>
    <n v="1"/>
    <d v="2020-12-01T00:00:00"/>
    <n v="0"/>
    <n v="10"/>
    <n v="2"/>
    <n v="20"/>
  </r>
  <r>
    <x v="76"/>
    <x v="0"/>
    <m/>
    <m/>
    <m/>
    <n v="0"/>
    <n v="2"/>
    <d v="2020-07-01T00:00:00"/>
    <d v="2021-05-01T00:00:00"/>
    <n v="10"/>
    <n v="1"/>
    <d v="2021-01-01T00:00:00"/>
    <n v="0"/>
    <n v="10"/>
    <n v="2"/>
    <n v="20"/>
  </r>
  <r>
    <x v="76"/>
    <x v="0"/>
    <m/>
    <m/>
    <m/>
    <n v="0"/>
    <n v="2"/>
    <d v="2020-07-01T00:00:00"/>
    <d v="2021-05-01T00:00:00"/>
    <n v="10"/>
    <n v="1"/>
    <d v="2021-02-01T00:00:00"/>
    <n v="0"/>
    <n v="10"/>
    <n v="2"/>
    <n v="20"/>
  </r>
  <r>
    <x v="76"/>
    <x v="0"/>
    <m/>
    <m/>
    <m/>
    <n v="0"/>
    <n v="2"/>
    <d v="2020-07-01T00:00:00"/>
    <d v="2021-05-01T00:00:00"/>
    <n v="10"/>
    <n v="1"/>
    <d v="2021-03-01T00:00:00"/>
    <n v="0"/>
    <n v="10"/>
    <n v="2"/>
    <n v="20"/>
  </r>
  <r>
    <x v="76"/>
    <x v="0"/>
    <m/>
    <m/>
    <m/>
    <n v="0"/>
    <n v="1"/>
    <d v="2020-07-01T00:00:00"/>
    <d v="2021-05-01T00:00:00"/>
    <n v="10"/>
    <n v="1"/>
    <d v="2021-04-01T00:00:00"/>
    <n v="0"/>
    <n v="10"/>
    <n v="1"/>
    <n v="10"/>
  </r>
  <r>
    <x v="76"/>
    <x v="0"/>
    <m/>
    <m/>
    <m/>
    <n v="0"/>
    <n v="1"/>
    <d v="2020-07-01T00:00:00"/>
    <d v="2021-05-01T00:00:00"/>
    <n v="10"/>
    <n v="1"/>
    <d v="2021-05-01T00:00:00"/>
    <n v="0"/>
    <n v="10"/>
    <n v="1"/>
    <n v="10"/>
  </r>
  <r>
    <x v="77"/>
    <x v="0"/>
    <m/>
    <m/>
    <m/>
    <n v="0"/>
    <n v="2"/>
    <d v="2020-07-01T00:00:00"/>
    <d v="2020-09-01T00:00:00"/>
    <n v="2"/>
    <n v="9"/>
    <d v="2020-07-01T00:00:00"/>
    <n v="0"/>
    <n v="10"/>
    <n v="2"/>
    <n v="20"/>
  </r>
  <r>
    <x v="77"/>
    <x v="0"/>
    <m/>
    <m/>
    <m/>
    <n v="0"/>
    <n v="2"/>
    <d v="2020-07-01T00:00:00"/>
    <d v="2020-09-01T00:00:00"/>
    <n v="2"/>
    <n v="9"/>
    <d v="2020-08-01T00:00:00"/>
    <n v="0"/>
    <n v="10"/>
    <n v="2"/>
    <n v="20"/>
  </r>
  <r>
    <x v="77"/>
    <x v="0"/>
    <m/>
    <m/>
    <m/>
    <n v="0"/>
    <n v="2"/>
    <d v="2020-07-01T00:00:00"/>
    <d v="2020-09-01T00:00:00"/>
    <n v="2"/>
    <n v="9"/>
    <d v="2020-09-01T00:00:00"/>
    <n v="0"/>
    <n v="10"/>
    <n v="2"/>
    <n v="20"/>
  </r>
  <r>
    <x v="78"/>
    <x v="0"/>
    <m/>
    <m/>
    <m/>
    <n v="0"/>
    <n v="2"/>
    <d v="2020-07-01T00:00:00"/>
    <d v="2021-07-01T00:00:00"/>
    <n v="12"/>
    <n v="0"/>
    <d v="2020-07-01T00:00:00"/>
    <n v="0"/>
    <n v="10"/>
    <n v="2"/>
    <n v="20"/>
  </r>
  <r>
    <x v="78"/>
    <x v="1"/>
    <m/>
    <m/>
    <m/>
    <n v="1"/>
    <n v="2"/>
    <d v="2020-07-01T00:00:00"/>
    <d v="2021-07-01T00:00:00"/>
    <n v="12"/>
    <n v="0"/>
    <d v="2020-08-01T00:00:00"/>
    <n v="10"/>
    <n v="10"/>
    <n v="1"/>
    <n v="10"/>
  </r>
  <r>
    <x v="78"/>
    <x v="1"/>
    <m/>
    <m/>
    <m/>
    <n v="1"/>
    <n v="2"/>
    <d v="2020-07-01T00:00:00"/>
    <d v="2021-07-01T00:00:00"/>
    <n v="12"/>
    <n v="0"/>
    <d v="2020-09-01T00:00:00"/>
    <n v="10"/>
    <n v="10"/>
    <n v="1"/>
    <n v="10"/>
  </r>
  <r>
    <x v="78"/>
    <x v="1"/>
    <m/>
    <m/>
    <m/>
    <n v="1"/>
    <n v="2"/>
    <d v="2020-07-01T00:00:00"/>
    <d v="2021-07-01T00:00:00"/>
    <n v="12"/>
    <n v="0"/>
    <d v="2020-10-01T00:00:00"/>
    <n v="10"/>
    <n v="10"/>
    <n v="1"/>
    <n v="10"/>
  </r>
  <r>
    <x v="78"/>
    <x v="1"/>
    <m/>
    <m/>
    <m/>
    <n v="1"/>
    <n v="2"/>
    <d v="2020-07-01T00:00:00"/>
    <d v="2021-07-01T00:00:00"/>
    <n v="12"/>
    <n v="0"/>
    <d v="2020-11-01T00:00:00"/>
    <n v="10"/>
    <n v="10"/>
    <n v="1"/>
    <n v="10"/>
  </r>
  <r>
    <x v="78"/>
    <x v="1"/>
    <m/>
    <m/>
    <m/>
    <n v="1"/>
    <n v="2"/>
    <d v="2020-07-01T00:00:00"/>
    <d v="2021-07-01T00:00:00"/>
    <n v="12"/>
    <n v="0"/>
    <d v="2020-12-01T00:00:00"/>
    <n v="10"/>
    <n v="10"/>
    <n v="1"/>
    <n v="10"/>
  </r>
  <r>
    <x v="78"/>
    <x v="1"/>
    <m/>
    <m/>
    <m/>
    <n v="1"/>
    <n v="2"/>
    <d v="2020-07-01T00:00:00"/>
    <d v="2021-07-01T00:00:00"/>
    <n v="12"/>
    <n v="0"/>
    <d v="2021-01-01T00:00:00"/>
    <n v="10"/>
    <n v="10"/>
    <n v="1"/>
    <n v="10"/>
  </r>
  <r>
    <x v="78"/>
    <x v="1"/>
    <m/>
    <m/>
    <m/>
    <n v="1"/>
    <n v="1"/>
    <d v="2020-07-01T00:00:00"/>
    <d v="2021-07-01T00:00:00"/>
    <n v="12"/>
    <n v="0"/>
    <d v="2021-02-01T00:00:00"/>
    <n v="10"/>
    <n v="10"/>
    <n v="0"/>
    <n v="0"/>
  </r>
  <r>
    <x v="78"/>
    <x v="1"/>
    <m/>
    <m/>
    <m/>
    <n v="1"/>
    <n v="2"/>
    <d v="2020-07-01T00:00:00"/>
    <d v="2021-07-01T00:00:00"/>
    <n v="12"/>
    <n v="0"/>
    <d v="2021-03-01T00:00:00"/>
    <n v="10"/>
    <n v="10"/>
    <n v="1"/>
    <n v="10"/>
  </r>
  <r>
    <x v="78"/>
    <x v="1"/>
    <m/>
    <m/>
    <m/>
    <n v="1"/>
    <n v="2"/>
    <d v="2020-07-01T00:00:00"/>
    <d v="2021-07-01T00:00:00"/>
    <n v="12"/>
    <n v="0"/>
    <d v="2021-04-01T00:00:00"/>
    <n v="10"/>
    <n v="10"/>
    <n v="1"/>
    <n v="10"/>
  </r>
  <r>
    <x v="78"/>
    <x v="1"/>
    <m/>
    <m/>
    <m/>
    <n v="1"/>
    <n v="2"/>
    <d v="2020-07-01T00:00:00"/>
    <d v="2021-07-01T00:00:00"/>
    <n v="12"/>
    <n v="0"/>
    <d v="2021-05-01T00:00:00"/>
    <n v="10"/>
    <n v="10"/>
    <n v="1"/>
    <n v="10"/>
  </r>
  <r>
    <x v="78"/>
    <x v="1"/>
    <m/>
    <m/>
    <m/>
    <n v="1"/>
    <n v="2"/>
    <d v="2020-07-01T00:00:00"/>
    <d v="2021-07-01T00:00:00"/>
    <n v="12"/>
    <n v="0"/>
    <d v="2021-06-01T00:00:00"/>
    <n v="10"/>
    <n v="10"/>
    <n v="1"/>
    <n v="10"/>
  </r>
  <r>
    <x v="79"/>
    <x v="0"/>
    <m/>
    <m/>
    <m/>
    <n v="0"/>
    <n v="1"/>
    <d v="2020-07-01T00:00:00"/>
    <d v="2021-07-01T00:00:00"/>
    <n v="12"/>
    <n v="0"/>
    <d v="2020-07-01T00:00:00"/>
    <n v="0"/>
    <n v="10"/>
    <n v="1"/>
    <n v="10"/>
  </r>
  <r>
    <x v="79"/>
    <x v="1"/>
    <m/>
    <m/>
    <m/>
    <n v="1"/>
    <n v="2"/>
    <d v="2020-07-01T00:00:00"/>
    <d v="2021-07-01T00:00:00"/>
    <n v="12"/>
    <n v="0"/>
    <d v="2020-08-01T00:00:00"/>
    <n v="10"/>
    <n v="10"/>
    <n v="1"/>
    <n v="10"/>
  </r>
  <r>
    <x v="79"/>
    <x v="1"/>
    <m/>
    <m/>
    <m/>
    <n v="1"/>
    <n v="2"/>
    <d v="2020-07-01T00:00:00"/>
    <d v="2021-07-01T00:00:00"/>
    <n v="12"/>
    <n v="0"/>
    <d v="2020-09-01T00:00:00"/>
    <n v="10"/>
    <n v="10"/>
    <n v="1"/>
    <n v="10"/>
  </r>
  <r>
    <x v="79"/>
    <x v="1"/>
    <m/>
    <m/>
    <m/>
    <n v="1"/>
    <n v="2"/>
    <d v="2020-07-01T00:00:00"/>
    <d v="2021-07-01T00:00:00"/>
    <n v="12"/>
    <n v="0"/>
    <d v="2020-10-01T00:00:00"/>
    <n v="10"/>
    <n v="10"/>
    <n v="1"/>
    <n v="10"/>
  </r>
  <r>
    <x v="79"/>
    <x v="1"/>
    <m/>
    <m/>
    <m/>
    <n v="1"/>
    <n v="2"/>
    <d v="2020-07-01T00:00:00"/>
    <d v="2021-07-01T00:00:00"/>
    <n v="12"/>
    <n v="0"/>
    <d v="2020-11-01T00:00:00"/>
    <n v="10"/>
    <n v="10"/>
    <n v="1"/>
    <n v="10"/>
  </r>
  <r>
    <x v="79"/>
    <x v="1"/>
    <m/>
    <m/>
    <m/>
    <n v="1"/>
    <n v="2"/>
    <d v="2020-07-01T00:00:00"/>
    <d v="2021-07-01T00:00:00"/>
    <n v="12"/>
    <n v="0"/>
    <d v="2020-12-01T00:00:00"/>
    <n v="10"/>
    <n v="10"/>
    <n v="1"/>
    <n v="10"/>
  </r>
  <r>
    <x v="79"/>
    <x v="1"/>
    <m/>
    <m/>
    <m/>
    <n v="1"/>
    <n v="1"/>
    <d v="2020-07-01T00:00:00"/>
    <d v="2021-07-01T00:00:00"/>
    <n v="12"/>
    <n v="0"/>
    <d v="2021-01-01T00:00:00"/>
    <n v="10"/>
    <n v="10"/>
    <n v="0"/>
    <n v="0"/>
  </r>
  <r>
    <x v="79"/>
    <x v="1"/>
    <m/>
    <m/>
    <m/>
    <n v="1"/>
    <n v="2"/>
    <d v="2020-07-01T00:00:00"/>
    <d v="2021-07-01T00:00:00"/>
    <n v="12"/>
    <n v="0"/>
    <d v="2021-02-01T00:00:00"/>
    <n v="10"/>
    <n v="10"/>
    <n v="1"/>
    <n v="10"/>
  </r>
  <r>
    <x v="79"/>
    <x v="1"/>
    <m/>
    <m/>
    <m/>
    <n v="1"/>
    <n v="2"/>
    <d v="2020-07-01T00:00:00"/>
    <d v="2021-07-01T00:00:00"/>
    <n v="12"/>
    <n v="0"/>
    <d v="2021-03-01T00:00:00"/>
    <n v="10"/>
    <n v="10"/>
    <n v="1"/>
    <n v="10"/>
  </r>
  <r>
    <x v="79"/>
    <x v="1"/>
    <m/>
    <m/>
    <m/>
    <n v="1"/>
    <n v="1"/>
    <d v="2020-07-01T00:00:00"/>
    <d v="2021-07-01T00:00:00"/>
    <n v="12"/>
    <n v="0"/>
    <d v="2021-04-01T00:00:00"/>
    <n v="10"/>
    <n v="10"/>
    <n v="0"/>
    <n v="0"/>
  </r>
  <r>
    <x v="79"/>
    <x v="1"/>
    <m/>
    <m/>
    <m/>
    <n v="1"/>
    <n v="2"/>
    <d v="2020-07-01T00:00:00"/>
    <d v="2021-07-01T00:00:00"/>
    <n v="12"/>
    <n v="0"/>
    <d v="2021-05-01T00:00:00"/>
    <n v="10"/>
    <n v="10"/>
    <n v="1"/>
    <n v="10"/>
  </r>
  <r>
    <x v="79"/>
    <x v="1"/>
    <m/>
    <m/>
    <m/>
    <n v="1"/>
    <n v="1"/>
    <d v="2020-07-01T00:00:00"/>
    <d v="2021-07-01T00:00:00"/>
    <n v="12"/>
    <n v="0"/>
    <d v="2021-06-01T00:00:00"/>
    <n v="10"/>
    <n v="10"/>
    <n v="0"/>
    <n v="0"/>
  </r>
  <r>
    <x v="80"/>
    <x v="0"/>
    <m/>
    <m/>
    <m/>
    <n v="0"/>
    <n v="39"/>
    <d v="2020-08-01T00:00:00"/>
    <d v="2021-07-01T00:00:00"/>
    <n v="11"/>
    <n v="0"/>
    <d v="2020-08-01T00:00:00"/>
    <n v="0"/>
    <n v="10"/>
    <n v="39"/>
    <n v="390"/>
  </r>
  <r>
    <x v="80"/>
    <x v="1"/>
    <m/>
    <m/>
    <m/>
    <n v="10"/>
    <n v="37"/>
    <d v="2020-08-01T00:00:00"/>
    <d v="2021-07-01T00:00:00"/>
    <n v="11"/>
    <n v="0"/>
    <d v="2020-09-01T00:00:00"/>
    <n v="100"/>
    <n v="10"/>
    <n v="27"/>
    <n v="270"/>
  </r>
  <r>
    <x v="80"/>
    <x v="1"/>
    <m/>
    <m/>
    <m/>
    <n v="22"/>
    <n v="47"/>
    <d v="2020-08-01T00:00:00"/>
    <d v="2021-07-01T00:00:00"/>
    <n v="11"/>
    <n v="0"/>
    <d v="2020-10-01T00:00:00"/>
    <n v="220"/>
    <n v="10"/>
    <n v="25"/>
    <n v="250"/>
  </r>
  <r>
    <x v="80"/>
    <x v="1"/>
    <m/>
    <m/>
    <m/>
    <n v="36"/>
    <n v="48"/>
    <d v="2020-08-01T00:00:00"/>
    <d v="2021-07-01T00:00:00"/>
    <n v="11"/>
    <n v="0"/>
    <d v="2020-11-01T00:00:00"/>
    <n v="360"/>
    <n v="10"/>
    <n v="12"/>
    <n v="120"/>
  </r>
  <r>
    <x v="80"/>
    <x v="1"/>
    <m/>
    <m/>
    <m/>
    <n v="36"/>
    <n v="37"/>
    <d v="2020-08-01T00:00:00"/>
    <d v="2021-07-01T00:00:00"/>
    <n v="11"/>
    <n v="0"/>
    <d v="2020-12-01T00:00:00"/>
    <n v="360"/>
    <n v="10"/>
    <n v="1"/>
    <n v="10"/>
  </r>
  <r>
    <x v="80"/>
    <x v="1"/>
    <m/>
    <m/>
    <m/>
    <n v="36"/>
    <n v="42"/>
    <d v="2020-08-01T00:00:00"/>
    <d v="2021-07-01T00:00:00"/>
    <n v="11"/>
    <n v="0"/>
    <d v="2021-01-01T00:00:00"/>
    <n v="360"/>
    <n v="10"/>
    <n v="6"/>
    <n v="60"/>
  </r>
  <r>
    <x v="80"/>
    <x v="1"/>
    <m/>
    <m/>
    <m/>
    <n v="36"/>
    <n v="43"/>
    <d v="2020-08-01T00:00:00"/>
    <d v="2021-07-01T00:00:00"/>
    <n v="11"/>
    <n v="0"/>
    <d v="2021-02-01T00:00:00"/>
    <n v="360"/>
    <n v="10"/>
    <n v="7"/>
    <n v="70"/>
  </r>
  <r>
    <x v="80"/>
    <x v="1"/>
    <m/>
    <m/>
    <m/>
    <n v="36"/>
    <n v="45"/>
    <d v="2020-08-01T00:00:00"/>
    <d v="2021-07-01T00:00:00"/>
    <n v="11"/>
    <n v="0"/>
    <d v="2021-03-01T00:00:00"/>
    <n v="360"/>
    <n v="10"/>
    <n v="9"/>
    <n v="90"/>
  </r>
  <r>
    <x v="80"/>
    <x v="1"/>
    <m/>
    <m/>
    <m/>
    <n v="36"/>
    <n v="53"/>
    <d v="2020-08-01T00:00:00"/>
    <d v="2021-07-01T00:00:00"/>
    <n v="11"/>
    <n v="0"/>
    <d v="2021-04-01T00:00:00"/>
    <n v="360"/>
    <n v="10"/>
    <n v="17"/>
    <n v="170"/>
  </r>
  <r>
    <x v="80"/>
    <x v="1"/>
    <m/>
    <m/>
    <m/>
    <n v="36"/>
    <n v="45"/>
    <d v="2020-08-01T00:00:00"/>
    <d v="2021-07-01T00:00:00"/>
    <n v="11"/>
    <n v="0"/>
    <d v="2021-05-01T00:00:00"/>
    <n v="360"/>
    <n v="10"/>
    <n v="9"/>
    <n v="90"/>
  </r>
  <r>
    <x v="80"/>
    <x v="1"/>
    <m/>
    <m/>
    <m/>
    <n v="36"/>
    <n v="47"/>
    <d v="2020-08-01T00:00:00"/>
    <d v="2021-07-01T00:00:00"/>
    <n v="11"/>
    <n v="0"/>
    <d v="2021-06-01T00:00:00"/>
    <n v="360"/>
    <n v="10"/>
    <n v="11"/>
    <n v="110"/>
  </r>
  <r>
    <x v="81"/>
    <x v="0"/>
    <m/>
    <m/>
    <m/>
    <n v="0"/>
    <n v="49"/>
    <d v="2020-08-01T00:00:00"/>
    <d v="2021-07-01T00:00:00"/>
    <n v="11"/>
    <n v="0"/>
    <d v="2020-08-01T00:00:00"/>
    <n v="0"/>
    <n v="10"/>
    <n v="49"/>
    <n v="490"/>
  </r>
  <r>
    <x v="81"/>
    <x v="1"/>
    <m/>
    <m/>
    <m/>
    <n v="13"/>
    <n v="35"/>
    <d v="2020-08-01T00:00:00"/>
    <d v="2021-07-01T00:00:00"/>
    <n v="11"/>
    <n v="0"/>
    <d v="2020-09-01T00:00:00"/>
    <n v="130"/>
    <n v="10"/>
    <n v="22"/>
    <n v="220"/>
  </r>
  <r>
    <x v="81"/>
    <x v="1"/>
    <m/>
    <m/>
    <m/>
    <n v="34"/>
    <n v="47"/>
    <d v="2020-08-01T00:00:00"/>
    <d v="2021-07-01T00:00:00"/>
    <n v="11"/>
    <n v="0"/>
    <d v="2020-10-01T00:00:00"/>
    <n v="340"/>
    <n v="10"/>
    <n v="13"/>
    <n v="130"/>
  </r>
  <r>
    <x v="81"/>
    <x v="1"/>
    <m/>
    <m/>
    <m/>
    <n v="34"/>
    <n v="40"/>
    <d v="2020-08-01T00:00:00"/>
    <d v="2021-07-01T00:00:00"/>
    <n v="11"/>
    <n v="0"/>
    <d v="2020-11-01T00:00:00"/>
    <n v="340"/>
    <n v="10"/>
    <n v="6"/>
    <n v="60"/>
  </r>
  <r>
    <x v="81"/>
    <x v="1"/>
    <m/>
    <m/>
    <m/>
    <n v="34"/>
    <n v="48"/>
    <d v="2020-08-01T00:00:00"/>
    <d v="2021-07-01T00:00:00"/>
    <n v="11"/>
    <n v="0"/>
    <d v="2020-12-01T00:00:00"/>
    <n v="340"/>
    <n v="10"/>
    <n v="14"/>
    <n v="140"/>
  </r>
  <r>
    <x v="81"/>
    <x v="1"/>
    <m/>
    <m/>
    <m/>
    <n v="34"/>
    <n v="34"/>
    <d v="2020-08-01T00:00:00"/>
    <d v="2021-07-01T00:00:00"/>
    <n v="11"/>
    <n v="0"/>
    <d v="2021-01-01T00:00:00"/>
    <n v="340"/>
    <n v="10"/>
    <n v="0"/>
    <n v="0"/>
  </r>
  <r>
    <x v="81"/>
    <x v="1"/>
    <m/>
    <m/>
    <m/>
    <n v="34"/>
    <n v="41"/>
    <d v="2020-08-01T00:00:00"/>
    <d v="2021-07-01T00:00:00"/>
    <n v="11"/>
    <n v="0"/>
    <d v="2021-02-01T00:00:00"/>
    <n v="340"/>
    <n v="10"/>
    <n v="7"/>
    <n v="70"/>
  </r>
  <r>
    <x v="81"/>
    <x v="1"/>
    <m/>
    <m/>
    <m/>
    <n v="34"/>
    <n v="41"/>
    <d v="2020-08-01T00:00:00"/>
    <d v="2021-07-01T00:00:00"/>
    <n v="11"/>
    <n v="0"/>
    <d v="2021-03-01T00:00:00"/>
    <n v="340"/>
    <n v="10"/>
    <n v="7"/>
    <n v="70"/>
  </r>
  <r>
    <x v="81"/>
    <x v="1"/>
    <m/>
    <m/>
    <m/>
    <n v="34"/>
    <n v="48"/>
    <d v="2020-08-01T00:00:00"/>
    <d v="2021-07-01T00:00:00"/>
    <n v="11"/>
    <n v="0"/>
    <d v="2021-04-01T00:00:00"/>
    <n v="340"/>
    <n v="10"/>
    <n v="14"/>
    <n v="140"/>
  </r>
  <r>
    <x v="81"/>
    <x v="1"/>
    <m/>
    <m/>
    <m/>
    <n v="34"/>
    <n v="40"/>
    <d v="2020-08-01T00:00:00"/>
    <d v="2021-07-01T00:00:00"/>
    <n v="11"/>
    <n v="0"/>
    <d v="2021-05-01T00:00:00"/>
    <n v="340"/>
    <n v="10"/>
    <n v="6"/>
    <n v="60"/>
  </r>
  <r>
    <x v="81"/>
    <x v="1"/>
    <m/>
    <m/>
    <m/>
    <n v="34"/>
    <n v="47"/>
    <d v="2020-08-01T00:00:00"/>
    <d v="2021-07-01T00:00:00"/>
    <n v="11"/>
    <n v="0"/>
    <d v="2021-06-01T00:00:00"/>
    <n v="340"/>
    <n v="10"/>
    <n v="13"/>
    <n v="130"/>
  </r>
  <r>
    <x v="82"/>
    <x v="0"/>
    <m/>
    <m/>
    <m/>
    <n v="0"/>
    <n v="35"/>
    <d v="2020-08-01T00:00:00"/>
    <d v="2021-07-01T00:00:00"/>
    <n v="11"/>
    <n v="0"/>
    <d v="2020-08-01T00:00:00"/>
    <n v="0"/>
    <n v="10"/>
    <n v="35"/>
    <n v="350"/>
  </r>
  <r>
    <x v="82"/>
    <x v="1"/>
    <m/>
    <m/>
    <m/>
    <n v="8"/>
    <n v="34"/>
    <d v="2020-08-01T00:00:00"/>
    <d v="2021-07-01T00:00:00"/>
    <n v="11"/>
    <n v="0"/>
    <d v="2020-09-01T00:00:00"/>
    <n v="80"/>
    <n v="10"/>
    <n v="26"/>
    <n v="260"/>
  </r>
  <r>
    <x v="82"/>
    <x v="1"/>
    <m/>
    <m/>
    <m/>
    <n v="28"/>
    <n v="45"/>
    <d v="2020-08-01T00:00:00"/>
    <d v="2021-07-01T00:00:00"/>
    <n v="11"/>
    <n v="0"/>
    <d v="2020-10-01T00:00:00"/>
    <n v="280"/>
    <n v="10"/>
    <n v="17"/>
    <n v="170"/>
  </r>
  <r>
    <x v="82"/>
    <x v="1"/>
    <m/>
    <m/>
    <m/>
    <n v="28"/>
    <n v="40"/>
    <d v="2020-08-01T00:00:00"/>
    <d v="2021-07-01T00:00:00"/>
    <n v="11"/>
    <n v="0"/>
    <d v="2020-11-01T00:00:00"/>
    <n v="280"/>
    <n v="10"/>
    <n v="12"/>
    <n v="120"/>
  </r>
  <r>
    <x v="82"/>
    <x v="1"/>
    <m/>
    <m/>
    <m/>
    <n v="28"/>
    <n v="34"/>
    <d v="2020-08-01T00:00:00"/>
    <d v="2021-07-01T00:00:00"/>
    <n v="11"/>
    <n v="0"/>
    <d v="2020-12-01T00:00:00"/>
    <n v="280"/>
    <n v="10"/>
    <n v="6"/>
    <n v="60"/>
  </r>
  <r>
    <x v="82"/>
    <x v="1"/>
    <m/>
    <m/>
    <m/>
    <n v="28"/>
    <n v="31"/>
    <d v="2020-08-01T00:00:00"/>
    <d v="2021-07-01T00:00:00"/>
    <n v="11"/>
    <n v="0"/>
    <d v="2021-01-01T00:00:00"/>
    <n v="280"/>
    <n v="10"/>
    <n v="3"/>
    <n v="30"/>
  </r>
  <r>
    <x v="82"/>
    <x v="1"/>
    <m/>
    <m/>
    <m/>
    <n v="28"/>
    <n v="32"/>
    <d v="2020-08-01T00:00:00"/>
    <d v="2021-07-01T00:00:00"/>
    <n v="11"/>
    <n v="0"/>
    <d v="2021-02-01T00:00:00"/>
    <n v="280"/>
    <n v="10"/>
    <n v="4"/>
    <n v="40"/>
  </r>
  <r>
    <x v="82"/>
    <x v="1"/>
    <m/>
    <m/>
    <m/>
    <n v="28"/>
    <n v="36"/>
    <d v="2020-08-01T00:00:00"/>
    <d v="2021-07-01T00:00:00"/>
    <n v="11"/>
    <n v="0"/>
    <d v="2021-03-01T00:00:00"/>
    <n v="280"/>
    <n v="10"/>
    <n v="8"/>
    <n v="80"/>
  </r>
  <r>
    <x v="82"/>
    <x v="1"/>
    <m/>
    <m/>
    <m/>
    <n v="28"/>
    <n v="34"/>
    <d v="2020-08-01T00:00:00"/>
    <d v="2021-07-01T00:00:00"/>
    <n v="11"/>
    <n v="0"/>
    <d v="2021-04-01T00:00:00"/>
    <n v="280"/>
    <n v="10"/>
    <n v="6"/>
    <n v="60"/>
  </r>
  <r>
    <x v="82"/>
    <x v="1"/>
    <m/>
    <m/>
    <m/>
    <n v="28"/>
    <n v="36"/>
    <d v="2020-08-01T00:00:00"/>
    <d v="2021-07-01T00:00:00"/>
    <n v="11"/>
    <n v="0"/>
    <d v="2021-05-01T00:00:00"/>
    <n v="280"/>
    <n v="10"/>
    <n v="8"/>
    <n v="80"/>
  </r>
  <r>
    <x v="82"/>
    <x v="1"/>
    <m/>
    <m/>
    <m/>
    <n v="28"/>
    <n v="32"/>
    <d v="2020-08-01T00:00:00"/>
    <d v="2021-07-01T00:00:00"/>
    <n v="11"/>
    <n v="0"/>
    <d v="2021-06-01T00:00:00"/>
    <n v="280"/>
    <n v="10"/>
    <n v="4"/>
    <n v="40"/>
  </r>
  <r>
    <x v="83"/>
    <x v="0"/>
    <m/>
    <m/>
    <m/>
    <n v="0"/>
    <n v="23"/>
    <d v="2020-08-01T00:00:00"/>
    <d v="2021-07-01T00:00:00"/>
    <n v="11"/>
    <n v="0"/>
    <d v="2020-08-01T00:00:00"/>
    <n v="0"/>
    <n v="10"/>
    <n v="23"/>
    <n v="230"/>
  </r>
  <r>
    <x v="83"/>
    <x v="1"/>
    <m/>
    <m/>
    <m/>
    <n v="8"/>
    <n v="28"/>
    <d v="2020-08-01T00:00:00"/>
    <d v="2021-07-01T00:00:00"/>
    <n v="11"/>
    <n v="0"/>
    <d v="2020-09-01T00:00:00"/>
    <n v="80"/>
    <n v="10"/>
    <n v="20"/>
    <n v="200"/>
  </r>
  <r>
    <x v="83"/>
    <x v="1"/>
    <m/>
    <m/>
    <m/>
    <n v="21"/>
    <n v="26"/>
    <d v="2020-08-01T00:00:00"/>
    <d v="2021-07-01T00:00:00"/>
    <n v="11"/>
    <n v="0"/>
    <d v="2020-10-01T00:00:00"/>
    <n v="210"/>
    <n v="10"/>
    <n v="5"/>
    <n v="50"/>
  </r>
  <r>
    <x v="83"/>
    <x v="1"/>
    <m/>
    <m/>
    <m/>
    <n v="22"/>
    <n v="30"/>
    <d v="2020-08-01T00:00:00"/>
    <d v="2021-07-01T00:00:00"/>
    <n v="11"/>
    <n v="0"/>
    <d v="2020-11-01T00:00:00"/>
    <n v="220"/>
    <n v="10"/>
    <n v="8"/>
    <n v="80"/>
  </r>
  <r>
    <x v="83"/>
    <x v="1"/>
    <m/>
    <m/>
    <m/>
    <n v="22"/>
    <n v="23"/>
    <d v="2020-08-01T00:00:00"/>
    <d v="2021-07-01T00:00:00"/>
    <n v="11"/>
    <n v="0"/>
    <d v="2020-12-01T00:00:00"/>
    <n v="220"/>
    <n v="10"/>
    <n v="1"/>
    <n v="10"/>
  </r>
  <r>
    <x v="83"/>
    <x v="1"/>
    <m/>
    <m/>
    <m/>
    <n v="22"/>
    <n v="34"/>
    <d v="2020-08-01T00:00:00"/>
    <d v="2021-07-01T00:00:00"/>
    <n v="11"/>
    <n v="0"/>
    <d v="2021-01-01T00:00:00"/>
    <n v="220"/>
    <n v="10"/>
    <n v="12"/>
    <n v="120"/>
  </r>
  <r>
    <x v="83"/>
    <x v="1"/>
    <m/>
    <m/>
    <m/>
    <n v="22"/>
    <n v="26"/>
    <d v="2020-08-01T00:00:00"/>
    <d v="2021-07-01T00:00:00"/>
    <n v="11"/>
    <n v="0"/>
    <d v="2021-02-01T00:00:00"/>
    <n v="220"/>
    <n v="10"/>
    <n v="4"/>
    <n v="40"/>
  </r>
  <r>
    <x v="83"/>
    <x v="1"/>
    <m/>
    <m/>
    <m/>
    <n v="22"/>
    <n v="28"/>
    <d v="2020-08-01T00:00:00"/>
    <d v="2021-07-01T00:00:00"/>
    <n v="11"/>
    <n v="0"/>
    <d v="2021-03-01T00:00:00"/>
    <n v="220"/>
    <n v="10"/>
    <n v="6"/>
    <n v="60"/>
  </r>
  <r>
    <x v="83"/>
    <x v="1"/>
    <m/>
    <m/>
    <m/>
    <n v="22"/>
    <n v="25"/>
    <d v="2020-08-01T00:00:00"/>
    <d v="2021-07-01T00:00:00"/>
    <n v="11"/>
    <n v="0"/>
    <d v="2021-04-01T00:00:00"/>
    <n v="220"/>
    <n v="10"/>
    <n v="3"/>
    <n v="30"/>
  </r>
  <r>
    <x v="83"/>
    <x v="1"/>
    <m/>
    <m/>
    <m/>
    <n v="22"/>
    <n v="23"/>
    <d v="2020-08-01T00:00:00"/>
    <d v="2021-07-01T00:00:00"/>
    <n v="11"/>
    <n v="0"/>
    <d v="2021-05-01T00:00:00"/>
    <n v="220"/>
    <n v="10"/>
    <n v="1"/>
    <n v="10"/>
  </r>
  <r>
    <x v="83"/>
    <x v="1"/>
    <m/>
    <m/>
    <m/>
    <n v="22"/>
    <n v="31"/>
    <d v="2020-08-01T00:00:00"/>
    <d v="2021-07-01T00:00:00"/>
    <n v="11"/>
    <n v="0"/>
    <d v="2021-06-01T00:00:00"/>
    <n v="220"/>
    <n v="10"/>
    <n v="9"/>
    <n v="90"/>
  </r>
  <r>
    <x v="84"/>
    <x v="0"/>
    <m/>
    <m/>
    <m/>
    <n v="0"/>
    <n v="21"/>
    <d v="2020-08-01T00:00:00"/>
    <d v="2021-07-01T00:00:00"/>
    <n v="11"/>
    <n v="0"/>
    <d v="2020-08-01T00:00:00"/>
    <n v="0"/>
    <n v="10"/>
    <n v="21"/>
    <n v="210"/>
  </r>
  <r>
    <x v="84"/>
    <x v="1"/>
    <m/>
    <m/>
    <m/>
    <n v="13"/>
    <n v="22"/>
    <d v="2020-08-01T00:00:00"/>
    <d v="2021-07-01T00:00:00"/>
    <n v="11"/>
    <n v="0"/>
    <d v="2020-09-01T00:00:00"/>
    <n v="130"/>
    <n v="10"/>
    <n v="9"/>
    <n v="90"/>
  </r>
  <r>
    <x v="84"/>
    <x v="1"/>
    <m/>
    <m/>
    <m/>
    <n v="15"/>
    <n v="26"/>
    <d v="2020-08-01T00:00:00"/>
    <d v="2021-07-01T00:00:00"/>
    <n v="11"/>
    <n v="0"/>
    <d v="2020-10-01T00:00:00"/>
    <n v="150"/>
    <n v="10"/>
    <n v="11"/>
    <n v="110"/>
  </r>
  <r>
    <x v="84"/>
    <x v="1"/>
    <m/>
    <m/>
    <m/>
    <n v="22"/>
    <n v="25"/>
    <d v="2020-08-01T00:00:00"/>
    <d v="2021-07-01T00:00:00"/>
    <n v="11"/>
    <n v="0"/>
    <d v="2020-11-01T00:00:00"/>
    <n v="220"/>
    <n v="10"/>
    <n v="3"/>
    <n v="30"/>
  </r>
  <r>
    <x v="84"/>
    <x v="1"/>
    <m/>
    <m/>
    <m/>
    <n v="22"/>
    <n v="26"/>
    <d v="2020-08-01T00:00:00"/>
    <d v="2021-07-01T00:00:00"/>
    <n v="11"/>
    <n v="0"/>
    <d v="2020-12-01T00:00:00"/>
    <n v="220"/>
    <n v="10"/>
    <n v="4"/>
    <n v="40"/>
  </r>
  <r>
    <x v="84"/>
    <x v="1"/>
    <m/>
    <m/>
    <m/>
    <n v="22"/>
    <n v="27"/>
    <d v="2020-08-01T00:00:00"/>
    <d v="2021-07-01T00:00:00"/>
    <n v="11"/>
    <n v="0"/>
    <d v="2021-01-01T00:00:00"/>
    <n v="220"/>
    <n v="10"/>
    <n v="5"/>
    <n v="50"/>
  </r>
  <r>
    <x v="84"/>
    <x v="1"/>
    <m/>
    <m/>
    <m/>
    <n v="22"/>
    <n v="26"/>
    <d v="2020-08-01T00:00:00"/>
    <d v="2021-07-01T00:00:00"/>
    <n v="11"/>
    <n v="0"/>
    <d v="2021-02-01T00:00:00"/>
    <n v="220"/>
    <n v="10"/>
    <n v="4"/>
    <n v="40"/>
  </r>
  <r>
    <x v="84"/>
    <x v="1"/>
    <m/>
    <m/>
    <m/>
    <n v="22"/>
    <n v="27"/>
    <d v="2020-08-01T00:00:00"/>
    <d v="2021-07-01T00:00:00"/>
    <n v="11"/>
    <n v="0"/>
    <d v="2021-03-01T00:00:00"/>
    <n v="220"/>
    <n v="10"/>
    <n v="5"/>
    <n v="50"/>
  </r>
  <r>
    <x v="84"/>
    <x v="1"/>
    <m/>
    <m/>
    <m/>
    <n v="22"/>
    <n v="28"/>
    <d v="2020-08-01T00:00:00"/>
    <d v="2021-07-01T00:00:00"/>
    <n v="11"/>
    <n v="0"/>
    <d v="2021-04-01T00:00:00"/>
    <n v="220"/>
    <n v="10"/>
    <n v="6"/>
    <n v="60"/>
  </r>
  <r>
    <x v="84"/>
    <x v="1"/>
    <m/>
    <m/>
    <m/>
    <n v="22"/>
    <n v="26"/>
    <d v="2020-08-01T00:00:00"/>
    <d v="2021-07-01T00:00:00"/>
    <n v="11"/>
    <n v="0"/>
    <d v="2021-05-01T00:00:00"/>
    <n v="220"/>
    <n v="10"/>
    <n v="4"/>
    <n v="40"/>
  </r>
  <r>
    <x v="84"/>
    <x v="1"/>
    <m/>
    <m/>
    <m/>
    <n v="22"/>
    <n v="29"/>
    <d v="2020-08-01T00:00:00"/>
    <d v="2021-07-01T00:00:00"/>
    <n v="11"/>
    <n v="0"/>
    <d v="2021-06-01T00:00:00"/>
    <n v="220"/>
    <n v="10"/>
    <n v="7"/>
    <n v="70"/>
  </r>
  <r>
    <x v="85"/>
    <x v="0"/>
    <m/>
    <m/>
    <m/>
    <n v="0"/>
    <n v="21"/>
    <d v="2020-08-01T00:00:00"/>
    <d v="2021-07-01T00:00:00"/>
    <n v="11"/>
    <n v="0"/>
    <d v="2020-08-01T00:00:00"/>
    <n v="0"/>
    <n v="10"/>
    <n v="21"/>
    <n v="210"/>
  </r>
  <r>
    <x v="85"/>
    <x v="2"/>
    <m/>
    <m/>
    <m/>
    <n v="6"/>
    <n v="26"/>
    <d v="2020-08-01T00:00:00"/>
    <d v="2021-07-01T00:00:00"/>
    <n v="11"/>
    <n v="0"/>
    <d v="2020-09-01T00:00:00"/>
    <n v="150"/>
    <n v="25"/>
    <n v="20"/>
    <n v="500"/>
  </r>
  <r>
    <x v="85"/>
    <x v="2"/>
    <m/>
    <m/>
    <m/>
    <n v="21"/>
    <n v="24"/>
    <d v="2020-08-01T00:00:00"/>
    <d v="2021-07-01T00:00:00"/>
    <n v="11"/>
    <n v="0"/>
    <d v="2020-10-01T00:00:00"/>
    <n v="525"/>
    <n v="25"/>
    <n v="3"/>
    <n v="75"/>
  </r>
  <r>
    <x v="85"/>
    <x v="2"/>
    <m/>
    <m/>
    <m/>
    <n v="21"/>
    <n v="23"/>
    <d v="2020-08-01T00:00:00"/>
    <d v="2021-07-01T00:00:00"/>
    <n v="11"/>
    <n v="0"/>
    <d v="2020-11-01T00:00:00"/>
    <n v="525"/>
    <n v="25"/>
    <n v="2"/>
    <n v="50"/>
  </r>
  <r>
    <x v="85"/>
    <x v="2"/>
    <m/>
    <m/>
    <m/>
    <n v="21"/>
    <n v="26"/>
    <d v="2020-08-01T00:00:00"/>
    <d v="2021-07-01T00:00:00"/>
    <n v="11"/>
    <n v="0"/>
    <d v="2020-12-01T00:00:00"/>
    <n v="525"/>
    <n v="25"/>
    <n v="5"/>
    <n v="125"/>
  </r>
  <r>
    <x v="85"/>
    <x v="2"/>
    <m/>
    <m/>
    <m/>
    <n v="21"/>
    <n v="21"/>
    <d v="2020-08-01T00:00:00"/>
    <d v="2021-07-01T00:00:00"/>
    <n v="11"/>
    <n v="0"/>
    <d v="2021-01-01T00:00:00"/>
    <n v="525"/>
    <n v="25"/>
    <n v="0"/>
    <n v="0"/>
  </r>
  <r>
    <x v="85"/>
    <x v="2"/>
    <m/>
    <m/>
    <m/>
    <n v="21"/>
    <n v="30"/>
    <d v="2020-08-01T00:00:00"/>
    <d v="2021-07-01T00:00:00"/>
    <n v="11"/>
    <n v="0"/>
    <d v="2021-02-01T00:00:00"/>
    <n v="525"/>
    <n v="25"/>
    <n v="9"/>
    <n v="225"/>
  </r>
  <r>
    <x v="85"/>
    <x v="2"/>
    <m/>
    <m/>
    <m/>
    <n v="21"/>
    <n v="30"/>
    <d v="2020-08-01T00:00:00"/>
    <d v="2021-07-01T00:00:00"/>
    <n v="11"/>
    <n v="0"/>
    <d v="2021-03-01T00:00:00"/>
    <n v="525"/>
    <n v="25"/>
    <n v="9"/>
    <n v="225"/>
  </r>
  <r>
    <x v="85"/>
    <x v="2"/>
    <m/>
    <m/>
    <m/>
    <n v="21"/>
    <n v="29"/>
    <d v="2020-08-01T00:00:00"/>
    <d v="2021-07-01T00:00:00"/>
    <n v="11"/>
    <n v="0"/>
    <d v="2021-04-01T00:00:00"/>
    <n v="525"/>
    <n v="25"/>
    <n v="8"/>
    <n v="200"/>
  </r>
  <r>
    <x v="85"/>
    <x v="2"/>
    <m/>
    <m/>
    <m/>
    <n v="21"/>
    <n v="20"/>
    <d v="2020-08-01T00:00:00"/>
    <d v="2021-07-01T00:00:00"/>
    <n v="11"/>
    <n v="0"/>
    <d v="2021-05-01T00:00:00"/>
    <n v="525"/>
    <n v="25"/>
    <n v="0"/>
    <n v="0"/>
  </r>
  <r>
    <x v="85"/>
    <x v="2"/>
    <m/>
    <m/>
    <m/>
    <n v="21"/>
    <n v="23"/>
    <d v="2020-08-01T00:00:00"/>
    <d v="2021-07-01T00:00:00"/>
    <n v="11"/>
    <n v="0"/>
    <d v="2021-06-01T00:00:00"/>
    <n v="525"/>
    <n v="25"/>
    <n v="2"/>
    <n v="50"/>
  </r>
  <r>
    <x v="86"/>
    <x v="0"/>
    <m/>
    <m/>
    <m/>
    <n v="0"/>
    <n v="28"/>
    <d v="2020-08-01T00:00:00"/>
    <d v="2021-07-01T00:00:00"/>
    <n v="11"/>
    <n v="0"/>
    <d v="2020-08-01T00:00:00"/>
    <n v="0"/>
    <n v="10"/>
    <n v="28"/>
    <n v="280"/>
  </r>
  <r>
    <x v="86"/>
    <x v="1"/>
    <m/>
    <m/>
    <m/>
    <n v="15"/>
    <n v="28"/>
    <d v="2020-08-01T00:00:00"/>
    <d v="2021-07-01T00:00:00"/>
    <n v="11"/>
    <n v="0"/>
    <d v="2020-09-01T00:00:00"/>
    <n v="150"/>
    <n v="10"/>
    <n v="13"/>
    <n v="130"/>
  </r>
  <r>
    <x v="86"/>
    <x v="1"/>
    <m/>
    <m/>
    <m/>
    <n v="14"/>
    <n v="25"/>
    <d v="2020-08-01T00:00:00"/>
    <d v="2021-07-01T00:00:00"/>
    <n v="11"/>
    <n v="0"/>
    <d v="2020-10-01T00:00:00"/>
    <n v="140"/>
    <n v="10"/>
    <n v="11"/>
    <n v="110"/>
  </r>
  <r>
    <x v="86"/>
    <x v="1"/>
    <m/>
    <m/>
    <m/>
    <n v="21"/>
    <n v="24"/>
    <d v="2020-08-01T00:00:00"/>
    <d v="2021-07-01T00:00:00"/>
    <n v="11"/>
    <n v="0"/>
    <d v="2020-11-01T00:00:00"/>
    <n v="210"/>
    <n v="10"/>
    <n v="3"/>
    <n v="30"/>
  </r>
  <r>
    <x v="86"/>
    <x v="1"/>
    <m/>
    <m/>
    <m/>
    <n v="21"/>
    <n v="27"/>
    <d v="2020-08-01T00:00:00"/>
    <d v="2021-07-01T00:00:00"/>
    <n v="11"/>
    <n v="0"/>
    <d v="2020-12-01T00:00:00"/>
    <n v="210"/>
    <n v="10"/>
    <n v="6"/>
    <n v="60"/>
  </r>
  <r>
    <x v="86"/>
    <x v="1"/>
    <m/>
    <m/>
    <m/>
    <n v="21"/>
    <n v="27"/>
    <d v="2020-08-01T00:00:00"/>
    <d v="2021-07-01T00:00:00"/>
    <n v="11"/>
    <n v="0"/>
    <d v="2021-01-01T00:00:00"/>
    <n v="210"/>
    <n v="10"/>
    <n v="6"/>
    <n v="60"/>
  </r>
  <r>
    <x v="86"/>
    <x v="1"/>
    <m/>
    <m/>
    <m/>
    <n v="21"/>
    <n v="24"/>
    <d v="2020-08-01T00:00:00"/>
    <d v="2021-07-01T00:00:00"/>
    <n v="11"/>
    <n v="0"/>
    <d v="2021-02-01T00:00:00"/>
    <n v="210"/>
    <n v="10"/>
    <n v="3"/>
    <n v="30"/>
  </r>
  <r>
    <x v="86"/>
    <x v="1"/>
    <m/>
    <m/>
    <m/>
    <n v="21"/>
    <n v="21"/>
    <d v="2020-08-01T00:00:00"/>
    <d v="2021-07-01T00:00:00"/>
    <n v="11"/>
    <n v="0"/>
    <d v="2021-03-01T00:00:00"/>
    <n v="210"/>
    <n v="10"/>
    <n v="0"/>
    <n v="0"/>
  </r>
  <r>
    <x v="86"/>
    <x v="1"/>
    <m/>
    <m/>
    <m/>
    <n v="21"/>
    <n v="26"/>
    <d v="2020-08-01T00:00:00"/>
    <d v="2021-07-01T00:00:00"/>
    <n v="11"/>
    <n v="0"/>
    <d v="2021-04-01T00:00:00"/>
    <n v="210"/>
    <n v="10"/>
    <n v="5"/>
    <n v="50"/>
  </r>
  <r>
    <x v="86"/>
    <x v="1"/>
    <m/>
    <m/>
    <m/>
    <n v="21"/>
    <n v="21"/>
    <d v="2020-08-01T00:00:00"/>
    <d v="2021-07-01T00:00:00"/>
    <n v="11"/>
    <n v="0"/>
    <d v="2021-05-01T00:00:00"/>
    <n v="210"/>
    <n v="10"/>
    <n v="0"/>
    <n v="0"/>
  </r>
  <r>
    <x v="86"/>
    <x v="1"/>
    <m/>
    <m/>
    <m/>
    <n v="21"/>
    <n v="26"/>
    <d v="2020-08-01T00:00:00"/>
    <d v="2021-07-01T00:00:00"/>
    <n v="11"/>
    <n v="0"/>
    <d v="2021-06-01T00:00:00"/>
    <n v="210"/>
    <n v="10"/>
    <n v="5"/>
    <n v="50"/>
  </r>
  <r>
    <x v="87"/>
    <x v="0"/>
    <m/>
    <m/>
    <m/>
    <n v="0"/>
    <n v="18"/>
    <d v="2020-08-01T00:00:00"/>
    <d v="2021-05-01T00:00:00"/>
    <n v="9"/>
    <n v="1"/>
    <d v="2020-08-01T00:00:00"/>
    <n v="0"/>
    <n v="10"/>
    <n v="18"/>
    <n v="180"/>
  </r>
  <r>
    <x v="87"/>
    <x v="0"/>
    <m/>
    <m/>
    <m/>
    <n v="0"/>
    <n v="19"/>
    <d v="2020-08-01T00:00:00"/>
    <d v="2021-05-01T00:00:00"/>
    <n v="9"/>
    <n v="1"/>
    <d v="2020-09-01T00:00:00"/>
    <n v="0"/>
    <n v="10"/>
    <n v="19"/>
    <n v="190"/>
  </r>
  <r>
    <x v="87"/>
    <x v="0"/>
    <m/>
    <m/>
    <m/>
    <n v="0"/>
    <n v="18"/>
    <d v="2020-08-01T00:00:00"/>
    <d v="2021-05-01T00:00:00"/>
    <n v="9"/>
    <n v="1"/>
    <d v="2020-10-01T00:00:00"/>
    <n v="0"/>
    <n v="10"/>
    <n v="18"/>
    <n v="180"/>
  </r>
  <r>
    <x v="87"/>
    <x v="0"/>
    <m/>
    <m/>
    <m/>
    <n v="0"/>
    <n v="15"/>
    <d v="2020-08-01T00:00:00"/>
    <d v="2021-05-01T00:00:00"/>
    <n v="9"/>
    <n v="1"/>
    <d v="2020-11-01T00:00:00"/>
    <n v="0"/>
    <n v="10"/>
    <n v="15"/>
    <n v="150"/>
  </r>
  <r>
    <x v="87"/>
    <x v="0"/>
    <m/>
    <m/>
    <m/>
    <n v="0"/>
    <n v="14"/>
    <d v="2020-08-01T00:00:00"/>
    <d v="2021-05-01T00:00:00"/>
    <n v="9"/>
    <n v="1"/>
    <d v="2020-12-01T00:00:00"/>
    <n v="0"/>
    <n v="10"/>
    <n v="14"/>
    <n v="140"/>
  </r>
  <r>
    <x v="87"/>
    <x v="0"/>
    <m/>
    <m/>
    <m/>
    <n v="0"/>
    <n v="17"/>
    <d v="2020-08-01T00:00:00"/>
    <d v="2021-05-01T00:00:00"/>
    <n v="9"/>
    <n v="1"/>
    <d v="2021-01-01T00:00:00"/>
    <n v="0"/>
    <n v="10"/>
    <n v="17"/>
    <n v="170"/>
  </r>
  <r>
    <x v="87"/>
    <x v="0"/>
    <m/>
    <m/>
    <m/>
    <n v="0"/>
    <n v="17"/>
    <d v="2020-08-01T00:00:00"/>
    <d v="2021-05-01T00:00:00"/>
    <n v="9"/>
    <n v="1"/>
    <d v="2021-02-01T00:00:00"/>
    <n v="0"/>
    <n v="10"/>
    <n v="17"/>
    <n v="170"/>
  </r>
  <r>
    <x v="87"/>
    <x v="0"/>
    <m/>
    <m/>
    <m/>
    <n v="0"/>
    <n v="19"/>
    <d v="2020-08-01T00:00:00"/>
    <d v="2021-05-01T00:00:00"/>
    <n v="9"/>
    <n v="1"/>
    <d v="2021-03-01T00:00:00"/>
    <n v="0"/>
    <n v="10"/>
    <n v="19"/>
    <n v="190"/>
  </r>
  <r>
    <x v="87"/>
    <x v="0"/>
    <m/>
    <m/>
    <m/>
    <n v="0"/>
    <n v="18"/>
    <d v="2020-08-01T00:00:00"/>
    <d v="2021-05-01T00:00:00"/>
    <n v="9"/>
    <n v="1"/>
    <d v="2021-04-01T00:00:00"/>
    <n v="0"/>
    <n v="10"/>
    <n v="18"/>
    <n v="180"/>
  </r>
  <r>
    <x v="87"/>
    <x v="0"/>
    <m/>
    <m/>
    <m/>
    <n v="0"/>
    <n v="19"/>
    <d v="2020-08-01T00:00:00"/>
    <d v="2021-05-01T00:00:00"/>
    <n v="9"/>
    <n v="1"/>
    <d v="2021-05-01T00:00:00"/>
    <n v="0"/>
    <n v="10"/>
    <n v="19"/>
    <n v="190"/>
  </r>
  <r>
    <x v="88"/>
    <x v="0"/>
    <m/>
    <m/>
    <m/>
    <n v="0"/>
    <n v="17"/>
    <d v="2020-08-01T00:00:00"/>
    <d v="2021-07-01T00:00:00"/>
    <n v="11"/>
    <n v="0"/>
    <d v="2020-08-01T00:00:00"/>
    <n v="0"/>
    <n v="10"/>
    <n v="17"/>
    <n v="170"/>
  </r>
  <r>
    <x v="88"/>
    <x v="1"/>
    <m/>
    <m/>
    <m/>
    <n v="8"/>
    <n v="19"/>
    <d v="2020-08-01T00:00:00"/>
    <d v="2021-07-01T00:00:00"/>
    <n v="11"/>
    <n v="0"/>
    <d v="2020-09-01T00:00:00"/>
    <n v="80"/>
    <n v="10"/>
    <n v="11"/>
    <n v="110"/>
  </r>
  <r>
    <x v="88"/>
    <x v="1"/>
    <m/>
    <m/>
    <m/>
    <n v="10"/>
    <n v="18"/>
    <d v="2020-08-01T00:00:00"/>
    <d v="2021-07-01T00:00:00"/>
    <n v="11"/>
    <n v="0"/>
    <d v="2020-10-01T00:00:00"/>
    <n v="100"/>
    <n v="10"/>
    <n v="8"/>
    <n v="80"/>
  </r>
  <r>
    <x v="88"/>
    <x v="1"/>
    <m/>
    <m/>
    <m/>
    <n v="14"/>
    <n v="16"/>
    <d v="2020-08-01T00:00:00"/>
    <d v="2021-07-01T00:00:00"/>
    <n v="11"/>
    <n v="0"/>
    <d v="2020-11-01T00:00:00"/>
    <n v="140"/>
    <n v="10"/>
    <n v="2"/>
    <n v="20"/>
  </r>
  <r>
    <x v="88"/>
    <x v="1"/>
    <m/>
    <m/>
    <m/>
    <n v="14"/>
    <n v="16"/>
    <d v="2020-08-01T00:00:00"/>
    <d v="2021-07-01T00:00:00"/>
    <n v="11"/>
    <n v="0"/>
    <d v="2020-12-01T00:00:00"/>
    <n v="140"/>
    <n v="10"/>
    <n v="2"/>
    <n v="20"/>
  </r>
  <r>
    <x v="88"/>
    <x v="1"/>
    <m/>
    <m/>
    <m/>
    <n v="14"/>
    <n v="15"/>
    <d v="2020-08-01T00:00:00"/>
    <d v="2021-07-01T00:00:00"/>
    <n v="11"/>
    <n v="0"/>
    <d v="2021-01-01T00:00:00"/>
    <n v="140"/>
    <n v="10"/>
    <n v="1"/>
    <n v="10"/>
  </r>
  <r>
    <x v="88"/>
    <x v="1"/>
    <m/>
    <m/>
    <m/>
    <n v="14"/>
    <n v="18"/>
    <d v="2020-08-01T00:00:00"/>
    <d v="2021-07-01T00:00:00"/>
    <n v="11"/>
    <n v="0"/>
    <d v="2021-02-01T00:00:00"/>
    <n v="140"/>
    <n v="10"/>
    <n v="4"/>
    <n v="40"/>
  </r>
  <r>
    <x v="88"/>
    <x v="1"/>
    <m/>
    <m/>
    <m/>
    <n v="14"/>
    <n v="16"/>
    <d v="2020-08-01T00:00:00"/>
    <d v="2021-07-01T00:00:00"/>
    <n v="11"/>
    <n v="0"/>
    <d v="2021-03-01T00:00:00"/>
    <n v="140"/>
    <n v="10"/>
    <n v="2"/>
    <n v="20"/>
  </r>
  <r>
    <x v="88"/>
    <x v="1"/>
    <m/>
    <m/>
    <m/>
    <n v="14"/>
    <n v="18"/>
    <d v="2020-08-01T00:00:00"/>
    <d v="2021-07-01T00:00:00"/>
    <n v="11"/>
    <n v="0"/>
    <d v="2021-04-01T00:00:00"/>
    <n v="140"/>
    <n v="10"/>
    <n v="4"/>
    <n v="40"/>
  </r>
  <r>
    <x v="88"/>
    <x v="1"/>
    <m/>
    <m/>
    <m/>
    <n v="14"/>
    <n v="18"/>
    <d v="2020-08-01T00:00:00"/>
    <d v="2021-07-01T00:00:00"/>
    <n v="11"/>
    <n v="0"/>
    <d v="2021-05-01T00:00:00"/>
    <n v="140"/>
    <n v="10"/>
    <n v="4"/>
    <n v="40"/>
  </r>
  <r>
    <x v="88"/>
    <x v="1"/>
    <m/>
    <m/>
    <m/>
    <n v="14"/>
    <n v="17"/>
    <d v="2020-08-01T00:00:00"/>
    <d v="2021-07-01T00:00:00"/>
    <n v="11"/>
    <n v="0"/>
    <d v="2021-06-01T00:00:00"/>
    <n v="140"/>
    <n v="10"/>
    <n v="3"/>
    <n v="30"/>
  </r>
  <r>
    <x v="89"/>
    <x v="0"/>
    <m/>
    <m/>
    <m/>
    <n v="0"/>
    <n v="12"/>
    <d v="2020-08-01T00:00:00"/>
    <d v="2020-09-01T00:00:00"/>
    <n v="1"/>
    <n v="9"/>
    <d v="2020-08-01T00:00:00"/>
    <n v="0"/>
    <n v="10"/>
    <n v="12"/>
    <n v="120"/>
  </r>
  <r>
    <x v="89"/>
    <x v="0"/>
    <m/>
    <m/>
    <m/>
    <n v="0"/>
    <n v="9"/>
    <d v="2020-08-01T00:00:00"/>
    <d v="2020-09-01T00:00:00"/>
    <n v="1"/>
    <n v="9"/>
    <d v="2020-09-01T00:00:00"/>
    <n v="0"/>
    <n v="10"/>
    <n v="9"/>
    <n v="90"/>
  </r>
  <r>
    <x v="90"/>
    <x v="0"/>
    <m/>
    <m/>
    <m/>
    <n v="0"/>
    <n v="8"/>
    <d v="2020-08-01T00:00:00"/>
    <d v="2021-07-01T00:00:00"/>
    <n v="11"/>
    <n v="0"/>
    <d v="2020-08-01T00:00:00"/>
    <n v="0"/>
    <n v="10"/>
    <n v="8"/>
    <n v="80"/>
  </r>
  <r>
    <x v="90"/>
    <x v="0"/>
    <m/>
    <m/>
    <m/>
    <n v="0"/>
    <n v="10"/>
    <d v="2020-08-01T00:00:00"/>
    <d v="2021-07-01T00:00:00"/>
    <n v="11"/>
    <n v="0"/>
    <d v="2020-09-01T00:00:00"/>
    <n v="0"/>
    <n v="10"/>
    <n v="10"/>
    <n v="100"/>
  </r>
  <r>
    <x v="90"/>
    <x v="0"/>
    <m/>
    <m/>
    <m/>
    <n v="0"/>
    <n v="10"/>
    <d v="2020-08-01T00:00:00"/>
    <d v="2021-07-01T00:00:00"/>
    <n v="11"/>
    <n v="0"/>
    <d v="2020-10-01T00:00:00"/>
    <n v="0"/>
    <n v="10"/>
    <n v="10"/>
    <n v="100"/>
  </r>
  <r>
    <x v="90"/>
    <x v="0"/>
    <m/>
    <m/>
    <m/>
    <n v="0"/>
    <n v="9"/>
    <d v="2020-08-01T00:00:00"/>
    <d v="2021-07-01T00:00:00"/>
    <n v="11"/>
    <n v="0"/>
    <d v="2020-11-01T00:00:00"/>
    <n v="0"/>
    <n v="10"/>
    <n v="9"/>
    <n v="90"/>
  </r>
  <r>
    <x v="90"/>
    <x v="0"/>
    <m/>
    <m/>
    <m/>
    <n v="0"/>
    <n v="8"/>
    <d v="2020-08-01T00:00:00"/>
    <d v="2021-07-01T00:00:00"/>
    <n v="11"/>
    <n v="0"/>
    <d v="2020-12-01T00:00:00"/>
    <n v="0"/>
    <n v="10"/>
    <n v="8"/>
    <n v="80"/>
  </r>
  <r>
    <x v="90"/>
    <x v="0"/>
    <m/>
    <m/>
    <m/>
    <n v="0"/>
    <n v="8"/>
    <d v="2020-08-01T00:00:00"/>
    <d v="2021-07-01T00:00:00"/>
    <n v="11"/>
    <n v="0"/>
    <d v="2021-01-01T00:00:00"/>
    <n v="0"/>
    <n v="10"/>
    <n v="8"/>
    <n v="80"/>
  </r>
  <r>
    <x v="90"/>
    <x v="0"/>
    <m/>
    <m/>
    <m/>
    <n v="0"/>
    <n v="8"/>
    <d v="2020-08-01T00:00:00"/>
    <d v="2021-07-01T00:00:00"/>
    <n v="11"/>
    <n v="0"/>
    <d v="2021-02-01T00:00:00"/>
    <n v="0"/>
    <n v="10"/>
    <n v="8"/>
    <n v="80"/>
  </r>
  <r>
    <x v="90"/>
    <x v="0"/>
    <m/>
    <m/>
    <m/>
    <n v="0"/>
    <n v="11"/>
    <d v="2020-08-01T00:00:00"/>
    <d v="2021-07-01T00:00:00"/>
    <n v="11"/>
    <n v="0"/>
    <d v="2021-03-01T00:00:00"/>
    <n v="0"/>
    <n v="10"/>
    <n v="11"/>
    <n v="110"/>
  </r>
  <r>
    <x v="90"/>
    <x v="0"/>
    <m/>
    <m/>
    <m/>
    <n v="0"/>
    <n v="10"/>
    <d v="2020-08-01T00:00:00"/>
    <d v="2021-07-01T00:00:00"/>
    <n v="11"/>
    <n v="0"/>
    <d v="2021-04-01T00:00:00"/>
    <n v="0"/>
    <n v="10"/>
    <n v="10"/>
    <n v="100"/>
  </r>
  <r>
    <x v="90"/>
    <x v="0"/>
    <m/>
    <m/>
    <m/>
    <n v="0"/>
    <n v="10"/>
    <d v="2020-08-01T00:00:00"/>
    <d v="2021-07-01T00:00:00"/>
    <n v="11"/>
    <n v="0"/>
    <d v="2021-05-01T00:00:00"/>
    <n v="0"/>
    <n v="10"/>
    <n v="10"/>
    <n v="100"/>
  </r>
  <r>
    <x v="90"/>
    <x v="0"/>
    <m/>
    <m/>
    <m/>
    <n v="0"/>
    <n v="8"/>
    <d v="2020-08-01T00:00:00"/>
    <d v="2021-07-01T00:00:00"/>
    <n v="11"/>
    <n v="0"/>
    <d v="2021-06-01T00:00:00"/>
    <n v="0"/>
    <n v="10"/>
    <n v="8"/>
    <n v="80"/>
  </r>
  <r>
    <x v="91"/>
    <x v="0"/>
    <m/>
    <m/>
    <m/>
    <n v="0"/>
    <n v="9"/>
    <d v="2020-08-01T00:00:00"/>
    <d v="2021-05-01T00:00:00"/>
    <n v="9"/>
    <n v="1"/>
    <d v="2020-08-01T00:00:00"/>
    <n v="0"/>
    <n v="10"/>
    <n v="9"/>
    <n v="90"/>
  </r>
  <r>
    <x v="91"/>
    <x v="1"/>
    <m/>
    <m/>
    <m/>
    <n v="6"/>
    <n v="8"/>
    <d v="2020-08-01T00:00:00"/>
    <d v="2021-05-01T00:00:00"/>
    <n v="9"/>
    <n v="1"/>
    <d v="2020-09-01T00:00:00"/>
    <n v="60"/>
    <n v="10"/>
    <n v="2"/>
    <n v="20"/>
  </r>
  <r>
    <x v="91"/>
    <x v="1"/>
    <m/>
    <m/>
    <m/>
    <n v="7"/>
    <n v="9"/>
    <d v="2020-08-01T00:00:00"/>
    <d v="2021-05-01T00:00:00"/>
    <n v="9"/>
    <n v="1"/>
    <d v="2020-10-01T00:00:00"/>
    <n v="70"/>
    <n v="10"/>
    <n v="2"/>
    <n v="20"/>
  </r>
  <r>
    <x v="91"/>
    <x v="1"/>
    <m/>
    <m/>
    <m/>
    <n v="7"/>
    <n v="11"/>
    <d v="2020-08-01T00:00:00"/>
    <d v="2021-05-01T00:00:00"/>
    <n v="9"/>
    <n v="1"/>
    <d v="2020-11-01T00:00:00"/>
    <n v="70"/>
    <n v="10"/>
    <n v="4"/>
    <n v="40"/>
  </r>
  <r>
    <x v="91"/>
    <x v="1"/>
    <m/>
    <m/>
    <m/>
    <n v="7"/>
    <n v="8"/>
    <d v="2020-08-01T00:00:00"/>
    <d v="2021-05-01T00:00:00"/>
    <n v="9"/>
    <n v="1"/>
    <d v="2020-12-01T00:00:00"/>
    <n v="70"/>
    <n v="10"/>
    <n v="1"/>
    <n v="10"/>
  </r>
  <r>
    <x v="91"/>
    <x v="1"/>
    <m/>
    <m/>
    <m/>
    <n v="7"/>
    <n v="11"/>
    <d v="2020-08-01T00:00:00"/>
    <d v="2021-05-01T00:00:00"/>
    <n v="9"/>
    <n v="1"/>
    <d v="2021-01-01T00:00:00"/>
    <n v="70"/>
    <n v="10"/>
    <n v="4"/>
    <n v="40"/>
  </r>
  <r>
    <x v="91"/>
    <x v="1"/>
    <m/>
    <m/>
    <m/>
    <n v="7"/>
    <n v="10"/>
    <d v="2020-08-01T00:00:00"/>
    <d v="2021-05-01T00:00:00"/>
    <n v="9"/>
    <n v="1"/>
    <d v="2021-02-01T00:00:00"/>
    <n v="70"/>
    <n v="10"/>
    <n v="3"/>
    <n v="30"/>
  </r>
  <r>
    <x v="91"/>
    <x v="1"/>
    <m/>
    <m/>
    <m/>
    <n v="7"/>
    <n v="7"/>
    <d v="2020-08-01T00:00:00"/>
    <d v="2021-05-01T00:00:00"/>
    <n v="9"/>
    <n v="1"/>
    <d v="2021-03-01T00:00:00"/>
    <n v="70"/>
    <n v="10"/>
    <n v="0"/>
    <n v="0"/>
  </r>
  <r>
    <x v="91"/>
    <x v="1"/>
    <m/>
    <m/>
    <m/>
    <n v="7"/>
    <n v="11"/>
    <d v="2020-08-01T00:00:00"/>
    <d v="2021-05-01T00:00:00"/>
    <n v="9"/>
    <n v="1"/>
    <d v="2021-04-01T00:00:00"/>
    <n v="70"/>
    <n v="10"/>
    <n v="4"/>
    <n v="40"/>
  </r>
  <r>
    <x v="91"/>
    <x v="1"/>
    <m/>
    <m/>
    <m/>
    <n v="7"/>
    <n v="7"/>
    <d v="2020-08-01T00:00:00"/>
    <d v="2021-05-01T00:00:00"/>
    <n v="9"/>
    <n v="1"/>
    <d v="2021-05-01T00:00:00"/>
    <n v="70"/>
    <n v="10"/>
    <n v="0"/>
    <n v="0"/>
  </r>
  <r>
    <x v="92"/>
    <x v="0"/>
    <m/>
    <m/>
    <m/>
    <n v="0"/>
    <n v="7"/>
    <d v="2020-08-01T00:00:00"/>
    <d v="2021-01-01T00:00:00"/>
    <n v="5"/>
    <n v="5"/>
    <d v="2020-08-01T00:00:00"/>
    <n v="0"/>
    <n v="10"/>
    <n v="7"/>
    <n v="70"/>
  </r>
  <r>
    <x v="92"/>
    <x v="0"/>
    <m/>
    <m/>
    <m/>
    <n v="0"/>
    <n v="7"/>
    <d v="2020-08-01T00:00:00"/>
    <d v="2021-01-01T00:00:00"/>
    <n v="5"/>
    <n v="5"/>
    <d v="2020-09-01T00:00:00"/>
    <n v="0"/>
    <n v="10"/>
    <n v="7"/>
    <n v="70"/>
  </r>
  <r>
    <x v="92"/>
    <x v="0"/>
    <m/>
    <m/>
    <m/>
    <n v="0"/>
    <n v="7"/>
    <d v="2020-08-01T00:00:00"/>
    <d v="2021-01-01T00:00:00"/>
    <n v="5"/>
    <n v="5"/>
    <d v="2020-10-01T00:00:00"/>
    <n v="0"/>
    <n v="10"/>
    <n v="7"/>
    <n v="70"/>
  </r>
  <r>
    <x v="92"/>
    <x v="0"/>
    <m/>
    <m/>
    <m/>
    <n v="0"/>
    <n v="7"/>
    <d v="2020-08-01T00:00:00"/>
    <d v="2021-01-01T00:00:00"/>
    <n v="5"/>
    <n v="5"/>
    <d v="2020-11-01T00:00:00"/>
    <n v="0"/>
    <n v="10"/>
    <n v="7"/>
    <n v="70"/>
  </r>
  <r>
    <x v="92"/>
    <x v="0"/>
    <m/>
    <m/>
    <m/>
    <n v="0"/>
    <n v="7"/>
    <d v="2020-08-01T00:00:00"/>
    <d v="2021-01-01T00:00:00"/>
    <n v="5"/>
    <n v="5"/>
    <d v="2020-12-01T00:00:00"/>
    <n v="0"/>
    <n v="10"/>
    <n v="7"/>
    <n v="70"/>
  </r>
  <r>
    <x v="92"/>
    <x v="0"/>
    <m/>
    <m/>
    <m/>
    <n v="0"/>
    <n v="7"/>
    <d v="2020-08-01T00:00:00"/>
    <d v="2021-01-01T00:00:00"/>
    <n v="5"/>
    <n v="5"/>
    <d v="2021-01-01T00:00:00"/>
    <n v="0"/>
    <n v="10"/>
    <n v="7"/>
    <n v="70"/>
  </r>
  <r>
    <x v="93"/>
    <x v="0"/>
    <m/>
    <m/>
    <m/>
    <n v="0"/>
    <n v="5"/>
    <d v="2020-08-01T00:00:00"/>
    <d v="2021-04-01T00:00:00"/>
    <n v="8"/>
    <n v="2"/>
    <d v="2020-08-01T00:00:00"/>
    <n v="0"/>
    <n v="10"/>
    <n v="5"/>
    <n v="50"/>
  </r>
  <r>
    <x v="93"/>
    <x v="1"/>
    <m/>
    <m/>
    <m/>
    <n v="2"/>
    <n v="6"/>
    <d v="2020-08-01T00:00:00"/>
    <d v="2021-04-01T00:00:00"/>
    <n v="8"/>
    <n v="2"/>
    <d v="2020-09-01T00:00:00"/>
    <n v="20"/>
    <n v="10"/>
    <n v="4"/>
    <n v="40"/>
  </r>
  <r>
    <x v="93"/>
    <x v="1"/>
    <m/>
    <m/>
    <m/>
    <n v="3"/>
    <n v="6"/>
    <d v="2020-08-01T00:00:00"/>
    <d v="2021-04-01T00:00:00"/>
    <n v="8"/>
    <n v="2"/>
    <d v="2020-10-01T00:00:00"/>
    <n v="30"/>
    <n v="10"/>
    <n v="3"/>
    <n v="30"/>
  </r>
  <r>
    <x v="93"/>
    <x v="1"/>
    <m/>
    <m/>
    <m/>
    <n v="4"/>
    <n v="6"/>
    <d v="2020-08-01T00:00:00"/>
    <d v="2021-04-01T00:00:00"/>
    <n v="8"/>
    <n v="2"/>
    <d v="2020-11-01T00:00:00"/>
    <n v="40"/>
    <n v="10"/>
    <n v="2"/>
    <n v="20"/>
  </r>
  <r>
    <x v="93"/>
    <x v="1"/>
    <m/>
    <m/>
    <m/>
    <n v="4"/>
    <n v="6"/>
    <d v="2020-08-01T00:00:00"/>
    <d v="2021-04-01T00:00:00"/>
    <n v="8"/>
    <n v="2"/>
    <d v="2020-12-01T00:00:00"/>
    <n v="40"/>
    <n v="10"/>
    <n v="2"/>
    <n v="20"/>
  </r>
  <r>
    <x v="93"/>
    <x v="1"/>
    <m/>
    <m/>
    <m/>
    <n v="4"/>
    <n v="6"/>
    <d v="2020-08-01T00:00:00"/>
    <d v="2021-04-01T00:00:00"/>
    <n v="8"/>
    <n v="2"/>
    <d v="2021-01-01T00:00:00"/>
    <n v="40"/>
    <n v="10"/>
    <n v="2"/>
    <n v="20"/>
  </r>
  <r>
    <x v="93"/>
    <x v="1"/>
    <m/>
    <m/>
    <m/>
    <n v="4"/>
    <n v="6"/>
    <d v="2020-08-01T00:00:00"/>
    <d v="2021-04-01T00:00:00"/>
    <n v="8"/>
    <n v="2"/>
    <d v="2021-02-01T00:00:00"/>
    <n v="40"/>
    <n v="10"/>
    <n v="2"/>
    <n v="20"/>
  </r>
  <r>
    <x v="93"/>
    <x v="1"/>
    <m/>
    <m/>
    <m/>
    <n v="4"/>
    <n v="6"/>
    <d v="2020-08-01T00:00:00"/>
    <d v="2021-04-01T00:00:00"/>
    <n v="8"/>
    <n v="2"/>
    <d v="2021-03-01T00:00:00"/>
    <n v="40"/>
    <n v="10"/>
    <n v="2"/>
    <n v="20"/>
  </r>
  <r>
    <x v="93"/>
    <x v="1"/>
    <m/>
    <m/>
    <m/>
    <n v="4"/>
    <n v="5"/>
    <d v="2020-08-01T00:00:00"/>
    <d v="2021-04-01T00:00:00"/>
    <n v="8"/>
    <n v="2"/>
    <d v="2021-04-01T00:00:00"/>
    <n v="40"/>
    <n v="10"/>
    <n v="1"/>
    <n v="10"/>
  </r>
  <r>
    <x v="94"/>
    <x v="0"/>
    <m/>
    <m/>
    <m/>
    <n v="0"/>
    <n v="5"/>
    <d v="2020-08-01T00:00:00"/>
    <d v="2021-01-01T00:00:00"/>
    <n v="5"/>
    <n v="5"/>
    <d v="2020-08-01T00:00:00"/>
    <n v="0"/>
    <n v="10"/>
    <n v="5"/>
    <n v="50"/>
  </r>
  <r>
    <x v="94"/>
    <x v="0"/>
    <m/>
    <m/>
    <m/>
    <n v="0"/>
    <n v="6"/>
    <d v="2020-08-01T00:00:00"/>
    <d v="2021-01-01T00:00:00"/>
    <n v="5"/>
    <n v="5"/>
    <d v="2020-09-01T00:00:00"/>
    <n v="0"/>
    <n v="10"/>
    <n v="6"/>
    <n v="60"/>
  </r>
  <r>
    <x v="94"/>
    <x v="0"/>
    <m/>
    <m/>
    <m/>
    <n v="0"/>
    <n v="5"/>
    <d v="2020-08-01T00:00:00"/>
    <d v="2021-01-01T00:00:00"/>
    <n v="5"/>
    <n v="5"/>
    <d v="2020-10-01T00:00:00"/>
    <n v="0"/>
    <n v="10"/>
    <n v="5"/>
    <n v="50"/>
  </r>
  <r>
    <x v="94"/>
    <x v="0"/>
    <m/>
    <m/>
    <m/>
    <n v="0"/>
    <n v="6"/>
    <d v="2020-08-01T00:00:00"/>
    <d v="2021-01-01T00:00:00"/>
    <n v="5"/>
    <n v="5"/>
    <d v="2020-11-01T00:00:00"/>
    <n v="0"/>
    <n v="10"/>
    <n v="6"/>
    <n v="60"/>
  </r>
  <r>
    <x v="94"/>
    <x v="0"/>
    <m/>
    <m/>
    <m/>
    <n v="0"/>
    <n v="5"/>
    <d v="2020-08-01T00:00:00"/>
    <d v="2021-01-01T00:00:00"/>
    <n v="5"/>
    <n v="5"/>
    <d v="2020-12-01T00:00:00"/>
    <n v="0"/>
    <n v="10"/>
    <n v="5"/>
    <n v="50"/>
  </r>
  <r>
    <x v="94"/>
    <x v="0"/>
    <m/>
    <m/>
    <m/>
    <n v="0"/>
    <n v="6"/>
    <d v="2020-08-01T00:00:00"/>
    <d v="2021-01-01T00:00:00"/>
    <n v="5"/>
    <n v="5"/>
    <d v="2021-01-01T00:00:00"/>
    <n v="0"/>
    <n v="10"/>
    <n v="6"/>
    <n v="60"/>
  </r>
  <r>
    <x v="95"/>
    <x v="0"/>
    <m/>
    <m/>
    <m/>
    <n v="0"/>
    <n v="4"/>
    <d v="2020-08-01T00:00:00"/>
    <d v="2021-07-01T00:00:00"/>
    <n v="11"/>
    <n v="0"/>
    <d v="2020-08-01T00:00:00"/>
    <n v="0"/>
    <n v="10"/>
    <n v="4"/>
    <n v="40"/>
  </r>
  <r>
    <x v="95"/>
    <x v="1"/>
    <m/>
    <m/>
    <m/>
    <n v="2"/>
    <n v="5"/>
    <d v="2020-08-01T00:00:00"/>
    <d v="2021-07-01T00:00:00"/>
    <n v="11"/>
    <n v="0"/>
    <d v="2020-09-01T00:00:00"/>
    <n v="20"/>
    <n v="10"/>
    <n v="3"/>
    <n v="30"/>
  </r>
  <r>
    <x v="95"/>
    <x v="1"/>
    <m/>
    <m/>
    <m/>
    <n v="3"/>
    <n v="5"/>
    <d v="2020-08-01T00:00:00"/>
    <d v="2021-07-01T00:00:00"/>
    <n v="11"/>
    <n v="0"/>
    <d v="2020-10-01T00:00:00"/>
    <n v="30"/>
    <n v="10"/>
    <n v="2"/>
    <n v="20"/>
  </r>
  <r>
    <x v="95"/>
    <x v="1"/>
    <m/>
    <m/>
    <m/>
    <n v="4"/>
    <n v="5"/>
    <d v="2020-08-01T00:00:00"/>
    <d v="2021-07-01T00:00:00"/>
    <n v="11"/>
    <n v="0"/>
    <d v="2020-11-01T00:00:00"/>
    <n v="40"/>
    <n v="10"/>
    <n v="1"/>
    <n v="10"/>
  </r>
  <r>
    <x v="95"/>
    <x v="1"/>
    <m/>
    <m/>
    <m/>
    <n v="4"/>
    <n v="5"/>
    <d v="2020-08-01T00:00:00"/>
    <d v="2021-07-01T00:00:00"/>
    <n v="11"/>
    <n v="0"/>
    <d v="2020-12-01T00:00:00"/>
    <n v="40"/>
    <n v="10"/>
    <n v="1"/>
    <n v="10"/>
  </r>
  <r>
    <x v="95"/>
    <x v="1"/>
    <m/>
    <m/>
    <m/>
    <n v="4"/>
    <n v="6"/>
    <d v="2020-08-01T00:00:00"/>
    <d v="2021-07-01T00:00:00"/>
    <n v="11"/>
    <n v="0"/>
    <d v="2021-01-01T00:00:00"/>
    <n v="40"/>
    <n v="10"/>
    <n v="2"/>
    <n v="20"/>
  </r>
  <r>
    <x v="95"/>
    <x v="1"/>
    <m/>
    <m/>
    <m/>
    <n v="4"/>
    <n v="7"/>
    <d v="2020-08-01T00:00:00"/>
    <d v="2021-07-01T00:00:00"/>
    <n v="11"/>
    <n v="0"/>
    <d v="2021-02-01T00:00:00"/>
    <n v="40"/>
    <n v="10"/>
    <n v="3"/>
    <n v="30"/>
  </r>
  <r>
    <x v="95"/>
    <x v="1"/>
    <m/>
    <m/>
    <m/>
    <n v="4"/>
    <n v="6"/>
    <d v="2020-08-01T00:00:00"/>
    <d v="2021-07-01T00:00:00"/>
    <n v="11"/>
    <n v="0"/>
    <d v="2021-03-01T00:00:00"/>
    <n v="40"/>
    <n v="10"/>
    <n v="2"/>
    <n v="20"/>
  </r>
  <r>
    <x v="95"/>
    <x v="1"/>
    <m/>
    <m/>
    <m/>
    <n v="4"/>
    <n v="5"/>
    <d v="2020-08-01T00:00:00"/>
    <d v="2021-07-01T00:00:00"/>
    <n v="11"/>
    <n v="0"/>
    <d v="2021-04-01T00:00:00"/>
    <n v="40"/>
    <n v="10"/>
    <n v="1"/>
    <n v="10"/>
  </r>
  <r>
    <x v="95"/>
    <x v="1"/>
    <m/>
    <m/>
    <m/>
    <n v="4"/>
    <n v="5"/>
    <d v="2020-08-01T00:00:00"/>
    <d v="2021-07-01T00:00:00"/>
    <n v="11"/>
    <n v="0"/>
    <d v="2021-05-01T00:00:00"/>
    <n v="40"/>
    <n v="10"/>
    <n v="1"/>
    <n v="10"/>
  </r>
  <r>
    <x v="95"/>
    <x v="1"/>
    <m/>
    <m/>
    <m/>
    <n v="4"/>
    <n v="6"/>
    <d v="2020-08-01T00:00:00"/>
    <d v="2021-07-01T00:00:00"/>
    <n v="11"/>
    <n v="0"/>
    <d v="2021-06-01T00:00:00"/>
    <n v="40"/>
    <n v="10"/>
    <n v="2"/>
    <n v="20"/>
  </r>
  <r>
    <x v="96"/>
    <x v="0"/>
    <m/>
    <m/>
    <m/>
    <n v="0"/>
    <n v="4"/>
    <d v="2020-08-01T00:00:00"/>
    <d v="2020-11-01T00:00:00"/>
    <n v="3"/>
    <n v="7"/>
    <d v="2020-08-01T00:00:00"/>
    <n v="0"/>
    <n v="10"/>
    <n v="4"/>
    <n v="40"/>
  </r>
  <r>
    <x v="96"/>
    <x v="0"/>
    <m/>
    <m/>
    <m/>
    <n v="0"/>
    <n v="4"/>
    <d v="2020-08-01T00:00:00"/>
    <d v="2020-11-01T00:00:00"/>
    <n v="3"/>
    <n v="7"/>
    <d v="2020-09-01T00:00:00"/>
    <n v="0"/>
    <n v="10"/>
    <n v="4"/>
    <n v="40"/>
  </r>
  <r>
    <x v="96"/>
    <x v="0"/>
    <m/>
    <m/>
    <m/>
    <n v="0"/>
    <n v="3"/>
    <d v="2020-08-01T00:00:00"/>
    <d v="2020-11-01T00:00:00"/>
    <n v="3"/>
    <n v="7"/>
    <d v="2020-10-01T00:00:00"/>
    <n v="0"/>
    <n v="10"/>
    <n v="3"/>
    <n v="30"/>
  </r>
  <r>
    <x v="96"/>
    <x v="0"/>
    <m/>
    <m/>
    <m/>
    <n v="0"/>
    <n v="4"/>
    <d v="2020-08-01T00:00:00"/>
    <d v="2020-11-01T00:00:00"/>
    <n v="3"/>
    <n v="7"/>
    <d v="2020-11-01T00:00:00"/>
    <n v="0"/>
    <n v="10"/>
    <n v="4"/>
    <n v="40"/>
  </r>
  <r>
    <x v="97"/>
    <x v="0"/>
    <m/>
    <m/>
    <m/>
    <n v="0"/>
    <n v="3"/>
    <d v="2020-08-01T00:00:00"/>
    <d v="2021-01-01T00:00:00"/>
    <n v="5"/>
    <n v="5"/>
    <d v="2020-08-01T00:00:00"/>
    <n v="0"/>
    <n v="10"/>
    <n v="3"/>
    <n v="30"/>
  </r>
  <r>
    <x v="97"/>
    <x v="0"/>
    <m/>
    <m/>
    <m/>
    <n v="0"/>
    <n v="3"/>
    <d v="2020-08-01T00:00:00"/>
    <d v="2021-01-01T00:00:00"/>
    <n v="5"/>
    <n v="5"/>
    <d v="2020-09-01T00:00:00"/>
    <n v="0"/>
    <n v="10"/>
    <n v="3"/>
    <n v="30"/>
  </r>
  <r>
    <x v="97"/>
    <x v="0"/>
    <m/>
    <m/>
    <m/>
    <n v="0"/>
    <n v="3"/>
    <d v="2020-08-01T00:00:00"/>
    <d v="2021-01-01T00:00:00"/>
    <n v="5"/>
    <n v="5"/>
    <d v="2020-10-01T00:00:00"/>
    <n v="0"/>
    <n v="10"/>
    <n v="3"/>
    <n v="30"/>
  </r>
  <r>
    <x v="97"/>
    <x v="0"/>
    <m/>
    <m/>
    <m/>
    <n v="0"/>
    <n v="3"/>
    <d v="2020-08-01T00:00:00"/>
    <d v="2021-01-01T00:00:00"/>
    <n v="5"/>
    <n v="5"/>
    <d v="2020-11-01T00:00:00"/>
    <n v="0"/>
    <n v="10"/>
    <n v="3"/>
    <n v="30"/>
  </r>
  <r>
    <x v="97"/>
    <x v="0"/>
    <m/>
    <m/>
    <m/>
    <n v="0"/>
    <n v="3"/>
    <d v="2020-08-01T00:00:00"/>
    <d v="2021-01-01T00:00:00"/>
    <n v="5"/>
    <n v="5"/>
    <d v="2020-12-01T00:00:00"/>
    <n v="0"/>
    <n v="10"/>
    <n v="3"/>
    <n v="30"/>
  </r>
  <r>
    <x v="97"/>
    <x v="0"/>
    <m/>
    <m/>
    <m/>
    <n v="0"/>
    <n v="3"/>
    <d v="2020-08-01T00:00:00"/>
    <d v="2021-01-01T00:00:00"/>
    <n v="5"/>
    <n v="5"/>
    <d v="2021-01-01T00:00:00"/>
    <n v="0"/>
    <n v="10"/>
    <n v="3"/>
    <n v="30"/>
  </r>
  <r>
    <x v="98"/>
    <x v="0"/>
    <m/>
    <m/>
    <m/>
    <n v="0"/>
    <n v="3"/>
    <d v="2020-08-01T00:00:00"/>
    <d v="2020-10-01T00:00:00"/>
    <n v="2"/>
    <n v="8"/>
    <d v="2020-08-01T00:00:00"/>
    <n v="0"/>
    <n v="10"/>
    <n v="3"/>
    <n v="30"/>
  </r>
  <r>
    <x v="98"/>
    <x v="0"/>
    <m/>
    <m/>
    <m/>
    <n v="0"/>
    <n v="2"/>
    <d v="2020-08-01T00:00:00"/>
    <d v="2020-10-01T00:00:00"/>
    <n v="2"/>
    <n v="8"/>
    <d v="2020-09-01T00:00:00"/>
    <n v="0"/>
    <n v="10"/>
    <n v="2"/>
    <n v="20"/>
  </r>
  <r>
    <x v="98"/>
    <x v="0"/>
    <m/>
    <m/>
    <m/>
    <n v="0"/>
    <n v="3"/>
    <d v="2020-08-01T00:00:00"/>
    <d v="2020-10-01T00:00:00"/>
    <n v="2"/>
    <n v="8"/>
    <d v="2020-10-01T00:00:00"/>
    <n v="0"/>
    <n v="10"/>
    <n v="3"/>
    <n v="30"/>
  </r>
  <r>
    <x v="99"/>
    <x v="0"/>
    <m/>
    <m/>
    <m/>
    <n v="0"/>
    <n v="3"/>
    <d v="2020-08-01T00:00:00"/>
    <d v="2021-03-01T00:00:00"/>
    <n v="7"/>
    <n v="3"/>
    <d v="2020-08-01T00:00:00"/>
    <n v="0"/>
    <n v="10"/>
    <n v="3"/>
    <n v="30"/>
  </r>
  <r>
    <x v="99"/>
    <x v="0"/>
    <m/>
    <m/>
    <m/>
    <n v="0"/>
    <n v="3"/>
    <d v="2020-08-01T00:00:00"/>
    <d v="2021-03-01T00:00:00"/>
    <n v="7"/>
    <n v="3"/>
    <d v="2020-09-01T00:00:00"/>
    <n v="0"/>
    <n v="10"/>
    <n v="3"/>
    <n v="30"/>
  </r>
  <r>
    <x v="99"/>
    <x v="0"/>
    <m/>
    <m/>
    <m/>
    <n v="0"/>
    <n v="3"/>
    <d v="2020-08-01T00:00:00"/>
    <d v="2021-03-01T00:00:00"/>
    <n v="7"/>
    <n v="3"/>
    <d v="2020-10-01T00:00:00"/>
    <n v="0"/>
    <n v="10"/>
    <n v="3"/>
    <n v="30"/>
  </r>
  <r>
    <x v="99"/>
    <x v="0"/>
    <m/>
    <m/>
    <m/>
    <n v="0"/>
    <n v="3"/>
    <d v="2020-08-01T00:00:00"/>
    <d v="2021-03-01T00:00:00"/>
    <n v="7"/>
    <n v="3"/>
    <d v="2020-11-01T00:00:00"/>
    <n v="0"/>
    <n v="10"/>
    <n v="3"/>
    <n v="30"/>
  </r>
  <r>
    <x v="99"/>
    <x v="0"/>
    <m/>
    <m/>
    <m/>
    <n v="0"/>
    <n v="3"/>
    <d v="2020-08-01T00:00:00"/>
    <d v="2021-03-01T00:00:00"/>
    <n v="7"/>
    <n v="3"/>
    <d v="2020-12-01T00:00:00"/>
    <n v="0"/>
    <n v="10"/>
    <n v="3"/>
    <n v="30"/>
  </r>
  <r>
    <x v="99"/>
    <x v="0"/>
    <m/>
    <m/>
    <m/>
    <n v="0"/>
    <n v="3"/>
    <d v="2020-08-01T00:00:00"/>
    <d v="2021-03-01T00:00:00"/>
    <n v="7"/>
    <n v="3"/>
    <d v="2021-01-01T00:00:00"/>
    <n v="0"/>
    <n v="10"/>
    <n v="3"/>
    <n v="30"/>
  </r>
  <r>
    <x v="99"/>
    <x v="0"/>
    <m/>
    <m/>
    <m/>
    <n v="0"/>
    <n v="3"/>
    <d v="2020-08-01T00:00:00"/>
    <d v="2021-03-01T00:00:00"/>
    <n v="7"/>
    <n v="3"/>
    <d v="2021-02-01T00:00:00"/>
    <n v="0"/>
    <n v="10"/>
    <n v="3"/>
    <n v="30"/>
  </r>
  <r>
    <x v="99"/>
    <x v="0"/>
    <m/>
    <m/>
    <m/>
    <n v="0"/>
    <n v="3"/>
    <d v="2020-08-01T00:00:00"/>
    <d v="2021-03-01T00:00:00"/>
    <n v="7"/>
    <n v="3"/>
    <d v="2021-03-01T00:00:00"/>
    <n v="0"/>
    <n v="10"/>
    <n v="3"/>
    <n v="30"/>
  </r>
  <r>
    <x v="100"/>
    <x v="0"/>
    <m/>
    <m/>
    <m/>
    <n v="0"/>
    <n v="2"/>
    <d v="2020-08-01T00:00:00"/>
    <d v="2020-10-01T00:00:00"/>
    <n v="2"/>
    <n v="8"/>
    <d v="2020-08-01T00:00:00"/>
    <n v="0"/>
    <n v="10"/>
    <n v="2"/>
    <n v="20"/>
  </r>
  <r>
    <x v="100"/>
    <x v="0"/>
    <m/>
    <m/>
    <m/>
    <n v="0"/>
    <n v="2"/>
    <d v="2020-08-01T00:00:00"/>
    <d v="2020-10-01T00:00:00"/>
    <n v="2"/>
    <n v="8"/>
    <d v="2020-09-01T00:00:00"/>
    <n v="0"/>
    <n v="10"/>
    <n v="2"/>
    <n v="20"/>
  </r>
  <r>
    <x v="100"/>
    <x v="0"/>
    <m/>
    <m/>
    <m/>
    <n v="0"/>
    <n v="2"/>
    <d v="2020-08-01T00:00:00"/>
    <d v="2020-10-01T00:00:00"/>
    <n v="2"/>
    <n v="8"/>
    <d v="2020-10-01T00:00:00"/>
    <n v="0"/>
    <n v="10"/>
    <n v="2"/>
    <n v="20"/>
  </r>
  <r>
    <x v="101"/>
    <x v="0"/>
    <m/>
    <m/>
    <m/>
    <n v="0"/>
    <n v="2"/>
    <d v="2020-08-01T00:00:00"/>
    <d v="2020-10-01T00:00:00"/>
    <n v="2"/>
    <n v="8"/>
    <d v="2020-08-01T00:00:00"/>
    <n v="0"/>
    <n v="10"/>
    <n v="2"/>
    <n v="20"/>
  </r>
  <r>
    <x v="101"/>
    <x v="0"/>
    <m/>
    <m/>
    <m/>
    <n v="0"/>
    <n v="2"/>
    <d v="2020-08-01T00:00:00"/>
    <d v="2020-10-01T00:00:00"/>
    <n v="2"/>
    <n v="8"/>
    <d v="2020-09-01T00:00:00"/>
    <n v="0"/>
    <n v="10"/>
    <n v="2"/>
    <n v="20"/>
  </r>
  <r>
    <x v="101"/>
    <x v="0"/>
    <m/>
    <m/>
    <m/>
    <n v="0"/>
    <n v="2"/>
    <d v="2020-08-01T00:00:00"/>
    <d v="2020-10-01T00:00:00"/>
    <n v="2"/>
    <n v="8"/>
    <d v="2020-10-01T00:00:00"/>
    <n v="0"/>
    <n v="10"/>
    <n v="2"/>
    <n v="20"/>
  </r>
  <r>
    <x v="102"/>
    <x v="0"/>
    <m/>
    <m/>
    <m/>
    <n v="0"/>
    <n v="2"/>
    <d v="2020-08-01T00:00:00"/>
    <d v="2021-03-01T00:00:00"/>
    <n v="7"/>
    <n v="3"/>
    <d v="2020-08-01T00:00:00"/>
    <n v="0"/>
    <n v="10"/>
    <n v="2"/>
    <n v="20"/>
  </r>
  <r>
    <x v="102"/>
    <x v="0"/>
    <m/>
    <m/>
    <m/>
    <n v="0"/>
    <n v="1"/>
    <d v="2020-08-01T00:00:00"/>
    <d v="2021-03-01T00:00:00"/>
    <n v="7"/>
    <n v="3"/>
    <d v="2020-09-01T00:00:00"/>
    <n v="0"/>
    <n v="10"/>
    <n v="1"/>
    <n v="10"/>
  </r>
  <r>
    <x v="102"/>
    <x v="0"/>
    <m/>
    <m/>
    <m/>
    <n v="0"/>
    <n v="2"/>
    <d v="2020-08-01T00:00:00"/>
    <d v="2021-03-01T00:00:00"/>
    <n v="7"/>
    <n v="3"/>
    <d v="2020-10-01T00:00:00"/>
    <n v="0"/>
    <n v="10"/>
    <n v="2"/>
    <n v="20"/>
  </r>
  <r>
    <x v="102"/>
    <x v="0"/>
    <m/>
    <m/>
    <m/>
    <n v="0"/>
    <n v="2"/>
    <d v="2020-08-01T00:00:00"/>
    <d v="2021-03-01T00:00:00"/>
    <n v="7"/>
    <n v="3"/>
    <d v="2020-11-01T00:00:00"/>
    <n v="0"/>
    <n v="10"/>
    <n v="2"/>
    <n v="20"/>
  </r>
  <r>
    <x v="102"/>
    <x v="0"/>
    <m/>
    <m/>
    <m/>
    <n v="0"/>
    <n v="2"/>
    <d v="2020-08-01T00:00:00"/>
    <d v="2021-03-01T00:00:00"/>
    <n v="7"/>
    <n v="3"/>
    <d v="2020-12-01T00:00:00"/>
    <n v="0"/>
    <n v="10"/>
    <n v="2"/>
    <n v="20"/>
  </r>
  <r>
    <x v="102"/>
    <x v="0"/>
    <m/>
    <m/>
    <m/>
    <n v="0"/>
    <n v="1"/>
    <d v="2020-08-01T00:00:00"/>
    <d v="2021-03-01T00:00:00"/>
    <n v="7"/>
    <n v="3"/>
    <d v="2021-01-01T00:00:00"/>
    <n v="0"/>
    <n v="10"/>
    <n v="1"/>
    <n v="10"/>
  </r>
  <r>
    <x v="102"/>
    <x v="0"/>
    <m/>
    <m/>
    <m/>
    <n v="0"/>
    <n v="2"/>
    <d v="2020-08-01T00:00:00"/>
    <d v="2021-03-01T00:00:00"/>
    <n v="7"/>
    <n v="3"/>
    <d v="2021-02-01T00:00:00"/>
    <n v="0"/>
    <n v="10"/>
    <n v="2"/>
    <n v="20"/>
  </r>
  <r>
    <x v="102"/>
    <x v="0"/>
    <m/>
    <m/>
    <m/>
    <n v="0"/>
    <n v="2"/>
    <d v="2020-08-01T00:00:00"/>
    <d v="2021-03-01T00:00:00"/>
    <n v="7"/>
    <n v="3"/>
    <d v="2021-03-01T00:00:00"/>
    <n v="0"/>
    <n v="10"/>
    <n v="2"/>
    <n v="20"/>
  </r>
  <r>
    <x v="103"/>
    <x v="0"/>
    <m/>
    <m/>
    <m/>
    <n v="0"/>
    <n v="2"/>
    <d v="2020-08-01T00:00:00"/>
    <d v="2020-09-01T00:00:00"/>
    <n v="1"/>
    <n v="9"/>
    <d v="2020-08-01T00:00:00"/>
    <n v="0"/>
    <n v="10"/>
    <n v="2"/>
    <n v="20"/>
  </r>
  <r>
    <x v="103"/>
    <x v="0"/>
    <m/>
    <m/>
    <m/>
    <n v="0"/>
    <n v="2"/>
    <d v="2020-08-01T00:00:00"/>
    <d v="2020-09-01T00:00:00"/>
    <n v="1"/>
    <n v="9"/>
    <d v="2020-09-01T00:00:00"/>
    <n v="0"/>
    <n v="10"/>
    <n v="2"/>
    <n v="20"/>
  </r>
  <r>
    <x v="104"/>
    <x v="0"/>
    <m/>
    <m/>
    <m/>
    <n v="0"/>
    <n v="2"/>
    <d v="2020-08-01T00:00:00"/>
    <d v="2020-12-01T00:00:00"/>
    <n v="4"/>
    <n v="6"/>
    <d v="2020-08-01T00:00:00"/>
    <n v="0"/>
    <n v="10"/>
    <n v="2"/>
    <n v="20"/>
  </r>
  <r>
    <x v="104"/>
    <x v="0"/>
    <m/>
    <m/>
    <m/>
    <n v="0"/>
    <n v="2"/>
    <d v="2020-08-01T00:00:00"/>
    <d v="2020-12-01T00:00:00"/>
    <n v="4"/>
    <n v="6"/>
    <d v="2020-09-01T00:00:00"/>
    <n v="0"/>
    <n v="10"/>
    <n v="2"/>
    <n v="20"/>
  </r>
  <r>
    <x v="104"/>
    <x v="0"/>
    <m/>
    <m/>
    <m/>
    <n v="0"/>
    <n v="2"/>
    <d v="2020-08-01T00:00:00"/>
    <d v="2020-12-01T00:00:00"/>
    <n v="4"/>
    <n v="6"/>
    <d v="2020-10-01T00:00:00"/>
    <n v="0"/>
    <n v="10"/>
    <n v="2"/>
    <n v="20"/>
  </r>
  <r>
    <x v="104"/>
    <x v="0"/>
    <m/>
    <m/>
    <m/>
    <n v="0"/>
    <n v="2"/>
    <d v="2020-08-01T00:00:00"/>
    <d v="2020-12-01T00:00:00"/>
    <n v="4"/>
    <n v="6"/>
    <d v="2020-11-01T00:00:00"/>
    <n v="0"/>
    <n v="10"/>
    <n v="2"/>
    <n v="20"/>
  </r>
  <r>
    <x v="104"/>
    <x v="0"/>
    <m/>
    <m/>
    <m/>
    <n v="0"/>
    <n v="2"/>
    <d v="2020-08-01T00:00:00"/>
    <d v="2020-12-01T00:00:00"/>
    <n v="4"/>
    <n v="6"/>
    <d v="2020-12-01T00:00:00"/>
    <n v="0"/>
    <n v="10"/>
    <n v="2"/>
    <n v="20"/>
  </r>
  <r>
    <x v="105"/>
    <x v="0"/>
    <m/>
    <m/>
    <m/>
    <n v="0"/>
    <n v="2"/>
    <d v="2020-08-01T00:00:00"/>
    <d v="2021-02-01T00:00:00"/>
    <n v="6"/>
    <n v="4"/>
    <d v="2020-08-01T00:00:00"/>
    <n v="0"/>
    <n v="10"/>
    <n v="2"/>
    <n v="20"/>
  </r>
  <r>
    <x v="105"/>
    <x v="0"/>
    <m/>
    <m/>
    <m/>
    <n v="0"/>
    <n v="2"/>
    <d v="2020-08-01T00:00:00"/>
    <d v="2021-02-01T00:00:00"/>
    <n v="6"/>
    <n v="4"/>
    <d v="2020-09-01T00:00:00"/>
    <n v="0"/>
    <n v="10"/>
    <n v="2"/>
    <n v="20"/>
  </r>
  <r>
    <x v="105"/>
    <x v="0"/>
    <m/>
    <m/>
    <m/>
    <n v="0"/>
    <n v="2"/>
    <d v="2020-08-01T00:00:00"/>
    <d v="2021-02-01T00:00:00"/>
    <n v="6"/>
    <n v="4"/>
    <d v="2020-10-01T00:00:00"/>
    <n v="0"/>
    <n v="10"/>
    <n v="2"/>
    <n v="20"/>
  </r>
  <r>
    <x v="105"/>
    <x v="0"/>
    <m/>
    <m/>
    <m/>
    <n v="0"/>
    <n v="2"/>
    <d v="2020-08-01T00:00:00"/>
    <d v="2021-02-01T00:00:00"/>
    <n v="6"/>
    <n v="4"/>
    <d v="2020-11-01T00:00:00"/>
    <n v="0"/>
    <n v="10"/>
    <n v="2"/>
    <n v="20"/>
  </r>
  <r>
    <x v="105"/>
    <x v="0"/>
    <m/>
    <m/>
    <m/>
    <n v="0"/>
    <n v="2"/>
    <d v="2020-08-01T00:00:00"/>
    <d v="2021-02-01T00:00:00"/>
    <n v="6"/>
    <n v="4"/>
    <d v="2020-12-01T00:00:00"/>
    <n v="0"/>
    <n v="10"/>
    <n v="2"/>
    <n v="20"/>
  </r>
  <r>
    <x v="105"/>
    <x v="0"/>
    <m/>
    <m/>
    <m/>
    <n v="0"/>
    <n v="2"/>
    <d v="2020-08-01T00:00:00"/>
    <d v="2021-02-01T00:00:00"/>
    <n v="6"/>
    <n v="4"/>
    <d v="2021-01-01T00:00:00"/>
    <n v="0"/>
    <n v="10"/>
    <n v="2"/>
    <n v="20"/>
  </r>
  <r>
    <x v="105"/>
    <x v="0"/>
    <m/>
    <m/>
    <m/>
    <n v="0"/>
    <n v="2"/>
    <d v="2020-08-01T00:00:00"/>
    <d v="2021-02-01T00:00:00"/>
    <n v="6"/>
    <n v="4"/>
    <d v="2021-02-01T00:00:00"/>
    <n v="0"/>
    <n v="10"/>
    <n v="2"/>
    <n v="20"/>
  </r>
  <r>
    <x v="106"/>
    <x v="0"/>
    <m/>
    <m/>
    <m/>
    <n v="0"/>
    <n v="2"/>
    <d v="2020-08-01T00:00:00"/>
    <d v="2020-10-01T00:00:00"/>
    <n v="2"/>
    <n v="8"/>
    <d v="2020-08-01T00:00:00"/>
    <n v="0"/>
    <n v="10"/>
    <n v="2"/>
    <n v="20"/>
  </r>
  <r>
    <x v="106"/>
    <x v="0"/>
    <m/>
    <m/>
    <m/>
    <n v="0"/>
    <n v="2"/>
    <d v="2020-08-01T00:00:00"/>
    <d v="2020-10-01T00:00:00"/>
    <n v="2"/>
    <n v="8"/>
    <d v="2020-09-01T00:00:00"/>
    <n v="0"/>
    <n v="10"/>
    <n v="2"/>
    <n v="20"/>
  </r>
  <r>
    <x v="106"/>
    <x v="0"/>
    <m/>
    <m/>
    <m/>
    <n v="0"/>
    <n v="2"/>
    <d v="2020-08-01T00:00:00"/>
    <d v="2020-10-01T00:00:00"/>
    <n v="2"/>
    <n v="8"/>
    <d v="2020-10-01T00:00:00"/>
    <n v="0"/>
    <n v="10"/>
    <n v="2"/>
    <n v="20"/>
  </r>
  <r>
    <x v="107"/>
    <x v="0"/>
    <m/>
    <m/>
    <m/>
    <n v="0"/>
    <n v="2"/>
    <d v="2020-08-01T00:00:00"/>
    <d v="2021-07-01T00:00:00"/>
    <n v="11"/>
    <n v="0"/>
    <d v="2020-08-01T00:00:00"/>
    <n v="0"/>
    <n v="10"/>
    <n v="2"/>
    <n v="20"/>
  </r>
  <r>
    <x v="107"/>
    <x v="1"/>
    <m/>
    <m/>
    <m/>
    <n v="1"/>
    <n v="2"/>
    <d v="2020-08-01T00:00:00"/>
    <d v="2021-07-01T00:00:00"/>
    <n v="11"/>
    <n v="0"/>
    <d v="2020-09-01T00:00:00"/>
    <n v="10"/>
    <n v="10"/>
    <n v="1"/>
    <n v="10"/>
  </r>
  <r>
    <x v="107"/>
    <x v="1"/>
    <m/>
    <m/>
    <m/>
    <n v="1"/>
    <n v="2"/>
    <d v="2020-08-01T00:00:00"/>
    <d v="2021-07-01T00:00:00"/>
    <n v="11"/>
    <n v="0"/>
    <d v="2020-10-01T00:00:00"/>
    <n v="10"/>
    <n v="10"/>
    <n v="1"/>
    <n v="10"/>
  </r>
  <r>
    <x v="107"/>
    <x v="1"/>
    <m/>
    <m/>
    <m/>
    <n v="1"/>
    <n v="2"/>
    <d v="2020-08-01T00:00:00"/>
    <d v="2021-07-01T00:00:00"/>
    <n v="11"/>
    <n v="0"/>
    <d v="2020-11-01T00:00:00"/>
    <n v="10"/>
    <n v="10"/>
    <n v="1"/>
    <n v="10"/>
  </r>
  <r>
    <x v="107"/>
    <x v="1"/>
    <m/>
    <m/>
    <m/>
    <n v="1"/>
    <n v="2"/>
    <d v="2020-08-01T00:00:00"/>
    <d v="2021-07-01T00:00:00"/>
    <n v="11"/>
    <n v="0"/>
    <d v="2020-12-01T00:00:00"/>
    <n v="10"/>
    <n v="10"/>
    <n v="1"/>
    <n v="10"/>
  </r>
  <r>
    <x v="107"/>
    <x v="1"/>
    <m/>
    <m/>
    <m/>
    <n v="1"/>
    <n v="2"/>
    <d v="2020-08-01T00:00:00"/>
    <d v="2021-07-01T00:00:00"/>
    <n v="11"/>
    <n v="0"/>
    <d v="2021-01-01T00:00:00"/>
    <n v="10"/>
    <n v="10"/>
    <n v="1"/>
    <n v="10"/>
  </r>
  <r>
    <x v="107"/>
    <x v="1"/>
    <m/>
    <m/>
    <m/>
    <n v="1"/>
    <n v="2"/>
    <d v="2020-08-01T00:00:00"/>
    <d v="2021-07-01T00:00:00"/>
    <n v="11"/>
    <n v="0"/>
    <d v="2021-02-01T00:00:00"/>
    <n v="10"/>
    <n v="10"/>
    <n v="1"/>
    <n v="10"/>
  </r>
  <r>
    <x v="107"/>
    <x v="1"/>
    <m/>
    <m/>
    <m/>
    <n v="1"/>
    <n v="2"/>
    <d v="2020-08-01T00:00:00"/>
    <d v="2021-07-01T00:00:00"/>
    <n v="11"/>
    <n v="0"/>
    <d v="2021-03-01T00:00:00"/>
    <n v="10"/>
    <n v="10"/>
    <n v="1"/>
    <n v="10"/>
  </r>
  <r>
    <x v="107"/>
    <x v="1"/>
    <m/>
    <m/>
    <m/>
    <n v="1"/>
    <n v="2"/>
    <d v="2020-08-01T00:00:00"/>
    <d v="2021-07-01T00:00:00"/>
    <n v="11"/>
    <n v="0"/>
    <d v="2021-04-01T00:00:00"/>
    <n v="10"/>
    <n v="10"/>
    <n v="1"/>
    <n v="10"/>
  </r>
  <r>
    <x v="107"/>
    <x v="1"/>
    <m/>
    <m/>
    <m/>
    <n v="1"/>
    <n v="2"/>
    <d v="2020-08-01T00:00:00"/>
    <d v="2021-07-01T00:00:00"/>
    <n v="11"/>
    <n v="0"/>
    <d v="2021-05-01T00:00:00"/>
    <n v="10"/>
    <n v="10"/>
    <n v="1"/>
    <n v="10"/>
  </r>
  <r>
    <x v="107"/>
    <x v="1"/>
    <m/>
    <m/>
    <m/>
    <n v="1"/>
    <n v="2"/>
    <d v="2020-08-01T00:00:00"/>
    <d v="2021-07-01T00:00:00"/>
    <n v="11"/>
    <n v="0"/>
    <d v="2021-06-01T00:00:00"/>
    <n v="10"/>
    <n v="10"/>
    <n v="1"/>
    <n v="10"/>
  </r>
  <r>
    <x v="108"/>
    <x v="0"/>
    <m/>
    <m/>
    <m/>
    <n v="0"/>
    <n v="2"/>
    <d v="2020-08-01T00:00:00"/>
    <d v="2021-07-01T00:00:00"/>
    <n v="11"/>
    <n v="0"/>
    <d v="2020-08-01T00:00:00"/>
    <n v="0"/>
    <n v="10"/>
    <n v="2"/>
    <n v="20"/>
  </r>
  <r>
    <x v="108"/>
    <x v="1"/>
    <m/>
    <m/>
    <m/>
    <n v="1"/>
    <n v="2"/>
    <d v="2020-08-01T00:00:00"/>
    <d v="2021-07-01T00:00:00"/>
    <n v="11"/>
    <n v="0"/>
    <d v="2020-09-01T00:00:00"/>
    <n v="10"/>
    <n v="10"/>
    <n v="1"/>
    <n v="10"/>
  </r>
  <r>
    <x v="108"/>
    <x v="1"/>
    <m/>
    <m/>
    <m/>
    <n v="1"/>
    <n v="2"/>
    <d v="2020-08-01T00:00:00"/>
    <d v="2021-07-01T00:00:00"/>
    <n v="11"/>
    <n v="0"/>
    <d v="2020-10-01T00:00:00"/>
    <n v="10"/>
    <n v="10"/>
    <n v="1"/>
    <n v="10"/>
  </r>
  <r>
    <x v="108"/>
    <x v="1"/>
    <m/>
    <m/>
    <m/>
    <n v="1"/>
    <n v="2"/>
    <d v="2020-08-01T00:00:00"/>
    <d v="2021-07-01T00:00:00"/>
    <n v="11"/>
    <n v="0"/>
    <d v="2020-11-01T00:00:00"/>
    <n v="10"/>
    <n v="10"/>
    <n v="1"/>
    <n v="10"/>
  </r>
  <r>
    <x v="108"/>
    <x v="1"/>
    <m/>
    <m/>
    <m/>
    <n v="1"/>
    <n v="2"/>
    <d v="2020-08-01T00:00:00"/>
    <d v="2021-07-01T00:00:00"/>
    <n v="11"/>
    <n v="0"/>
    <d v="2020-12-01T00:00:00"/>
    <n v="10"/>
    <n v="10"/>
    <n v="1"/>
    <n v="10"/>
  </r>
  <r>
    <x v="108"/>
    <x v="1"/>
    <m/>
    <m/>
    <m/>
    <n v="1"/>
    <n v="2"/>
    <d v="2020-08-01T00:00:00"/>
    <d v="2021-07-01T00:00:00"/>
    <n v="11"/>
    <n v="0"/>
    <d v="2021-01-01T00:00:00"/>
    <n v="10"/>
    <n v="10"/>
    <n v="1"/>
    <n v="10"/>
  </r>
  <r>
    <x v="108"/>
    <x v="1"/>
    <m/>
    <m/>
    <m/>
    <n v="1"/>
    <n v="1"/>
    <d v="2020-08-01T00:00:00"/>
    <d v="2021-07-01T00:00:00"/>
    <n v="11"/>
    <n v="0"/>
    <d v="2021-02-01T00:00:00"/>
    <n v="10"/>
    <n v="10"/>
    <n v="0"/>
    <n v="0"/>
  </r>
  <r>
    <x v="108"/>
    <x v="1"/>
    <m/>
    <m/>
    <m/>
    <n v="1"/>
    <n v="2"/>
    <d v="2020-08-01T00:00:00"/>
    <d v="2021-07-01T00:00:00"/>
    <n v="11"/>
    <n v="0"/>
    <d v="2021-03-01T00:00:00"/>
    <n v="10"/>
    <n v="10"/>
    <n v="1"/>
    <n v="10"/>
  </r>
  <r>
    <x v="108"/>
    <x v="1"/>
    <m/>
    <m/>
    <m/>
    <n v="1"/>
    <n v="2"/>
    <d v="2020-08-01T00:00:00"/>
    <d v="2021-07-01T00:00:00"/>
    <n v="11"/>
    <n v="0"/>
    <d v="2021-04-01T00:00:00"/>
    <n v="10"/>
    <n v="10"/>
    <n v="1"/>
    <n v="10"/>
  </r>
  <r>
    <x v="108"/>
    <x v="1"/>
    <m/>
    <m/>
    <m/>
    <n v="1"/>
    <n v="2"/>
    <d v="2020-08-01T00:00:00"/>
    <d v="2021-07-01T00:00:00"/>
    <n v="11"/>
    <n v="0"/>
    <d v="2021-05-01T00:00:00"/>
    <n v="10"/>
    <n v="10"/>
    <n v="1"/>
    <n v="10"/>
  </r>
  <r>
    <x v="108"/>
    <x v="1"/>
    <m/>
    <m/>
    <m/>
    <n v="1"/>
    <n v="2"/>
    <d v="2020-08-01T00:00:00"/>
    <d v="2021-07-01T00:00:00"/>
    <n v="11"/>
    <n v="0"/>
    <d v="2021-06-01T00:00:00"/>
    <n v="10"/>
    <n v="10"/>
    <n v="1"/>
    <n v="10"/>
  </r>
  <r>
    <x v="109"/>
    <x v="0"/>
    <m/>
    <m/>
    <m/>
    <n v="0"/>
    <n v="74"/>
    <d v="2020-09-01T00:00:00"/>
    <d v="2021-07-01T00:00:00"/>
    <n v="10"/>
    <n v="0"/>
    <d v="2020-09-01T00:00:00"/>
    <n v="0"/>
    <n v="10"/>
    <n v="74"/>
    <n v="740"/>
  </r>
  <r>
    <x v="109"/>
    <x v="1"/>
    <m/>
    <m/>
    <m/>
    <n v="16"/>
    <n v="75"/>
    <d v="2020-09-01T00:00:00"/>
    <d v="2021-07-01T00:00:00"/>
    <n v="10"/>
    <n v="0"/>
    <d v="2020-10-01T00:00:00"/>
    <n v="160"/>
    <n v="10"/>
    <n v="59"/>
    <n v="590"/>
  </r>
  <r>
    <x v="109"/>
    <x v="1"/>
    <m/>
    <m/>
    <m/>
    <n v="54"/>
    <n v="66"/>
    <d v="2020-09-01T00:00:00"/>
    <d v="2021-07-01T00:00:00"/>
    <n v="10"/>
    <n v="0"/>
    <d v="2020-11-01T00:00:00"/>
    <n v="540"/>
    <n v="10"/>
    <n v="12"/>
    <n v="120"/>
  </r>
  <r>
    <x v="109"/>
    <x v="1"/>
    <m/>
    <m/>
    <m/>
    <n v="62"/>
    <n v="72"/>
    <d v="2020-09-01T00:00:00"/>
    <d v="2021-07-01T00:00:00"/>
    <n v="10"/>
    <n v="0"/>
    <d v="2020-12-01T00:00:00"/>
    <n v="620"/>
    <n v="10"/>
    <n v="10"/>
    <n v="100"/>
  </r>
  <r>
    <x v="109"/>
    <x v="1"/>
    <m/>
    <m/>
    <m/>
    <n v="62"/>
    <n v="69"/>
    <d v="2020-09-01T00:00:00"/>
    <d v="2021-07-01T00:00:00"/>
    <n v="10"/>
    <n v="0"/>
    <d v="2021-01-01T00:00:00"/>
    <n v="620"/>
    <n v="10"/>
    <n v="7"/>
    <n v="70"/>
  </r>
  <r>
    <x v="109"/>
    <x v="1"/>
    <m/>
    <m/>
    <m/>
    <n v="62"/>
    <n v="64"/>
    <d v="2020-09-01T00:00:00"/>
    <d v="2021-07-01T00:00:00"/>
    <n v="10"/>
    <n v="0"/>
    <d v="2021-02-01T00:00:00"/>
    <n v="620"/>
    <n v="10"/>
    <n v="2"/>
    <n v="20"/>
  </r>
  <r>
    <x v="109"/>
    <x v="1"/>
    <m/>
    <m/>
    <m/>
    <n v="62"/>
    <n v="69"/>
    <d v="2020-09-01T00:00:00"/>
    <d v="2021-07-01T00:00:00"/>
    <n v="10"/>
    <n v="0"/>
    <d v="2021-03-01T00:00:00"/>
    <n v="620"/>
    <n v="10"/>
    <n v="7"/>
    <n v="70"/>
  </r>
  <r>
    <x v="109"/>
    <x v="1"/>
    <m/>
    <m/>
    <m/>
    <n v="62"/>
    <n v="84"/>
    <d v="2020-09-01T00:00:00"/>
    <d v="2021-07-01T00:00:00"/>
    <n v="10"/>
    <n v="0"/>
    <d v="2021-04-01T00:00:00"/>
    <n v="620"/>
    <n v="10"/>
    <n v="22"/>
    <n v="220"/>
  </r>
  <r>
    <x v="109"/>
    <x v="1"/>
    <m/>
    <m/>
    <m/>
    <n v="62"/>
    <n v="67"/>
    <d v="2020-09-01T00:00:00"/>
    <d v="2021-07-01T00:00:00"/>
    <n v="10"/>
    <n v="0"/>
    <d v="2021-05-01T00:00:00"/>
    <n v="620"/>
    <n v="10"/>
    <n v="5"/>
    <n v="50"/>
  </r>
  <r>
    <x v="109"/>
    <x v="1"/>
    <m/>
    <m/>
    <m/>
    <n v="62"/>
    <n v="82"/>
    <d v="2020-09-01T00:00:00"/>
    <d v="2021-07-01T00:00:00"/>
    <n v="10"/>
    <n v="0"/>
    <d v="2021-06-01T00:00:00"/>
    <n v="620"/>
    <n v="10"/>
    <n v="20"/>
    <n v="200"/>
  </r>
  <r>
    <x v="110"/>
    <x v="0"/>
    <m/>
    <m/>
    <m/>
    <n v="0"/>
    <n v="73"/>
    <d v="2020-09-01T00:00:00"/>
    <d v="2021-07-01T00:00:00"/>
    <n v="10"/>
    <n v="0"/>
    <d v="2020-09-01T00:00:00"/>
    <n v="0"/>
    <n v="10"/>
    <n v="73"/>
    <n v="730"/>
  </r>
  <r>
    <x v="110"/>
    <x v="2"/>
    <m/>
    <m/>
    <m/>
    <n v="25"/>
    <n v="70"/>
    <d v="2020-09-01T00:00:00"/>
    <d v="2021-07-01T00:00:00"/>
    <n v="10"/>
    <n v="0"/>
    <d v="2020-10-01T00:00:00"/>
    <n v="625"/>
    <n v="25"/>
    <n v="45"/>
    <n v="1125"/>
  </r>
  <r>
    <x v="110"/>
    <x v="2"/>
    <m/>
    <m/>
    <m/>
    <n v="48"/>
    <n v="64"/>
    <d v="2020-09-01T00:00:00"/>
    <d v="2021-07-01T00:00:00"/>
    <n v="10"/>
    <n v="0"/>
    <d v="2020-11-01T00:00:00"/>
    <n v="1200"/>
    <n v="25"/>
    <n v="16"/>
    <n v="400"/>
  </r>
  <r>
    <x v="110"/>
    <x v="2"/>
    <m/>
    <m/>
    <m/>
    <n v="48"/>
    <n v="60"/>
    <d v="2020-09-01T00:00:00"/>
    <d v="2021-07-01T00:00:00"/>
    <n v="10"/>
    <n v="0"/>
    <d v="2020-12-01T00:00:00"/>
    <n v="1200"/>
    <n v="25"/>
    <n v="12"/>
    <n v="300"/>
  </r>
  <r>
    <x v="110"/>
    <x v="2"/>
    <m/>
    <m/>
    <m/>
    <n v="48"/>
    <n v="61"/>
    <d v="2020-09-01T00:00:00"/>
    <d v="2021-07-01T00:00:00"/>
    <n v="10"/>
    <n v="0"/>
    <d v="2021-01-01T00:00:00"/>
    <n v="1200"/>
    <n v="25"/>
    <n v="13"/>
    <n v="325"/>
  </r>
  <r>
    <x v="110"/>
    <x v="2"/>
    <m/>
    <m/>
    <m/>
    <n v="48"/>
    <n v="67"/>
    <d v="2020-09-01T00:00:00"/>
    <d v="2021-07-01T00:00:00"/>
    <n v="10"/>
    <n v="0"/>
    <d v="2021-02-01T00:00:00"/>
    <n v="1200"/>
    <n v="25"/>
    <n v="19"/>
    <n v="475"/>
  </r>
  <r>
    <x v="110"/>
    <x v="2"/>
    <m/>
    <m/>
    <m/>
    <n v="48"/>
    <n v="54"/>
    <d v="2020-09-01T00:00:00"/>
    <d v="2021-07-01T00:00:00"/>
    <n v="10"/>
    <n v="0"/>
    <d v="2021-03-01T00:00:00"/>
    <n v="1200"/>
    <n v="25"/>
    <n v="6"/>
    <n v="150"/>
  </r>
  <r>
    <x v="110"/>
    <x v="2"/>
    <m/>
    <m/>
    <m/>
    <n v="48"/>
    <n v="58"/>
    <d v="2020-09-01T00:00:00"/>
    <d v="2021-07-01T00:00:00"/>
    <n v="10"/>
    <n v="0"/>
    <d v="2021-04-01T00:00:00"/>
    <n v="1200"/>
    <n v="25"/>
    <n v="10"/>
    <n v="250"/>
  </r>
  <r>
    <x v="110"/>
    <x v="2"/>
    <m/>
    <m/>
    <m/>
    <n v="48"/>
    <n v="51"/>
    <d v="2020-09-01T00:00:00"/>
    <d v="2021-07-01T00:00:00"/>
    <n v="10"/>
    <n v="0"/>
    <d v="2021-05-01T00:00:00"/>
    <n v="1200"/>
    <n v="25"/>
    <n v="3"/>
    <n v="75"/>
  </r>
  <r>
    <x v="110"/>
    <x v="2"/>
    <m/>
    <m/>
    <m/>
    <n v="48"/>
    <n v="59"/>
    <d v="2020-09-01T00:00:00"/>
    <d v="2021-07-01T00:00:00"/>
    <n v="10"/>
    <n v="0"/>
    <d v="2021-06-01T00:00:00"/>
    <n v="1200"/>
    <n v="25"/>
    <n v="11"/>
    <n v="275"/>
  </r>
  <r>
    <x v="111"/>
    <x v="0"/>
    <m/>
    <m/>
    <m/>
    <n v="0"/>
    <n v="58"/>
    <d v="2020-09-01T00:00:00"/>
    <d v="2021-07-01T00:00:00"/>
    <n v="10"/>
    <n v="0"/>
    <d v="2020-09-01T00:00:00"/>
    <n v="0"/>
    <n v="10"/>
    <n v="58"/>
    <n v="580"/>
  </r>
  <r>
    <x v="111"/>
    <x v="2"/>
    <m/>
    <m/>
    <m/>
    <n v="15"/>
    <n v="65"/>
    <d v="2020-09-01T00:00:00"/>
    <d v="2021-07-01T00:00:00"/>
    <n v="10"/>
    <n v="0"/>
    <d v="2020-10-01T00:00:00"/>
    <n v="375"/>
    <n v="25"/>
    <n v="50"/>
    <n v="1250"/>
  </r>
  <r>
    <x v="111"/>
    <x v="2"/>
    <m/>
    <m/>
    <m/>
    <n v="47"/>
    <n v="47"/>
    <d v="2020-09-01T00:00:00"/>
    <d v="2021-07-01T00:00:00"/>
    <n v="10"/>
    <n v="0"/>
    <d v="2020-11-01T00:00:00"/>
    <n v="1175"/>
    <n v="25"/>
    <n v="0"/>
    <n v="0"/>
  </r>
  <r>
    <x v="111"/>
    <x v="2"/>
    <m/>
    <m/>
    <m/>
    <n v="47"/>
    <n v="54"/>
    <d v="2020-09-01T00:00:00"/>
    <d v="2021-07-01T00:00:00"/>
    <n v="10"/>
    <n v="0"/>
    <d v="2020-12-01T00:00:00"/>
    <n v="1175"/>
    <n v="25"/>
    <n v="7"/>
    <n v="175"/>
  </r>
  <r>
    <x v="111"/>
    <x v="2"/>
    <m/>
    <m/>
    <m/>
    <n v="47"/>
    <n v="70"/>
    <d v="2020-09-01T00:00:00"/>
    <d v="2021-07-01T00:00:00"/>
    <n v="10"/>
    <n v="0"/>
    <d v="2021-01-01T00:00:00"/>
    <n v="1175"/>
    <n v="25"/>
    <n v="23"/>
    <n v="575"/>
  </r>
  <r>
    <x v="111"/>
    <x v="2"/>
    <m/>
    <m/>
    <m/>
    <n v="47"/>
    <n v="53"/>
    <d v="2020-09-01T00:00:00"/>
    <d v="2021-07-01T00:00:00"/>
    <n v="10"/>
    <n v="0"/>
    <d v="2021-02-01T00:00:00"/>
    <n v="1175"/>
    <n v="25"/>
    <n v="6"/>
    <n v="150"/>
  </r>
  <r>
    <x v="111"/>
    <x v="2"/>
    <m/>
    <m/>
    <m/>
    <n v="47"/>
    <n v="49"/>
    <d v="2020-09-01T00:00:00"/>
    <d v="2021-07-01T00:00:00"/>
    <n v="10"/>
    <n v="0"/>
    <d v="2021-03-01T00:00:00"/>
    <n v="1175"/>
    <n v="25"/>
    <n v="2"/>
    <n v="50"/>
  </r>
  <r>
    <x v="111"/>
    <x v="2"/>
    <m/>
    <m/>
    <m/>
    <n v="47"/>
    <n v="47"/>
    <d v="2020-09-01T00:00:00"/>
    <d v="2021-07-01T00:00:00"/>
    <n v="10"/>
    <n v="0"/>
    <d v="2021-04-01T00:00:00"/>
    <n v="1175"/>
    <n v="25"/>
    <n v="0"/>
    <n v="0"/>
  </r>
  <r>
    <x v="111"/>
    <x v="2"/>
    <m/>
    <m/>
    <m/>
    <n v="47"/>
    <n v="55"/>
    <d v="2020-09-01T00:00:00"/>
    <d v="2021-07-01T00:00:00"/>
    <n v="10"/>
    <n v="0"/>
    <d v="2021-05-01T00:00:00"/>
    <n v="1175"/>
    <n v="25"/>
    <n v="8"/>
    <n v="200"/>
  </r>
  <r>
    <x v="111"/>
    <x v="2"/>
    <m/>
    <m/>
    <m/>
    <n v="47"/>
    <n v="54"/>
    <d v="2020-09-01T00:00:00"/>
    <d v="2021-07-01T00:00:00"/>
    <n v="10"/>
    <n v="0"/>
    <d v="2021-06-01T00:00:00"/>
    <n v="1175"/>
    <n v="25"/>
    <n v="7"/>
    <n v="175"/>
  </r>
  <r>
    <x v="112"/>
    <x v="0"/>
    <m/>
    <m/>
    <m/>
    <n v="0"/>
    <n v="54"/>
    <d v="2020-09-01T00:00:00"/>
    <d v="2021-07-01T00:00:00"/>
    <n v="10"/>
    <n v="0"/>
    <d v="2020-09-01T00:00:00"/>
    <n v="0"/>
    <n v="10"/>
    <n v="54"/>
    <n v="540"/>
  </r>
  <r>
    <x v="112"/>
    <x v="2"/>
    <m/>
    <m/>
    <m/>
    <n v="14"/>
    <n v="58"/>
    <d v="2020-09-01T00:00:00"/>
    <d v="2021-07-01T00:00:00"/>
    <n v="10"/>
    <n v="0"/>
    <d v="2020-10-01T00:00:00"/>
    <n v="350"/>
    <n v="25"/>
    <n v="44"/>
    <n v="1100"/>
  </r>
  <r>
    <x v="112"/>
    <x v="2"/>
    <m/>
    <m/>
    <m/>
    <n v="27"/>
    <n v="48"/>
    <d v="2020-09-01T00:00:00"/>
    <d v="2021-07-01T00:00:00"/>
    <n v="10"/>
    <n v="0"/>
    <d v="2020-11-01T00:00:00"/>
    <n v="675"/>
    <n v="25"/>
    <n v="21"/>
    <n v="525"/>
  </r>
  <r>
    <x v="112"/>
    <x v="2"/>
    <m/>
    <m/>
    <m/>
    <n v="45"/>
    <n v="47"/>
    <d v="2020-09-01T00:00:00"/>
    <d v="2021-07-01T00:00:00"/>
    <n v="10"/>
    <n v="0"/>
    <d v="2020-12-01T00:00:00"/>
    <n v="1125"/>
    <n v="25"/>
    <n v="2"/>
    <n v="50"/>
  </r>
  <r>
    <x v="112"/>
    <x v="2"/>
    <m/>
    <m/>
    <m/>
    <n v="45"/>
    <n v="58"/>
    <d v="2020-09-01T00:00:00"/>
    <d v="2021-07-01T00:00:00"/>
    <n v="10"/>
    <n v="0"/>
    <d v="2021-01-01T00:00:00"/>
    <n v="1125"/>
    <n v="25"/>
    <n v="13"/>
    <n v="325"/>
  </r>
  <r>
    <x v="112"/>
    <x v="2"/>
    <m/>
    <m/>
    <m/>
    <n v="45"/>
    <n v="51"/>
    <d v="2020-09-01T00:00:00"/>
    <d v="2021-07-01T00:00:00"/>
    <n v="10"/>
    <n v="0"/>
    <d v="2021-02-01T00:00:00"/>
    <n v="1125"/>
    <n v="25"/>
    <n v="6"/>
    <n v="150"/>
  </r>
  <r>
    <x v="112"/>
    <x v="2"/>
    <m/>
    <m/>
    <m/>
    <n v="45"/>
    <n v="61"/>
    <d v="2020-09-01T00:00:00"/>
    <d v="2021-07-01T00:00:00"/>
    <n v="10"/>
    <n v="0"/>
    <d v="2021-03-01T00:00:00"/>
    <n v="1125"/>
    <n v="25"/>
    <n v="16"/>
    <n v="400"/>
  </r>
  <r>
    <x v="112"/>
    <x v="2"/>
    <m/>
    <m/>
    <m/>
    <n v="45"/>
    <n v="46"/>
    <d v="2020-09-01T00:00:00"/>
    <d v="2021-07-01T00:00:00"/>
    <n v="10"/>
    <n v="0"/>
    <d v="2021-04-01T00:00:00"/>
    <n v="1125"/>
    <n v="25"/>
    <n v="1"/>
    <n v="25"/>
  </r>
  <r>
    <x v="112"/>
    <x v="2"/>
    <m/>
    <m/>
    <m/>
    <n v="45"/>
    <n v="58"/>
    <d v="2020-09-01T00:00:00"/>
    <d v="2021-07-01T00:00:00"/>
    <n v="10"/>
    <n v="0"/>
    <d v="2021-05-01T00:00:00"/>
    <n v="1125"/>
    <n v="25"/>
    <n v="13"/>
    <n v="325"/>
  </r>
  <r>
    <x v="112"/>
    <x v="2"/>
    <m/>
    <m/>
    <m/>
    <n v="45"/>
    <n v="63"/>
    <d v="2020-09-01T00:00:00"/>
    <d v="2021-07-01T00:00:00"/>
    <n v="10"/>
    <n v="0"/>
    <d v="2021-06-01T00:00:00"/>
    <n v="1125"/>
    <n v="25"/>
    <n v="18"/>
    <n v="450"/>
  </r>
  <r>
    <x v="113"/>
    <x v="0"/>
    <m/>
    <m/>
    <m/>
    <n v="0"/>
    <n v="61"/>
    <d v="2020-09-01T00:00:00"/>
    <d v="2021-07-01T00:00:00"/>
    <n v="10"/>
    <n v="0"/>
    <d v="2020-09-01T00:00:00"/>
    <n v="0"/>
    <n v="10"/>
    <n v="61"/>
    <n v="610"/>
  </r>
  <r>
    <x v="113"/>
    <x v="2"/>
    <m/>
    <m/>
    <m/>
    <n v="16"/>
    <n v="63"/>
    <d v="2020-09-01T00:00:00"/>
    <d v="2021-07-01T00:00:00"/>
    <n v="10"/>
    <n v="0"/>
    <d v="2020-10-01T00:00:00"/>
    <n v="400"/>
    <n v="25"/>
    <n v="47"/>
    <n v="1175"/>
  </r>
  <r>
    <x v="113"/>
    <x v="2"/>
    <m/>
    <m/>
    <m/>
    <n v="29"/>
    <n v="46"/>
    <d v="2020-09-01T00:00:00"/>
    <d v="2021-07-01T00:00:00"/>
    <n v="10"/>
    <n v="0"/>
    <d v="2020-11-01T00:00:00"/>
    <n v="725"/>
    <n v="25"/>
    <n v="17"/>
    <n v="425"/>
  </r>
  <r>
    <x v="113"/>
    <x v="2"/>
    <m/>
    <m/>
    <m/>
    <n v="43"/>
    <n v="46"/>
    <d v="2020-09-01T00:00:00"/>
    <d v="2021-07-01T00:00:00"/>
    <n v="10"/>
    <n v="0"/>
    <d v="2020-12-01T00:00:00"/>
    <n v="1075"/>
    <n v="25"/>
    <n v="3"/>
    <n v="75"/>
  </r>
  <r>
    <x v="113"/>
    <x v="2"/>
    <m/>
    <m/>
    <m/>
    <n v="43"/>
    <n v="60"/>
    <d v="2020-09-01T00:00:00"/>
    <d v="2021-07-01T00:00:00"/>
    <n v="10"/>
    <n v="0"/>
    <d v="2021-01-01T00:00:00"/>
    <n v="1075"/>
    <n v="25"/>
    <n v="17"/>
    <n v="425"/>
  </r>
  <r>
    <x v="113"/>
    <x v="2"/>
    <m/>
    <m/>
    <m/>
    <n v="43"/>
    <n v="54"/>
    <d v="2020-09-01T00:00:00"/>
    <d v="2021-07-01T00:00:00"/>
    <n v="10"/>
    <n v="0"/>
    <d v="2021-02-01T00:00:00"/>
    <n v="1075"/>
    <n v="25"/>
    <n v="11"/>
    <n v="275"/>
  </r>
  <r>
    <x v="113"/>
    <x v="2"/>
    <m/>
    <m/>
    <m/>
    <n v="43"/>
    <n v="48"/>
    <d v="2020-09-01T00:00:00"/>
    <d v="2021-07-01T00:00:00"/>
    <n v="10"/>
    <n v="0"/>
    <d v="2021-03-01T00:00:00"/>
    <n v="1075"/>
    <n v="25"/>
    <n v="5"/>
    <n v="125"/>
  </r>
  <r>
    <x v="113"/>
    <x v="2"/>
    <m/>
    <m/>
    <m/>
    <n v="43"/>
    <n v="53"/>
    <d v="2020-09-01T00:00:00"/>
    <d v="2021-07-01T00:00:00"/>
    <n v="10"/>
    <n v="0"/>
    <d v="2021-04-01T00:00:00"/>
    <n v="1075"/>
    <n v="25"/>
    <n v="10"/>
    <n v="250"/>
  </r>
  <r>
    <x v="113"/>
    <x v="2"/>
    <m/>
    <m/>
    <m/>
    <n v="43"/>
    <n v="49"/>
    <d v="2020-09-01T00:00:00"/>
    <d v="2021-07-01T00:00:00"/>
    <n v="10"/>
    <n v="0"/>
    <d v="2021-05-01T00:00:00"/>
    <n v="1075"/>
    <n v="25"/>
    <n v="6"/>
    <n v="150"/>
  </r>
  <r>
    <x v="113"/>
    <x v="2"/>
    <m/>
    <m/>
    <m/>
    <n v="43"/>
    <n v="53"/>
    <d v="2020-09-01T00:00:00"/>
    <d v="2021-07-01T00:00:00"/>
    <n v="10"/>
    <n v="0"/>
    <d v="2021-06-01T00:00:00"/>
    <n v="1075"/>
    <n v="25"/>
    <n v="10"/>
    <n v="250"/>
  </r>
  <r>
    <x v="114"/>
    <x v="0"/>
    <m/>
    <m/>
    <m/>
    <n v="0"/>
    <n v="43"/>
    <d v="2020-09-01T00:00:00"/>
    <d v="2021-07-01T00:00:00"/>
    <n v="10"/>
    <n v="0"/>
    <d v="2020-09-01T00:00:00"/>
    <n v="0"/>
    <n v="10"/>
    <n v="43"/>
    <n v="430"/>
  </r>
  <r>
    <x v="114"/>
    <x v="1"/>
    <m/>
    <m/>
    <m/>
    <n v="13"/>
    <n v="29"/>
    <d v="2020-09-01T00:00:00"/>
    <d v="2021-07-01T00:00:00"/>
    <n v="10"/>
    <n v="0"/>
    <d v="2020-10-01T00:00:00"/>
    <n v="130"/>
    <n v="10"/>
    <n v="16"/>
    <n v="160"/>
  </r>
  <r>
    <x v="114"/>
    <x v="1"/>
    <m/>
    <m/>
    <m/>
    <n v="33"/>
    <n v="45"/>
    <d v="2020-09-01T00:00:00"/>
    <d v="2021-07-01T00:00:00"/>
    <n v="10"/>
    <n v="0"/>
    <d v="2020-11-01T00:00:00"/>
    <n v="330"/>
    <n v="10"/>
    <n v="12"/>
    <n v="120"/>
  </r>
  <r>
    <x v="114"/>
    <x v="1"/>
    <m/>
    <m/>
    <m/>
    <n v="33"/>
    <n v="43"/>
    <d v="2020-09-01T00:00:00"/>
    <d v="2021-07-01T00:00:00"/>
    <n v="10"/>
    <n v="0"/>
    <d v="2020-12-01T00:00:00"/>
    <n v="330"/>
    <n v="10"/>
    <n v="10"/>
    <n v="100"/>
  </r>
  <r>
    <x v="114"/>
    <x v="1"/>
    <m/>
    <m/>
    <m/>
    <n v="33"/>
    <n v="39"/>
    <d v="2020-09-01T00:00:00"/>
    <d v="2021-07-01T00:00:00"/>
    <n v="10"/>
    <n v="0"/>
    <d v="2021-01-01T00:00:00"/>
    <n v="330"/>
    <n v="10"/>
    <n v="6"/>
    <n v="60"/>
  </r>
  <r>
    <x v="114"/>
    <x v="1"/>
    <m/>
    <m/>
    <m/>
    <n v="33"/>
    <n v="43"/>
    <d v="2020-09-01T00:00:00"/>
    <d v="2021-07-01T00:00:00"/>
    <n v="10"/>
    <n v="0"/>
    <d v="2021-02-01T00:00:00"/>
    <n v="330"/>
    <n v="10"/>
    <n v="10"/>
    <n v="100"/>
  </r>
  <r>
    <x v="114"/>
    <x v="1"/>
    <m/>
    <m/>
    <m/>
    <n v="33"/>
    <n v="50"/>
    <d v="2020-09-01T00:00:00"/>
    <d v="2021-07-01T00:00:00"/>
    <n v="10"/>
    <n v="0"/>
    <d v="2021-03-01T00:00:00"/>
    <n v="330"/>
    <n v="10"/>
    <n v="17"/>
    <n v="170"/>
  </r>
  <r>
    <x v="114"/>
    <x v="1"/>
    <m/>
    <m/>
    <m/>
    <n v="33"/>
    <n v="41"/>
    <d v="2020-09-01T00:00:00"/>
    <d v="2021-07-01T00:00:00"/>
    <n v="10"/>
    <n v="0"/>
    <d v="2021-04-01T00:00:00"/>
    <n v="330"/>
    <n v="10"/>
    <n v="8"/>
    <n v="80"/>
  </r>
  <r>
    <x v="114"/>
    <x v="1"/>
    <m/>
    <m/>
    <m/>
    <n v="33"/>
    <n v="39"/>
    <d v="2020-09-01T00:00:00"/>
    <d v="2021-07-01T00:00:00"/>
    <n v="10"/>
    <n v="0"/>
    <d v="2021-05-01T00:00:00"/>
    <n v="330"/>
    <n v="10"/>
    <n v="6"/>
    <n v="60"/>
  </r>
  <r>
    <x v="114"/>
    <x v="1"/>
    <m/>
    <m/>
    <m/>
    <n v="33"/>
    <n v="38"/>
    <d v="2020-09-01T00:00:00"/>
    <d v="2021-07-01T00:00:00"/>
    <n v="10"/>
    <n v="0"/>
    <d v="2021-06-01T00:00:00"/>
    <n v="330"/>
    <n v="10"/>
    <n v="5"/>
    <n v="50"/>
  </r>
  <r>
    <x v="115"/>
    <x v="0"/>
    <m/>
    <m/>
    <m/>
    <n v="0"/>
    <n v="41"/>
    <d v="2020-09-01T00:00:00"/>
    <d v="2021-07-01T00:00:00"/>
    <n v="10"/>
    <n v="0"/>
    <d v="2020-09-01T00:00:00"/>
    <n v="0"/>
    <n v="10"/>
    <n v="41"/>
    <n v="410"/>
  </r>
  <r>
    <x v="115"/>
    <x v="1"/>
    <m/>
    <m/>
    <m/>
    <n v="18"/>
    <n v="44"/>
    <d v="2020-09-01T00:00:00"/>
    <d v="2021-07-01T00:00:00"/>
    <n v="10"/>
    <n v="0"/>
    <d v="2020-10-01T00:00:00"/>
    <n v="180"/>
    <n v="10"/>
    <n v="26"/>
    <n v="260"/>
  </r>
  <r>
    <x v="115"/>
    <x v="1"/>
    <m/>
    <m/>
    <m/>
    <n v="25"/>
    <n v="43"/>
    <d v="2020-09-01T00:00:00"/>
    <d v="2021-07-01T00:00:00"/>
    <n v="10"/>
    <n v="0"/>
    <d v="2020-11-01T00:00:00"/>
    <n v="250"/>
    <n v="10"/>
    <n v="18"/>
    <n v="180"/>
  </r>
  <r>
    <x v="115"/>
    <x v="1"/>
    <m/>
    <m/>
    <m/>
    <n v="32"/>
    <n v="36"/>
    <d v="2020-09-01T00:00:00"/>
    <d v="2021-07-01T00:00:00"/>
    <n v="10"/>
    <n v="0"/>
    <d v="2020-12-01T00:00:00"/>
    <n v="320"/>
    <n v="10"/>
    <n v="4"/>
    <n v="40"/>
  </r>
  <r>
    <x v="115"/>
    <x v="1"/>
    <m/>
    <m/>
    <m/>
    <n v="32"/>
    <n v="44"/>
    <d v="2020-09-01T00:00:00"/>
    <d v="2021-07-01T00:00:00"/>
    <n v="10"/>
    <n v="0"/>
    <d v="2021-01-01T00:00:00"/>
    <n v="320"/>
    <n v="10"/>
    <n v="12"/>
    <n v="120"/>
  </r>
  <r>
    <x v="115"/>
    <x v="1"/>
    <m/>
    <m/>
    <m/>
    <n v="32"/>
    <n v="40"/>
    <d v="2020-09-01T00:00:00"/>
    <d v="2021-07-01T00:00:00"/>
    <n v="10"/>
    <n v="0"/>
    <d v="2021-02-01T00:00:00"/>
    <n v="320"/>
    <n v="10"/>
    <n v="8"/>
    <n v="80"/>
  </r>
  <r>
    <x v="115"/>
    <x v="1"/>
    <m/>
    <m/>
    <m/>
    <n v="32"/>
    <n v="46"/>
    <d v="2020-09-01T00:00:00"/>
    <d v="2021-07-01T00:00:00"/>
    <n v="10"/>
    <n v="0"/>
    <d v="2021-03-01T00:00:00"/>
    <n v="320"/>
    <n v="10"/>
    <n v="14"/>
    <n v="140"/>
  </r>
  <r>
    <x v="115"/>
    <x v="1"/>
    <m/>
    <m/>
    <m/>
    <n v="32"/>
    <n v="40"/>
    <d v="2020-09-01T00:00:00"/>
    <d v="2021-07-01T00:00:00"/>
    <n v="10"/>
    <n v="0"/>
    <d v="2021-04-01T00:00:00"/>
    <n v="320"/>
    <n v="10"/>
    <n v="8"/>
    <n v="80"/>
  </r>
  <r>
    <x v="115"/>
    <x v="1"/>
    <m/>
    <m/>
    <m/>
    <n v="32"/>
    <n v="48"/>
    <d v="2020-09-01T00:00:00"/>
    <d v="2021-07-01T00:00:00"/>
    <n v="10"/>
    <n v="0"/>
    <d v="2021-05-01T00:00:00"/>
    <n v="320"/>
    <n v="10"/>
    <n v="16"/>
    <n v="160"/>
  </r>
  <r>
    <x v="115"/>
    <x v="1"/>
    <m/>
    <m/>
    <m/>
    <n v="32"/>
    <n v="42"/>
    <d v="2020-09-01T00:00:00"/>
    <d v="2021-07-01T00:00:00"/>
    <n v="10"/>
    <n v="0"/>
    <d v="2021-06-01T00:00:00"/>
    <n v="320"/>
    <n v="10"/>
    <n v="10"/>
    <n v="100"/>
  </r>
  <r>
    <x v="116"/>
    <x v="0"/>
    <m/>
    <m/>
    <m/>
    <n v="0"/>
    <n v="41"/>
    <d v="2020-09-01T00:00:00"/>
    <d v="2021-07-01T00:00:00"/>
    <n v="10"/>
    <n v="0"/>
    <d v="2020-09-01T00:00:00"/>
    <n v="0"/>
    <n v="10"/>
    <n v="41"/>
    <n v="410"/>
  </r>
  <r>
    <x v="116"/>
    <x v="2"/>
    <m/>
    <m/>
    <m/>
    <n v="10"/>
    <n v="43"/>
    <d v="2020-09-01T00:00:00"/>
    <d v="2021-07-01T00:00:00"/>
    <n v="10"/>
    <n v="0"/>
    <d v="2020-10-01T00:00:00"/>
    <n v="250"/>
    <n v="25"/>
    <n v="33"/>
    <n v="825"/>
  </r>
  <r>
    <x v="116"/>
    <x v="2"/>
    <m/>
    <m/>
    <m/>
    <n v="23"/>
    <n v="41"/>
    <d v="2020-09-01T00:00:00"/>
    <d v="2021-07-01T00:00:00"/>
    <n v="10"/>
    <n v="0"/>
    <d v="2020-11-01T00:00:00"/>
    <n v="575"/>
    <n v="25"/>
    <n v="18"/>
    <n v="450"/>
  </r>
  <r>
    <x v="116"/>
    <x v="2"/>
    <m/>
    <m/>
    <m/>
    <n v="31"/>
    <n v="39"/>
    <d v="2020-09-01T00:00:00"/>
    <d v="2021-07-01T00:00:00"/>
    <n v="10"/>
    <n v="0"/>
    <d v="2020-12-01T00:00:00"/>
    <n v="775"/>
    <n v="25"/>
    <n v="8"/>
    <n v="200"/>
  </r>
  <r>
    <x v="116"/>
    <x v="2"/>
    <m/>
    <m/>
    <m/>
    <n v="31"/>
    <n v="39"/>
    <d v="2020-09-01T00:00:00"/>
    <d v="2021-07-01T00:00:00"/>
    <n v="10"/>
    <n v="0"/>
    <d v="2021-01-01T00:00:00"/>
    <n v="775"/>
    <n v="25"/>
    <n v="8"/>
    <n v="200"/>
  </r>
  <r>
    <x v="116"/>
    <x v="2"/>
    <m/>
    <m/>
    <m/>
    <n v="31"/>
    <n v="34"/>
    <d v="2020-09-01T00:00:00"/>
    <d v="2021-07-01T00:00:00"/>
    <n v="10"/>
    <n v="0"/>
    <d v="2021-02-01T00:00:00"/>
    <n v="775"/>
    <n v="25"/>
    <n v="3"/>
    <n v="75"/>
  </r>
  <r>
    <x v="116"/>
    <x v="2"/>
    <m/>
    <m/>
    <m/>
    <n v="31"/>
    <n v="43"/>
    <d v="2020-09-01T00:00:00"/>
    <d v="2021-07-01T00:00:00"/>
    <n v="10"/>
    <n v="0"/>
    <d v="2021-03-01T00:00:00"/>
    <n v="775"/>
    <n v="25"/>
    <n v="12"/>
    <n v="300"/>
  </r>
  <r>
    <x v="116"/>
    <x v="2"/>
    <m/>
    <m/>
    <m/>
    <n v="31"/>
    <n v="32"/>
    <d v="2020-09-01T00:00:00"/>
    <d v="2021-07-01T00:00:00"/>
    <n v="10"/>
    <n v="0"/>
    <d v="2021-04-01T00:00:00"/>
    <n v="775"/>
    <n v="25"/>
    <n v="1"/>
    <n v="25"/>
  </r>
  <r>
    <x v="116"/>
    <x v="2"/>
    <m/>
    <m/>
    <m/>
    <n v="31"/>
    <n v="38"/>
    <d v="2020-09-01T00:00:00"/>
    <d v="2021-07-01T00:00:00"/>
    <n v="10"/>
    <n v="0"/>
    <d v="2021-05-01T00:00:00"/>
    <n v="775"/>
    <n v="25"/>
    <n v="7"/>
    <n v="175"/>
  </r>
  <r>
    <x v="116"/>
    <x v="2"/>
    <m/>
    <m/>
    <m/>
    <n v="31"/>
    <n v="50"/>
    <d v="2020-09-01T00:00:00"/>
    <d v="2021-07-01T00:00:00"/>
    <n v="10"/>
    <n v="0"/>
    <d v="2021-06-01T00:00:00"/>
    <n v="775"/>
    <n v="25"/>
    <n v="19"/>
    <n v="475"/>
  </r>
  <r>
    <x v="117"/>
    <x v="0"/>
    <m/>
    <m/>
    <m/>
    <n v="0"/>
    <n v="42"/>
    <d v="2020-09-01T00:00:00"/>
    <d v="2021-07-01T00:00:00"/>
    <n v="10"/>
    <n v="0"/>
    <d v="2020-09-01T00:00:00"/>
    <n v="0"/>
    <n v="10"/>
    <n v="42"/>
    <n v="420"/>
  </r>
  <r>
    <x v="117"/>
    <x v="1"/>
    <m/>
    <m/>
    <m/>
    <n v="12"/>
    <n v="34"/>
    <d v="2020-09-01T00:00:00"/>
    <d v="2021-07-01T00:00:00"/>
    <n v="10"/>
    <n v="0"/>
    <d v="2020-10-01T00:00:00"/>
    <n v="120"/>
    <n v="10"/>
    <n v="22"/>
    <n v="220"/>
  </r>
  <r>
    <x v="117"/>
    <x v="1"/>
    <m/>
    <m/>
    <m/>
    <n v="17"/>
    <n v="34"/>
    <d v="2020-09-01T00:00:00"/>
    <d v="2021-07-01T00:00:00"/>
    <n v="10"/>
    <n v="0"/>
    <d v="2020-11-01T00:00:00"/>
    <n v="170"/>
    <n v="10"/>
    <n v="17"/>
    <n v="170"/>
  </r>
  <r>
    <x v="117"/>
    <x v="1"/>
    <m/>
    <m/>
    <m/>
    <n v="26"/>
    <n v="39"/>
    <d v="2020-09-01T00:00:00"/>
    <d v="2021-07-01T00:00:00"/>
    <n v="10"/>
    <n v="0"/>
    <d v="2020-12-01T00:00:00"/>
    <n v="260"/>
    <n v="10"/>
    <n v="13"/>
    <n v="130"/>
  </r>
  <r>
    <x v="117"/>
    <x v="1"/>
    <m/>
    <m/>
    <m/>
    <n v="31"/>
    <n v="31"/>
    <d v="2020-09-01T00:00:00"/>
    <d v="2021-07-01T00:00:00"/>
    <n v="10"/>
    <n v="0"/>
    <d v="2021-01-01T00:00:00"/>
    <n v="310"/>
    <n v="10"/>
    <n v="0"/>
    <n v="0"/>
  </r>
  <r>
    <x v="117"/>
    <x v="1"/>
    <m/>
    <m/>
    <m/>
    <n v="31"/>
    <n v="48"/>
    <d v="2020-09-01T00:00:00"/>
    <d v="2021-07-01T00:00:00"/>
    <n v="10"/>
    <n v="0"/>
    <d v="2021-02-01T00:00:00"/>
    <n v="310"/>
    <n v="10"/>
    <n v="17"/>
    <n v="170"/>
  </r>
  <r>
    <x v="117"/>
    <x v="1"/>
    <m/>
    <m/>
    <m/>
    <n v="31"/>
    <n v="33"/>
    <d v="2020-09-01T00:00:00"/>
    <d v="2021-07-01T00:00:00"/>
    <n v="10"/>
    <n v="0"/>
    <d v="2021-03-01T00:00:00"/>
    <n v="310"/>
    <n v="10"/>
    <n v="2"/>
    <n v="20"/>
  </r>
  <r>
    <x v="117"/>
    <x v="1"/>
    <m/>
    <m/>
    <m/>
    <n v="31"/>
    <n v="34"/>
    <d v="2020-09-01T00:00:00"/>
    <d v="2021-07-01T00:00:00"/>
    <n v="10"/>
    <n v="0"/>
    <d v="2021-04-01T00:00:00"/>
    <n v="310"/>
    <n v="10"/>
    <n v="3"/>
    <n v="30"/>
  </r>
  <r>
    <x v="117"/>
    <x v="1"/>
    <m/>
    <m/>
    <m/>
    <n v="31"/>
    <n v="42"/>
    <d v="2020-09-01T00:00:00"/>
    <d v="2021-07-01T00:00:00"/>
    <n v="10"/>
    <n v="0"/>
    <d v="2021-05-01T00:00:00"/>
    <n v="310"/>
    <n v="10"/>
    <n v="11"/>
    <n v="110"/>
  </r>
  <r>
    <x v="117"/>
    <x v="1"/>
    <m/>
    <m/>
    <m/>
    <n v="31"/>
    <n v="44"/>
    <d v="2020-09-01T00:00:00"/>
    <d v="2021-07-01T00:00:00"/>
    <n v="10"/>
    <n v="0"/>
    <d v="2021-06-01T00:00:00"/>
    <n v="310"/>
    <n v="10"/>
    <n v="13"/>
    <n v="130"/>
  </r>
  <r>
    <x v="118"/>
    <x v="0"/>
    <m/>
    <m/>
    <m/>
    <n v="0"/>
    <n v="27"/>
    <d v="2020-09-01T00:00:00"/>
    <d v="2021-07-01T00:00:00"/>
    <n v="10"/>
    <n v="0"/>
    <d v="2020-09-01T00:00:00"/>
    <n v="0"/>
    <n v="10"/>
    <n v="27"/>
    <n v="270"/>
  </r>
  <r>
    <x v="118"/>
    <x v="1"/>
    <m/>
    <m/>
    <m/>
    <n v="16"/>
    <n v="33"/>
    <d v="2020-09-01T00:00:00"/>
    <d v="2021-07-01T00:00:00"/>
    <n v="10"/>
    <n v="0"/>
    <d v="2020-10-01T00:00:00"/>
    <n v="160"/>
    <n v="10"/>
    <n v="17"/>
    <n v="170"/>
  </r>
  <r>
    <x v="118"/>
    <x v="1"/>
    <m/>
    <m/>
    <m/>
    <n v="16"/>
    <n v="36"/>
    <d v="2020-09-01T00:00:00"/>
    <d v="2021-07-01T00:00:00"/>
    <n v="10"/>
    <n v="0"/>
    <d v="2020-11-01T00:00:00"/>
    <n v="160"/>
    <n v="10"/>
    <n v="20"/>
    <n v="200"/>
  </r>
  <r>
    <x v="118"/>
    <x v="1"/>
    <m/>
    <m/>
    <m/>
    <n v="21"/>
    <n v="36"/>
    <d v="2020-09-01T00:00:00"/>
    <d v="2021-07-01T00:00:00"/>
    <n v="10"/>
    <n v="0"/>
    <d v="2020-12-01T00:00:00"/>
    <n v="210"/>
    <n v="10"/>
    <n v="15"/>
    <n v="150"/>
  </r>
  <r>
    <x v="118"/>
    <x v="1"/>
    <m/>
    <m/>
    <m/>
    <n v="26"/>
    <n v="40"/>
    <d v="2020-09-01T00:00:00"/>
    <d v="2021-07-01T00:00:00"/>
    <n v="10"/>
    <n v="0"/>
    <d v="2021-01-01T00:00:00"/>
    <n v="260"/>
    <n v="10"/>
    <n v="14"/>
    <n v="140"/>
  </r>
  <r>
    <x v="118"/>
    <x v="1"/>
    <m/>
    <m/>
    <m/>
    <n v="26"/>
    <n v="31"/>
    <d v="2020-09-01T00:00:00"/>
    <d v="2021-07-01T00:00:00"/>
    <n v="10"/>
    <n v="0"/>
    <d v="2021-02-01T00:00:00"/>
    <n v="260"/>
    <n v="10"/>
    <n v="5"/>
    <n v="50"/>
  </r>
  <r>
    <x v="118"/>
    <x v="1"/>
    <m/>
    <m/>
    <m/>
    <n v="26"/>
    <n v="36"/>
    <d v="2020-09-01T00:00:00"/>
    <d v="2021-07-01T00:00:00"/>
    <n v="10"/>
    <n v="0"/>
    <d v="2021-03-01T00:00:00"/>
    <n v="260"/>
    <n v="10"/>
    <n v="10"/>
    <n v="100"/>
  </r>
  <r>
    <x v="118"/>
    <x v="1"/>
    <m/>
    <m/>
    <m/>
    <n v="26"/>
    <n v="30"/>
    <d v="2020-09-01T00:00:00"/>
    <d v="2021-07-01T00:00:00"/>
    <n v="10"/>
    <n v="0"/>
    <d v="2021-04-01T00:00:00"/>
    <n v="260"/>
    <n v="10"/>
    <n v="4"/>
    <n v="40"/>
  </r>
  <r>
    <x v="118"/>
    <x v="1"/>
    <m/>
    <m/>
    <m/>
    <n v="26"/>
    <n v="20"/>
    <d v="2020-09-01T00:00:00"/>
    <d v="2021-07-01T00:00:00"/>
    <n v="10"/>
    <n v="0"/>
    <d v="2021-05-01T00:00:00"/>
    <n v="260"/>
    <n v="10"/>
    <n v="0"/>
    <n v="0"/>
  </r>
  <r>
    <x v="118"/>
    <x v="1"/>
    <m/>
    <m/>
    <m/>
    <n v="26"/>
    <n v="35"/>
    <d v="2020-09-01T00:00:00"/>
    <d v="2021-07-01T00:00:00"/>
    <n v="10"/>
    <n v="0"/>
    <d v="2021-06-01T00:00:00"/>
    <n v="260"/>
    <n v="10"/>
    <n v="9"/>
    <n v="90"/>
  </r>
  <r>
    <x v="119"/>
    <x v="0"/>
    <m/>
    <m/>
    <m/>
    <n v="0"/>
    <n v="21"/>
    <d v="2020-09-01T00:00:00"/>
    <d v="2021-07-01T00:00:00"/>
    <n v="10"/>
    <n v="0"/>
    <d v="2020-09-01T00:00:00"/>
    <n v="0"/>
    <n v="10"/>
    <n v="21"/>
    <n v="210"/>
  </r>
  <r>
    <x v="119"/>
    <x v="2"/>
    <m/>
    <m/>
    <m/>
    <n v="14"/>
    <n v="22"/>
    <d v="2020-09-01T00:00:00"/>
    <d v="2021-07-01T00:00:00"/>
    <n v="10"/>
    <n v="0"/>
    <d v="2020-10-01T00:00:00"/>
    <n v="350"/>
    <n v="25"/>
    <n v="8"/>
    <n v="200"/>
  </r>
  <r>
    <x v="119"/>
    <x v="2"/>
    <m/>
    <m/>
    <m/>
    <n v="9"/>
    <n v="21"/>
    <d v="2020-09-01T00:00:00"/>
    <d v="2021-07-01T00:00:00"/>
    <n v="10"/>
    <n v="0"/>
    <d v="2020-11-01T00:00:00"/>
    <n v="225"/>
    <n v="25"/>
    <n v="12"/>
    <n v="300"/>
  </r>
  <r>
    <x v="119"/>
    <x v="2"/>
    <m/>
    <m/>
    <m/>
    <n v="16"/>
    <n v="26"/>
    <d v="2020-09-01T00:00:00"/>
    <d v="2021-07-01T00:00:00"/>
    <n v="10"/>
    <n v="0"/>
    <d v="2020-12-01T00:00:00"/>
    <n v="400"/>
    <n v="25"/>
    <n v="10"/>
    <n v="250"/>
  </r>
  <r>
    <x v="119"/>
    <x v="2"/>
    <m/>
    <m/>
    <m/>
    <n v="16"/>
    <n v="17"/>
    <d v="2020-09-01T00:00:00"/>
    <d v="2021-07-01T00:00:00"/>
    <n v="10"/>
    <n v="0"/>
    <d v="2021-01-01T00:00:00"/>
    <n v="400"/>
    <n v="25"/>
    <n v="1"/>
    <n v="25"/>
  </r>
  <r>
    <x v="119"/>
    <x v="2"/>
    <m/>
    <m/>
    <m/>
    <n v="16"/>
    <n v="22"/>
    <d v="2020-09-01T00:00:00"/>
    <d v="2021-07-01T00:00:00"/>
    <n v="10"/>
    <n v="0"/>
    <d v="2021-02-01T00:00:00"/>
    <n v="400"/>
    <n v="25"/>
    <n v="6"/>
    <n v="150"/>
  </r>
  <r>
    <x v="119"/>
    <x v="2"/>
    <m/>
    <m/>
    <m/>
    <n v="16"/>
    <n v="24"/>
    <d v="2020-09-01T00:00:00"/>
    <d v="2021-07-01T00:00:00"/>
    <n v="10"/>
    <n v="0"/>
    <d v="2021-03-01T00:00:00"/>
    <n v="400"/>
    <n v="25"/>
    <n v="8"/>
    <n v="200"/>
  </r>
  <r>
    <x v="119"/>
    <x v="2"/>
    <m/>
    <m/>
    <m/>
    <n v="16"/>
    <n v="21"/>
    <d v="2020-09-01T00:00:00"/>
    <d v="2021-07-01T00:00:00"/>
    <n v="10"/>
    <n v="0"/>
    <d v="2021-04-01T00:00:00"/>
    <n v="400"/>
    <n v="25"/>
    <n v="5"/>
    <n v="125"/>
  </r>
  <r>
    <x v="119"/>
    <x v="2"/>
    <m/>
    <m/>
    <m/>
    <n v="16"/>
    <n v="22"/>
    <d v="2020-09-01T00:00:00"/>
    <d v="2021-07-01T00:00:00"/>
    <n v="10"/>
    <n v="0"/>
    <d v="2021-05-01T00:00:00"/>
    <n v="400"/>
    <n v="25"/>
    <n v="6"/>
    <n v="150"/>
  </r>
  <r>
    <x v="119"/>
    <x v="2"/>
    <m/>
    <m/>
    <m/>
    <n v="16"/>
    <n v="21"/>
    <d v="2020-09-01T00:00:00"/>
    <d v="2021-07-01T00:00:00"/>
    <n v="10"/>
    <n v="0"/>
    <d v="2021-06-01T00:00:00"/>
    <n v="400"/>
    <n v="25"/>
    <n v="5"/>
    <n v="125"/>
  </r>
  <r>
    <x v="120"/>
    <x v="0"/>
    <m/>
    <m/>
    <m/>
    <n v="0"/>
    <n v="21"/>
    <d v="2020-09-01T00:00:00"/>
    <d v="2021-07-01T00:00:00"/>
    <n v="10"/>
    <n v="0"/>
    <d v="2020-09-01T00:00:00"/>
    <n v="0"/>
    <n v="10"/>
    <n v="21"/>
    <n v="210"/>
  </r>
  <r>
    <x v="120"/>
    <x v="2"/>
    <m/>
    <m/>
    <m/>
    <n v="13"/>
    <n v="17"/>
    <d v="2020-09-01T00:00:00"/>
    <d v="2021-07-01T00:00:00"/>
    <n v="10"/>
    <n v="0"/>
    <d v="2020-10-01T00:00:00"/>
    <n v="325"/>
    <n v="25"/>
    <n v="4"/>
    <n v="100"/>
  </r>
  <r>
    <x v="120"/>
    <x v="2"/>
    <m/>
    <m/>
    <m/>
    <n v="9"/>
    <n v="18"/>
    <d v="2020-09-01T00:00:00"/>
    <d v="2021-07-01T00:00:00"/>
    <n v="10"/>
    <n v="0"/>
    <d v="2020-11-01T00:00:00"/>
    <n v="225"/>
    <n v="25"/>
    <n v="9"/>
    <n v="225"/>
  </r>
  <r>
    <x v="120"/>
    <x v="2"/>
    <m/>
    <m/>
    <m/>
    <n v="16"/>
    <n v="19"/>
    <d v="2020-09-01T00:00:00"/>
    <d v="2021-07-01T00:00:00"/>
    <n v="10"/>
    <n v="0"/>
    <d v="2020-12-01T00:00:00"/>
    <n v="400"/>
    <n v="25"/>
    <n v="3"/>
    <n v="75"/>
  </r>
  <r>
    <x v="120"/>
    <x v="2"/>
    <m/>
    <m/>
    <m/>
    <n v="16"/>
    <n v="19"/>
    <d v="2020-09-01T00:00:00"/>
    <d v="2021-07-01T00:00:00"/>
    <n v="10"/>
    <n v="0"/>
    <d v="2021-01-01T00:00:00"/>
    <n v="400"/>
    <n v="25"/>
    <n v="3"/>
    <n v="75"/>
  </r>
  <r>
    <x v="120"/>
    <x v="2"/>
    <m/>
    <m/>
    <m/>
    <n v="16"/>
    <n v="20"/>
    <d v="2020-09-01T00:00:00"/>
    <d v="2021-07-01T00:00:00"/>
    <n v="10"/>
    <n v="0"/>
    <d v="2021-02-01T00:00:00"/>
    <n v="400"/>
    <n v="25"/>
    <n v="4"/>
    <n v="100"/>
  </r>
  <r>
    <x v="120"/>
    <x v="2"/>
    <m/>
    <m/>
    <m/>
    <n v="16"/>
    <n v="20"/>
    <d v="2020-09-01T00:00:00"/>
    <d v="2021-07-01T00:00:00"/>
    <n v="10"/>
    <n v="0"/>
    <d v="2021-03-01T00:00:00"/>
    <n v="400"/>
    <n v="25"/>
    <n v="4"/>
    <n v="100"/>
  </r>
  <r>
    <x v="120"/>
    <x v="2"/>
    <m/>
    <m/>
    <m/>
    <n v="16"/>
    <n v="13"/>
    <d v="2020-09-01T00:00:00"/>
    <d v="2021-07-01T00:00:00"/>
    <n v="10"/>
    <n v="0"/>
    <d v="2021-04-01T00:00:00"/>
    <n v="400"/>
    <n v="25"/>
    <n v="0"/>
    <n v="0"/>
  </r>
  <r>
    <x v="120"/>
    <x v="2"/>
    <m/>
    <m/>
    <m/>
    <n v="16"/>
    <n v="27"/>
    <d v="2020-09-01T00:00:00"/>
    <d v="2021-07-01T00:00:00"/>
    <n v="10"/>
    <n v="0"/>
    <d v="2021-05-01T00:00:00"/>
    <n v="400"/>
    <n v="25"/>
    <n v="11"/>
    <n v="275"/>
  </r>
  <r>
    <x v="120"/>
    <x v="2"/>
    <m/>
    <m/>
    <m/>
    <n v="16"/>
    <n v="21"/>
    <d v="2020-09-01T00:00:00"/>
    <d v="2021-07-01T00:00:00"/>
    <n v="10"/>
    <n v="0"/>
    <d v="2021-06-01T00:00:00"/>
    <n v="400"/>
    <n v="25"/>
    <n v="5"/>
    <n v="125"/>
  </r>
  <r>
    <x v="121"/>
    <x v="0"/>
    <m/>
    <m/>
    <m/>
    <n v="0"/>
    <n v="16"/>
    <d v="2020-09-01T00:00:00"/>
    <d v="2021-07-01T00:00:00"/>
    <n v="10"/>
    <n v="0"/>
    <d v="2020-09-01T00:00:00"/>
    <n v="0"/>
    <n v="10"/>
    <n v="16"/>
    <n v="160"/>
  </r>
  <r>
    <x v="121"/>
    <x v="1"/>
    <m/>
    <m/>
    <m/>
    <n v="6"/>
    <n v="18"/>
    <d v="2020-09-01T00:00:00"/>
    <d v="2021-07-01T00:00:00"/>
    <n v="10"/>
    <n v="0"/>
    <d v="2020-10-01T00:00:00"/>
    <n v="60"/>
    <n v="10"/>
    <n v="12"/>
    <n v="120"/>
  </r>
  <r>
    <x v="121"/>
    <x v="1"/>
    <m/>
    <m/>
    <m/>
    <n v="13"/>
    <n v="19"/>
    <d v="2020-09-01T00:00:00"/>
    <d v="2021-07-01T00:00:00"/>
    <n v="10"/>
    <n v="0"/>
    <d v="2020-11-01T00:00:00"/>
    <n v="130"/>
    <n v="10"/>
    <n v="6"/>
    <n v="60"/>
  </r>
  <r>
    <x v="121"/>
    <x v="1"/>
    <m/>
    <m/>
    <m/>
    <n v="14"/>
    <n v="17"/>
    <d v="2020-09-01T00:00:00"/>
    <d v="2021-07-01T00:00:00"/>
    <n v="10"/>
    <n v="0"/>
    <d v="2020-12-01T00:00:00"/>
    <n v="140"/>
    <n v="10"/>
    <n v="3"/>
    <n v="30"/>
  </r>
  <r>
    <x v="121"/>
    <x v="1"/>
    <m/>
    <m/>
    <m/>
    <n v="14"/>
    <n v="18"/>
    <d v="2020-09-01T00:00:00"/>
    <d v="2021-07-01T00:00:00"/>
    <n v="10"/>
    <n v="0"/>
    <d v="2021-01-01T00:00:00"/>
    <n v="140"/>
    <n v="10"/>
    <n v="4"/>
    <n v="40"/>
  </r>
  <r>
    <x v="121"/>
    <x v="1"/>
    <m/>
    <m/>
    <m/>
    <n v="14"/>
    <n v="17"/>
    <d v="2020-09-01T00:00:00"/>
    <d v="2021-07-01T00:00:00"/>
    <n v="10"/>
    <n v="0"/>
    <d v="2021-02-01T00:00:00"/>
    <n v="140"/>
    <n v="10"/>
    <n v="3"/>
    <n v="30"/>
  </r>
  <r>
    <x v="121"/>
    <x v="1"/>
    <m/>
    <m/>
    <m/>
    <n v="14"/>
    <n v="16"/>
    <d v="2020-09-01T00:00:00"/>
    <d v="2021-07-01T00:00:00"/>
    <n v="10"/>
    <n v="0"/>
    <d v="2021-03-01T00:00:00"/>
    <n v="140"/>
    <n v="10"/>
    <n v="2"/>
    <n v="20"/>
  </r>
  <r>
    <x v="121"/>
    <x v="1"/>
    <m/>
    <m/>
    <m/>
    <n v="14"/>
    <n v="17"/>
    <d v="2020-09-01T00:00:00"/>
    <d v="2021-07-01T00:00:00"/>
    <n v="10"/>
    <n v="0"/>
    <d v="2021-04-01T00:00:00"/>
    <n v="140"/>
    <n v="10"/>
    <n v="3"/>
    <n v="30"/>
  </r>
  <r>
    <x v="121"/>
    <x v="1"/>
    <m/>
    <m/>
    <m/>
    <n v="14"/>
    <n v="16"/>
    <d v="2020-09-01T00:00:00"/>
    <d v="2021-07-01T00:00:00"/>
    <n v="10"/>
    <n v="0"/>
    <d v="2021-05-01T00:00:00"/>
    <n v="140"/>
    <n v="10"/>
    <n v="2"/>
    <n v="20"/>
  </r>
  <r>
    <x v="121"/>
    <x v="1"/>
    <m/>
    <m/>
    <m/>
    <n v="14"/>
    <n v="17"/>
    <d v="2020-09-01T00:00:00"/>
    <d v="2021-07-01T00:00:00"/>
    <n v="10"/>
    <n v="0"/>
    <d v="2021-06-01T00:00:00"/>
    <n v="140"/>
    <n v="10"/>
    <n v="3"/>
    <n v="30"/>
  </r>
  <r>
    <x v="122"/>
    <x v="0"/>
    <m/>
    <m/>
    <m/>
    <n v="0"/>
    <n v="12"/>
    <d v="2020-09-01T00:00:00"/>
    <d v="2020-11-01T00:00:00"/>
    <n v="2"/>
    <n v="7"/>
    <d v="2020-09-01T00:00:00"/>
    <n v="0"/>
    <n v="10"/>
    <n v="12"/>
    <n v="120"/>
  </r>
  <r>
    <x v="122"/>
    <x v="0"/>
    <m/>
    <m/>
    <m/>
    <n v="0"/>
    <n v="13"/>
    <d v="2020-09-01T00:00:00"/>
    <d v="2020-11-01T00:00:00"/>
    <n v="2"/>
    <n v="7"/>
    <d v="2020-10-01T00:00:00"/>
    <n v="0"/>
    <n v="10"/>
    <n v="13"/>
    <n v="130"/>
  </r>
  <r>
    <x v="122"/>
    <x v="0"/>
    <m/>
    <m/>
    <m/>
    <n v="0"/>
    <n v="15"/>
    <d v="2020-09-01T00:00:00"/>
    <d v="2020-11-01T00:00:00"/>
    <n v="2"/>
    <n v="7"/>
    <d v="2020-11-01T00:00:00"/>
    <n v="0"/>
    <n v="10"/>
    <n v="15"/>
    <n v="150"/>
  </r>
  <r>
    <x v="123"/>
    <x v="0"/>
    <m/>
    <m/>
    <m/>
    <n v="0"/>
    <n v="14"/>
    <d v="2020-09-01T00:00:00"/>
    <d v="2021-07-01T00:00:00"/>
    <n v="10"/>
    <n v="0"/>
    <d v="2020-09-01T00:00:00"/>
    <n v="0"/>
    <n v="10"/>
    <n v="14"/>
    <n v="140"/>
  </r>
  <r>
    <x v="123"/>
    <x v="0"/>
    <m/>
    <m/>
    <m/>
    <n v="0"/>
    <n v="15"/>
    <d v="2020-09-01T00:00:00"/>
    <d v="2021-07-01T00:00:00"/>
    <n v="10"/>
    <n v="0"/>
    <d v="2020-10-01T00:00:00"/>
    <n v="0"/>
    <n v="10"/>
    <n v="15"/>
    <n v="150"/>
  </r>
  <r>
    <x v="123"/>
    <x v="0"/>
    <m/>
    <m/>
    <m/>
    <n v="0"/>
    <n v="17"/>
    <d v="2020-09-01T00:00:00"/>
    <d v="2021-07-01T00:00:00"/>
    <n v="10"/>
    <n v="0"/>
    <d v="2020-11-01T00:00:00"/>
    <n v="0"/>
    <n v="10"/>
    <n v="17"/>
    <n v="170"/>
  </r>
  <r>
    <x v="123"/>
    <x v="0"/>
    <m/>
    <m/>
    <m/>
    <n v="0"/>
    <n v="11"/>
    <d v="2020-09-01T00:00:00"/>
    <d v="2021-07-01T00:00:00"/>
    <n v="10"/>
    <n v="0"/>
    <d v="2020-12-01T00:00:00"/>
    <n v="0"/>
    <n v="10"/>
    <n v="11"/>
    <n v="110"/>
  </r>
  <r>
    <x v="123"/>
    <x v="0"/>
    <m/>
    <m/>
    <m/>
    <n v="0"/>
    <n v="10"/>
    <d v="2020-09-01T00:00:00"/>
    <d v="2021-07-01T00:00:00"/>
    <n v="10"/>
    <n v="0"/>
    <d v="2021-01-01T00:00:00"/>
    <n v="0"/>
    <n v="10"/>
    <n v="10"/>
    <n v="100"/>
  </r>
  <r>
    <x v="123"/>
    <x v="0"/>
    <m/>
    <m/>
    <m/>
    <n v="0"/>
    <n v="15"/>
    <d v="2020-09-01T00:00:00"/>
    <d v="2021-07-01T00:00:00"/>
    <n v="10"/>
    <n v="0"/>
    <d v="2021-02-01T00:00:00"/>
    <n v="0"/>
    <n v="10"/>
    <n v="15"/>
    <n v="150"/>
  </r>
  <r>
    <x v="123"/>
    <x v="0"/>
    <m/>
    <m/>
    <m/>
    <n v="0"/>
    <n v="14"/>
    <d v="2020-09-01T00:00:00"/>
    <d v="2021-07-01T00:00:00"/>
    <n v="10"/>
    <n v="0"/>
    <d v="2021-03-01T00:00:00"/>
    <n v="0"/>
    <n v="10"/>
    <n v="14"/>
    <n v="140"/>
  </r>
  <r>
    <x v="123"/>
    <x v="0"/>
    <m/>
    <m/>
    <m/>
    <n v="0"/>
    <n v="13"/>
    <d v="2020-09-01T00:00:00"/>
    <d v="2021-07-01T00:00:00"/>
    <n v="10"/>
    <n v="0"/>
    <d v="2021-04-01T00:00:00"/>
    <n v="0"/>
    <n v="10"/>
    <n v="13"/>
    <n v="130"/>
  </r>
  <r>
    <x v="123"/>
    <x v="0"/>
    <m/>
    <m/>
    <m/>
    <n v="0"/>
    <n v="12"/>
    <d v="2020-09-01T00:00:00"/>
    <d v="2021-07-01T00:00:00"/>
    <n v="10"/>
    <n v="0"/>
    <d v="2021-05-01T00:00:00"/>
    <n v="0"/>
    <n v="10"/>
    <n v="12"/>
    <n v="120"/>
  </r>
  <r>
    <x v="123"/>
    <x v="0"/>
    <m/>
    <m/>
    <m/>
    <n v="0"/>
    <n v="14"/>
    <d v="2020-09-01T00:00:00"/>
    <d v="2021-07-01T00:00:00"/>
    <n v="10"/>
    <n v="0"/>
    <d v="2021-06-01T00:00:00"/>
    <n v="0"/>
    <n v="10"/>
    <n v="14"/>
    <n v="140"/>
  </r>
  <r>
    <x v="124"/>
    <x v="0"/>
    <m/>
    <m/>
    <m/>
    <n v="0"/>
    <n v="11"/>
    <d v="2020-09-01T00:00:00"/>
    <d v="2021-07-01T00:00:00"/>
    <n v="10"/>
    <n v="0"/>
    <d v="2020-09-01T00:00:00"/>
    <n v="0"/>
    <n v="10"/>
    <n v="11"/>
    <n v="110"/>
  </r>
  <r>
    <x v="124"/>
    <x v="2"/>
    <m/>
    <m/>
    <m/>
    <n v="4"/>
    <n v="11"/>
    <d v="2020-09-01T00:00:00"/>
    <d v="2021-07-01T00:00:00"/>
    <n v="10"/>
    <n v="0"/>
    <d v="2020-10-01T00:00:00"/>
    <n v="100"/>
    <n v="25"/>
    <n v="7"/>
    <n v="175"/>
  </r>
  <r>
    <x v="124"/>
    <x v="2"/>
    <m/>
    <m/>
    <m/>
    <n v="11"/>
    <n v="12"/>
    <d v="2020-09-01T00:00:00"/>
    <d v="2021-07-01T00:00:00"/>
    <n v="10"/>
    <n v="0"/>
    <d v="2020-11-01T00:00:00"/>
    <n v="275"/>
    <n v="25"/>
    <n v="1"/>
    <n v="25"/>
  </r>
  <r>
    <x v="124"/>
    <x v="2"/>
    <m/>
    <m/>
    <m/>
    <n v="11"/>
    <n v="14"/>
    <d v="2020-09-01T00:00:00"/>
    <d v="2021-07-01T00:00:00"/>
    <n v="10"/>
    <n v="0"/>
    <d v="2020-12-01T00:00:00"/>
    <n v="275"/>
    <n v="25"/>
    <n v="3"/>
    <n v="75"/>
  </r>
  <r>
    <x v="124"/>
    <x v="2"/>
    <m/>
    <m/>
    <m/>
    <n v="11"/>
    <n v="12"/>
    <d v="2020-09-01T00:00:00"/>
    <d v="2021-07-01T00:00:00"/>
    <n v="10"/>
    <n v="0"/>
    <d v="2021-01-01T00:00:00"/>
    <n v="275"/>
    <n v="25"/>
    <n v="1"/>
    <n v="25"/>
  </r>
  <r>
    <x v="124"/>
    <x v="2"/>
    <m/>
    <m/>
    <m/>
    <n v="11"/>
    <n v="12"/>
    <d v="2020-09-01T00:00:00"/>
    <d v="2021-07-01T00:00:00"/>
    <n v="10"/>
    <n v="0"/>
    <d v="2021-02-01T00:00:00"/>
    <n v="275"/>
    <n v="25"/>
    <n v="1"/>
    <n v="25"/>
  </r>
  <r>
    <x v="124"/>
    <x v="2"/>
    <m/>
    <m/>
    <m/>
    <n v="11"/>
    <n v="13"/>
    <d v="2020-09-01T00:00:00"/>
    <d v="2021-07-01T00:00:00"/>
    <n v="10"/>
    <n v="0"/>
    <d v="2021-03-01T00:00:00"/>
    <n v="275"/>
    <n v="25"/>
    <n v="2"/>
    <n v="50"/>
  </r>
  <r>
    <x v="124"/>
    <x v="2"/>
    <m/>
    <m/>
    <m/>
    <n v="11"/>
    <n v="12"/>
    <d v="2020-09-01T00:00:00"/>
    <d v="2021-07-01T00:00:00"/>
    <n v="10"/>
    <n v="0"/>
    <d v="2021-04-01T00:00:00"/>
    <n v="275"/>
    <n v="25"/>
    <n v="1"/>
    <n v="25"/>
  </r>
  <r>
    <x v="124"/>
    <x v="2"/>
    <m/>
    <m/>
    <m/>
    <n v="11"/>
    <n v="13"/>
    <d v="2020-09-01T00:00:00"/>
    <d v="2021-07-01T00:00:00"/>
    <n v="10"/>
    <n v="0"/>
    <d v="2021-05-01T00:00:00"/>
    <n v="275"/>
    <n v="25"/>
    <n v="2"/>
    <n v="50"/>
  </r>
  <r>
    <x v="124"/>
    <x v="2"/>
    <m/>
    <m/>
    <m/>
    <n v="11"/>
    <n v="13"/>
    <d v="2020-09-01T00:00:00"/>
    <d v="2021-07-01T00:00:00"/>
    <n v="10"/>
    <n v="0"/>
    <d v="2021-06-01T00:00:00"/>
    <n v="275"/>
    <n v="25"/>
    <n v="2"/>
    <n v="50"/>
  </r>
  <r>
    <x v="125"/>
    <x v="0"/>
    <m/>
    <m/>
    <m/>
    <n v="0"/>
    <n v="13"/>
    <d v="2020-09-01T00:00:00"/>
    <d v="2021-07-01T00:00:00"/>
    <n v="10"/>
    <n v="0"/>
    <d v="2020-09-01T00:00:00"/>
    <n v="0"/>
    <n v="10"/>
    <n v="13"/>
    <n v="130"/>
  </r>
  <r>
    <x v="125"/>
    <x v="1"/>
    <m/>
    <m/>
    <m/>
    <n v="5"/>
    <n v="14"/>
    <d v="2020-09-01T00:00:00"/>
    <d v="2021-07-01T00:00:00"/>
    <n v="10"/>
    <n v="0"/>
    <d v="2020-10-01T00:00:00"/>
    <n v="50"/>
    <n v="10"/>
    <n v="9"/>
    <n v="90"/>
  </r>
  <r>
    <x v="125"/>
    <x v="1"/>
    <m/>
    <m/>
    <m/>
    <n v="7"/>
    <n v="15"/>
    <d v="2020-09-01T00:00:00"/>
    <d v="2021-07-01T00:00:00"/>
    <n v="10"/>
    <n v="0"/>
    <d v="2020-11-01T00:00:00"/>
    <n v="70"/>
    <n v="10"/>
    <n v="8"/>
    <n v="80"/>
  </r>
  <r>
    <x v="125"/>
    <x v="1"/>
    <m/>
    <m/>
    <m/>
    <n v="11"/>
    <n v="14"/>
    <d v="2020-09-01T00:00:00"/>
    <d v="2021-07-01T00:00:00"/>
    <n v="10"/>
    <n v="0"/>
    <d v="2020-12-01T00:00:00"/>
    <n v="110"/>
    <n v="10"/>
    <n v="3"/>
    <n v="30"/>
  </r>
  <r>
    <x v="125"/>
    <x v="1"/>
    <m/>
    <m/>
    <m/>
    <n v="11"/>
    <n v="15"/>
    <d v="2020-09-01T00:00:00"/>
    <d v="2021-07-01T00:00:00"/>
    <n v="10"/>
    <n v="0"/>
    <d v="2021-01-01T00:00:00"/>
    <n v="110"/>
    <n v="10"/>
    <n v="4"/>
    <n v="40"/>
  </r>
  <r>
    <x v="125"/>
    <x v="1"/>
    <m/>
    <m/>
    <m/>
    <n v="11"/>
    <n v="14"/>
    <d v="2020-09-01T00:00:00"/>
    <d v="2021-07-01T00:00:00"/>
    <n v="10"/>
    <n v="0"/>
    <d v="2021-02-01T00:00:00"/>
    <n v="110"/>
    <n v="10"/>
    <n v="3"/>
    <n v="30"/>
  </r>
  <r>
    <x v="125"/>
    <x v="1"/>
    <m/>
    <m/>
    <m/>
    <n v="11"/>
    <n v="14"/>
    <d v="2020-09-01T00:00:00"/>
    <d v="2021-07-01T00:00:00"/>
    <n v="10"/>
    <n v="0"/>
    <d v="2021-03-01T00:00:00"/>
    <n v="110"/>
    <n v="10"/>
    <n v="3"/>
    <n v="30"/>
  </r>
  <r>
    <x v="125"/>
    <x v="1"/>
    <m/>
    <m/>
    <m/>
    <n v="11"/>
    <n v="13"/>
    <d v="2020-09-01T00:00:00"/>
    <d v="2021-07-01T00:00:00"/>
    <n v="10"/>
    <n v="0"/>
    <d v="2021-04-01T00:00:00"/>
    <n v="110"/>
    <n v="10"/>
    <n v="2"/>
    <n v="20"/>
  </r>
  <r>
    <x v="125"/>
    <x v="1"/>
    <m/>
    <m/>
    <m/>
    <n v="11"/>
    <n v="13"/>
    <d v="2020-09-01T00:00:00"/>
    <d v="2021-07-01T00:00:00"/>
    <n v="10"/>
    <n v="0"/>
    <d v="2021-05-01T00:00:00"/>
    <n v="110"/>
    <n v="10"/>
    <n v="2"/>
    <n v="20"/>
  </r>
  <r>
    <x v="125"/>
    <x v="1"/>
    <m/>
    <m/>
    <m/>
    <n v="11"/>
    <n v="13"/>
    <d v="2020-09-01T00:00:00"/>
    <d v="2021-07-01T00:00:00"/>
    <n v="10"/>
    <n v="0"/>
    <d v="2021-06-01T00:00:00"/>
    <n v="110"/>
    <n v="10"/>
    <n v="2"/>
    <n v="20"/>
  </r>
  <r>
    <x v="126"/>
    <x v="0"/>
    <m/>
    <m/>
    <m/>
    <n v="0"/>
    <n v="13"/>
    <d v="2020-09-01T00:00:00"/>
    <d v="2021-07-01T00:00:00"/>
    <n v="10"/>
    <n v="0"/>
    <d v="2020-09-01T00:00:00"/>
    <n v="0"/>
    <n v="10"/>
    <n v="13"/>
    <n v="130"/>
  </r>
  <r>
    <x v="126"/>
    <x v="1"/>
    <m/>
    <m/>
    <m/>
    <n v="3"/>
    <n v="11"/>
    <d v="2020-09-01T00:00:00"/>
    <d v="2021-07-01T00:00:00"/>
    <n v="10"/>
    <n v="0"/>
    <d v="2020-10-01T00:00:00"/>
    <n v="30"/>
    <n v="10"/>
    <n v="8"/>
    <n v="80"/>
  </r>
  <r>
    <x v="126"/>
    <x v="1"/>
    <m/>
    <m/>
    <m/>
    <n v="10"/>
    <n v="14"/>
    <d v="2020-09-01T00:00:00"/>
    <d v="2021-07-01T00:00:00"/>
    <n v="10"/>
    <n v="0"/>
    <d v="2020-11-01T00:00:00"/>
    <n v="100"/>
    <n v="10"/>
    <n v="4"/>
    <n v="40"/>
  </r>
  <r>
    <x v="126"/>
    <x v="1"/>
    <m/>
    <m/>
    <m/>
    <n v="8"/>
    <n v="12"/>
    <d v="2020-09-01T00:00:00"/>
    <d v="2021-07-01T00:00:00"/>
    <n v="10"/>
    <n v="0"/>
    <d v="2020-12-01T00:00:00"/>
    <n v="80"/>
    <n v="10"/>
    <n v="4"/>
    <n v="40"/>
  </r>
  <r>
    <x v="126"/>
    <x v="1"/>
    <m/>
    <m/>
    <m/>
    <n v="10"/>
    <n v="11"/>
    <d v="2020-09-01T00:00:00"/>
    <d v="2021-07-01T00:00:00"/>
    <n v="10"/>
    <n v="0"/>
    <d v="2021-01-01T00:00:00"/>
    <n v="100"/>
    <n v="10"/>
    <n v="1"/>
    <n v="10"/>
  </r>
  <r>
    <x v="126"/>
    <x v="1"/>
    <m/>
    <m/>
    <m/>
    <n v="10"/>
    <n v="10"/>
    <d v="2020-09-01T00:00:00"/>
    <d v="2021-07-01T00:00:00"/>
    <n v="10"/>
    <n v="0"/>
    <d v="2021-02-01T00:00:00"/>
    <n v="100"/>
    <n v="10"/>
    <n v="0"/>
    <n v="0"/>
  </r>
  <r>
    <x v="126"/>
    <x v="1"/>
    <m/>
    <m/>
    <m/>
    <n v="10"/>
    <n v="12"/>
    <d v="2020-09-01T00:00:00"/>
    <d v="2021-07-01T00:00:00"/>
    <n v="10"/>
    <n v="0"/>
    <d v="2021-03-01T00:00:00"/>
    <n v="100"/>
    <n v="10"/>
    <n v="2"/>
    <n v="20"/>
  </r>
  <r>
    <x v="126"/>
    <x v="1"/>
    <m/>
    <m/>
    <m/>
    <n v="10"/>
    <n v="15"/>
    <d v="2020-09-01T00:00:00"/>
    <d v="2021-07-01T00:00:00"/>
    <n v="10"/>
    <n v="0"/>
    <d v="2021-04-01T00:00:00"/>
    <n v="100"/>
    <n v="10"/>
    <n v="5"/>
    <n v="50"/>
  </r>
  <r>
    <x v="126"/>
    <x v="1"/>
    <m/>
    <m/>
    <m/>
    <n v="10"/>
    <n v="10"/>
    <d v="2020-09-01T00:00:00"/>
    <d v="2021-07-01T00:00:00"/>
    <n v="10"/>
    <n v="0"/>
    <d v="2021-05-01T00:00:00"/>
    <n v="100"/>
    <n v="10"/>
    <n v="0"/>
    <n v="0"/>
  </r>
  <r>
    <x v="126"/>
    <x v="1"/>
    <m/>
    <m/>
    <m/>
    <n v="10"/>
    <n v="16"/>
    <d v="2020-09-01T00:00:00"/>
    <d v="2021-07-01T00:00:00"/>
    <n v="10"/>
    <n v="0"/>
    <d v="2021-06-01T00:00:00"/>
    <n v="100"/>
    <n v="10"/>
    <n v="6"/>
    <n v="60"/>
  </r>
  <r>
    <x v="127"/>
    <x v="0"/>
    <m/>
    <m/>
    <m/>
    <n v="0"/>
    <n v="10"/>
    <d v="2020-09-01T00:00:00"/>
    <d v="2020-10-01T00:00:00"/>
    <n v="1"/>
    <n v="8"/>
    <d v="2020-09-01T00:00:00"/>
    <n v="0"/>
    <n v="10"/>
    <n v="10"/>
    <n v="100"/>
  </r>
  <r>
    <x v="127"/>
    <x v="0"/>
    <m/>
    <m/>
    <m/>
    <n v="0"/>
    <n v="10"/>
    <d v="2020-09-01T00:00:00"/>
    <d v="2020-10-01T00:00:00"/>
    <n v="1"/>
    <n v="8"/>
    <d v="2020-10-01T00:00:00"/>
    <n v="0"/>
    <n v="10"/>
    <n v="10"/>
    <n v="100"/>
  </r>
  <r>
    <x v="128"/>
    <x v="0"/>
    <m/>
    <m/>
    <m/>
    <n v="0"/>
    <n v="8"/>
    <d v="2020-09-01T00:00:00"/>
    <d v="2021-01-01T00:00:00"/>
    <n v="4"/>
    <n v="5"/>
    <d v="2020-09-01T00:00:00"/>
    <n v="0"/>
    <n v="10"/>
    <n v="8"/>
    <n v="80"/>
  </r>
  <r>
    <x v="128"/>
    <x v="0"/>
    <m/>
    <m/>
    <m/>
    <n v="0"/>
    <n v="9"/>
    <d v="2020-09-01T00:00:00"/>
    <d v="2021-01-01T00:00:00"/>
    <n v="4"/>
    <n v="5"/>
    <d v="2020-10-01T00:00:00"/>
    <n v="0"/>
    <n v="10"/>
    <n v="9"/>
    <n v="90"/>
  </r>
  <r>
    <x v="128"/>
    <x v="0"/>
    <m/>
    <m/>
    <m/>
    <n v="0"/>
    <n v="9"/>
    <d v="2020-09-01T00:00:00"/>
    <d v="2021-01-01T00:00:00"/>
    <n v="4"/>
    <n v="5"/>
    <d v="2020-11-01T00:00:00"/>
    <n v="0"/>
    <n v="10"/>
    <n v="9"/>
    <n v="90"/>
  </r>
  <r>
    <x v="128"/>
    <x v="0"/>
    <m/>
    <m/>
    <m/>
    <n v="0"/>
    <n v="8"/>
    <d v="2020-09-01T00:00:00"/>
    <d v="2021-01-01T00:00:00"/>
    <n v="4"/>
    <n v="5"/>
    <d v="2020-12-01T00:00:00"/>
    <n v="0"/>
    <n v="10"/>
    <n v="8"/>
    <n v="80"/>
  </r>
  <r>
    <x v="128"/>
    <x v="0"/>
    <m/>
    <m/>
    <m/>
    <n v="0"/>
    <n v="8"/>
    <d v="2020-09-01T00:00:00"/>
    <d v="2021-01-01T00:00:00"/>
    <n v="4"/>
    <n v="5"/>
    <d v="2021-01-01T00:00:00"/>
    <n v="0"/>
    <n v="10"/>
    <n v="8"/>
    <n v="80"/>
  </r>
  <r>
    <x v="129"/>
    <x v="0"/>
    <m/>
    <m/>
    <m/>
    <n v="0"/>
    <n v="7"/>
    <d v="2020-09-01T00:00:00"/>
    <d v="2021-07-01T00:00:00"/>
    <n v="10"/>
    <n v="0"/>
    <d v="2020-09-01T00:00:00"/>
    <n v="0"/>
    <n v="10"/>
    <n v="7"/>
    <n v="70"/>
  </r>
  <r>
    <x v="129"/>
    <x v="0"/>
    <m/>
    <m/>
    <m/>
    <n v="0"/>
    <n v="8"/>
    <d v="2020-09-01T00:00:00"/>
    <d v="2021-07-01T00:00:00"/>
    <n v="10"/>
    <n v="0"/>
    <d v="2020-10-01T00:00:00"/>
    <n v="0"/>
    <n v="10"/>
    <n v="8"/>
    <n v="80"/>
  </r>
  <r>
    <x v="129"/>
    <x v="0"/>
    <m/>
    <m/>
    <m/>
    <n v="0"/>
    <n v="8"/>
    <d v="2020-09-01T00:00:00"/>
    <d v="2021-07-01T00:00:00"/>
    <n v="10"/>
    <n v="0"/>
    <d v="2020-11-01T00:00:00"/>
    <n v="0"/>
    <n v="10"/>
    <n v="8"/>
    <n v="80"/>
  </r>
  <r>
    <x v="129"/>
    <x v="0"/>
    <m/>
    <m/>
    <m/>
    <n v="0"/>
    <n v="7"/>
    <d v="2020-09-01T00:00:00"/>
    <d v="2021-07-01T00:00:00"/>
    <n v="10"/>
    <n v="0"/>
    <d v="2020-12-01T00:00:00"/>
    <n v="0"/>
    <n v="10"/>
    <n v="7"/>
    <n v="70"/>
  </r>
  <r>
    <x v="129"/>
    <x v="0"/>
    <m/>
    <m/>
    <m/>
    <n v="0"/>
    <n v="8"/>
    <d v="2020-09-01T00:00:00"/>
    <d v="2021-07-01T00:00:00"/>
    <n v="10"/>
    <n v="0"/>
    <d v="2021-01-01T00:00:00"/>
    <n v="0"/>
    <n v="10"/>
    <n v="8"/>
    <n v="80"/>
  </r>
  <r>
    <x v="129"/>
    <x v="0"/>
    <m/>
    <m/>
    <m/>
    <n v="0"/>
    <n v="7"/>
    <d v="2020-09-01T00:00:00"/>
    <d v="2021-07-01T00:00:00"/>
    <n v="10"/>
    <n v="0"/>
    <d v="2021-02-01T00:00:00"/>
    <n v="0"/>
    <n v="10"/>
    <n v="7"/>
    <n v="70"/>
  </r>
  <r>
    <x v="129"/>
    <x v="0"/>
    <m/>
    <m/>
    <m/>
    <n v="0"/>
    <n v="8"/>
    <d v="2020-09-01T00:00:00"/>
    <d v="2021-07-01T00:00:00"/>
    <n v="10"/>
    <n v="0"/>
    <d v="2021-03-01T00:00:00"/>
    <n v="0"/>
    <n v="10"/>
    <n v="8"/>
    <n v="80"/>
  </r>
  <r>
    <x v="129"/>
    <x v="0"/>
    <m/>
    <m/>
    <m/>
    <n v="0"/>
    <n v="8"/>
    <d v="2020-09-01T00:00:00"/>
    <d v="2021-07-01T00:00:00"/>
    <n v="10"/>
    <n v="0"/>
    <d v="2021-04-01T00:00:00"/>
    <n v="0"/>
    <n v="10"/>
    <n v="8"/>
    <n v="80"/>
  </r>
  <r>
    <x v="129"/>
    <x v="0"/>
    <m/>
    <m/>
    <m/>
    <n v="0"/>
    <n v="7"/>
    <d v="2020-09-01T00:00:00"/>
    <d v="2021-07-01T00:00:00"/>
    <n v="10"/>
    <n v="0"/>
    <d v="2021-05-01T00:00:00"/>
    <n v="0"/>
    <n v="10"/>
    <n v="7"/>
    <n v="70"/>
  </r>
  <r>
    <x v="129"/>
    <x v="0"/>
    <m/>
    <m/>
    <m/>
    <n v="0"/>
    <n v="8"/>
    <d v="2020-09-01T00:00:00"/>
    <d v="2021-07-01T00:00:00"/>
    <n v="10"/>
    <n v="0"/>
    <d v="2021-06-01T00:00:00"/>
    <n v="0"/>
    <n v="10"/>
    <n v="8"/>
    <n v="80"/>
  </r>
  <r>
    <x v="130"/>
    <x v="0"/>
    <m/>
    <m/>
    <m/>
    <n v="0"/>
    <n v="6"/>
    <d v="2020-09-01T00:00:00"/>
    <d v="2020-10-01T00:00:00"/>
    <n v="1"/>
    <n v="8"/>
    <d v="2020-09-01T00:00:00"/>
    <n v="0"/>
    <n v="10"/>
    <n v="6"/>
    <n v="60"/>
  </r>
  <r>
    <x v="130"/>
    <x v="0"/>
    <m/>
    <m/>
    <m/>
    <n v="0"/>
    <n v="6"/>
    <d v="2020-09-01T00:00:00"/>
    <d v="2020-10-01T00:00:00"/>
    <n v="1"/>
    <n v="8"/>
    <d v="2020-10-01T00:00:00"/>
    <n v="0"/>
    <n v="10"/>
    <n v="6"/>
    <n v="60"/>
  </r>
  <r>
    <x v="131"/>
    <x v="0"/>
    <m/>
    <m/>
    <m/>
    <n v="0"/>
    <n v="3"/>
    <d v="2020-09-01T00:00:00"/>
    <d v="2021-03-01T00:00:00"/>
    <n v="6"/>
    <n v="3"/>
    <d v="2020-09-01T00:00:00"/>
    <n v="0"/>
    <n v="10"/>
    <n v="3"/>
    <n v="30"/>
  </r>
  <r>
    <x v="131"/>
    <x v="0"/>
    <m/>
    <m/>
    <m/>
    <n v="0"/>
    <n v="2"/>
    <d v="2020-09-01T00:00:00"/>
    <d v="2021-03-01T00:00:00"/>
    <n v="6"/>
    <n v="3"/>
    <d v="2020-10-01T00:00:00"/>
    <n v="0"/>
    <n v="10"/>
    <n v="2"/>
    <n v="20"/>
  </r>
  <r>
    <x v="131"/>
    <x v="0"/>
    <m/>
    <m/>
    <m/>
    <n v="0"/>
    <n v="3"/>
    <d v="2020-09-01T00:00:00"/>
    <d v="2021-03-01T00:00:00"/>
    <n v="6"/>
    <n v="3"/>
    <d v="2020-11-01T00:00:00"/>
    <n v="0"/>
    <n v="10"/>
    <n v="3"/>
    <n v="30"/>
  </r>
  <r>
    <x v="131"/>
    <x v="0"/>
    <m/>
    <m/>
    <m/>
    <n v="0"/>
    <n v="3"/>
    <d v="2020-09-01T00:00:00"/>
    <d v="2021-03-01T00:00:00"/>
    <n v="6"/>
    <n v="3"/>
    <d v="2020-12-01T00:00:00"/>
    <n v="0"/>
    <n v="10"/>
    <n v="3"/>
    <n v="30"/>
  </r>
  <r>
    <x v="131"/>
    <x v="0"/>
    <m/>
    <m/>
    <m/>
    <n v="0"/>
    <n v="3"/>
    <d v="2020-09-01T00:00:00"/>
    <d v="2021-03-01T00:00:00"/>
    <n v="6"/>
    <n v="3"/>
    <d v="2021-01-01T00:00:00"/>
    <n v="0"/>
    <n v="10"/>
    <n v="3"/>
    <n v="30"/>
  </r>
  <r>
    <x v="131"/>
    <x v="0"/>
    <m/>
    <m/>
    <m/>
    <n v="0"/>
    <n v="3"/>
    <d v="2020-09-01T00:00:00"/>
    <d v="2021-03-01T00:00:00"/>
    <n v="6"/>
    <n v="3"/>
    <d v="2021-02-01T00:00:00"/>
    <n v="0"/>
    <n v="10"/>
    <n v="3"/>
    <n v="30"/>
  </r>
  <r>
    <x v="131"/>
    <x v="0"/>
    <m/>
    <m/>
    <m/>
    <n v="0"/>
    <n v="3"/>
    <d v="2020-09-01T00:00:00"/>
    <d v="2021-03-01T00:00:00"/>
    <n v="6"/>
    <n v="3"/>
    <d v="2021-03-01T00:00:00"/>
    <n v="0"/>
    <n v="10"/>
    <n v="3"/>
    <n v="30"/>
  </r>
  <r>
    <x v="132"/>
    <x v="0"/>
    <m/>
    <m/>
    <m/>
    <n v="0"/>
    <n v="3"/>
    <d v="2020-09-01T00:00:00"/>
    <d v="2021-07-01T00:00:00"/>
    <n v="10"/>
    <n v="0"/>
    <d v="2020-09-01T00:00:00"/>
    <n v="0"/>
    <n v="10"/>
    <n v="3"/>
    <n v="30"/>
  </r>
  <r>
    <x v="132"/>
    <x v="0"/>
    <m/>
    <m/>
    <m/>
    <n v="0"/>
    <n v="3"/>
    <d v="2020-09-01T00:00:00"/>
    <d v="2021-07-01T00:00:00"/>
    <n v="10"/>
    <n v="0"/>
    <d v="2020-10-01T00:00:00"/>
    <n v="0"/>
    <n v="10"/>
    <n v="3"/>
    <n v="30"/>
  </r>
  <r>
    <x v="132"/>
    <x v="0"/>
    <m/>
    <m/>
    <m/>
    <n v="0"/>
    <n v="3"/>
    <d v="2020-09-01T00:00:00"/>
    <d v="2021-07-01T00:00:00"/>
    <n v="10"/>
    <n v="0"/>
    <d v="2020-11-01T00:00:00"/>
    <n v="0"/>
    <n v="10"/>
    <n v="3"/>
    <n v="30"/>
  </r>
  <r>
    <x v="132"/>
    <x v="0"/>
    <m/>
    <m/>
    <m/>
    <n v="0"/>
    <n v="3"/>
    <d v="2020-09-01T00:00:00"/>
    <d v="2021-07-01T00:00:00"/>
    <n v="10"/>
    <n v="0"/>
    <d v="2020-12-01T00:00:00"/>
    <n v="0"/>
    <n v="10"/>
    <n v="3"/>
    <n v="30"/>
  </r>
  <r>
    <x v="132"/>
    <x v="0"/>
    <m/>
    <m/>
    <m/>
    <n v="0"/>
    <n v="2"/>
    <d v="2020-09-01T00:00:00"/>
    <d v="2021-07-01T00:00:00"/>
    <n v="10"/>
    <n v="0"/>
    <d v="2021-01-01T00:00:00"/>
    <n v="0"/>
    <n v="10"/>
    <n v="2"/>
    <n v="20"/>
  </r>
  <r>
    <x v="132"/>
    <x v="0"/>
    <m/>
    <m/>
    <m/>
    <n v="0"/>
    <n v="3"/>
    <d v="2020-09-01T00:00:00"/>
    <d v="2021-07-01T00:00:00"/>
    <n v="10"/>
    <n v="0"/>
    <d v="2021-02-01T00:00:00"/>
    <n v="0"/>
    <n v="10"/>
    <n v="3"/>
    <n v="30"/>
  </r>
  <r>
    <x v="132"/>
    <x v="0"/>
    <m/>
    <m/>
    <m/>
    <n v="0"/>
    <n v="3"/>
    <d v="2020-09-01T00:00:00"/>
    <d v="2021-07-01T00:00:00"/>
    <n v="10"/>
    <n v="0"/>
    <d v="2021-03-01T00:00:00"/>
    <n v="0"/>
    <n v="10"/>
    <n v="3"/>
    <n v="30"/>
  </r>
  <r>
    <x v="132"/>
    <x v="0"/>
    <m/>
    <m/>
    <m/>
    <n v="0"/>
    <n v="3"/>
    <d v="2020-09-01T00:00:00"/>
    <d v="2021-07-01T00:00:00"/>
    <n v="10"/>
    <n v="0"/>
    <d v="2021-04-01T00:00:00"/>
    <n v="0"/>
    <n v="10"/>
    <n v="3"/>
    <n v="30"/>
  </r>
  <r>
    <x v="132"/>
    <x v="0"/>
    <m/>
    <m/>
    <m/>
    <n v="0"/>
    <n v="2"/>
    <d v="2020-09-01T00:00:00"/>
    <d v="2021-07-01T00:00:00"/>
    <n v="10"/>
    <n v="0"/>
    <d v="2021-05-01T00:00:00"/>
    <n v="0"/>
    <n v="10"/>
    <n v="2"/>
    <n v="20"/>
  </r>
  <r>
    <x v="132"/>
    <x v="0"/>
    <m/>
    <m/>
    <m/>
    <n v="0"/>
    <n v="3"/>
    <d v="2020-09-01T00:00:00"/>
    <d v="2021-07-01T00:00:00"/>
    <n v="10"/>
    <n v="0"/>
    <d v="2021-06-01T00:00:00"/>
    <n v="0"/>
    <n v="10"/>
    <n v="3"/>
    <n v="30"/>
  </r>
  <r>
    <x v="133"/>
    <x v="0"/>
    <m/>
    <m/>
    <m/>
    <n v="0"/>
    <n v="2"/>
    <d v="2020-09-01T00:00:00"/>
    <d v="2021-06-01T00:00:00"/>
    <n v="9"/>
    <n v="0"/>
    <d v="2020-09-01T00:00:00"/>
    <n v="0"/>
    <n v="10"/>
    <n v="2"/>
    <n v="20"/>
  </r>
  <r>
    <x v="133"/>
    <x v="1"/>
    <m/>
    <m/>
    <m/>
    <n v="1"/>
    <n v="2"/>
    <d v="2020-09-01T00:00:00"/>
    <d v="2021-06-01T00:00:00"/>
    <n v="9"/>
    <n v="0"/>
    <d v="2020-10-01T00:00:00"/>
    <n v="10"/>
    <n v="10"/>
    <n v="1"/>
    <n v="10"/>
  </r>
  <r>
    <x v="133"/>
    <x v="1"/>
    <m/>
    <m/>
    <m/>
    <n v="1"/>
    <n v="2"/>
    <d v="2020-09-01T00:00:00"/>
    <d v="2021-06-01T00:00:00"/>
    <n v="9"/>
    <n v="0"/>
    <d v="2020-11-01T00:00:00"/>
    <n v="10"/>
    <n v="10"/>
    <n v="1"/>
    <n v="10"/>
  </r>
  <r>
    <x v="133"/>
    <x v="1"/>
    <m/>
    <m/>
    <m/>
    <n v="1"/>
    <n v="2"/>
    <d v="2020-09-01T00:00:00"/>
    <d v="2021-06-01T00:00:00"/>
    <n v="9"/>
    <n v="0"/>
    <d v="2020-12-01T00:00:00"/>
    <n v="10"/>
    <n v="10"/>
    <n v="1"/>
    <n v="10"/>
  </r>
  <r>
    <x v="133"/>
    <x v="1"/>
    <m/>
    <m/>
    <m/>
    <n v="1"/>
    <n v="2"/>
    <d v="2020-09-01T00:00:00"/>
    <d v="2021-06-01T00:00:00"/>
    <n v="9"/>
    <n v="0"/>
    <d v="2021-01-01T00:00:00"/>
    <n v="10"/>
    <n v="10"/>
    <n v="1"/>
    <n v="10"/>
  </r>
  <r>
    <x v="133"/>
    <x v="1"/>
    <m/>
    <m/>
    <m/>
    <n v="1"/>
    <n v="1"/>
    <d v="2020-09-01T00:00:00"/>
    <d v="2021-06-01T00:00:00"/>
    <n v="9"/>
    <n v="0"/>
    <d v="2021-02-01T00:00:00"/>
    <n v="10"/>
    <n v="10"/>
    <n v="0"/>
    <n v="0"/>
  </r>
  <r>
    <x v="133"/>
    <x v="1"/>
    <m/>
    <m/>
    <m/>
    <n v="1"/>
    <n v="2"/>
    <d v="2020-09-01T00:00:00"/>
    <d v="2021-06-01T00:00:00"/>
    <n v="9"/>
    <n v="0"/>
    <d v="2021-03-01T00:00:00"/>
    <n v="10"/>
    <n v="10"/>
    <n v="1"/>
    <n v="10"/>
  </r>
  <r>
    <x v="133"/>
    <x v="1"/>
    <m/>
    <m/>
    <m/>
    <n v="1"/>
    <n v="2"/>
    <d v="2020-09-01T00:00:00"/>
    <d v="2021-06-01T00:00:00"/>
    <n v="9"/>
    <n v="0"/>
    <d v="2021-04-01T00:00:00"/>
    <n v="10"/>
    <n v="10"/>
    <n v="1"/>
    <n v="10"/>
  </r>
  <r>
    <x v="133"/>
    <x v="1"/>
    <m/>
    <m/>
    <m/>
    <n v="1"/>
    <n v="2"/>
    <d v="2020-09-01T00:00:00"/>
    <d v="2021-06-01T00:00:00"/>
    <n v="9"/>
    <n v="0"/>
    <d v="2021-05-01T00:00:00"/>
    <n v="10"/>
    <n v="10"/>
    <n v="1"/>
    <n v="10"/>
  </r>
  <r>
    <x v="133"/>
    <x v="1"/>
    <m/>
    <m/>
    <m/>
    <n v="1"/>
    <n v="2"/>
    <d v="2020-09-01T00:00:00"/>
    <d v="2021-06-01T00:00:00"/>
    <n v="9"/>
    <n v="0"/>
    <d v="2021-06-01T00:00:00"/>
    <n v="10"/>
    <n v="10"/>
    <n v="1"/>
    <n v="10"/>
  </r>
  <r>
    <x v="134"/>
    <x v="0"/>
    <m/>
    <m/>
    <m/>
    <n v="0"/>
    <n v="2"/>
    <d v="2020-09-01T00:00:00"/>
    <d v="2021-07-01T00:00:00"/>
    <n v="10"/>
    <n v="0"/>
    <d v="2020-09-01T00:00:00"/>
    <n v="0"/>
    <n v="10"/>
    <n v="2"/>
    <n v="20"/>
  </r>
  <r>
    <x v="134"/>
    <x v="0"/>
    <m/>
    <m/>
    <m/>
    <n v="0"/>
    <n v="2"/>
    <d v="2020-09-01T00:00:00"/>
    <d v="2021-07-01T00:00:00"/>
    <n v="10"/>
    <n v="0"/>
    <d v="2020-10-01T00:00:00"/>
    <n v="0"/>
    <n v="10"/>
    <n v="2"/>
    <n v="20"/>
  </r>
  <r>
    <x v="134"/>
    <x v="0"/>
    <m/>
    <m/>
    <m/>
    <n v="0"/>
    <n v="2"/>
    <d v="2020-09-01T00:00:00"/>
    <d v="2021-07-01T00:00:00"/>
    <n v="10"/>
    <n v="0"/>
    <d v="2020-11-01T00:00:00"/>
    <n v="0"/>
    <n v="10"/>
    <n v="2"/>
    <n v="20"/>
  </r>
  <r>
    <x v="134"/>
    <x v="0"/>
    <m/>
    <m/>
    <m/>
    <n v="0"/>
    <n v="2"/>
    <d v="2020-09-01T00:00:00"/>
    <d v="2021-07-01T00:00:00"/>
    <n v="10"/>
    <n v="0"/>
    <d v="2020-12-01T00:00:00"/>
    <n v="0"/>
    <n v="10"/>
    <n v="2"/>
    <n v="20"/>
  </r>
  <r>
    <x v="134"/>
    <x v="0"/>
    <m/>
    <m/>
    <m/>
    <n v="0"/>
    <n v="2"/>
    <d v="2020-09-01T00:00:00"/>
    <d v="2021-07-01T00:00:00"/>
    <n v="10"/>
    <n v="0"/>
    <d v="2021-01-01T00:00:00"/>
    <n v="0"/>
    <n v="10"/>
    <n v="2"/>
    <n v="20"/>
  </r>
  <r>
    <x v="134"/>
    <x v="0"/>
    <m/>
    <m/>
    <m/>
    <n v="0"/>
    <n v="2"/>
    <d v="2020-09-01T00:00:00"/>
    <d v="2021-07-01T00:00:00"/>
    <n v="10"/>
    <n v="0"/>
    <d v="2021-02-01T00:00:00"/>
    <n v="0"/>
    <n v="10"/>
    <n v="2"/>
    <n v="20"/>
  </r>
  <r>
    <x v="134"/>
    <x v="0"/>
    <m/>
    <m/>
    <m/>
    <n v="0"/>
    <n v="2"/>
    <d v="2020-09-01T00:00:00"/>
    <d v="2021-07-01T00:00:00"/>
    <n v="10"/>
    <n v="0"/>
    <d v="2021-03-01T00:00:00"/>
    <n v="0"/>
    <n v="10"/>
    <n v="2"/>
    <n v="20"/>
  </r>
  <r>
    <x v="134"/>
    <x v="0"/>
    <m/>
    <m/>
    <m/>
    <n v="0"/>
    <n v="2"/>
    <d v="2020-09-01T00:00:00"/>
    <d v="2021-07-01T00:00:00"/>
    <n v="10"/>
    <n v="0"/>
    <d v="2021-04-01T00:00:00"/>
    <n v="0"/>
    <n v="10"/>
    <n v="2"/>
    <n v="20"/>
  </r>
  <r>
    <x v="134"/>
    <x v="0"/>
    <m/>
    <m/>
    <m/>
    <n v="0"/>
    <n v="2"/>
    <d v="2020-09-01T00:00:00"/>
    <d v="2021-07-01T00:00:00"/>
    <n v="10"/>
    <n v="0"/>
    <d v="2021-05-01T00:00:00"/>
    <n v="0"/>
    <n v="10"/>
    <n v="2"/>
    <n v="20"/>
  </r>
  <r>
    <x v="134"/>
    <x v="0"/>
    <m/>
    <m/>
    <m/>
    <n v="0"/>
    <n v="2"/>
    <d v="2020-09-01T00:00:00"/>
    <d v="2021-07-01T00:00:00"/>
    <n v="10"/>
    <n v="0"/>
    <d v="2021-06-01T00:00:00"/>
    <n v="0"/>
    <n v="10"/>
    <n v="2"/>
    <n v="20"/>
  </r>
  <r>
    <x v="135"/>
    <x v="0"/>
    <m/>
    <m/>
    <m/>
    <n v="0"/>
    <n v="1"/>
    <d v="2020-09-01T00:00:00"/>
    <d v="2021-01-01T00:00:00"/>
    <n v="4"/>
    <n v="5"/>
    <d v="2020-09-01T00:00:00"/>
    <n v="0"/>
    <n v="10"/>
    <n v="1"/>
    <n v="10"/>
  </r>
  <r>
    <x v="135"/>
    <x v="0"/>
    <m/>
    <m/>
    <m/>
    <n v="0"/>
    <n v="1"/>
    <d v="2020-09-01T00:00:00"/>
    <d v="2021-01-01T00:00:00"/>
    <n v="4"/>
    <n v="5"/>
    <d v="2020-10-01T00:00:00"/>
    <n v="0"/>
    <n v="10"/>
    <n v="1"/>
    <n v="10"/>
  </r>
  <r>
    <x v="135"/>
    <x v="0"/>
    <m/>
    <m/>
    <m/>
    <n v="0"/>
    <n v="2"/>
    <d v="2020-09-01T00:00:00"/>
    <d v="2021-01-01T00:00:00"/>
    <n v="4"/>
    <n v="5"/>
    <d v="2020-11-01T00:00:00"/>
    <n v="0"/>
    <n v="10"/>
    <n v="2"/>
    <n v="20"/>
  </r>
  <r>
    <x v="135"/>
    <x v="0"/>
    <m/>
    <m/>
    <m/>
    <n v="0"/>
    <n v="2"/>
    <d v="2020-09-01T00:00:00"/>
    <d v="2021-01-01T00:00:00"/>
    <n v="4"/>
    <n v="5"/>
    <d v="2020-12-01T00:00:00"/>
    <n v="0"/>
    <n v="10"/>
    <n v="2"/>
    <n v="20"/>
  </r>
  <r>
    <x v="135"/>
    <x v="0"/>
    <m/>
    <m/>
    <m/>
    <n v="0"/>
    <n v="2"/>
    <d v="2020-09-01T00:00:00"/>
    <d v="2021-01-01T00:00:00"/>
    <n v="4"/>
    <n v="5"/>
    <d v="2021-01-01T00:00:00"/>
    <n v="0"/>
    <n v="10"/>
    <n v="2"/>
    <n v="20"/>
  </r>
  <r>
    <x v="136"/>
    <x v="0"/>
    <m/>
    <m/>
    <m/>
    <n v="0"/>
    <n v="2"/>
    <d v="2020-09-01T00:00:00"/>
    <d v="2021-04-01T00:00:00"/>
    <n v="7"/>
    <n v="2"/>
    <d v="2020-09-01T00:00:00"/>
    <n v="0"/>
    <n v="10"/>
    <n v="2"/>
    <n v="20"/>
  </r>
  <r>
    <x v="136"/>
    <x v="0"/>
    <m/>
    <m/>
    <m/>
    <n v="0"/>
    <n v="2"/>
    <d v="2020-09-01T00:00:00"/>
    <d v="2021-04-01T00:00:00"/>
    <n v="7"/>
    <n v="2"/>
    <d v="2020-10-01T00:00:00"/>
    <n v="0"/>
    <n v="10"/>
    <n v="2"/>
    <n v="20"/>
  </r>
  <r>
    <x v="136"/>
    <x v="0"/>
    <m/>
    <m/>
    <m/>
    <n v="0"/>
    <n v="2"/>
    <d v="2020-09-01T00:00:00"/>
    <d v="2021-04-01T00:00:00"/>
    <n v="7"/>
    <n v="2"/>
    <d v="2020-11-01T00:00:00"/>
    <n v="0"/>
    <n v="10"/>
    <n v="2"/>
    <n v="20"/>
  </r>
  <r>
    <x v="136"/>
    <x v="0"/>
    <m/>
    <m/>
    <m/>
    <n v="0"/>
    <n v="2"/>
    <d v="2020-09-01T00:00:00"/>
    <d v="2021-04-01T00:00:00"/>
    <n v="7"/>
    <n v="2"/>
    <d v="2020-12-01T00:00:00"/>
    <n v="0"/>
    <n v="10"/>
    <n v="2"/>
    <n v="20"/>
  </r>
  <r>
    <x v="136"/>
    <x v="0"/>
    <m/>
    <m/>
    <m/>
    <n v="0"/>
    <n v="2"/>
    <d v="2020-09-01T00:00:00"/>
    <d v="2021-04-01T00:00:00"/>
    <n v="7"/>
    <n v="2"/>
    <d v="2021-01-01T00:00:00"/>
    <n v="0"/>
    <n v="10"/>
    <n v="2"/>
    <n v="20"/>
  </r>
  <r>
    <x v="136"/>
    <x v="0"/>
    <m/>
    <m/>
    <m/>
    <n v="0"/>
    <n v="2"/>
    <d v="2020-09-01T00:00:00"/>
    <d v="2021-04-01T00:00:00"/>
    <n v="7"/>
    <n v="2"/>
    <d v="2021-02-01T00:00:00"/>
    <n v="0"/>
    <n v="10"/>
    <n v="2"/>
    <n v="20"/>
  </r>
  <r>
    <x v="136"/>
    <x v="0"/>
    <m/>
    <m/>
    <m/>
    <n v="0"/>
    <n v="2"/>
    <d v="2020-09-01T00:00:00"/>
    <d v="2021-04-01T00:00:00"/>
    <n v="7"/>
    <n v="2"/>
    <d v="2021-03-01T00:00:00"/>
    <n v="0"/>
    <n v="10"/>
    <n v="2"/>
    <n v="20"/>
  </r>
  <r>
    <x v="136"/>
    <x v="0"/>
    <m/>
    <m/>
    <m/>
    <n v="0"/>
    <n v="2"/>
    <d v="2020-09-01T00:00:00"/>
    <d v="2021-04-01T00:00:00"/>
    <n v="7"/>
    <n v="2"/>
    <d v="2021-04-01T00:00:00"/>
    <n v="0"/>
    <n v="10"/>
    <n v="2"/>
    <n v="20"/>
  </r>
  <r>
    <x v="137"/>
    <x v="0"/>
    <m/>
    <m/>
    <m/>
    <n v="0"/>
    <n v="2"/>
    <d v="2020-09-01T00:00:00"/>
    <d v="2021-07-01T00:00:00"/>
    <n v="10"/>
    <n v="0"/>
    <d v="2020-09-01T00:00:00"/>
    <n v="0"/>
    <n v="10"/>
    <n v="2"/>
    <n v="20"/>
  </r>
  <r>
    <x v="137"/>
    <x v="1"/>
    <m/>
    <m/>
    <m/>
    <n v="1"/>
    <n v="2"/>
    <d v="2020-09-01T00:00:00"/>
    <d v="2021-07-01T00:00:00"/>
    <n v="10"/>
    <n v="0"/>
    <d v="2020-10-01T00:00:00"/>
    <n v="10"/>
    <n v="10"/>
    <n v="1"/>
    <n v="10"/>
  </r>
  <r>
    <x v="137"/>
    <x v="1"/>
    <m/>
    <m/>
    <m/>
    <n v="1"/>
    <n v="2"/>
    <d v="2020-09-01T00:00:00"/>
    <d v="2021-07-01T00:00:00"/>
    <n v="10"/>
    <n v="0"/>
    <d v="2020-11-01T00:00:00"/>
    <n v="10"/>
    <n v="10"/>
    <n v="1"/>
    <n v="10"/>
  </r>
  <r>
    <x v="137"/>
    <x v="1"/>
    <m/>
    <m/>
    <m/>
    <n v="1"/>
    <n v="2"/>
    <d v="2020-09-01T00:00:00"/>
    <d v="2021-07-01T00:00:00"/>
    <n v="10"/>
    <n v="0"/>
    <d v="2020-12-01T00:00:00"/>
    <n v="10"/>
    <n v="10"/>
    <n v="1"/>
    <n v="10"/>
  </r>
  <r>
    <x v="137"/>
    <x v="1"/>
    <m/>
    <m/>
    <m/>
    <n v="1"/>
    <n v="2"/>
    <d v="2020-09-01T00:00:00"/>
    <d v="2021-07-01T00:00:00"/>
    <n v="10"/>
    <n v="0"/>
    <d v="2021-01-01T00:00:00"/>
    <n v="10"/>
    <n v="10"/>
    <n v="1"/>
    <n v="10"/>
  </r>
  <r>
    <x v="137"/>
    <x v="1"/>
    <m/>
    <m/>
    <m/>
    <n v="1"/>
    <n v="2"/>
    <d v="2020-09-01T00:00:00"/>
    <d v="2021-07-01T00:00:00"/>
    <n v="10"/>
    <n v="0"/>
    <d v="2021-02-01T00:00:00"/>
    <n v="10"/>
    <n v="10"/>
    <n v="1"/>
    <n v="10"/>
  </r>
  <r>
    <x v="137"/>
    <x v="1"/>
    <m/>
    <m/>
    <m/>
    <n v="1"/>
    <n v="2"/>
    <d v="2020-09-01T00:00:00"/>
    <d v="2021-07-01T00:00:00"/>
    <n v="10"/>
    <n v="0"/>
    <d v="2021-03-01T00:00:00"/>
    <n v="10"/>
    <n v="10"/>
    <n v="1"/>
    <n v="10"/>
  </r>
  <r>
    <x v="137"/>
    <x v="1"/>
    <m/>
    <m/>
    <m/>
    <n v="1"/>
    <n v="2"/>
    <d v="2020-09-01T00:00:00"/>
    <d v="2021-07-01T00:00:00"/>
    <n v="10"/>
    <n v="0"/>
    <d v="2021-04-01T00:00:00"/>
    <n v="10"/>
    <n v="10"/>
    <n v="1"/>
    <n v="10"/>
  </r>
  <r>
    <x v="137"/>
    <x v="1"/>
    <m/>
    <m/>
    <m/>
    <n v="1"/>
    <n v="2"/>
    <d v="2020-09-01T00:00:00"/>
    <d v="2021-07-01T00:00:00"/>
    <n v="10"/>
    <n v="0"/>
    <d v="2021-05-01T00:00:00"/>
    <n v="10"/>
    <n v="10"/>
    <n v="1"/>
    <n v="10"/>
  </r>
  <r>
    <x v="137"/>
    <x v="1"/>
    <m/>
    <m/>
    <m/>
    <n v="1"/>
    <n v="2"/>
    <d v="2020-09-01T00:00:00"/>
    <d v="2021-07-01T00:00:00"/>
    <n v="10"/>
    <n v="0"/>
    <d v="2021-06-01T00:00:00"/>
    <n v="10"/>
    <n v="10"/>
    <n v="1"/>
    <n v="10"/>
  </r>
  <r>
    <x v="138"/>
    <x v="0"/>
    <m/>
    <m/>
    <m/>
    <n v="0"/>
    <n v="2"/>
    <d v="2020-09-01T00:00:00"/>
    <d v="2021-01-01T00:00:00"/>
    <n v="4"/>
    <n v="5"/>
    <d v="2020-09-01T00:00:00"/>
    <n v="0"/>
    <n v="10"/>
    <n v="2"/>
    <n v="20"/>
  </r>
  <r>
    <x v="138"/>
    <x v="0"/>
    <m/>
    <m/>
    <m/>
    <n v="0"/>
    <n v="2"/>
    <d v="2020-09-01T00:00:00"/>
    <d v="2021-01-01T00:00:00"/>
    <n v="4"/>
    <n v="5"/>
    <d v="2020-10-01T00:00:00"/>
    <n v="0"/>
    <n v="10"/>
    <n v="2"/>
    <n v="20"/>
  </r>
  <r>
    <x v="138"/>
    <x v="0"/>
    <m/>
    <m/>
    <m/>
    <n v="0"/>
    <n v="2"/>
    <d v="2020-09-01T00:00:00"/>
    <d v="2021-01-01T00:00:00"/>
    <n v="4"/>
    <n v="5"/>
    <d v="2020-11-01T00:00:00"/>
    <n v="0"/>
    <n v="10"/>
    <n v="2"/>
    <n v="20"/>
  </r>
  <r>
    <x v="138"/>
    <x v="0"/>
    <m/>
    <m/>
    <m/>
    <n v="0"/>
    <n v="1"/>
    <d v="2020-09-01T00:00:00"/>
    <d v="2021-01-01T00:00:00"/>
    <n v="4"/>
    <n v="5"/>
    <d v="2020-12-01T00:00:00"/>
    <n v="0"/>
    <n v="10"/>
    <n v="1"/>
    <n v="10"/>
  </r>
  <r>
    <x v="138"/>
    <x v="0"/>
    <m/>
    <m/>
    <m/>
    <n v="0"/>
    <n v="2"/>
    <d v="2020-09-01T00:00:00"/>
    <d v="2021-01-01T00:00:00"/>
    <n v="4"/>
    <n v="5"/>
    <d v="2021-01-01T00:00:00"/>
    <n v="0"/>
    <n v="10"/>
    <n v="2"/>
    <n v="20"/>
  </r>
  <r>
    <x v="139"/>
    <x v="0"/>
    <m/>
    <m/>
    <m/>
    <n v="0"/>
    <n v="2"/>
    <d v="2020-09-01T00:00:00"/>
    <d v="2020-11-01T00:00:00"/>
    <n v="2"/>
    <n v="7"/>
    <d v="2020-09-01T00:00:00"/>
    <n v="0"/>
    <n v="10"/>
    <n v="2"/>
    <n v="20"/>
  </r>
  <r>
    <x v="139"/>
    <x v="0"/>
    <m/>
    <m/>
    <m/>
    <n v="0"/>
    <n v="2"/>
    <d v="2020-09-01T00:00:00"/>
    <d v="2020-11-01T00:00:00"/>
    <n v="2"/>
    <n v="7"/>
    <d v="2020-10-01T00:00:00"/>
    <n v="0"/>
    <n v="10"/>
    <n v="2"/>
    <n v="20"/>
  </r>
  <r>
    <x v="139"/>
    <x v="0"/>
    <m/>
    <m/>
    <m/>
    <n v="0"/>
    <n v="2"/>
    <d v="2020-09-01T00:00:00"/>
    <d v="2020-11-01T00:00:00"/>
    <n v="2"/>
    <n v="7"/>
    <d v="2020-11-01T00:00:00"/>
    <n v="0"/>
    <n v="10"/>
    <n v="2"/>
    <n v="20"/>
  </r>
  <r>
    <x v="140"/>
    <x v="0"/>
    <m/>
    <m/>
    <m/>
    <n v="0"/>
    <n v="2"/>
    <d v="2020-09-01T00:00:00"/>
    <d v="2021-07-01T00:00:00"/>
    <n v="10"/>
    <n v="0"/>
    <d v="2020-09-01T00:00:00"/>
    <n v="0"/>
    <n v="10"/>
    <n v="2"/>
    <n v="20"/>
  </r>
  <r>
    <x v="140"/>
    <x v="1"/>
    <m/>
    <m/>
    <m/>
    <n v="1"/>
    <n v="1"/>
    <d v="2020-09-01T00:00:00"/>
    <d v="2021-07-01T00:00:00"/>
    <n v="10"/>
    <n v="0"/>
    <d v="2020-10-01T00:00:00"/>
    <n v="10"/>
    <n v="10"/>
    <n v="0"/>
    <n v="0"/>
  </r>
  <r>
    <x v="140"/>
    <x v="1"/>
    <m/>
    <m/>
    <m/>
    <n v="1"/>
    <n v="2"/>
    <d v="2020-09-01T00:00:00"/>
    <d v="2021-07-01T00:00:00"/>
    <n v="10"/>
    <n v="0"/>
    <d v="2020-11-01T00:00:00"/>
    <n v="10"/>
    <n v="10"/>
    <n v="1"/>
    <n v="10"/>
  </r>
  <r>
    <x v="140"/>
    <x v="1"/>
    <m/>
    <m/>
    <m/>
    <n v="1"/>
    <n v="2"/>
    <d v="2020-09-01T00:00:00"/>
    <d v="2021-07-01T00:00:00"/>
    <n v="10"/>
    <n v="0"/>
    <d v="2020-12-01T00:00:00"/>
    <n v="10"/>
    <n v="10"/>
    <n v="1"/>
    <n v="10"/>
  </r>
  <r>
    <x v="140"/>
    <x v="1"/>
    <m/>
    <m/>
    <m/>
    <n v="1"/>
    <n v="1"/>
    <d v="2020-09-01T00:00:00"/>
    <d v="2021-07-01T00:00:00"/>
    <n v="10"/>
    <n v="0"/>
    <d v="2021-01-01T00:00:00"/>
    <n v="10"/>
    <n v="10"/>
    <n v="0"/>
    <n v="0"/>
  </r>
  <r>
    <x v="140"/>
    <x v="1"/>
    <m/>
    <m/>
    <m/>
    <n v="1"/>
    <n v="2"/>
    <d v="2020-09-01T00:00:00"/>
    <d v="2021-07-01T00:00:00"/>
    <n v="10"/>
    <n v="0"/>
    <d v="2021-02-01T00:00:00"/>
    <n v="10"/>
    <n v="10"/>
    <n v="1"/>
    <n v="10"/>
  </r>
  <r>
    <x v="140"/>
    <x v="1"/>
    <m/>
    <m/>
    <m/>
    <n v="1"/>
    <n v="2"/>
    <d v="2020-09-01T00:00:00"/>
    <d v="2021-07-01T00:00:00"/>
    <n v="10"/>
    <n v="0"/>
    <d v="2021-03-01T00:00:00"/>
    <n v="10"/>
    <n v="10"/>
    <n v="1"/>
    <n v="10"/>
  </r>
  <r>
    <x v="140"/>
    <x v="1"/>
    <m/>
    <m/>
    <m/>
    <n v="1"/>
    <n v="2"/>
    <d v="2020-09-01T00:00:00"/>
    <d v="2021-07-01T00:00:00"/>
    <n v="10"/>
    <n v="0"/>
    <d v="2021-04-01T00:00:00"/>
    <n v="10"/>
    <n v="10"/>
    <n v="1"/>
    <n v="10"/>
  </r>
  <r>
    <x v="140"/>
    <x v="1"/>
    <m/>
    <m/>
    <m/>
    <n v="1"/>
    <n v="2"/>
    <d v="2020-09-01T00:00:00"/>
    <d v="2021-07-01T00:00:00"/>
    <n v="10"/>
    <n v="0"/>
    <d v="2021-05-01T00:00:00"/>
    <n v="10"/>
    <n v="10"/>
    <n v="1"/>
    <n v="10"/>
  </r>
  <r>
    <x v="140"/>
    <x v="1"/>
    <m/>
    <m/>
    <m/>
    <n v="1"/>
    <n v="2"/>
    <d v="2020-09-01T00:00:00"/>
    <d v="2021-07-01T00:00:00"/>
    <n v="10"/>
    <n v="0"/>
    <d v="2021-06-01T00:00:00"/>
    <n v="10"/>
    <n v="10"/>
    <n v="1"/>
    <n v="10"/>
  </r>
  <r>
    <x v="141"/>
    <x v="0"/>
    <m/>
    <m/>
    <m/>
    <n v="0"/>
    <n v="2"/>
    <d v="2020-09-01T00:00:00"/>
    <d v="2021-07-01T00:00:00"/>
    <n v="10"/>
    <n v="0"/>
    <d v="2020-09-01T00:00:00"/>
    <n v="0"/>
    <n v="10"/>
    <n v="2"/>
    <n v="20"/>
  </r>
  <r>
    <x v="141"/>
    <x v="1"/>
    <m/>
    <m/>
    <m/>
    <n v="1"/>
    <n v="2"/>
    <d v="2020-09-01T00:00:00"/>
    <d v="2021-07-01T00:00:00"/>
    <n v="10"/>
    <n v="0"/>
    <d v="2020-10-01T00:00:00"/>
    <n v="10"/>
    <n v="10"/>
    <n v="1"/>
    <n v="10"/>
  </r>
  <r>
    <x v="141"/>
    <x v="1"/>
    <m/>
    <m/>
    <m/>
    <n v="1"/>
    <n v="2"/>
    <d v="2020-09-01T00:00:00"/>
    <d v="2021-07-01T00:00:00"/>
    <n v="10"/>
    <n v="0"/>
    <d v="2020-11-01T00:00:00"/>
    <n v="10"/>
    <n v="10"/>
    <n v="1"/>
    <n v="10"/>
  </r>
  <r>
    <x v="141"/>
    <x v="1"/>
    <m/>
    <m/>
    <m/>
    <n v="1"/>
    <n v="2"/>
    <d v="2020-09-01T00:00:00"/>
    <d v="2021-07-01T00:00:00"/>
    <n v="10"/>
    <n v="0"/>
    <d v="2020-12-01T00:00:00"/>
    <n v="10"/>
    <n v="10"/>
    <n v="1"/>
    <n v="10"/>
  </r>
  <r>
    <x v="141"/>
    <x v="1"/>
    <m/>
    <m/>
    <m/>
    <n v="1"/>
    <n v="1"/>
    <d v="2020-09-01T00:00:00"/>
    <d v="2021-07-01T00:00:00"/>
    <n v="10"/>
    <n v="0"/>
    <d v="2021-01-01T00:00:00"/>
    <n v="10"/>
    <n v="10"/>
    <n v="0"/>
    <n v="0"/>
  </r>
  <r>
    <x v="141"/>
    <x v="1"/>
    <m/>
    <m/>
    <m/>
    <n v="1"/>
    <n v="2"/>
    <d v="2020-09-01T00:00:00"/>
    <d v="2021-07-01T00:00:00"/>
    <n v="10"/>
    <n v="0"/>
    <d v="2021-02-01T00:00:00"/>
    <n v="10"/>
    <n v="10"/>
    <n v="1"/>
    <n v="10"/>
  </r>
  <r>
    <x v="141"/>
    <x v="1"/>
    <m/>
    <m/>
    <m/>
    <n v="1"/>
    <n v="2"/>
    <d v="2020-09-01T00:00:00"/>
    <d v="2021-07-01T00:00:00"/>
    <n v="10"/>
    <n v="0"/>
    <d v="2021-03-01T00:00:00"/>
    <n v="10"/>
    <n v="10"/>
    <n v="1"/>
    <n v="10"/>
  </r>
  <r>
    <x v="141"/>
    <x v="1"/>
    <m/>
    <m/>
    <m/>
    <n v="1"/>
    <n v="2"/>
    <d v="2020-09-01T00:00:00"/>
    <d v="2021-07-01T00:00:00"/>
    <n v="10"/>
    <n v="0"/>
    <d v="2021-04-01T00:00:00"/>
    <n v="10"/>
    <n v="10"/>
    <n v="1"/>
    <n v="10"/>
  </r>
  <r>
    <x v="141"/>
    <x v="1"/>
    <m/>
    <m/>
    <m/>
    <n v="1"/>
    <n v="2"/>
    <d v="2020-09-01T00:00:00"/>
    <d v="2021-07-01T00:00:00"/>
    <n v="10"/>
    <n v="0"/>
    <d v="2021-05-01T00:00:00"/>
    <n v="10"/>
    <n v="10"/>
    <n v="1"/>
    <n v="10"/>
  </r>
  <r>
    <x v="141"/>
    <x v="1"/>
    <m/>
    <m/>
    <m/>
    <n v="1"/>
    <n v="1"/>
    <d v="2020-09-01T00:00:00"/>
    <d v="2021-07-01T00:00:00"/>
    <n v="10"/>
    <n v="0"/>
    <d v="2021-06-01T00:00:00"/>
    <n v="10"/>
    <n v="10"/>
    <n v="0"/>
    <n v="0"/>
  </r>
  <r>
    <x v="142"/>
    <x v="0"/>
    <m/>
    <m/>
    <m/>
    <n v="0"/>
    <n v="2"/>
    <d v="2020-09-01T00:00:00"/>
    <d v="2021-07-01T00:00:00"/>
    <n v="10"/>
    <n v="0"/>
    <d v="2020-09-01T00:00:00"/>
    <n v="0"/>
    <n v="10"/>
    <n v="2"/>
    <n v="20"/>
  </r>
  <r>
    <x v="142"/>
    <x v="1"/>
    <m/>
    <m/>
    <m/>
    <n v="1"/>
    <n v="2"/>
    <d v="2020-09-01T00:00:00"/>
    <d v="2021-07-01T00:00:00"/>
    <n v="10"/>
    <n v="0"/>
    <d v="2020-10-01T00:00:00"/>
    <n v="10"/>
    <n v="10"/>
    <n v="1"/>
    <n v="10"/>
  </r>
  <r>
    <x v="142"/>
    <x v="1"/>
    <m/>
    <m/>
    <m/>
    <n v="1"/>
    <n v="2"/>
    <d v="2020-09-01T00:00:00"/>
    <d v="2021-07-01T00:00:00"/>
    <n v="10"/>
    <n v="0"/>
    <d v="2020-11-01T00:00:00"/>
    <n v="10"/>
    <n v="10"/>
    <n v="1"/>
    <n v="10"/>
  </r>
  <r>
    <x v="142"/>
    <x v="1"/>
    <m/>
    <m/>
    <m/>
    <n v="1"/>
    <n v="2"/>
    <d v="2020-09-01T00:00:00"/>
    <d v="2021-07-01T00:00:00"/>
    <n v="10"/>
    <n v="0"/>
    <d v="2020-12-01T00:00:00"/>
    <n v="10"/>
    <n v="10"/>
    <n v="1"/>
    <n v="10"/>
  </r>
  <r>
    <x v="142"/>
    <x v="1"/>
    <m/>
    <m/>
    <m/>
    <n v="1"/>
    <n v="2"/>
    <d v="2020-09-01T00:00:00"/>
    <d v="2021-07-01T00:00:00"/>
    <n v="10"/>
    <n v="0"/>
    <d v="2021-01-01T00:00:00"/>
    <n v="10"/>
    <n v="10"/>
    <n v="1"/>
    <n v="10"/>
  </r>
  <r>
    <x v="142"/>
    <x v="1"/>
    <m/>
    <m/>
    <m/>
    <n v="1"/>
    <n v="2"/>
    <d v="2020-09-01T00:00:00"/>
    <d v="2021-07-01T00:00:00"/>
    <n v="10"/>
    <n v="0"/>
    <d v="2021-02-01T00:00:00"/>
    <n v="10"/>
    <n v="10"/>
    <n v="1"/>
    <n v="10"/>
  </r>
  <r>
    <x v="142"/>
    <x v="1"/>
    <m/>
    <m/>
    <m/>
    <n v="1"/>
    <n v="2"/>
    <d v="2020-09-01T00:00:00"/>
    <d v="2021-07-01T00:00:00"/>
    <n v="10"/>
    <n v="0"/>
    <d v="2021-03-01T00:00:00"/>
    <n v="10"/>
    <n v="10"/>
    <n v="1"/>
    <n v="10"/>
  </r>
  <r>
    <x v="142"/>
    <x v="1"/>
    <m/>
    <m/>
    <m/>
    <n v="1"/>
    <n v="2"/>
    <d v="2020-09-01T00:00:00"/>
    <d v="2021-07-01T00:00:00"/>
    <n v="10"/>
    <n v="0"/>
    <d v="2021-04-01T00:00:00"/>
    <n v="10"/>
    <n v="10"/>
    <n v="1"/>
    <n v="10"/>
  </r>
  <r>
    <x v="142"/>
    <x v="1"/>
    <m/>
    <m/>
    <m/>
    <n v="1"/>
    <n v="2"/>
    <d v="2020-09-01T00:00:00"/>
    <d v="2021-07-01T00:00:00"/>
    <n v="10"/>
    <n v="0"/>
    <d v="2021-05-01T00:00:00"/>
    <n v="10"/>
    <n v="10"/>
    <n v="1"/>
    <n v="10"/>
  </r>
  <r>
    <x v="142"/>
    <x v="1"/>
    <m/>
    <m/>
    <m/>
    <n v="1"/>
    <n v="2"/>
    <d v="2020-09-01T00:00:00"/>
    <d v="2021-07-01T00:00:00"/>
    <n v="10"/>
    <n v="0"/>
    <d v="2021-06-01T00:00:00"/>
    <n v="10"/>
    <n v="10"/>
    <n v="1"/>
    <n v="10"/>
  </r>
  <r>
    <x v="143"/>
    <x v="0"/>
    <m/>
    <m/>
    <m/>
    <n v="0"/>
    <n v="2"/>
    <d v="2020-09-01T00:00:00"/>
    <d v="2021-07-01T00:00:00"/>
    <n v="10"/>
    <n v="0"/>
    <d v="2020-09-01T00:00:00"/>
    <n v="0"/>
    <n v="10"/>
    <n v="2"/>
    <n v="20"/>
  </r>
  <r>
    <x v="143"/>
    <x v="1"/>
    <m/>
    <m/>
    <m/>
    <n v="1"/>
    <n v="2"/>
    <d v="2020-09-01T00:00:00"/>
    <d v="2021-07-01T00:00:00"/>
    <n v="10"/>
    <n v="0"/>
    <d v="2020-10-01T00:00:00"/>
    <n v="10"/>
    <n v="10"/>
    <n v="1"/>
    <n v="10"/>
  </r>
  <r>
    <x v="143"/>
    <x v="1"/>
    <m/>
    <m/>
    <m/>
    <n v="1"/>
    <n v="2"/>
    <d v="2020-09-01T00:00:00"/>
    <d v="2021-07-01T00:00:00"/>
    <n v="10"/>
    <n v="0"/>
    <d v="2020-11-01T00:00:00"/>
    <n v="10"/>
    <n v="10"/>
    <n v="1"/>
    <n v="10"/>
  </r>
  <r>
    <x v="143"/>
    <x v="1"/>
    <m/>
    <m/>
    <m/>
    <n v="1"/>
    <n v="2"/>
    <d v="2020-09-01T00:00:00"/>
    <d v="2021-07-01T00:00:00"/>
    <n v="10"/>
    <n v="0"/>
    <d v="2020-12-01T00:00:00"/>
    <n v="10"/>
    <n v="10"/>
    <n v="1"/>
    <n v="10"/>
  </r>
  <r>
    <x v="143"/>
    <x v="1"/>
    <m/>
    <m/>
    <m/>
    <n v="1"/>
    <n v="2"/>
    <d v="2020-09-01T00:00:00"/>
    <d v="2021-07-01T00:00:00"/>
    <n v="10"/>
    <n v="0"/>
    <d v="2021-01-01T00:00:00"/>
    <n v="10"/>
    <n v="10"/>
    <n v="1"/>
    <n v="10"/>
  </r>
  <r>
    <x v="143"/>
    <x v="1"/>
    <m/>
    <m/>
    <m/>
    <n v="1"/>
    <n v="2"/>
    <d v="2020-09-01T00:00:00"/>
    <d v="2021-07-01T00:00:00"/>
    <n v="10"/>
    <n v="0"/>
    <d v="2021-02-01T00:00:00"/>
    <n v="10"/>
    <n v="10"/>
    <n v="1"/>
    <n v="10"/>
  </r>
  <r>
    <x v="143"/>
    <x v="1"/>
    <m/>
    <m/>
    <m/>
    <n v="1"/>
    <n v="2"/>
    <d v="2020-09-01T00:00:00"/>
    <d v="2021-07-01T00:00:00"/>
    <n v="10"/>
    <n v="0"/>
    <d v="2021-03-01T00:00:00"/>
    <n v="10"/>
    <n v="10"/>
    <n v="1"/>
    <n v="10"/>
  </r>
  <r>
    <x v="143"/>
    <x v="1"/>
    <m/>
    <m/>
    <m/>
    <n v="1"/>
    <n v="2"/>
    <d v="2020-09-01T00:00:00"/>
    <d v="2021-07-01T00:00:00"/>
    <n v="10"/>
    <n v="0"/>
    <d v="2021-04-01T00:00:00"/>
    <n v="10"/>
    <n v="10"/>
    <n v="1"/>
    <n v="10"/>
  </r>
  <r>
    <x v="143"/>
    <x v="1"/>
    <m/>
    <m/>
    <m/>
    <n v="1"/>
    <n v="2"/>
    <d v="2020-09-01T00:00:00"/>
    <d v="2021-07-01T00:00:00"/>
    <n v="10"/>
    <n v="0"/>
    <d v="2021-05-01T00:00:00"/>
    <n v="10"/>
    <n v="10"/>
    <n v="1"/>
    <n v="10"/>
  </r>
  <r>
    <x v="143"/>
    <x v="1"/>
    <m/>
    <m/>
    <m/>
    <n v="1"/>
    <n v="2"/>
    <d v="2020-09-01T00:00:00"/>
    <d v="2021-07-01T00:00:00"/>
    <n v="10"/>
    <n v="0"/>
    <d v="2021-06-01T00:00:00"/>
    <n v="10"/>
    <n v="10"/>
    <n v="1"/>
    <n v="10"/>
  </r>
  <r>
    <x v="144"/>
    <x v="0"/>
    <m/>
    <m/>
    <m/>
    <n v="0"/>
    <n v="2"/>
    <d v="2020-09-01T00:00:00"/>
    <d v="2021-07-01T00:00:00"/>
    <n v="10"/>
    <n v="0"/>
    <d v="2020-09-01T00:00:00"/>
    <n v="0"/>
    <n v="10"/>
    <n v="2"/>
    <n v="20"/>
  </r>
  <r>
    <x v="144"/>
    <x v="1"/>
    <m/>
    <m/>
    <m/>
    <n v="1"/>
    <n v="2"/>
    <d v="2020-09-01T00:00:00"/>
    <d v="2021-07-01T00:00:00"/>
    <n v="10"/>
    <n v="0"/>
    <d v="2020-10-01T00:00:00"/>
    <n v="10"/>
    <n v="10"/>
    <n v="1"/>
    <n v="10"/>
  </r>
  <r>
    <x v="144"/>
    <x v="1"/>
    <m/>
    <m/>
    <m/>
    <n v="1"/>
    <n v="2"/>
    <d v="2020-09-01T00:00:00"/>
    <d v="2021-07-01T00:00:00"/>
    <n v="10"/>
    <n v="0"/>
    <d v="2020-11-01T00:00:00"/>
    <n v="10"/>
    <n v="10"/>
    <n v="1"/>
    <n v="10"/>
  </r>
  <r>
    <x v="144"/>
    <x v="1"/>
    <m/>
    <m/>
    <m/>
    <n v="1"/>
    <n v="2"/>
    <d v="2020-09-01T00:00:00"/>
    <d v="2021-07-01T00:00:00"/>
    <n v="10"/>
    <n v="0"/>
    <d v="2020-12-01T00:00:00"/>
    <n v="10"/>
    <n v="10"/>
    <n v="1"/>
    <n v="10"/>
  </r>
  <r>
    <x v="144"/>
    <x v="1"/>
    <m/>
    <m/>
    <m/>
    <n v="1"/>
    <n v="2"/>
    <d v="2020-09-01T00:00:00"/>
    <d v="2021-07-01T00:00:00"/>
    <n v="10"/>
    <n v="0"/>
    <d v="2021-01-01T00:00:00"/>
    <n v="10"/>
    <n v="10"/>
    <n v="1"/>
    <n v="10"/>
  </r>
  <r>
    <x v="144"/>
    <x v="1"/>
    <m/>
    <m/>
    <m/>
    <n v="1"/>
    <n v="2"/>
    <d v="2020-09-01T00:00:00"/>
    <d v="2021-07-01T00:00:00"/>
    <n v="10"/>
    <n v="0"/>
    <d v="2021-02-01T00:00:00"/>
    <n v="10"/>
    <n v="10"/>
    <n v="1"/>
    <n v="10"/>
  </r>
  <r>
    <x v="144"/>
    <x v="1"/>
    <m/>
    <m/>
    <m/>
    <n v="1"/>
    <n v="1"/>
    <d v="2020-09-01T00:00:00"/>
    <d v="2021-07-01T00:00:00"/>
    <n v="10"/>
    <n v="0"/>
    <d v="2021-03-01T00:00:00"/>
    <n v="10"/>
    <n v="10"/>
    <n v="0"/>
    <n v="0"/>
  </r>
  <r>
    <x v="144"/>
    <x v="1"/>
    <m/>
    <m/>
    <m/>
    <n v="1"/>
    <n v="2"/>
    <d v="2020-09-01T00:00:00"/>
    <d v="2021-07-01T00:00:00"/>
    <n v="10"/>
    <n v="0"/>
    <d v="2021-04-01T00:00:00"/>
    <n v="10"/>
    <n v="10"/>
    <n v="1"/>
    <n v="10"/>
  </r>
  <r>
    <x v="144"/>
    <x v="1"/>
    <m/>
    <m/>
    <m/>
    <n v="1"/>
    <n v="2"/>
    <d v="2020-09-01T00:00:00"/>
    <d v="2021-07-01T00:00:00"/>
    <n v="10"/>
    <n v="0"/>
    <d v="2021-05-01T00:00:00"/>
    <n v="10"/>
    <n v="10"/>
    <n v="1"/>
    <n v="10"/>
  </r>
  <r>
    <x v="144"/>
    <x v="1"/>
    <m/>
    <m/>
    <m/>
    <n v="1"/>
    <n v="2"/>
    <d v="2020-09-01T00:00:00"/>
    <d v="2021-07-01T00:00:00"/>
    <n v="10"/>
    <n v="0"/>
    <d v="2021-06-01T00:00:00"/>
    <n v="10"/>
    <n v="10"/>
    <n v="1"/>
    <n v="10"/>
  </r>
  <r>
    <x v="145"/>
    <x v="0"/>
    <m/>
    <m/>
    <m/>
    <n v="0"/>
    <n v="38"/>
    <d v="2020-10-01T00:00:00"/>
    <d v="2021-07-01T00:00:00"/>
    <n v="9"/>
    <n v="0"/>
    <d v="2020-10-01T00:00:00"/>
    <n v="0"/>
    <n v="10"/>
    <n v="38"/>
    <n v="380"/>
  </r>
  <r>
    <x v="145"/>
    <x v="1"/>
    <m/>
    <m/>
    <m/>
    <n v="41"/>
    <n v="39"/>
    <d v="2020-10-01T00:00:00"/>
    <d v="2021-07-01T00:00:00"/>
    <n v="9"/>
    <n v="0"/>
    <d v="2020-11-01T00:00:00"/>
    <n v="410"/>
    <n v="10"/>
    <n v="0"/>
    <n v="0"/>
  </r>
  <r>
    <x v="145"/>
    <x v="1"/>
    <m/>
    <m/>
    <m/>
    <n v="52"/>
    <n v="48"/>
    <d v="2020-10-01T00:00:00"/>
    <d v="2021-07-01T00:00:00"/>
    <n v="9"/>
    <n v="0"/>
    <d v="2020-12-01T00:00:00"/>
    <n v="520"/>
    <n v="10"/>
    <n v="0"/>
    <n v="0"/>
  </r>
  <r>
    <x v="145"/>
    <x v="1"/>
    <m/>
    <m/>
    <m/>
    <n v="41"/>
    <n v="60"/>
    <d v="2020-10-01T00:00:00"/>
    <d v="2021-07-01T00:00:00"/>
    <n v="9"/>
    <n v="0"/>
    <d v="2021-01-01T00:00:00"/>
    <n v="410"/>
    <n v="10"/>
    <n v="19"/>
    <n v="190"/>
  </r>
  <r>
    <x v="145"/>
    <x v="1"/>
    <m/>
    <m/>
    <m/>
    <n v="52"/>
    <n v="64"/>
    <d v="2020-10-01T00:00:00"/>
    <d v="2021-07-01T00:00:00"/>
    <n v="9"/>
    <n v="0"/>
    <d v="2021-02-01T00:00:00"/>
    <n v="520"/>
    <n v="10"/>
    <n v="12"/>
    <n v="120"/>
  </r>
  <r>
    <x v="145"/>
    <x v="1"/>
    <m/>
    <m/>
    <m/>
    <n v="52"/>
    <n v="59"/>
    <d v="2020-10-01T00:00:00"/>
    <d v="2021-07-01T00:00:00"/>
    <n v="9"/>
    <n v="0"/>
    <d v="2021-03-01T00:00:00"/>
    <n v="520"/>
    <n v="10"/>
    <n v="7"/>
    <n v="70"/>
  </r>
  <r>
    <x v="145"/>
    <x v="1"/>
    <m/>
    <m/>
    <m/>
    <n v="52"/>
    <n v="56"/>
    <d v="2020-10-01T00:00:00"/>
    <d v="2021-07-01T00:00:00"/>
    <n v="9"/>
    <n v="0"/>
    <d v="2021-04-01T00:00:00"/>
    <n v="520"/>
    <n v="10"/>
    <n v="4"/>
    <n v="40"/>
  </r>
  <r>
    <x v="145"/>
    <x v="1"/>
    <m/>
    <m/>
    <m/>
    <n v="52"/>
    <n v="52"/>
    <d v="2020-10-01T00:00:00"/>
    <d v="2021-07-01T00:00:00"/>
    <n v="9"/>
    <n v="0"/>
    <d v="2021-05-01T00:00:00"/>
    <n v="520"/>
    <n v="10"/>
    <n v="0"/>
    <n v="0"/>
  </r>
  <r>
    <x v="145"/>
    <x v="1"/>
    <m/>
    <m/>
    <m/>
    <n v="52"/>
    <n v="62"/>
    <d v="2020-10-01T00:00:00"/>
    <d v="2021-07-01T00:00:00"/>
    <n v="9"/>
    <n v="0"/>
    <d v="2021-06-01T00:00:00"/>
    <n v="520"/>
    <n v="10"/>
    <n v="10"/>
    <n v="100"/>
  </r>
  <r>
    <x v="146"/>
    <x v="0"/>
    <m/>
    <m/>
    <m/>
    <n v="0"/>
    <n v="67"/>
    <d v="2020-10-01T00:00:00"/>
    <d v="2021-07-01T00:00:00"/>
    <n v="9"/>
    <n v="0"/>
    <d v="2020-10-01T00:00:00"/>
    <n v="0"/>
    <n v="10"/>
    <n v="67"/>
    <n v="670"/>
  </r>
  <r>
    <x v="146"/>
    <x v="1"/>
    <m/>
    <m/>
    <m/>
    <n v="28"/>
    <n v="51"/>
    <d v="2020-10-01T00:00:00"/>
    <d v="2021-07-01T00:00:00"/>
    <n v="9"/>
    <n v="0"/>
    <d v="2020-11-01T00:00:00"/>
    <n v="280"/>
    <n v="10"/>
    <n v="23"/>
    <n v="230"/>
  </r>
  <r>
    <x v="146"/>
    <x v="1"/>
    <m/>
    <m/>
    <m/>
    <n v="46"/>
    <n v="50"/>
    <d v="2020-10-01T00:00:00"/>
    <d v="2021-07-01T00:00:00"/>
    <n v="9"/>
    <n v="0"/>
    <d v="2020-12-01T00:00:00"/>
    <n v="460"/>
    <n v="10"/>
    <n v="4"/>
    <n v="40"/>
  </r>
  <r>
    <x v="146"/>
    <x v="1"/>
    <m/>
    <m/>
    <m/>
    <n v="51"/>
    <n v="70"/>
    <d v="2020-10-01T00:00:00"/>
    <d v="2021-07-01T00:00:00"/>
    <n v="9"/>
    <n v="0"/>
    <d v="2021-01-01T00:00:00"/>
    <n v="510"/>
    <n v="10"/>
    <n v="19"/>
    <n v="190"/>
  </r>
  <r>
    <x v="146"/>
    <x v="1"/>
    <m/>
    <m/>
    <m/>
    <n v="51"/>
    <n v="61"/>
    <d v="2020-10-01T00:00:00"/>
    <d v="2021-07-01T00:00:00"/>
    <n v="9"/>
    <n v="0"/>
    <d v="2021-02-01T00:00:00"/>
    <n v="510"/>
    <n v="10"/>
    <n v="10"/>
    <n v="100"/>
  </r>
  <r>
    <x v="146"/>
    <x v="1"/>
    <m/>
    <m/>
    <m/>
    <n v="51"/>
    <n v="57"/>
    <d v="2020-10-01T00:00:00"/>
    <d v="2021-07-01T00:00:00"/>
    <n v="9"/>
    <n v="0"/>
    <d v="2021-03-01T00:00:00"/>
    <n v="510"/>
    <n v="10"/>
    <n v="6"/>
    <n v="60"/>
  </r>
  <r>
    <x v="146"/>
    <x v="1"/>
    <m/>
    <m/>
    <m/>
    <n v="51"/>
    <n v="67"/>
    <d v="2020-10-01T00:00:00"/>
    <d v="2021-07-01T00:00:00"/>
    <n v="9"/>
    <n v="0"/>
    <d v="2021-04-01T00:00:00"/>
    <n v="510"/>
    <n v="10"/>
    <n v="16"/>
    <n v="160"/>
  </r>
  <r>
    <x v="146"/>
    <x v="1"/>
    <m/>
    <m/>
    <m/>
    <n v="51"/>
    <n v="68"/>
    <d v="2020-10-01T00:00:00"/>
    <d v="2021-07-01T00:00:00"/>
    <n v="9"/>
    <n v="0"/>
    <d v="2021-05-01T00:00:00"/>
    <n v="510"/>
    <n v="10"/>
    <n v="17"/>
    <n v="170"/>
  </r>
  <r>
    <x v="146"/>
    <x v="1"/>
    <m/>
    <m/>
    <m/>
    <n v="51"/>
    <n v="55"/>
    <d v="2020-10-01T00:00:00"/>
    <d v="2021-07-01T00:00:00"/>
    <n v="9"/>
    <n v="0"/>
    <d v="2021-06-01T00:00:00"/>
    <n v="510"/>
    <n v="10"/>
    <n v="4"/>
    <n v="40"/>
  </r>
  <r>
    <x v="147"/>
    <x v="0"/>
    <m/>
    <m/>
    <m/>
    <n v="0"/>
    <n v="69"/>
    <d v="2020-10-01T00:00:00"/>
    <d v="2021-07-01T00:00:00"/>
    <n v="9"/>
    <n v="0"/>
    <d v="2020-10-01T00:00:00"/>
    <n v="0"/>
    <n v="10"/>
    <n v="69"/>
    <n v="690"/>
  </r>
  <r>
    <x v="147"/>
    <x v="1"/>
    <m/>
    <m/>
    <m/>
    <n v="14"/>
    <n v="59"/>
    <d v="2020-10-01T00:00:00"/>
    <d v="2021-07-01T00:00:00"/>
    <n v="9"/>
    <n v="0"/>
    <d v="2020-11-01T00:00:00"/>
    <n v="140"/>
    <n v="10"/>
    <n v="45"/>
    <n v="450"/>
  </r>
  <r>
    <x v="147"/>
    <x v="1"/>
    <m/>
    <m/>
    <m/>
    <n v="48"/>
    <n v="45"/>
    <d v="2020-10-01T00:00:00"/>
    <d v="2021-07-01T00:00:00"/>
    <n v="9"/>
    <n v="0"/>
    <d v="2020-12-01T00:00:00"/>
    <n v="480"/>
    <n v="10"/>
    <n v="0"/>
    <n v="0"/>
  </r>
  <r>
    <x v="147"/>
    <x v="1"/>
    <m/>
    <m/>
    <m/>
    <n v="48"/>
    <n v="46"/>
    <d v="2020-10-01T00:00:00"/>
    <d v="2021-07-01T00:00:00"/>
    <n v="9"/>
    <n v="0"/>
    <d v="2021-01-01T00:00:00"/>
    <n v="480"/>
    <n v="10"/>
    <n v="0"/>
    <n v="0"/>
  </r>
  <r>
    <x v="147"/>
    <x v="1"/>
    <m/>
    <m/>
    <m/>
    <n v="48"/>
    <n v="61"/>
    <d v="2020-10-01T00:00:00"/>
    <d v="2021-07-01T00:00:00"/>
    <n v="9"/>
    <n v="0"/>
    <d v="2021-02-01T00:00:00"/>
    <n v="480"/>
    <n v="10"/>
    <n v="13"/>
    <n v="130"/>
  </r>
  <r>
    <x v="147"/>
    <x v="1"/>
    <m/>
    <m/>
    <m/>
    <n v="48"/>
    <n v="50"/>
    <d v="2020-10-01T00:00:00"/>
    <d v="2021-07-01T00:00:00"/>
    <n v="9"/>
    <n v="0"/>
    <d v="2021-03-01T00:00:00"/>
    <n v="480"/>
    <n v="10"/>
    <n v="2"/>
    <n v="20"/>
  </r>
  <r>
    <x v="147"/>
    <x v="1"/>
    <m/>
    <m/>
    <m/>
    <n v="48"/>
    <n v="62"/>
    <d v="2020-10-01T00:00:00"/>
    <d v="2021-07-01T00:00:00"/>
    <n v="9"/>
    <n v="0"/>
    <d v="2021-04-01T00:00:00"/>
    <n v="480"/>
    <n v="10"/>
    <n v="14"/>
    <n v="140"/>
  </r>
  <r>
    <x v="147"/>
    <x v="1"/>
    <m/>
    <m/>
    <m/>
    <n v="48"/>
    <n v="57"/>
    <d v="2020-10-01T00:00:00"/>
    <d v="2021-07-01T00:00:00"/>
    <n v="9"/>
    <n v="0"/>
    <d v="2021-05-01T00:00:00"/>
    <n v="480"/>
    <n v="10"/>
    <n v="9"/>
    <n v="90"/>
  </r>
  <r>
    <x v="147"/>
    <x v="1"/>
    <m/>
    <m/>
    <m/>
    <n v="48"/>
    <n v="56"/>
    <d v="2020-10-01T00:00:00"/>
    <d v="2021-07-01T00:00:00"/>
    <n v="9"/>
    <n v="0"/>
    <d v="2021-06-01T00:00:00"/>
    <n v="480"/>
    <n v="10"/>
    <n v="8"/>
    <n v="80"/>
  </r>
  <r>
    <x v="148"/>
    <x v="0"/>
    <m/>
    <m/>
    <m/>
    <n v="0"/>
    <n v="45"/>
    <d v="2020-10-01T00:00:00"/>
    <d v="2021-07-01T00:00:00"/>
    <n v="9"/>
    <n v="0"/>
    <d v="2020-10-01T00:00:00"/>
    <n v="0"/>
    <n v="10"/>
    <n v="45"/>
    <n v="450"/>
  </r>
  <r>
    <x v="148"/>
    <x v="1"/>
    <m/>
    <m/>
    <m/>
    <n v="24"/>
    <n v="44"/>
    <d v="2020-10-01T00:00:00"/>
    <d v="2021-07-01T00:00:00"/>
    <n v="9"/>
    <n v="0"/>
    <d v="2020-11-01T00:00:00"/>
    <n v="240"/>
    <n v="10"/>
    <n v="20"/>
    <n v="200"/>
  </r>
  <r>
    <x v="148"/>
    <x v="1"/>
    <m/>
    <m/>
    <m/>
    <n v="26"/>
    <n v="39"/>
    <d v="2020-10-01T00:00:00"/>
    <d v="2021-07-01T00:00:00"/>
    <n v="9"/>
    <n v="0"/>
    <d v="2020-12-01T00:00:00"/>
    <n v="260"/>
    <n v="10"/>
    <n v="13"/>
    <n v="130"/>
  </r>
  <r>
    <x v="148"/>
    <x v="1"/>
    <m/>
    <m/>
    <m/>
    <n v="33"/>
    <n v="42"/>
    <d v="2020-10-01T00:00:00"/>
    <d v="2021-07-01T00:00:00"/>
    <n v="9"/>
    <n v="0"/>
    <d v="2021-01-01T00:00:00"/>
    <n v="330"/>
    <n v="10"/>
    <n v="9"/>
    <n v="90"/>
  </r>
  <r>
    <x v="148"/>
    <x v="1"/>
    <m/>
    <m/>
    <m/>
    <n v="33"/>
    <n v="53"/>
    <d v="2020-10-01T00:00:00"/>
    <d v="2021-07-01T00:00:00"/>
    <n v="9"/>
    <n v="0"/>
    <d v="2021-02-01T00:00:00"/>
    <n v="330"/>
    <n v="10"/>
    <n v="20"/>
    <n v="200"/>
  </r>
  <r>
    <x v="148"/>
    <x v="1"/>
    <m/>
    <m/>
    <m/>
    <n v="33"/>
    <n v="34"/>
    <d v="2020-10-01T00:00:00"/>
    <d v="2021-07-01T00:00:00"/>
    <n v="9"/>
    <n v="0"/>
    <d v="2021-03-01T00:00:00"/>
    <n v="330"/>
    <n v="10"/>
    <n v="1"/>
    <n v="10"/>
  </r>
  <r>
    <x v="148"/>
    <x v="1"/>
    <m/>
    <m/>
    <m/>
    <n v="33"/>
    <n v="38"/>
    <d v="2020-10-01T00:00:00"/>
    <d v="2021-07-01T00:00:00"/>
    <n v="9"/>
    <n v="0"/>
    <d v="2021-04-01T00:00:00"/>
    <n v="330"/>
    <n v="10"/>
    <n v="5"/>
    <n v="50"/>
  </r>
  <r>
    <x v="148"/>
    <x v="1"/>
    <m/>
    <m/>
    <m/>
    <n v="33"/>
    <n v="37"/>
    <d v="2020-10-01T00:00:00"/>
    <d v="2021-07-01T00:00:00"/>
    <n v="9"/>
    <n v="0"/>
    <d v="2021-05-01T00:00:00"/>
    <n v="330"/>
    <n v="10"/>
    <n v="4"/>
    <n v="40"/>
  </r>
  <r>
    <x v="148"/>
    <x v="1"/>
    <m/>
    <m/>
    <m/>
    <n v="33"/>
    <n v="37"/>
    <d v="2020-10-01T00:00:00"/>
    <d v="2021-07-01T00:00:00"/>
    <n v="9"/>
    <n v="0"/>
    <d v="2021-06-01T00:00:00"/>
    <n v="330"/>
    <n v="10"/>
    <n v="4"/>
    <n v="40"/>
  </r>
  <r>
    <x v="149"/>
    <x v="0"/>
    <m/>
    <m/>
    <m/>
    <n v="0"/>
    <n v="27"/>
    <d v="2020-10-01T00:00:00"/>
    <d v="2021-07-01T00:00:00"/>
    <n v="9"/>
    <n v="0"/>
    <d v="2020-10-01T00:00:00"/>
    <n v="0"/>
    <n v="10"/>
    <n v="27"/>
    <n v="270"/>
  </r>
  <r>
    <x v="149"/>
    <x v="1"/>
    <m/>
    <m/>
    <m/>
    <n v="16"/>
    <n v="41"/>
    <d v="2020-10-01T00:00:00"/>
    <d v="2021-07-01T00:00:00"/>
    <n v="9"/>
    <n v="0"/>
    <d v="2020-11-01T00:00:00"/>
    <n v="160"/>
    <n v="10"/>
    <n v="25"/>
    <n v="250"/>
  </r>
  <r>
    <x v="149"/>
    <x v="1"/>
    <m/>
    <m/>
    <m/>
    <n v="20"/>
    <n v="37"/>
    <d v="2020-10-01T00:00:00"/>
    <d v="2021-07-01T00:00:00"/>
    <n v="9"/>
    <n v="0"/>
    <d v="2020-12-01T00:00:00"/>
    <n v="200"/>
    <n v="10"/>
    <n v="17"/>
    <n v="170"/>
  </r>
  <r>
    <x v="149"/>
    <x v="1"/>
    <m/>
    <m/>
    <m/>
    <n v="23"/>
    <n v="33"/>
    <d v="2020-10-01T00:00:00"/>
    <d v="2021-07-01T00:00:00"/>
    <n v="9"/>
    <n v="0"/>
    <d v="2021-01-01T00:00:00"/>
    <n v="230"/>
    <n v="10"/>
    <n v="10"/>
    <n v="100"/>
  </r>
  <r>
    <x v="149"/>
    <x v="1"/>
    <m/>
    <m/>
    <m/>
    <n v="27"/>
    <n v="26"/>
    <d v="2020-10-01T00:00:00"/>
    <d v="2021-07-01T00:00:00"/>
    <n v="9"/>
    <n v="0"/>
    <d v="2021-02-01T00:00:00"/>
    <n v="270"/>
    <n v="10"/>
    <n v="0"/>
    <n v="0"/>
  </r>
  <r>
    <x v="149"/>
    <x v="1"/>
    <m/>
    <m/>
    <m/>
    <n v="27"/>
    <n v="36"/>
    <d v="2020-10-01T00:00:00"/>
    <d v="2021-07-01T00:00:00"/>
    <n v="9"/>
    <n v="0"/>
    <d v="2021-03-01T00:00:00"/>
    <n v="270"/>
    <n v="10"/>
    <n v="9"/>
    <n v="90"/>
  </r>
  <r>
    <x v="149"/>
    <x v="1"/>
    <m/>
    <m/>
    <m/>
    <n v="27"/>
    <n v="41"/>
    <d v="2020-10-01T00:00:00"/>
    <d v="2021-07-01T00:00:00"/>
    <n v="9"/>
    <n v="0"/>
    <d v="2021-04-01T00:00:00"/>
    <n v="270"/>
    <n v="10"/>
    <n v="14"/>
    <n v="140"/>
  </r>
  <r>
    <x v="149"/>
    <x v="1"/>
    <m/>
    <m/>
    <m/>
    <n v="27"/>
    <n v="35"/>
    <d v="2020-10-01T00:00:00"/>
    <d v="2021-07-01T00:00:00"/>
    <n v="9"/>
    <n v="0"/>
    <d v="2021-05-01T00:00:00"/>
    <n v="270"/>
    <n v="10"/>
    <n v="8"/>
    <n v="80"/>
  </r>
  <r>
    <x v="149"/>
    <x v="1"/>
    <m/>
    <m/>
    <m/>
    <n v="27"/>
    <n v="28"/>
    <d v="2020-10-01T00:00:00"/>
    <d v="2021-07-01T00:00:00"/>
    <n v="9"/>
    <n v="0"/>
    <d v="2021-06-01T00:00:00"/>
    <n v="270"/>
    <n v="10"/>
    <n v="1"/>
    <n v="10"/>
  </r>
  <r>
    <x v="150"/>
    <x v="0"/>
    <m/>
    <m/>
    <m/>
    <n v="0"/>
    <n v="21"/>
    <d v="2020-10-01T00:00:00"/>
    <d v="2021-07-01T00:00:00"/>
    <n v="9"/>
    <n v="0"/>
    <d v="2020-10-01T00:00:00"/>
    <n v="0"/>
    <n v="10"/>
    <n v="21"/>
    <n v="210"/>
  </r>
  <r>
    <x v="150"/>
    <x v="1"/>
    <m/>
    <m/>
    <m/>
    <n v="8"/>
    <n v="27"/>
    <d v="2020-10-01T00:00:00"/>
    <d v="2021-07-01T00:00:00"/>
    <n v="9"/>
    <n v="0"/>
    <d v="2020-11-01T00:00:00"/>
    <n v="80"/>
    <n v="10"/>
    <n v="19"/>
    <n v="190"/>
  </r>
  <r>
    <x v="150"/>
    <x v="1"/>
    <m/>
    <m/>
    <m/>
    <n v="20"/>
    <n v="22"/>
    <d v="2020-10-01T00:00:00"/>
    <d v="2021-07-01T00:00:00"/>
    <n v="9"/>
    <n v="0"/>
    <d v="2020-12-01T00:00:00"/>
    <n v="200"/>
    <n v="10"/>
    <n v="2"/>
    <n v="20"/>
  </r>
  <r>
    <x v="150"/>
    <x v="1"/>
    <m/>
    <m/>
    <m/>
    <n v="16"/>
    <n v="29"/>
    <d v="2020-10-01T00:00:00"/>
    <d v="2021-07-01T00:00:00"/>
    <n v="9"/>
    <n v="0"/>
    <d v="2021-01-01T00:00:00"/>
    <n v="160"/>
    <n v="10"/>
    <n v="13"/>
    <n v="130"/>
  </r>
  <r>
    <x v="150"/>
    <x v="1"/>
    <m/>
    <m/>
    <m/>
    <n v="20"/>
    <n v="28"/>
    <d v="2020-10-01T00:00:00"/>
    <d v="2021-07-01T00:00:00"/>
    <n v="9"/>
    <n v="0"/>
    <d v="2021-02-01T00:00:00"/>
    <n v="200"/>
    <n v="10"/>
    <n v="8"/>
    <n v="80"/>
  </r>
  <r>
    <x v="150"/>
    <x v="1"/>
    <m/>
    <m/>
    <m/>
    <n v="20"/>
    <n v="25"/>
    <d v="2020-10-01T00:00:00"/>
    <d v="2021-07-01T00:00:00"/>
    <n v="9"/>
    <n v="0"/>
    <d v="2021-03-01T00:00:00"/>
    <n v="200"/>
    <n v="10"/>
    <n v="5"/>
    <n v="50"/>
  </r>
  <r>
    <x v="150"/>
    <x v="1"/>
    <m/>
    <m/>
    <m/>
    <n v="20"/>
    <n v="25"/>
    <d v="2020-10-01T00:00:00"/>
    <d v="2021-07-01T00:00:00"/>
    <n v="9"/>
    <n v="0"/>
    <d v="2021-04-01T00:00:00"/>
    <n v="200"/>
    <n v="10"/>
    <n v="5"/>
    <n v="50"/>
  </r>
  <r>
    <x v="150"/>
    <x v="1"/>
    <m/>
    <m/>
    <m/>
    <n v="20"/>
    <n v="29"/>
    <d v="2020-10-01T00:00:00"/>
    <d v="2021-07-01T00:00:00"/>
    <n v="9"/>
    <n v="0"/>
    <d v="2021-05-01T00:00:00"/>
    <n v="200"/>
    <n v="10"/>
    <n v="9"/>
    <n v="90"/>
  </r>
  <r>
    <x v="150"/>
    <x v="1"/>
    <m/>
    <m/>
    <m/>
    <n v="20"/>
    <n v="21"/>
    <d v="2020-10-01T00:00:00"/>
    <d v="2021-07-01T00:00:00"/>
    <n v="9"/>
    <n v="0"/>
    <d v="2021-06-01T00:00:00"/>
    <n v="200"/>
    <n v="10"/>
    <n v="1"/>
    <n v="10"/>
  </r>
  <r>
    <x v="151"/>
    <x v="0"/>
    <m/>
    <m/>
    <m/>
    <n v="0"/>
    <n v="10"/>
    <d v="2020-10-01T00:00:00"/>
    <d v="2021-07-01T00:00:00"/>
    <n v="9"/>
    <n v="0"/>
    <d v="2020-10-01T00:00:00"/>
    <n v="0"/>
    <n v="10"/>
    <n v="10"/>
    <n v="100"/>
  </r>
  <r>
    <x v="151"/>
    <x v="1"/>
    <m/>
    <m/>
    <m/>
    <n v="8"/>
    <n v="15"/>
    <d v="2020-10-01T00:00:00"/>
    <d v="2021-07-01T00:00:00"/>
    <n v="9"/>
    <n v="0"/>
    <d v="2020-11-01T00:00:00"/>
    <n v="80"/>
    <n v="10"/>
    <n v="7"/>
    <n v="70"/>
  </r>
  <r>
    <x v="151"/>
    <x v="1"/>
    <m/>
    <m/>
    <m/>
    <n v="10"/>
    <n v="14"/>
    <d v="2020-10-01T00:00:00"/>
    <d v="2021-07-01T00:00:00"/>
    <n v="9"/>
    <n v="0"/>
    <d v="2020-12-01T00:00:00"/>
    <n v="100"/>
    <n v="10"/>
    <n v="4"/>
    <n v="40"/>
  </r>
  <r>
    <x v="151"/>
    <x v="1"/>
    <m/>
    <m/>
    <m/>
    <n v="10"/>
    <n v="14"/>
    <d v="2020-10-01T00:00:00"/>
    <d v="2021-07-01T00:00:00"/>
    <n v="9"/>
    <n v="0"/>
    <d v="2021-01-01T00:00:00"/>
    <n v="100"/>
    <n v="10"/>
    <n v="4"/>
    <n v="40"/>
  </r>
  <r>
    <x v="151"/>
    <x v="1"/>
    <m/>
    <m/>
    <m/>
    <n v="10"/>
    <n v="14"/>
    <d v="2020-10-01T00:00:00"/>
    <d v="2021-07-01T00:00:00"/>
    <n v="9"/>
    <n v="0"/>
    <d v="2021-02-01T00:00:00"/>
    <n v="100"/>
    <n v="10"/>
    <n v="4"/>
    <n v="40"/>
  </r>
  <r>
    <x v="151"/>
    <x v="1"/>
    <m/>
    <m/>
    <m/>
    <n v="10"/>
    <n v="12"/>
    <d v="2020-10-01T00:00:00"/>
    <d v="2021-07-01T00:00:00"/>
    <n v="9"/>
    <n v="0"/>
    <d v="2021-03-01T00:00:00"/>
    <n v="100"/>
    <n v="10"/>
    <n v="2"/>
    <n v="20"/>
  </r>
  <r>
    <x v="151"/>
    <x v="1"/>
    <m/>
    <m/>
    <m/>
    <n v="10"/>
    <n v="13"/>
    <d v="2020-10-01T00:00:00"/>
    <d v="2021-07-01T00:00:00"/>
    <n v="9"/>
    <n v="0"/>
    <d v="2021-04-01T00:00:00"/>
    <n v="100"/>
    <n v="10"/>
    <n v="3"/>
    <n v="30"/>
  </r>
  <r>
    <x v="151"/>
    <x v="1"/>
    <m/>
    <m/>
    <m/>
    <n v="10"/>
    <n v="14"/>
    <d v="2020-10-01T00:00:00"/>
    <d v="2021-07-01T00:00:00"/>
    <n v="9"/>
    <n v="0"/>
    <d v="2021-05-01T00:00:00"/>
    <n v="100"/>
    <n v="10"/>
    <n v="4"/>
    <n v="40"/>
  </r>
  <r>
    <x v="151"/>
    <x v="1"/>
    <m/>
    <m/>
    <m/>
    <n v="10"/>
    <n v="12"/>
    <d v="2020-10-01T00:00:00"/>
    <d v="2021-07-01T00:00:00"/>
    <n v="9"/>
    <n v="0"/>
    <d v="2021-06-01T00:00:00"/>
    <n v="100"/>
    <n v="10"/>
    <n v="2"/>
    <n v="20"/>
  </r>
  <r>
    <x v="152"/>
    <x v="0"/>
    <m/>
    <m/>
    <m/>
    <n v="0"/>
    <n v="8"/>
    <d v="2020-10-01T00:00:00"/>
    <d v="2021-01-01T00:00:00"/>
    <n v="3"/>
    <n v="5"/>
    <d v="2020-10-01T00:00:00"/>
    <n v="0"/>
    <n v="10"/>
    <n v="8"/>
    <n v="80"/>
  </r>
  <r>
    <x v="152"/>
    <x v="0"/>
    <m/>
    <m/>
    <m/>
    <n v="0"/>
    <n v="8"/>
    <d v="2020-10-01T00:00:00"/>
    <d v="2021-01-01T00:00:00"/>
    <n v="3"/>
    <n v="5"/>
    <d v="2020-11-01T00:00:00"/>
    <n v="0"/>
    <n v="10"/>
    <n v="8"/>
    <n v="80"/>
  </r>
  <r>
    <x v="152"/>
    <x v="0"/>
    <m/>
    <m/>
    <m/>
    <n v="0"/>
    <n v="10"/>
    <d v="2020-10-01T00:00:00"/>
    <d v="2021-01-01T00:00:00"/>
    <n v="3"/>
    <n v="5"/>
    <d v="2020-12-01T00:00:00"/>
    <n v="0"/>
    <n v="10"/>
    <n v="10"/>
    <n v="100"/>
  </r>
  <r>
    <x v="152"/>
    <x v="0"/>
    <m/>
    <m/>
    <m/>
    <n v="0"/>
    <n v="7"/>
    <d v="2020-10-01T00:00:00"/>
    <d v="2021-01-01T00:00:00"/>
    <n v="3"/>
    <n v="5"/>
    <d v="2021-01-01T00:00:00"/>
    <n v="0"/>
    <n v="10"/>
    <n v="7"/>
    <n v="70"/>
  </r>
  <r>
    <x v="153"/>
    <x v="0"/>
    <m/>
    <m/>
    <m/>
    <n v="0"/>
    <n v="8"/>
    <d v="2020-10-01T00:00:00"/>
    <d v="2021-07-01T00:00:00"/>
    <n v="9"/>
    <n v="0"/>
    <d v="2020-10-01T00:00:00"/>
    <n v="0"/>
    <n v="10"/>
    <n v="8"/>
    <n v="80"/>
  </r>
  <r>
    <x v="153"/>
    <x v="1"/>
    <m/>
    <m/>
    <m/>
    <n v="3"/>
    <n v="9"/>
    <d v="2020-10-01T00:00:00"/>
    <d v="2021-07-01T00:00:00"/>
    <n v="9"/>
    <n v="0"/>
    <d v="2020-11-01T00:00:00"/>
    <n v="30"/>
    <n v="10"/>
    <n v="6"/>
    <n v="60"/>
  </r>
  <r>
    <x v="153"/>
    <x v="1"/>
    <m/>
    <m/>
    <m/>
    <n v="6"/>
    <n v="8"/>
    <d v="2020-10-01T00:00:00"/>
    <d v="2021-07-01T00:00:00"/>
    <n v="9"/>
    <n v="0"/>
    <d v="2020-12-01T00:00:00"/>
    <n v="60"/>
    <n v="10"/>
    <n v="2"/>
    <n v="20"/>
  </r>
  <r>
    <x v="153"/>
    <x v="1"/>
    <m/>
    <m/>
    <m/>
    <n v="6"/>
    <n v="7"/>
    <d v="2020-10-01T00:00:00"/>
    <d v="2021-07-01T00:00:00"/>
    <n v="9"/>
    <n v="0"/>
    <d v="2021-01-01T00:00:00"/>
    <n v="60"/>
    <n v="10"/>
    <n v="1"/>
    <n v="10"/>
  </r>
  <r>
    <x v="153"/>
    <x v="1"/>
    <m/>
    <m/>
    <m/>
    <n v="6"/>
    <n v="6"/>
    <d v="2020-10-01T00:00:00"/>
    <d v="2021-07-01T00:00:00"/>
    <n v="9"/>
    <n v="0"/>
    <d v="2021-02-01T00:00:00"/>
    <n v="60"/>
    <n v="10"/>
    <n v="0"/>
    <n v="0"/>
  </r>
  <r>
    <x v="153"/>
    <x v="1"/>
    <m/>
    <m/>
    <m/>
    <n v="6"/>
    <n v="7"/>
    <d v="2020-10-01T00:00:00"/>
    <d v="2021-07-01T00:00:00"/>
    <n v="9"/>
    <n v="0"/>
    <d v="2021-03-01T00:00:00"/>
    <n v="60"/>
    <n v="10"/>
    <n v="1"/>
    <n v="10"/>
  </r>
  <r>
    <x v="153"/>
    <x v="1"/>
    <m/>
    <m/>
    <m/>
    <n v="6"/>
    <n v="7"/>
    <d v="2020-10-01T00:00:00"/>
    <d v="2021-07-01T00:00:00"/>
    <n v="9"/>
    <n v="0"/>
    <d v="2021-04-01T00:00:00"/>
    <n v="60"/>
    <n v="10"/>
    <n v="1"/>
    <n v="10"/>
  </r>
  <r>
    <x v="153"/>
    <x v="1"/>
    <m/>
    <m/>
    <m/>
    <n v="6"/>
    <n v="8"/>
    <d v="2020-10-01T00:00:00"/>
    <d v="2021-07-01T00:00:00"/>
    <n v="9"/>
    <n v="0"/>
    <d v="2021-05-01T00:00:00"/>
    <n v="60"/>
    <n v="10"/>
    <n v="2"/>
    <n v="20"/>
  </r>
  <r>
    <x v="153"/>
    <x v="1"/>
    <m/>
    <m/>
    <m/>
    <n v="6"/>
    <n v="8"/>
    <d v="2020-10-01T00:00:00"/>
    <d v="2021-07-01T00:00:00"/>
    <n v="9"/>
    <n v="0"/>
    <d v="2021-06-01T00:00:00"/>
    <n v="60"/>
    <n v="10"/>
    <n v="2"/>
    <n v="20"/>
  </r>
  <r>
    <x v="154"/>
    <x v="0"/>
    <m/>
    <m/>
    <m/>
    <n v="0"/>
    <n v="18"/>
    <d v="2020-10-01T00:00:00"/>
    <d v="2021-07-01T00:00:00"/>
    <n v="9"/>
    <n v="0"/>
    <d v="2020-10-01T00:00:00"/>
    <n v="0"/>
    <n v="10"/>
    <n v="18"/>
    <n v="180"/>
  </r>
  <r>
    <x v="154"/>
    <x v="3"/>
    <n v="12"/>
    <d v="2021-11-01T00:00:00"/>
    <d v="2022-10-31T00:00:00"/>
    <n v="50"/>
    <n v="16"/>
    <d v="2020-10-01T00:00:00"/>
    <d v="2021-07-01T00:00:00"/>
    <n v="9"/>
    <n v="0"/>
    <d v="2020-11-01T00:00:00"/>
    <n v="1020"/>
    <n v="27"/>
    <n v="0"/>
    <n v="0"/>
  </r>
  <r>
    <x v="154"/>
    <x v="3"/>
    <n v="12"/>
    <d v="2021-11-01T00:00:00"/>
    <d v="2022-10-31T00:00:00"/>
    <n v="50"/>
    <n v="16"/>
    <d v="2020-10-01T00:00:00"/>
    <d v="2021-07-01T00:00:00"/>
    <n v="9"/>
    <n v="0"/>
    <d v="2020-12-01T00:00:00"/>
    <n v="1110"/>
    <n v="27"/>
    <n v="0"/>
    <n v="0"/>
  </r>
  <r>
    <x v="154"/>
    <x v="3"/>
    <n v="12"/>
    <d v="2021-11-01T00:00:00"/>
    <d v="2022-10-31T00:00:00"/>
    <n v="50"/>
    <n v="21"/>
    <d v="2020-10-01T00:00:00"/>
    <d v="2021-07-01T00:00:00"/>
    <n v="9"/>
    <n v="0"/>
    <d v="2021-01-01T00:00:00"/>
    <n v="1500"/>
    <n v="27"/>
    <n v="0"/>
    <n v="0"/>
  </r>
  <r>
    <x v="154"/>
    <x v="3"/>
    <n v="12"/>
    <d v="2021-11-01T00:00:00"/>
    <d v="2022-10-31T00:00:00"/>
    <n v="50"/>
    <n v="21"/>
    <d v="2020-10-01T00:00:00"/>
    <d v="2021-07-01T00:00:00"/>
    <n v="9"/>
    <n v="0"/>
    <d v="2021-02-01T00:00:00"/>
    <n v="1500"/>
    <n v="27"/>
    <n v="0"/>
    <n v="0"/>
  </r>
  <r>
    <x v="154"/>
    <x v="3"/>
    <n v="12"/>
    <d v="2021-11-01T00:00:00"/>
    <d v="2022-10-31T00:00:00"/>
    <n v="50"/>
    <n v="17"/>
    <d v="2020-10-01T00:00:00"/>
    <d v="2021-07-01T00:00:00"/>
    <n v="9"/>
    <n v="0"/>
    <d v="2021-03-01T00:00:00"/>
    <n v="1500"/>
    <n v="27"/>
    <n v="0"/>
    <n v="0"/>
  </r>
  <r>
    <x v="154"/>
    <x v="3"/>
    <n v="12"/>
    <d v="2021-11-01T00:00:00"/>
    <d v="2022-10-31T00:00:00"/>
    <n v="50"/>
    <n v="19"/>
    <d v="2020-10-01T00:00:00"/>
    <d v="2021-07-01T00:00:00"/>
    <n v="9"/>
    <n v="0"/>
    <d v="2021-04-01T00:00:00"/>
    <n v="1500"/>
    <n v="27"/>
    <n v="0"/>
    <n v="0"/>
  </r>
  <r>
    <x v="154"/>
    <x v="3"/>
    <n v="12"/>
    <d v="2021-11-01T00:00:00"/>
    <d v="2022-10-31T00:00:00"/>
    <n v="50"/>
    <n v="18"/>
    <d v="2020-10-01T00:00:00"/>
    <d v="2021-07-01T00:00:00"/>
    <n v="9"/>
    <n v="0"/>
    <d v="2021-05-01T00:00:00"/>
    <n v="1500"/>
    <n v="27"/>
    <n v="0"/>
    <n v="0"/>
  </r>
  <r>
    <x v="154"/>
    <x v="3"/>
    <n v="12"/>
    <d v="2021-11-01T00:00:00"/>
    <d v="2022-10-31T00:00:00"/>
    <n v="50"/>
    <n v="21"/>
    <d v="2020-10-01T00:00:00"/>
    <d v="2021-07-01T00:00:00"/>
    <n v="9"/>
    <n v="0"/>
    <d v="2021-06-01T00:00:00"/>
    <n v="1500"/>
    <n v="27"/>
    <n v="0"/>
    <n v="0"/>
  </r>
  <r>
    <x v="155"/>
    <x v="0"/>
    <m/>
    <m/>
    <m/>
    <n v="0"/>
    <n v="4"/>
    <d v="2020-10-01T00:00:00"/>
    <d v="2021-05-01T00:00:00"/>
    <n v="7"/>
    <n v="1"/>
    <d v="2020-10-01T00:00:00"/>
    <n v="0"/>
    <n v="10"/>
    <n v="4"/>
    <n v="40"/>
  </r>
  <r>
    <x v="155"/>
    <x v="0"/>
    <m/>
    <m/>
    <m/>
    <n v="0"/>
    <n v="4"/>
    <d v="2020-10-01T00:00:00"/>
    <d v="2021-05-01T00:00:00"/>
    <n v="7"/>
    <n v="1"/>
    <d v="2020-11-01T00:00:00"/>
    <n v="0"/>
    <n v="10"/>
    <n v="4"/>
    <n v="40"/>
  </r>
  <r>
    <x v="155"/>
    <x v="0"/>
    <m/>
    <m/>
    <m/>
    <n v="0"/>
    <n v="5"/>
    <d v="2020-10-01T00:00:00"/>
    <d v="2021-05-01T00:00:00"/>
    <n v="7"/>
    <n v="1"/>
    <d v="2020-12-01T00:00:00"/>
    <n v="0"/>
    <n v="10"/>
    <n v="5"/>
    <n v="50"/>
  </r>
  <r>
    <x v="155"/>
    <x v="0"/>
    <m/>
    <m/>
    <m/>
    <n v="0"/>
    <n v="5"/>
    <d v="2020-10-01T00:00:00"/>
    <d v="2021-05-01T00:00:00"/>
    <n v="7"/>
    <n v="1"/>
    <d v="2021-01-01T00:00:00"/>
    <n v="0"/>
    <n v="10"/>
    <n v="5"/>
    <n v="50"/>
  </r>
  <r>
    <x v="155"/>
    <x v="0"/>
    <m/>
    <m/>
    <m/>
    <n v="0"/>
    <n v="4"/>
    <d v="2020-10-01T00:00:00"/>
    <d v="2021-05-01T00:00:00"/>
    <n v="7"/>
    <n v="1"/>
    <d v="2021-02-01T00:00:00"/>
    <n v="0"/>
    <n v="10"/>
    <n v="4"/>
    <n v="40"/>
  </r>
  <r>
    <x v="155"/>
    <x v="0"/>
    <m/>
    <m/>
    <m/>
    <n v="0"/>
    <n v="4"/>
    <d v="2020-10-01T00:00:00"/>
    <d v="2021-05-01T00:00:00"/>
    <n v="7"/>
    <n v="1"/>
    <d v="2021-03-01T00:00:00"/>
    <n v="0"/>
    <n v="10"/>
    <n v="4"/>
    <n v="40"/>
  </r>
  <r>
    <x v="155"/>
    <x v="0"/>
    <m/>
    <m/>
    <m/>
    <n v="0"/>
    <n v="4"/>
    <d v="2020-10-01T00:00:00"/>
    <d v="2021-05-01T00:00:00"/>
    <n v="7"/>
    <n v="1"/>
    <d v="2021-04-01T00:00:00"/>
    <n v="0"/>
    <n v="10"/>
    <n v="4"/>
    <n v="40"/>
  </r>
  <r>
    <x v="155"/>
    <x v="0"/>
    <m/>
    <m/>
    <m/>
    <n v="0"/>
    <n v="4"/>
    <d v="2020-10-01T00:00:00"/>
    <d v="2021-05-01T00:00:00"/>
    <n v="7"/>
    <n v="1"/>
    <d v="2021-05-01T00:00:00"/>
    <n v="0"/>
    <n v="10"/>
    <n v="4"/>
    <n v="40"/>
  </r>
  <r>
    <x v="156"/>
    <x v="0"/>
    <m/>
    <m/>
    <m/>
    <n v="0"/>
    <n v="1"/>
    <d v="2020-10-01T00:00:00"/>
    <d v="2021-07-01T00:00:00"/>
    <n v="9"/>
    <n v="0"/>
    <d v="2020-10-01T00:00:00"/>
    <n v="0"/>
    <n v="10"/>
    <n v="1"/>
    <n v="10"/>
  </r>
  <r>
    <x v="156"/>
    <x v="0"/>
    <m/>
    <m/>
    <m/>
    <n v="0"/>
    <n v="2"/>
    <d v="2020-10-01T00:00:00"/>
    <d v="2021-07-01T00:00:00"/>
    <n v="9"/>
    <n v="0"/>
    <d v="2020-11-01T00:00:00"/>
    <n v="0"/>
    <n v="10"/>
    <n v="2"/>
    <n v="20"/>
  </r>
  <r>
    <x v="156"/>
    <x v="0"/>
    <m/>
    <m/>
    <m/>
    <n v="0"/>
    <n v="2"/>
    <d v="2020-10-01T00:00:00"/>
    <d v="2021-07-01T00:00:00"/>
    <n v="9"/>
    <n v="0"/>
    <d v="2020-12-01T00:00:00"/>
    <n v="0"/>
    <n v="10"/>
    <n v="2"/>
    <n v="20"/>
  </r>
  <r>
    <x v="156"/>
    <x v="0"/>
    <m/>
    <m/>
    <m/>
    <n v="0"/>
    <n v="2"/>
    <d v="2020-10-01T00:00:00"/>
    <d v="2021-07-01T00:00:00"/>
    <n v="9"/>
    <n v="0"/>
    <d v="2021-01-01T00:00:00"/>
    <n v="0"/>
    <n v="10"/>
    <n v="2"/>
    <n v="20"/>
  </r>
  <r>
    <x v="156"/>
    <x v="0"/>
    <m/>
    <m/>
    <m/>
    <n v="0"/>
    <n v="2"/>
    <d v="2020-10-01T00:00:00"/>
    <d v="2021-07-01T00:00:00"/>
    <n v="9"/>
    <n v="0"/>
    <d v="2021-02-01T00:00:00"/>
    <n v="0"/>
    <n v="10"/>
    <n v="2"/>
    <n v="20"/>
  </r>
  <r>
    <x v="156"/>
    <x v="0"/>
    <m/>
    <m/>
    <m/>
    <n v="0"/>
    <n v="2"/>
    <d v="2020-10-01T00:00:00"/>
    <d v="2021-07-01T00:00:00"/>
    <n v="9"/>
    <n v="0"/>
    <d v="2021-03-01T00:00:00"/>
    <n v="0"/>
    <n v="10"/>
    <n v="2"/>
    <n v="20"/>
  </r>
  <r>
    <x v="156"/>
    <x v="0"/>
    <m/>
    <m/>
    <m/>
    <n v="0"/>
    <n v="2"/>
    <d v="2020-10-01T00:00:00"/>
    <d v="2021-07-01T00:00:00"/>
    <n v="9"/>
    <n v="0"/>
    <d v="2021-04-01T00:00:00"/>
    <n v="0"/>
    <n v="10"/>
    <n v="2"/>
    <n v="20"/>
  </r>
  <r>
    <x v="156"/>
    <x v="0"/>
    <m/>
    <m/>
    <m/>
    <n v="0"/>
    <n v="1"/>
    <d v="2020-10-01T00:00:00"/>
    <d v="2021-07-01T00:00:00"/>
    <n v="9"/>
    <n v="0"/>
    <d v="2021-05-01T00:00:00"/>
    <n v="0"/>
    <n v="10"/>
    <n v="1"/>
    <n v="10"/>
  </r>
  <r>
    <x v="156"/>
    <x v="0"/>
    <m/>
    <m/>
    <m/>
    <n v="0"/>
    <n v="2"/>
    <d v="2020-10-01T00:00:00"/>
    <d v="2021-07-01T00:00:00"/>
    <n v="9"/>
    <n v="0"/>
    <d v="2021-06-01T00:00:00"/>
    <n v="0"/>
    <n v="10"/>
    <n v="2"/>
    <n v="20"/>
  </r>
  <r>
    <x v="157"/>
    <x v="0"/>
    <m/>
    <m/>
    <m/>
    <n v="0"/>
    <n v="2"/>
    <d v="2020-10-01T00:00:00"/>
    <d v="2021-06-01T00:00:00"/>
    <n v="8"/>
    <n v="0"/>
    <d v="2020-10-01T00:00:00"/>
    <n v="0"/>
    <n v="10"/>
    <n v="2"/>
    <n v="20"/>
  </r>
  <r>
    <x v="157"/>
    <x v="0"/>
    <m/>
    <m/>
    <m/>
    <n v="0"/>
    <n v="2"/>
    <d v="2020-10-01T00:00:00"/>
    <d v="2021-06-01T00:00:00"/>
    <n v="8"/>
    <n v="0"/>
    <d v="2020-11-01T00:00:00"/>
    <n v="0"/>
    <n v="10"/>
    <n v="2"/>
    <n v="20"/>
  </r>
  <r>
    <x v="157"/>
    <x v="0"/>
    <m/>
    <m/>
    <m/>
    <n v="0"/>
    <n v="1"/>
    <d v="2020-10-01T00:00:00"/>
    <d v="2021-06-01T00:00:00"/>
    <n v="8"/>
    <n v="0"/>
    <d v="2020-12-01T00:00:00"/>
    <n v="0"/>
    <n v="10"/>
    <n v="1"/>
    <n v="10"/>
  </r>
  <r>
    <x v="157"/>
    <x v="0"/>
    <m/>
    <m/>
    <m/>
    <n v="0"/>
    <n v="2"/>
    <d v="2020-10-01T00:00:00"/>
    <d v="2021-06-01T00:00:00"/>
    <n v="8"/>
    <n v="0"/>
    <d v="2021-01-01T00:00:00"/>
    <n v="0"/>
    <n v="10"/>
    <n v="2"/>
    <n v="20"/>
  </r>
  <r>
    <x v="157"/>
    <x v="0"/>
    <m/>
    <m/>
    <m/>
    <n v="0"/>
    <n v="2"/>
    <d v="2020-10-01T00:00:00"/>
    <d v="2021-06-01T00:00:00"/>
    <n v="8"/>
    <n v="0"/>
    <d v="2021-02-01T00:00:00"/>
    <n v="0"/>
    <n v="10"/>
    <n v="2"/>
    <n v="20"/>
  </r>
  <r>
    <x v="157"/>
    <x v="0"/>
    <m/>
    <m/>
    <m/>
    <n v="0"/>
    <n v="2"/>
    <d v="2020-10-01T00:00:00"/>
    <d v="2021-06-01T00:00:00"/>
    <n v="8"/>
    <n v="0"/>
    <d v="2021-03-01T00:00:00"/>
    <n v="0"/>
    <n v="10"/>
    <n v="2"/>
    <n v="20"/>
  </r>
  <r>
    <x v="157"/>
    <x v="0"/>
    <m/>
    <m/>
    <m/>
    <n v="0"/>
    <n v="2"/>
    <d v="2020-10-01T00:00:00"/>
    <d v="2021-06-01T00:00:00"/>
    <n v="8"/>
    <n v="0"/>
    <d v="2021-04-01T00:00:00"/>
    <n v="0"/>
    <n v="10"/>
    <n v="2"/>
    <n v="20"/>
  </r>
  <r>
    <x v="157"/>
    <x v="0"/>
    <m/>
    <m/>
    <m/>
    <n v="0"/>
    <n v="2"/>
    <d v="2020-10-01T00:00:00"/>
    <d v="2021-06-01T00:00:00"/>
    <n v="8"/>
    <n v="0"/>
    <d v="2021-05-01T00:00:00"/>
    <n v="0"/>
    <n v="10"/>
    <n v="2"/>
    <n v="20"/>
  </r>
  <r>
    <x v="157"/>
    <x v="0"/>
    <m/>
    <m/>
    <m/>
    <n v="0"/>
    <n v="2"/>
    <d v="2020-10-01T00:00:00"/>
    <d v="2021-06-01T00:00:00"/>
    <n v="8"/>
    <n v="0"/>
    <d v="2021-06-01T00:00:00"/>
    <n v="0"/>
    <n v="10"/>
    <n v="2"/>
    <n v="20"/>
  </r>
  <r>
    <x v="158"/>
    <x v="0"/>
    <m/>
    <m/>
    <m/>
    <n v="0"/>
    <n v="2"/>
    <d v="2020-10-01T00:00:00"/>
    <d v="2021-07-01T00:00:00"/>
    <n v="9"/>
    <n v="0"/>
    <d v="2020-10-01T00:00:00"/>
    <n v="0"/>
    <n v="10"/>
    <n v="2"/>
    <n v="20"/>
  </r>
  <r>
    <x v="158"/>
    <x v="0"/>
    <m/>
    <m/>
    <m/>
    <n v="0"/>
    <n v="2"/>
    <d v="2020-10-01T00:00:00"/>
    <d v="2021-07-01T00:00:00"/>
    <n v="9"/>
    <n v="0"/>
    <d v="2020-11-01T00:00:00"/>
    <n v="0"/>
    <n v="10"/>
    <n v="2"/>
    <n v="20"/>
  </r>
  <r>
    <x v="158"/>
    <x v="0"/>
    <m/>
    <m/>
    <m/>
    <n v="0"/>
    <n v="2"/>
    <d v="2020-10-01T00:00:00"/>
    <d v="2021-07-01T00:00:00"/>
    <n v="9"/>
    <n v="0"/>
    <d v="2020-12-01T00:00:00"/>
    <n v="0"/>
    <n v="10"/>
    <n v="2"/>
    <n v="20"/>
  </r>
  <r>
    <x v="158"/>
    <x v="0"/>
    <m/>
    <m/>
    <m/>
    <n v="0"/>
    <n v="2"/>
    <d v="2020-10-01T00:00:00"/>
    <d v="2021-07-01T00:00:00"/>
    <n v="9"/>
    <n v="0"/>
    <d v="2021-01-01T00:00:00"/>
    <n v="0"/>
    <n v="10"/>
    <n v="2"/>
    <n v="20"/>
  </r>
  <r>
    <x v="158"/>
    <x v="0"/>
    <m/>
    <m/>
    <m/>
    <n v="0"/>
    <n v="2"/>
    <d v="2020-10-01T00:00:00"/>
    <d v="2021-07-01T00:00:00"/>
    <n v="9"/>
    <n v="0"/>
    <d v="2021-02-01T00:00:00"/>
    <n v="0"/>
    <n v="10"/>
    <n v="2"/>
    <n v="20"/>
  </r>
  <r>
    <x v="158"/>
    <x v="0"/>
    <m/>
    <m/>
    <m/>
    <n v="0"/>
    <n v="2"/>
    <d v="2020-10-01T00:00:00"/>
    <d v="2021-07-01T00:00:00"/>
    <n v="9"/>
    <n v="0"/>
    <d v="2021-03-01T00:00:00"/>
    <n v="0"/>
    <n v="10"/>
    <n v="2"/>
    <n v="20"/>
  </r>
  <r>
    <x v="158"/>
    <x v="0"/>
    <m/>
    <m/>
    <m/>
    <n v="0"/>
    <n v="2"/>
    <d v="2020-10-01T00:00:00"/>
    <d v="2021-07-01T00:00:00"/>
    <n v="9"/>
    <n v="0"/>
    <d v="2021-04-01T00:00:00"/>
    <n v="0"/>
    <n v="10"/>
    <n v="2"/>
    <n v="20"/>
  </r>
  <r>
    <x v="158"/>
    <x v="0"/>
    <m/>
    <m/>
    <m/>
    <n v="0"/>
    <n v="2"/>
    <d v="2020-10-01T00:00:00"/>
    <d v="2021-07-01T00:00:00"/>
    <n v="9"/>
    <n v="0"/>
    <d v="2021-05-01T00:00:00"/>
    <n v="0"/>
    <n v="10"/>
    <n v="2"/>
    <n v="20"/>
  </r>
  <r>
    <x v="158"/>
    <x v="0"/>
    <m/>
    <m/>
    <m/>
    <n v="0"/>
    <n v="2"/>
    <d v="2020-10-01T00:00:00"/>
    <d v="2021-07-01T00:00:00"/>
    <n v="9"/>
    <n v="0"/>
    <d v="2021-06-01T00:00:00"/>
    <n v="0"/>
    <n v="10"/>
    <n v="2"/>
    <n v="20"/>
  </r>
  <r>
    <x v="159"/>
    <x v="0"/>
    <m/>
    <m/>
    <m/>
    <n v="0"/>
    <n v="2"/>
    <d v="2020-10-01T00:00:00"/>
    <d v="2021-07-01T00:00:00"/>
    <n v="9"/>
    <n v="0"/>
    <d v="2020-10-01T00:00:00"/>
    <n v="0"/>
    <n v="10"/>
    <n v="2"/>
    <n v="20"/>
  </r>
  <r>
    <x v="159"/>
    <x v="0"/>
    <m/>
    <m/>
    <m/>
    <n v="0"/>
    <n v="2"/>
    <d v="2020-10-01T00:00:00"/>
    <d v="2021-07-01T00:00:00"/>
    <n v="9"/>
    <n v="0"/>
    <d v="2020-11-01T00:00:00"/>
    <n v="0"/>
    <n v="10"/>
    <n v="2"/>
    <n v="20"/>
  </r>
  <r>
    <x v="159"/>
    <x v="0"/>
    <m/>
    <m/>
    <m/>
    <n v="0"/>
    <n v="2"/>
    <d v="2020-10-01T00:00:00"/>
    <d v="2021-07-01T00:00:00"/>
    <n v="9"/>
    <n v="0"/>
    <d v="2020-12-01T00:00:00"/>
    <n v="0"/>
    <n v="10"/>
    <n v="2"/>
    <n v="20"/>
  </r>
  <r>
    <x v="159"/>
    <x v="0"/>
    <m/>
    <m/>
    <m/>
    <n v="0"/>
    <n v="2"/>
    <d v="2020-10-01T00:00:00"/>
    <d v="2021-07-01T00:00:00"/>
    <n v="9"/>
    <n v="0"/>
    <d v="2021-01-01T00:00:00"/>
    <n v="0"/>
    <n v="10"/>
    <n v="2"/>
    <n v="20"/>
  </r>
  <r>
    <x v="159"/>
    <x v="0"/>
    <m/>
    <m/>
    <m/>
    <n v="0"/>
    <n v="1"/>
    <d v="2020-10-01T00:00:00"/>
    <d v="2021-07-01T00:00:00"/>
    <n v="9"/>
    <n v="0"/>
    <d v="2021-02-01T00:00:00"/>
    <n v="0"/>
    <n v="10"/>
    <n v="1"/>
    <n v="10"/>
  </r>
  <r>
    <x v="159"/>
    <x v="0"/>
    <m/>
    <m/>
    <m/>
    <n v="0"/>
    <n v="2"/>
    <d v="2020-10-01T00:00:00"/>
    <d v="2021-07-01T00:00:00"/>
    <n v="9"/>
    <n v="0"/>
    <d v="2021-03-01T00:00:00"/>
    <n v="0"/>
    <n v="10"/>
    <n v="2"/>
    <n v="20"/>
  </r>
  <r>
    <x v="159"/>
    <x v="0"/>
    <m/>
    <m/>
    <m/>
    <n v="0"/>
    <n v="2"/>
    <d v="2020-10-01T00:00:00"/>
    <d v="2021-07-01T00:00:00"/>
    <n v="9"/>
    <n v="0"/>
    <d v="2021-04-01T00:00:00"/>
    <n v="0"/>
    <n v="10"/>
    <n v="2"/>
    <n v="20"/>
  </r>
  <r>
    <x v="159"/>
    <x v="0"/>
    <m/>
    <m/>
    <m/>
    <n v="0"/>
    <n v="1"/>
    <d v="2020-10-01T00:00:00"/>
    <d v="2021-07-01T00:00:00"/>
    <n v="9"/>
    <n v="0"/>
    <d v="2021-05-01T00:00:00"/>
    <n v="0"/>
    <n v="10"/>
    <n v="1"/>
    <n v="10"/>
  </r>
  <r>
    <x v="159"/>
    <x v="0"/>
    <m/>
    <m/>
    <m/>
    <n v="0"/>
    <n v="2"/>
    <d v="2020-10-01T00:00:00"/>
    <d v="2021-07-01T00:00:00"/>
    <n v="9"/>
    <n v="0"/>
    <d v="2021-06-01T00:00:00"/>
    <n v="0"/>
    <n v="10"/>
    <n v="2"/>
    <n v="20"/>
  </r>
  <r>
    <x v="160"/>
    <x v="0"/>
    <m/>
    <m/>
    <m/>
    <n v="0"/>
    <n v="2"/>
    <d v="2020-10-01T00:00:00"/>
    <d v="2021-06-01T00:00:00"/>
    <n v="8"/>
    <n v="0"/>
    <d v="2020-10-01T00:00:00"/>
    <n v="0"/>
    <n v="10"/>
    <n v="2"/>
    <n v="20"/>
  </r>
  <r>
    <x v="160"/>
    <x v="0"/>
    <m/>
    <m/>
    <m/>
    <n v="0"/>
    <n v="2"/>
    <d v="2020-10-01T00:00:00"/>
    <d v="2021-06-01T00:00:00"/>
    <n v="8"/>
    <n v="0"/>
    <d v="2020-11-01T00:00:00"/>
    <n v="0"/>
    <n v="10"/>
    <n v="2"/>
    <n v="20"/>
  </r>
  <r>
    <x v="160"/>
    <x v="0"/>
    <m/>
    <m/>
    <m/>
    <n v="0"/>
    <n v="2"/>
    <d v="2020-10-01T00:00:00"/>
    <d v="2021-06-01T00:00:00"/>
    <n v="8"/>
    <n v="0"/>
    <d v="2020-12-01T00:00:00"/>
    <n v="0"/>
    <n v="10"/>
    <n v="2"/>
    <n v="20"/>
  </r>
  <r>
    <x v="160"/>
    <x v="0"/>
    <m/>
    <m/>
    <m/>
    <n v="0"/>
    <n v="2"/>
    <d v="2020-10-01T00:00:00"/>
    <d v="2021-06-01T00:00:00"/>
    <n v="8"/>
    <n v="0"/>
    <d v="2021-01-01T00:00:00"/>
    <n v="0"/>
    <n v="10"/>
    <n v="2"/>
    <n v="20"/>
  </r>
  <r>
    <x v="160"/>
    <x v="0"/>
    <m/>
    <m/>
    <m/>
    <n v="0"/>
    <n v="2"/>
    <d v="2020-10-01T00:00:00"/>
    <d v="2021-06-01T00:00:00"/>
    <n v="8"/>
    <n v="0"/>
    <d v="2021-02-01T00:00:00"/>
    <n v="0"/>
    <n v="10"/>
    <n v="2"/>
    <n v="20"/>
  </r>
  <r>
    <x v="160"/>
    <x v="0"/>
    <m/>
    <m/>
    <m/>
    <n v="0"/>
    <n v="2"/>
    <d v="2020-10-01T00:00:00"/>
    <d v="2021-06-01T00:00:00"/>
    <n v="8"/>
    <n v="0"/>
    <d v="2021-03-01T00:00:00"/>
    <n v="0"/>
    <n v="10"/>
    <n v="2"/>
    <n v="20"/>
  </r>
  <r>
    <x v="160"/>
    <x v="0"/>
    <m/>
    <m/>
    <m/>
    <n v="0"/>
    <n v="2"/>
    <d v="2020-10-01T00:00:00"/>
    <d v="2021-06-01T00:00:00"/>
    <n v="8"/>
    <n v="0"/>
    <d v="2021-04-01T00:00:00"/>
    <n v="0"/>
    <n v="10"/>
    <n v="2"/>
    <n v="20"/>
  </r>
  <r>
    <x v="160"/>
    <x v="0"/>
    <m/>
    <m/>
    <m/>
    <n v="0"/>
    <n v="2"/>
    <d v="2020-10-01T00:00:00"/>
    <d v="2021-06-01T00:00:00"/>
    <n v="8"/>
    <n v="0"/>
    <d v="2021-05-01T00:00:00"/>
    <n v="0"/>
    <n v="10"/>
    <n v="2"/>
    <n v="20"/>
  </r>
  <r>
    <x v="160"/>
    <x v="0"/>
    <m/>
    <m/>
    <m/>
    <n v="0"/>
    <n v="2"/>
    <d v="2020-10-01T00:00:00"/>
    <d v="2021-06-01T00:00:00"/>
    <n v="8"/>
    <n v="0"/>
    <d v="2021-06-01T00:00:00"/>
    <n v="0"/>
    <n v="10"/>
    <n v="2"/>
    <n v="20"/>
  </r>
  <r>
    <x v="161"/>
    <x v="0"/>
    <m/>
    <m/>
    <m/>
    <n v="0"/>
    <n v="2"/>
    <d v="2020-10-01T00:00:00"/>
    <d v="2021-07-01T00:00:00"/>
    <n v="9"/>
    <n v="0"/>
    <d v="2020-10-01T00:00:00"/>
    <n v="0"/>
    <n v="10"/>
    <n v="2"/>
    <n v="20"/>
  </r>
  <r>
    <x v="161"/>
    <x v="0"/>
    <m/>
    <m/>
    <m/>
    <n v="0"/>
    <n v="2"/>
    <d v="2020-10-01T00:00:00"/>
    <d v="2021-07-01T00:00:00"/>
    <n v="9"/>
    <n v="0"/>
    <d v="2020-11-01T00:00:00"/>
    <n v="0"/>
    <n v="10"/>
    <n v="2"/>
    <n v="20"/>
  </r>
  <r>
    <x v="161"/>
    <x v="0"/>
    <m/>
    <m/>
    <m/>
    <n v="0"/>
    <n v="2"/>
    <d v="2020-10-01T00:00:00"/>
    <d v="2021-07-01T00:00:00"/>
    <n v="9"/>
    <n v="0"/>
    <d v="2020-12-01T00:00:00"/>
    <n v="0"/>
    <n v="10"/>
    <n v="2"/>
    <n v="20"/>
  </r>
  <r>
    <x v="161"/>
    <x v="0"/>
    <m/>
    <m/>
    <m/>
    <n v="0"/>
    <n v="2"/>
    <d v="2020-10-01T00:00:00"/>
    <d v="2021-07-01T00:00:00"/>
    <n v="9"/>
    <n v="0"/>
    <d v="2021-01-01T00:00:00"/>
    <n v="0"/>
    <n v="10"/>
    <n v="2"/>
    <n v="20"/>
  </r>
  <r>
    <x v="161"/>
    <x v="0"/>
    <m/>
    <m/>
    <m/>
    <n v="0"/>
    <n v="2"/>
    <d v="2020-10-01T00:00:00"/>
    <d v="2021-07-01T00:00:00"/>
    <n v="9"/>
    <n v="0"/>
    <d v="2021-02-01T00:00:00"/>
    <n v="0"/>
    <n v="10"/>
    <n v="2"/>
    <n v="20"/>
  </r>
  <r>
    <x v="161"/>
    <x v="0"/>
    <m/>
    <m/>
    <m/>
    <n v="0"/>
    <n v="2"/>
    <d v="2020-10-01T00:00:00"/>
    <d v="2021-07-01T00:00:00"/>
    <n v="9"/>
    <n v="0"/>
    <d v="2021-03-01T00:00:00"/>
    <n v="0"/>
    <n v="10"/>
    <n v="2"/>
    <n v="20"/>
  </r>
  <r>
    <x v="161"/>
    <x v="0"/>
    <m/>
    <m/>
    <m/>
    <n v="0"/>
    <n v="2"/>
    <d v="2020-10-01T00:00:00"/>
    <d v="2021-07-01T00:00:00"/>
    <n v="9"/>
    <n v="0"/>
    <d v="2021-04-01T00:00:00"/>
    <n v="0"/>
    <n v="10"/>
    <n v="2"/>
    <n v="20"/>
  </r>
  <r>
    <x v="161"/>
    <x v="0"/>
    <m/>
    <m/>
    <m/>
    <n v="0"/>
    <n v="2"/>
    <d v="2020-10-01T00:00:00"/>
    <d v="2021-07-01T00:00:00"/>
    <n v="9"/>
    <n v="0"/>
    <d v="2021-05-01T00:00:00"/>
    <n v="0"/>
    <n v="10"/>
    <n v="2"/>
    <n v="20"/>
  </r>
  <r>
    <x v="161"/>
    <x v="0"/>
    <m/>
    <m/>
    <m/>
    <n v="0"/>
    <n v="2"/>
    <d v="2020-10-01T00:00:00"/>
    <d v="2021-07-01T00:00:00"/>
    <n v="9"/>
    <n v="0"/>
    <d v="2021-06-01T00:00:00"/>
    <n v="0"/>
    <n v="10"/>
    <n v="2"/>
    <n v="20"/>
  </r>
  <r>
    <x v="162"/>
    <x v="0"/>
    <m/>
    <m/>
    <m/>
    <n v="0"/>
    <n v="2"/>
    <d v="2020-10-01T00:00:00"/>
    <d v="2020-11-01T00:00:00"/>
    <n v="1"/>
    <n v="7"/>
    <d v="2020-10-01T00:00:00"/>
    <n v="0"/>
    <n v="10"/>
    <n v="2"/>
    <n v="20"/>
  </r>
  <r>
    <x v="162"/>
    <x v="0"/>
    <m/>
    <m/>
    <m/>
    <n v="0"/>
    <n v="2"/>
    <d v="2020-10-01T00:00:00"/>
    <d v="2020-11-01T00:00:00"/>
    <n v="1"/>
    <n v="7"/>
    <d v="2020-11-01T00:00:00"/>
    <n v="0"/>
    <n v="10"/>
    <n v="2"/>
    <n v="20"/>
  </r>
  <r>
    <x v="163"/>
    <x v="0"/>
    <m/>
    <m/>
    <m/>
    <n v="0"/>
    <n v="34"/>
    <d v="2020-11-01T00:00:00"/>
    <d v="2021-07-01T00:00:00"/>
    <n v="8"/>
    <n v="0"/>
    <d v="2020-11-01T00:00:00"/>
    <n v="0"/>
    <n v="10"/>
    <n v="34"/>
    <n v="340"/>
  </r>
  <r>
    <x v="163"/>
    <x v="1"/>
    <m/>
    <m/>
    <m/>
    <n v="10"/>
    <n v="30"/>
    <d v="2020-11-01T00:00:00"/>
    <d v="2021-07-01T00:00:00"/>
    <n v="8"/>
    <n v="0"/>
    <d v="2020-12-01T00:00:00"/>
    <n v="100"/>
    <n v="10"/>
    <n v="20"/>
    <n v="200"/>
  </r>
  <r>
    <x v="163"/>
    <x v="1"/>
    <m/>
    <m/>
    <m/>
    <n v="28"/>
    <n v="26"/>
    <d v="2020-11-01T00:00:00"/>
    <d v="2021-07-01T00:00:00"/>
    <n v="8"/>
    <n v="0"/>
    <d v="2021-01-01T00:00:00"/>
    <n v="280"/>
    <n v="10"/>
    <n v="0"/>
    <n v="0"/>
  </r>
  <r>
    <x v="163"/>
    <x v="1"/>
    <m/>
    <m/>
    <m/>
    <n v="29"/>
    <n v="29"/>
    <d v="2020-11-01T00:00:00"/>
    <d v="2021-07-01T00:00:00"/>
    <n v="8"/>
    <n v="0"/>
    <d v="2021-02-01T00:00:00"/>
    <n v="290"/>
    <n v="10"/>
    <n v="0"/>
    <n v="0"/>
  </r>
  <r>
    <x v="163"/>
    <x v="1"/>
    <m/>
    <m/>
    <m/>
    <n v="31"/>
    <n v="33"/>
    <d v="2020-11-01T00:00:00"/>
    <d v="2021-07-01T00:00:00"/>
    <n v="8"/>
    <n v="0"/>
    <d v="2021-03-01T00:00:00"/>
    <n v="310"/>
    <n v="10"/>
    <n v="2"/>
    <n v="20"/>
  </r>
  <r>
    <x v="163"/>
    <x v="1"/>
    <m/>
    <m/>
    <m/>
    <n v="31"/>
    <n v="31"/>
    <d v="2020-11-01T00:00:00"/>
    <d v="2021-07-01T00:00:00"/>
    <n v="8"/>
    <n v="0"/>
    <d v="2021-04-01T00:00:00"/>
    <n v="310"/>
    <n v="10"/>
    <n v="0"/>
    <n v="0"/>
  </r>
  <r>
    <x v="163"/>
    <x v="1"/>
    <m/>
    <m/>
    <m/>
    <n v="31"/>
    <n v="54"/>
    <d v="2020-11-01T00:00:00"/>
    <d v="2021-07-01T00:00:00"/>
    <n v="8"/>
    <n v="0"/>
    <d v="2021-05-01T00:00:00"/>
    <n v="310"/>
    <n v="10"/>
    <n v="23"/>
    <n v="230"/>
  </r>
  <r>
    <x v="163"/>
    <x v="1"/>
    <m/>
    <m/>
    <m/>
    <n v="31"/>
    <n v="38"/>
    <d v="2020-11-01T00:00:00"/>
    <d v="2021-07-01T00:00:00"/>
    <n v="8"/>
    <n v="0"/>
    <d v="2021-06-01T00:00:00"/>
    <n v="310"/>
    <n v="10"/>
    <n v="7"/>
    <n v="70"/>
  </r>
  <r>
    <x v="164"/>
    <x v="0"/>
    <m/>
    <m/>
    <m/>
    <n v="0"/>
    <n v="42"/>
    <d v="2020-11-01T00:00:00"/>
    <d v="2021-07-01T00:00:00"/>
    <n v="8"/>
    <n v="0"/>
    <d v="2020-11-01T00:00:00"/>
    <n v="0"/>
    <n v="10"/>
    <n v="42"/>
    <n v="420"/>
  </r>
  <r>
    <x v="164"/>
    <x v="1"/>
    <m/>
    <m/>
    <m/>
    <n v="16"/>
    <n v="43"/>
    <d v="2020-11-01T00:00:00"/>
    <d v="2021-07-01T00:00:00"/>
    <n v="8"/>
    <n v="0"/>
    <d v="2020-12-01T00:00:00"/>
    <n v="160"/>
    <n v="10"/>
    <n v="27"/>
    <n v="270"/>
  </r>
  <r>
    <x v="164"/>
    <x v="1"/>
    <m/>
    <m/>
    <m/>
    <n v="16"/>
    <n v="39"/>
    <d v="2020-11-01T00:00:00"/>
    <d v="2021-07-01T00:00:00"/>
    <n v="8"/>
    <n v="0"/>
    <d v="2021-01-01T00:00:00"/>
    <n v="160"/>
    <n v="10"/>
    <n v="23"/>
    <n v="230"/>
  </r>
  <r>
    <x v="164"/>
    <x v="1"/>
    <m/>
    <m/>
    <m/>
    <n v="25"/>
    <n v="34"/>
    <d v="2020-11-01T00:00:00"/>
    <d v="2021-07-01T00:00:00"/>
    <n v="8"/>
    <n v="0"/>
    <d v="2021-02-01T00:00:00"/>
    <n v="250"/>
    <n v="10"/>
    <n v="9"/>
    <n v="90"/>
  </r>
  <r>
    <x v="164"/>
    <x v="1"/>
    <m/>
    <m/>
    <m/>
    <n v="29"/>
    <n v="35"/>
    <d v="2020-11-01T00:00:00"/>
    <d v="2021-07-01T00:00:00"/>
    <n v="8"/>
    <n v="0"/>
    <d v="2021-03-01T00:00:00"/>
    <n v="290"/>
    <n v="10"/>
    <n v="6"/>
    <n v="60"/>
  </r>
  <r>
    <x v="164"/>
    <x v="1"/>
    <m/>
    <m/>
    <m/>
    <n v="29"/>
    <n v="31"/>
    <d v="2020-11-01T00:00:00"/>
    <d v="2021-07-01T00:00:00"/>
    <n v="8"/>
    <n v="0"/>
    <d v="2021-04-01T00:00:00"/>
    <n v="290"/>
    <n v="10"/>
    <n v="2"/>
    <n v="20"/>
  </r>
  <r>
    <x v="164"/>
    <x v="1"/>
    <m/>
    <m/>
    <m/>
    <n v="29"/>
    <n v="32"/>
    <d v="2020-11-01T00:00:00"/>
    <d v="2021-07-01T00:00:00"/>
    <n v="8"/>
    <n v="0"/>
    <d v="2021-05-01T00:00:00"/>
    <n v="290"/>
    <n v="10"/>
    <n v="3"/>
    <n v="30"/>
  </r>
  <r>
    <x v="164"/>
    <x v="1"/>
    <m/>
    <m/>
    <m/>
    <n v="29"/>
    <n v="35"/>
    <d v="2020-11-01T00:00:00"/>
    <d v="2021-07-01T00:00:00"/>
    <n v="8"/>
    <n v="0"/>
    <d v="2021-06-01T00:00:00"/>
    <n v="290"/>
    <n v="10"/>
    <n v="6"/>
    <n v="60"/>
  </r>
  <r>
    <x v="165"/>
    <x v="0"/>
    <m/>
    <m/>
    <m/>
    <n v="0"/>
    <n v="21"/>
    <d v="2020-11-01T00:00:00"/>
    <d v="2021-07-01T00:00:00"/>
    <n v="8"/>
    <n v="0"/>
    <d v="2020-11-01T00:00:00"/>
    <n v="0"/>
    <n v="10"/>
    <n v="21"/>
    <n v="210"/>
  </r>
  <r>
    <x v="165"/>
    <x v="1"/>
    <m/>
    <m/>
    <m/>
    <n v="6"/>
    <n v="17"/>
    <d v="2020-11-01T00:00:00"/>
    <d v="2021-07-01T00:00:00"/>
    <n v="8"/>
    <n v="0"/>
    <d v="2020-12-01T00:00:00"/>
    <n v="60"/>
    <n v="10"/>
    <n v="11"/>
    <n v="110"/>
  </r>
  <r>
    <x v="165"/>
    <x v="1"/>
    <m/>
    <m/>
    <m/>
    <n v="10"/>
    <n v="20"/>
    <d v="2020-11-01T00:00:00"/>
    <d v="2021-07-01T00:00:00"/>
    <n v="8"/>
    <n v="0"/>
    <d v="2021-01-01T00:00:00"/>
    <n v="100"/>
    <n v="10"/>
    <n v="10"/>
    <n v="100"/>
  </r>
  <r>
    <x v="165"/>
    <x v="1"/>
    <m/>
    <m/>
    <m/>
    <n v="16"/>
    <n v="27"/>
    <d v="2020-11-01T00:00:00"/>
    <d v="2021-07-01T00:00:00"/>
    <n v="8"/>
    <n v="0"/>
    <d v="2021-02-01T00:00:00"/>
    <n v="160"/>
    <n v="10"/>
    <n v="11"/>
    <n v="110"/>
  </r>
  <r>
    <x v="165"/>
    <x v="1"/>
    <m/>
    <m/>
    <m/>
    <n v="17"/>
    <n v="15"/>
    <d v="2020-11-01T00:00:00"/>
    <d v="2021-07-01T00:00:00"/>
    <n v="8"/>
    <n v="0"/>
    <d v="2021-03-01T00:00:00"/>
    <n v="170"/>
    <n v="10"/>
    <n v="0"/>
    <n v="0"/>
  </r>
  <r>
    <x v="165"/>
    <x v="1"/>
    <m/>
    <m/>
    <m/>
    <n v="17"/>
    <n v="23"/>
    <d v="2020-11-01T00:00:00"/>
    <d v="2021-07-01T00:00:00"/>
    <n v="8"/>
    <n v="0"/>
    <d v="2021-04-01T00:00:00"/>
    <n v="170"/>
    <n v="10"/>
    <n v="6"/>
    <n v="60"/>
  </r>
  <r>
    <x v="165"/>
    <x v="1"/>
    <m/>
    <m/>
    <m/>
    <n v="17"/>
    <n v="21"/>
    <d v="2020-11-01T00:00:00"/>
    <d v="2021-07-01T00:00:00"/>
    <n v="8"/>
    <n v="0"/>
    <d v="2021-05-01T00:00:00"/>
    <n v="170"/>
    <n v="10"/>
    <n v="4"/>
    <n v="40"/>
  </r>
  <r>
    <x v="165"/>
    <x v="1"/>
    <m/>
    <m/>
    <m/>
    <n v="17"/>
    <n v="21"/>
    <d v="2020-11-01T00:00:00"/>
    <d v="2021-07-01T00:00:00"/>
    <n v="8"/>
    <n v="0"/>
    <d v="2021-06-01T00:00:00"/>
    <n v="170"/>
    <n v="10"/>
    <n v="4"/>
    <n v="40"/>
  </r>
  <r>
    <x v="166"/>
    <x v="0"/>
    <m/>
    <m/>
    <m/>
    <n v="0"/>
    <n v="77"/>
    <d v="2020-11-01T00:00:00"/>
    <d v="2021-07-01T00:00:00"/>
    <n v="8"/>
    <n v="0"/>
    <d v="2020-11-01T00:00:00"/>
    <n v="0"/>
    <n v="10"/>
    <n v="77"/>
    <n v="770"/>
  </r>
  <r>
    <x v="166"/>
    <x v="3"/>
    <n v="12"/>
    <d v="2021-08-01T00:00:00"/>
    <d v="2022-07-31T00:00:00"/>
    <n v="80"/>
    <n v="74"/>
    <d v="2020-11-01T00:00:00"/>
    <d v="2021-07-01T00:00:00"/>
    <n v="8"/>
    <n v="0"/>
    <d v="2020-12-01T00:00:00"/>
    <n v="630"/>
    <n v="27"/>
    <n v="0"/>
    <n v="0"/>
  </r>
  <r>
    <x v="166"/>
    <x v="3"/>
    <n v="12"/>
    <d v="2021-08-01T00:00:00"/>
    <d v="2022-07-31T00:00:00"/>
    <n v="80"/>
    <n v="95"/>
    <d v="2020-11-01T00:00:00"/>
    <d v="2021-07-01T00:00:00"/>
    <n v="8"/>
    <n v="0"/>
    <d v="2021-01-01T00:00:00"/>
    <n v="1230"/>
    <n v="27"/>
    <n v="15"/>
    <n v="405"/>
  </r>
  <r>
    <x v="166"/>
    <x v="3"/>
    <n v="12"/>
    <d v="2021-08-01T00:00:00"/>
    <d v="2022-07-31T00:00:00"/>
    <n v="80"/>
    <n v="98"/>
    <d v="2020-11-01T00:00:00"/>
    <d v="2021-07-01T00:00:00"/>
    <n v="8"/>
    <n v="0"/>
    <d v="2021-02-01T00:00:00"/>
    <n v="2400"/>
    <n v="27"/>
    <n v="18"/>
    <n v="486"/>
  </r>
  <r>
    <x v="166"/>
    <x v="3"/>
    <n v="12"/>
    <d v="2021-08-01T00:00:00"/>
    <d v="2022-07-31T00:00:00"/>
    <n v="80"/>
    <n v="84"/>
    <d v="2020-11-01T00:00:00"/>
    <d v="2021-07-01T00:00:00"/>
    <n v="8"/>
    <n v="0"/>
    <d v="2021-03-01T00:00:00"/>
    <n v="2400"/>
    <n v="27"/>
    <n v="4"/>
    <n v="108"/>
  </r>
  <r>
    <x v="166"/>
    <x v="3"/>
    <n v="12"/>
    <d v="2021-08-01T00:00:00"/>
    <d v="2022-07-31T00:00:00"/>
    <n v="80"/>
    <n v="86"/>
    <d v="2020-11-01T00:00:00"/>
    <d v="2021-07-01T00:00:00"/>
    <n v="8"/>
    <n v="0"/>
    <d v="2021-04-01T00:00:00"/>
    <n v="2400"/>
    <n v="27"/>
    <n v="6"/>
    <n v="162"/>
  </r>
  <r>
    <x v="166"/>
    <x v="3"/>
    <n v="12"/>
    <d v="2021-08-01T00:00:00"/>
    <d v="2022-07-31T00:00:00"/>
    <n v="80"/>
    <n v="89"/>
    <d v="2020-11-01T00:00:00"/>
    <d v="2021-07-01T00:00:00"/>
    <n v="8"/>
    <n v="0"/>
    <d v="2021-05-01T00:00:00"/>
    <n v="2400"/>
    <n v="27"/>
    <n v="9"/>
    <n v="243"/>
  </r>
  <r>
    <x v="166"/>
    <x v="3"/>
    <n v="12"/>
    <d v="2021-08-01T00:00:00"/>
    <d v="2022-07-31T00:00:00"/>
    <n v="80"/>
    <n v="88"/>
    <d v="2020-11-01T00:00:00"/>
    <d v="2021-07-01T00:00:00"/>
    <n v="8"/>
    <n v="0"/>
    <d v="2021-06-01T00:00:00"/>
    <n v="2400"/>
    <n v="27"/>
    <n v="8"/>
    <n v="216"/>
  </r>
  <r>
    <x v="167"/>
    <x v="0"/>
    <m/>
    <m/>
    <m/>
    <n v="0"/>
    <n v="2"/>
    <d v="2020-11-01T00:00:00"/>
    <d v="2020-12-01T00:00:00"/>
    <n v="1"/>
    <n v="6"/>
    <d v="2020-11-01T00:00:00"/>
    <n v="0"/>
    <n v="10"/>
    <n v="2"/>
    <n v="20"/>
  </r>
  <r>
    <x v="167"/>
    <x v="0"/>
    <m/>
    <m/>
    <m/>
    <n v="0"/>
    <n v="1"/>
    <d v="2020-11-01T00:00:00"/>
    <d v="2020-12-01T00:00:00"/>
    <n v="1"/>
    <n v="6"/>
    <d v="2020-12-01T00:00:00"/>
    <n v="0"/>
    <n v="10"/>
    <n v="1"/>
    <n v="10"/>
  </r>
  <r>
    <x v="168"/>
    <x v="0"/>
    <m/>
    <m/>
    <m/>
    <n v="0"/>
    <n v="2"/>
    <d v="2020-11-01T00:00:00"/>
    <d v="2021-05-01T00:00:00"/>
    <n v="6"/>
    <n v="1"/>
    <d v="2020-11-01T00:00:00"/>
    <n v="0"/>
    <n v="10"/>
    <n v="2"/>
    <n v="20"/>
  </r>
  <r>
    <x v="168"/>
    <x v="1"/>
    <m/>
    <m/>
    <m/>
    <n v="1"/>
    <n v="2"/>
    <d v="2020-11-01T00:00:00"/>
    <d v="2021-05-01T00:00:00"/>
    <n v="6"/>
    <n v="1"/>
    <d v="2020-12-01T00:00:00"/>
    <n v="10"/>
    <n v="10"/>
    <n v="1"/>
    <n v="10"/>
  </r>
  <r>
    <x v="168"/>
    <x v="1"/>
    <m/>
    <m/>
    <m/>
    <n v="1"/>
    <n v="1"/>
    <d v="2020-11-01T00:00:00"/>
    <d v="2021-05-01T00:00:00"/>
    <n v="6"/>
    <n v="1"/>
    <d v="2021-01-01T00:00:00"/>
    <n v="10"/>
    <n v="10"/>
    <n v="0"/>
    <n v="0"/>
  </r>
  <r>
    <x v="168"/>
    <x v="1"/>
    <m/>
    <m/>
    <m/>
    <n v="1"/>
    <n v="2"/>
    <d v="2020-11-01T00:00:00"/>
    <d v="2021-05-01T00:00:00"/>
    <n v="6"/>
    <n v="1"/>
    <d v="2021-02-01T00:00:00"/>
    <n v="10"/>
    <n v="10"/>
    <n v="1"/>
    <n v="10"/>
  </r>
  <r>
    <x v="168"/>
    <x v="1"/>
    <m/>
    <m/>
    <m/>
    <n v="1"/>
    <n v="1"/>
    <d v="2020-11-01T00:00:00"/>
    <d v="2021-05-01T00:00:00"/>
    <n v="6"/>
    <n v="1"/>
    <d v="2021-03-01T00:00:00"/>
    <n v="10"/>
    <n v="10"/>
    <n v="0"/>
    <n v="0"/>
  </r>
  <r>
    <x v="168"/>
    <x v="1"/>
    <m/>
    <m/>
    <m/>
    <n v="1"/>
    <n v="2"/>
    <d v="2020-11-01T00:00:00"/>
    <d v="2021-05-01T00:00:00"/>
    <n v="6"/>
    <n v="1"/>
    <d v="2021-04-01T00:00:00"/>
    <n v="10"/>
    <n v="10"/>
    <n v="1"/>
    <n v="10"/>
  </r>
  <r>
    <x v="168"/>
    <x v="1"/>
    <m/>
    <m/>
    <m/>
    <n v="1"/>
    <n v="2"/>
    <d v="2020-11-01T00:00:00"/>
    <d v="2021-05-01T00:00:00"/>
    <n v="6"/>
    <n v="1"/>
    <d v="2021-05-01T00:00:00"/>
    <n v="10"/>
    <n v="10"/>
    <n v="1"/>
    <n v="10"/>
  </r>
  <r>
    <x v="169"/>
    <x v="0"/>
    <m/>
    <m/>
    <m/>
    <n v="0"/>
    <n v="2"/>
    <d v="2020-11-01T00:00:00"/>
    <d v="2021-07-01T00:00:00"/>
    <n v="8"/>
    <n v="0"/>
    <d v="2020-11-01T00:00:00"/>
    <n v="0"/>
    <n v="10"/>
    <n v="2"/>
    <n v="20"/>
  </r>
  <r>
    <x v="169"/>
    <x v="1"/>
    <m/>
    <m/>
    <m/>
    <n v="1"/>
    <n v="2"/>
    <d v="2020-11-01T00:00:00"/>
    <d v="2021-07-01T00:00:00"/>
    <n v="8"/>
    <n v="0"/>
    <d v="2020-12-01T00:00:00"/>
    <n v="10"/>
    <n v="10"/>
    <n v="1"/>
    <n v="10"/>
  </r>
  <r>
    <x v="169"/>
    <x v="1"/>
    <m/>
    <m/>
    <m/>
    <n v="1"/>
    <n v="2"/>
    <d v="2020-11-01T00:00:00"/>
    <d v="2021-07-01T00:00:00"/>
    <n v="8"/>
    <n v="0"/>
    <d v="2021-01-01T00:00:00"/>
    <n v="10"/>
    <n v="10"/>
    <n v="1"/>
    <n v="10"/>
  </r>
  <r>
    <x v="169"/>
    <x v="1"/>
    <m/>
    <m/>
    <m/>
    <n v="1"/>
    <n v="2"/>
    <d v="2020-11-01T00:00:00"/>
    <d v="2021-07-01T00:00:00"/>
    <n v="8"/>
    <n v="0"/>
    <d v="2021-02-01T00:00:00"/>
    <n v="10"/>
    <n v="10"/>
    <n v="1"/>
    <n v="10"/>
  </r>
  <r>
    <x v="169"/>
    <x v="1"/>
    <m/>
    <m/>
    <m/>
    <n v="1"/>
    <n v="2"/>
    <d v="2020-11-01T00:00:00"/>
    <d v="2021-07-01T00:00:00"/>
    <n v="8"/>
    <n v="0"/>
    <d v="2021-03-01T00:00:00"/>
    <n v="10"/>
    <n v="10"/>
    <n v="1"/>
    <n v="10"/>
  </r>
  <r>
    <x v="169"/>
    <x v="1"/>
    <m/>
    <m/>
    <m/>
    <n v="1"/>
    <n v="2"/>
    <d v="2020-11-01T00:00:00"/>
    <d v="2021-07-01T00:00:00"/>
    <n v="8"/>
    <n v="0"/>
    <d v="2021-04-01T00:00:00"/>
    <n v="10"/>
    <n v="10"/>
    <n v="1"/>
    <n v="10"/>
  </r>
  <r>
    <x v="169"/>
    <x v="1"/>
    <m/>
    <m/>
    <m/>
    <n v="1"/>
    <n v="2"/>
    <d v="2020-11-01T00:00:00"/>
    <d v="2021-07-01T00:00:00"/>
    <n v="8"/>
    <n v="0"/>
    <d v="2021-05-01T00:00:00"/>
    <n v="10"/>
    <n v="10"/>
    <n v="1"/>
    <n v="10"/>
  </r>
  <r>
    <x v="169"/>
    <x v="1"/>
    <m/>
    <m/>
    <m/>
    <n v="1"/>
    <n v="2"/>
    <d v="2020-11-01T00:00:00"/>
    <d v="2021-07-01T00:00:00"/>
    <n v="8"/>
    <n v="0"/>
    <d v="2021-06-01T00:00:00"/>
    <n v="10"/>
    <n v="10"/>
    <n v="1"/>
    <n v="10"/>
  </r>
  <r>
    <x v="170"/>
    <x v="0"/>
    <m/>
    <m/>
    <m/>
    <n v="0"/>
    <n v="51"/>
    <d v="2020-12-01T00:00:00"/>
    <d v="2021-07-01T00:00:00"/>
    <n v="7"/>
    <n v="0"/>
    <d v="2020-12-01T00:00:00"/>
    <n v="0"/>
    <n v="10"/>
    <n v="51"/>
    <n v="510"/>
  </r>
  <r>
    <x v="170"/>
    <x v="1"/>
    <m/>
    <m/>
    <m/>
    <n v="15"/>
    <n v="61"/>
    <d v="2020-12-01T00:00:00"/>
    <d v="2021-07-01T00:00:00"/>
    <n v="7"/>
    <n v="0"/>
    <d v="2021-01-01T00:00:00"/>
    <n v="150"/>
    <n v="10"/>
    <n v="46"/>
    <n v="460"/>
  </r>
  <r>
    <x v="170"/>
    <x v="1"/>
    <m/>
    <m/>
    <m/>
    <n v="35"/>
    <n v="45"/>
    <d v="2020-12-01T00:00:00"/>
    <d v="2021-07-01T00:00:00"/>
    <n v="7"/>
    <n v="0"/>
    <d v="2021-02-01T00:00:00"/>
    <n v="350"/>
    <n v="10"/>
    <n v="10"/>
    <n v="100"/>
  </r>
  <r>
    <x v="170"/>
    <x v="1"/>
    <m/>
    <m/>
    <m/>
    <n v="34"/>
    <n v="56"/>
    <d v="2020-12-01T00:00:00"/>
    <d v="2021-07-01T00:00:00"/>
    <n v="7"/>
    <n v="0"/>
    <d v="2021-03-01T00:00:00"/>
    <n v="340"/>
    <n v="10"/>
    <n v="22"/>
    <n v="220"/>
  </r>
  <r>
    <x v="170"/>
    <x v="1"/>
    <m/>
    <m/>
    <m/>
    <n v="43"/>
    <n v="53"/>
    <d v="2020-12-01T00:00:00"/>
    <d v="2021-07-01T00:00:00"/>
    <n v="7"/>
    <n v="0"/>
    <d v="2021-04-01T00:00:00"/>
    <n v="430"/>
    <n v="10"/>
    <n v="10"/>
    <n v="100"/>
  </r>
  <r>
    <x v="170"/>
    <x v="1"/>
    <m/>
    <m/>
    <m/>
    <n v="43"/>
    <n v="50"/>
    <d v="2020-12-01T00:00:00"/>
    <d v="2021-07-01T00:00:00"/>
    <n v="7"/>
    <n v="0"/>
    <d v="2021-05-01T00:00:00"/>
    <n v="430"/>
    <n v="10"/>
    <n v="7"/>
    <n v="70"/>
  </r>
  <r>
    <x v="170"/>
    <x v="1"/>
    <m/>
    <m/>
    <m/>
    <n v="43"/>
    <n v="41"/>
    <d v="2020-12-01T00:00:00"/>
    <d v="2021-07-01T00:00:00"/>
    <n v="7"/>
    <n v="0"/>
    <d v="2021-06-01T00:00:00"/>
    <n v="430"/>
    <n v="10"/>
    <n v="0"/>
    <n v="0"/>
  </r>
  <r>
    <x v="171"/>
    <x v="0"/>
    <m/>
    <m/>
    <m/>
    <n v="0"/>
    <n v="14"/>
    <d v="2020-12-01T00:00:00"/>
    <d v="2021-07-01T00:00:00"/>
    <n v="7"/>
    <n v="0"/>
    <d v="2020-12-01T00:00:00"/>
    <n v="0"/>
    <n v="10"/>
    <n v="14"/>
    <n v="140"/>
  </r>
  <r>
    <x v="171"/>
    <x v="2"/>
    <m/>
    <m/>
    <m/>
    <n v="4"/>
    <n v="11"/>
    <d v="2020-12-01T00:00:00"/>
    <d v="2021-07-01T00:00:00"/>
    <n v="7"/>
    <n v="0"/>
    <d v="2021-01-01T00:00:00"/>
    <n v="100"/>
    <n v="25"/>
    <n v="7"/>
    <n v="175"/>
  </r>
  <r>
    <x v="171"/>
    <x v="2"/>
    <m/>
    <m/>
    <m/>
    <n v="9"/>
    <n v="12"/>
    <d v="2020-12-01T00:00:00"/>
    <d v="2021-07-01T00:00:00"/>
    <n v="7"/>
    <n v="0"/>
    <d v="2021-02-01T00:00:00"/>
    <n v="225"/>
    <n v="25"/>
    <n v="3"/>
    <n v="75"/>
  </r>
  <r>
    <x v="171"/>
    <x v="2"/>
    <m/>
    <m/>
    <m/>
    <n v="9"/>
    <n v="11"/>
    <d v="2020-12-01T00:00:00"/>
    <d v="2021-07-01T00:00:00"/>
    <n v="7"/>
    <n v="0"/>
    <d v="2021-03-01T00:00:00"/>
    <n v="225"/>
    <n v="25"/>
    <n v="2"/>
    <n v="50"/>
  </r>
  <r>
    <x v="171"/>
    <x v="2"/>
    <m/>
    <m/>
    <m/>
    <n v="9"/>
    <n v="12"/>
    <d v="2020-12-01T00:00:00"/>
    <d v="2021-07-01T00:00:00"/>
    <n v="7"/>
    <n v="0"/>
    <d v="2021-04-01T00:00:00"/>
    <n v="225"/>
    <n v="25"/>
    <n v="3"/>
    <n v="75"/>
  </r>
  <r>
    <x v="171"/>
    <x v="2"/>
    <m/>
    <m/>
    <m/>
    <n v="9"/>
    <n v="12"/>
    <d v="2020-12-01T00:00:00"/>
    <d v="2021-07-01T00:00:00"/>
    <n v="7"/>
    <n v="0"/>
    <d v="2021-05-01T00:00:00"/>
    <n v="225"/>
    <n v="25"/>
    <n v="3"/>
    <n v="75"/>
  </r>
  <r>
    <x v="171"/>
    <x v="2"/>
    <m/>
    <m/>
    <m/>
    <n v="9"/>
    <n v="13"/>
    <d v="2020-12-01T00:00:00"/>
    <d v="2021-07-01T00:00:00"/>
    <n v="7"/>
    <n v="0"/>
    <d v="2021-06-01T00:00:00"/>
    <n v="225"/>
    <n v="25"/>
    <n v="4"/>
    <n v="100"/>
  </r>
  <r>
    <x v="172"/>
    <x v="0"/>
    <m/>
    <m/>
    <m/>
    <n v="0"/>
    <n v="8"/>
    <d v="2020-12-01T00:00:00"/>
    <d v="2021-02-01T00:00:00"/>
    <n v="2"/>
    <n v="4"/>
    <d v="2020-12-01T00:00:00"/>
    <n v="0"/>
    <n v="10"/>
    <n v="8"/>
    <n v="80"/>
  </r>
  <r>
    <x v="172"/>
    <x v="0"/>
    <m/>
    <m/>
    <m/>
    <n v="0"/>
    <n v="6"/>
    <d v="2020-12-01T00:00:00"/>
    <d v="2021-02-01T00:00:00"/>
    <n v="2"/>
    <n v="4"/>
    <d v="2021-01-01T00:00:00"/>
    <n v="0"/>
    <n v="10"/>
    <n v="6"/>
    <n v="60"/>
  </r>
  <r>
    <x v="172"/>
    <x v="0"/>
    <m/>
    <m/>
    <m/>
    <n v="0"/>
    <n v="6"/>
    <d v="2020-12-01T00:00:00"/>
    <d v="2021-02-01T00:00:00"/>
    <n v="2"/>
    <n v="4"/>
    <d v="2021-02-01T00:00:00"/>
    <n v="0"/>
    <n v="10"/>
    <n v="6"/>
    <n v="60"/>
  </r>
  <r>
    <x v="173"/>
    <x v="0"/>
    <m/>
    <m/>
    <m/>
    <n v="0"/>
    <n v="6"/>
    <d v="2020-12-01T00:00:00"/>
    <d v="2021-04-01T00:00:00"/>
    <n v="4"/>
    <n v="2"/>
    <d v="2020-12-01T00:00:00"/>
    <n v="0"/>
    <n v="10"/>
    <n v="6"/>
    <n v="60"/>
  </r>
  <r>
    <x v="173"/>
    <x v="0"/>
    <m/>
    <m/>
    <m/>
    <n v="0"/>
    <n v="6"/>
    <d v="2020-12-01T00:00:00"/>
    <d v="2021-04-01T00:00:00"/>
    <n v="4"/>
    <n v="2"/>
    <d v="2021-01-01T00:00:00"/>
    <n v="0"/>
    <n v="10"/>
    <n v="6"/>
    <n v="60"/>
  </r>
  <r>
    <x v="173"/>
    <x v="0"/>
    <m/>
    <m/>
    <m/>
    <n v="0"/>
    <n v="7"/>
    <d v="2020-12-01T00:00:00"/>
    <d v="2021-04-01T00:00:00"/>
    <n v="4"/>
    <n v="2"/>
    <d v="2021-02-01T00:00:00"/>
    <n v="0"/>
    <n v="10"/>
    <n v="7"/>
    <n v="70"/>
  </r>
  <r>
    <x v="173"/>
    <x v="0"/>
    <m/>
    <m/>
    <m/>
    <n v="0"/>
    <n v="8"/>
    <d v="2020-12-01T00:00:00"/>
    <d v="2021-04-01T00:00:00"/>
    <n v="4"/>
    <n v="2"/>
    <d v="2021-03-01T00:00:00"/>
    <n v="0"/>
    <n v="10"/>
    <n v="8"/>
    <n v="80"/>
  </r>
  <r>
    <x v="173"/>
    <x v="0"/>
    <m/>
    <m/>
    <m/>
    <n v="0"/>
    <n v="7"/>
    <d v="2020-12-01T00:00:00"/>
    <d v="2021-04-01T00:00:00"/>
    <n v="4"/>
    <n v="2"/>
    <d v="2021-04-01T00:00:00"/>
    <n v="0"/>
    <n v="10"/>
    <n v="7"/>
    <n v="70"/>
  </r>
  <r>
    <x v="174"/>
    <x v="0"/>
    <m/>
    <m/>
    <m/>
    <n v="0"/>
    <n v="7"/>
    <d v="2020-12-01T00:00:00"/>
    <d v="2021-07-01T00:00:00"/>
    <n v="7"/>
    <n v="0"/>
    <d v="2020-12-01T00:00:00"/>
    <n v="0"/>
    <n v="10"/>
    <n v="7"/>
    <n v="70"/>
  </r>
  <r>
    <x v="174"/>
    <x v="1"/>
    <m/>
    <m/>
    <m/>
    <n v="5"/>
    <n v="6"/>
    <d v="2020-12-01T00:00:00"/>
    <d v="2021-07-01T00:00:00"/>
    <n v="7"/>
    <n v="0"/>
    <d v="2021-01-01T00:00:00"/>
    <n v="50"/>
    <n v="10"/>
    <n v="1"/>
    <n v="10"/>
  </r>
  <r>
    <x v="174"/>
    <x v="1"/>
    <m/>
    <m/>
    <m/>
    <n v="5"/>
    <n v="6"/>
    <d v="2020-12-01T00:00:00"/>
    <d v="2021-07-01T00:00:00"/>
    <n v="7"/>
    <n v="0"/>
    <d v="2021-02-01T00:00:00"/>
    <n v="50"/>
    <n v="10"/>
    <n v="1"/>
    <n v="10"/>
  </r>
  <r>
    <x v="174"/>
    <x v="1"/>
    <m/>
    <m/>
    <m/>
    <n v="5"/>
    <n v="7"/>
    <d v="2020-12-01T00:00:00"/>
    <d v="2021-07-01T00:00:00"/>
    <n v="7"/>
    <n v="0"/>
    <d v="2021-03-01T00:00:00"/>
    <n v="50"/>
    <n v="10"/>
    <n v="2"/>
    <n v="20"/>
  </r>
  <r>
    <x v="174"/>
    <x v="1"/>
    <m/>
    <m/>
    <m/>
    <n v="5"/>
    <n v="7"/>
    <d v="2020-12-01T00:00:00"/>
    <d v="2021-07-01T00:00:00"/>
    <n v="7"/>
    <n v="0"/>
    <d v="2021-04-01T00:00:00"/>
    <n v="50"/>
    <n v="10"/>
    <n v="2"/>
    <n v="20"/>
  </r>
  <r>
    <x v="174"/>
    <x v="1"/>
    <m/>
    <m/>
    <m/>
    <n v="5"/>
    <n v="8"/>
    <d v="2020-12-01T00:00:00"/>
    <d v="2021-07-01T00:00:00"/>
    <n v="7"/>
    <n v="0"/>
    <d v="2021-05-01T00:00:00"/>
    <n v="50"/>
    <n v="10"/>
    <n v="3"/>
    <n v="30"/>
  </r>
  <r>
    <x v="174"/>
    <x v="1"/>
    <m/>
    <m/>
    <m/>
    <n v="5"/>
    <n v="6"/>
    <d v="2020-12-01T00:00:00"/>
    <d v="2021-07-01T00:00:00"/>
    <n v="7"/>
    <n v="0"/>
    <d v="2021-06-01T00:00:00"/>
    <n v="50"/>
    <n v="10"/>
    <n v="1"/>
    <n v="10"/>
  </r>
  <r>
    <x v="175"/>
    <x v="0"/>
    <m/>
    <m/>
    <m/>
    <n v="0"/>
    <n v="7"/>
    <d v="2020-12-01T00:00:00"/>
    <d v="2021-05-01T00:00:00"/>
    <n v="5"/>
    <n v="1"/>
    <d v="2020-12-01T00:00:00"/>
    <n v="0"/>
    <n v="10"/>
    <n v="7"/>
    <n v="70"/>
  </r>
  <r>
    <x v="175"/>
    <x v="0"/>
    <m/>
    <m/>
    <m/>
    <n v="0"/>
    <n v="7"/>
    <d v="2020-12-01T00:00:00"/>
    <d v="2021-05-01T00:00:00"/>
    <n v="5"/>
    <n v="1"/>
    <d v="2021-01-01T00:00:00"/>
    <n v="0"/>
    <n v="10"/>
    <n v="7"/>
    <n v="70"/>
  </r>
  <r>
    <x v="175"/>
    <x v="0"/>
    <m/>
    <m/>
    <m/>
    <n v="0"/>
    <n v="6"/>
    <d v="2020-12-01T00:00:00"/>
    <d v="2021-05-01T00:00:00"/>
    <n v="5"/>
    <n v="1"/>
    <d v="2021-02-01T00:00:00"/>
    <n v="0"/>
    <n v="10"/>
    <n v="6"/>
    <n v="60"/>
  </r>
  <r>
    <x v="175"/>
    <x v="0"/>
    <m/>
    <m/>
    <m/>
    <n v="0"/>
    <n v="8"/>
    <d v="2020-12-01T00:00:00"/>
    <d v="2021-05-01T00:00:00"/>
    <n v="5"/>
    <n v="1"/>
    <d v="2021-03-01T00:00:00"/>
    <n v="0"/>
    <n v="10"/>
    <n v="8"/>
    <n v="80"/>
  </r>
  <r>
    <x v="175"/>
    <x v="0"/>
    <m/>
    <m/>
    <m/>
    <n v="0"/>
    <n v="7"/>
    <d v="2020-12-01T00:00:00"/>
    <d v="2021-05-01T00:00:00"/>
    <n v="5"/>
    <n v="1"/>
    <d v="2021-04-01T00:00:00"/>
    <n v="0"/>
    <n v="10"/>
    <n v="7"/>
    <n v="70"/>
  </r>
  <r>
    <x v="175"/>
    <x v="0"/>
    <m/>
    <m/>
    <m/>
    <n v="0"/>
    <n v="6"/>
    <d v="2020-12-01T00:00:00"/>
    <d v="2021-05-01T00:00:00"/>
    <n v="5"/>
    <n v="1"/>
    <d v="2021-05-01T00:00:00"/>
    <n v="0"/>
    <n v="10"/>
    <n v="6"/>
    <n v="60"/>
  </r>
  <r>
    <x v="176"/>
    <x v="0"/>
    <m/>
    <m/>
    <m/>
    <n v="0"/>
    <n v="5"/>
    <d v="2020-12-01T00:00:00"/>
    <d v="2021-02-01T00:00:00"/>
    <n v="2"/>
    <n v="4"/>
    <d v="2020-12-01T00:00:00"/>
    <n v="0"/>
    <n v="10"/>
    <n v="5"/>
    <n v="50"/>
  </r>
  <r>
    <x v="176"/>
    <x v="1"/>
    <m/>
    <m/>
    <m/>
    <n v="3"/>
    <n v="6"/>
    <d v="2020-12-01T00:00:00"/>
    <d v="2021-02-01T00:00:00"/>
    <n v="2"/>
    <n v="4"/>
    <d v="2021-01-01T00:00:00"/>
    <n v="30"/>
    <n v="10"/>
    <n v="3"/>
    <n v="30"/>
  </r>
  <r>
    <x v="176"/>
    <x v="1"/>
    <m/>
    <m/>
    <m/>
    <n v="4"/>
    <n v="6"/>
    <d v="2020-12-01T00:00:00"/>
    <d v="2021-02-01T00:00:00"/>
    <n v="2"/>
    <n v="4"/>
    <d v="2021-02-01T00:00:00"/>
    <n v="40"/>
    <n v="10"/>
    <n v="2"/>
    <n v="20"/>
  </r>
  <r>
    <x v="177"/>
    <x v="0"/>
    <m/>
    <m/>
    <m/>
    <n v="0"/>
    <n v="5"/>
    <d v="2020-12-01T00:00:00"/>
    <d v="2021-07-01T00:00:00"/>
    <n v="7"/>
    <n v="0"/>
    <d v="2020-12-01T00:00:00"/>
    <n v="0"/>
    <n v="10"/>
    <n v="5"/>
    <n v="50"/>
  </r>
  <r>
    <x v="177"/>
    <x v="1"/>
    <m/>
    <m/>
    <m/>
    <n v="2"/>
    <n v="5"/>
    <d v="2020-12-01T00:00:00"/>
    <d v="2021-07-01T00:00:00"/>
    <n v="7"/>
    <n v="0"/>
    <d v="2021-01-01T00:00:00"/>
    <n v="20"/>
    <n v="10"/>
    <n v="3"/>
    <n v="30"/>
  </r>
  <r>
    <x v="177"/>
    <x v="1"/>
    <m/>
    <m/>
    <m/>
    <n v="3"/>
    <n v="5"/>
    <d v="2020-12-01T00:00:00"/>
    <d v="2021-07-01T00:00:00"/>
    <n v="7"/>
    <n v="0"/>
    <d v="2021-02-01T00:00:00"/>
    <n v="30"/>
    <n v="10"/>
    <n v="2"/>
    <n v="20"/>
  </r>
  <r>
    <x v="177"/>
    <x v="1"/>
    <m/>
    <m/>
    <m/>
    <n v="4"/>
    <n v="5"/>
    <d v="2020-12-01T00:00:00"/>
    <d v="2021-07-01T00:00:00"/>
    <n v="7"/>
    <n v="0"/>
    <d v="2021-03-01T00:00:00"/>
    <n v="40"/>
    <n v="10"/>
    <n v="1"/>
    <n v="10"/>
  </r>
  <r>
    <x v="177"/>
    <x v="1"/>
    <m/>
    <m/>
    <m/>
    <n v="4"/>
    <n v="5"/>
    <d v="2020-12-01T00:00:00"/>
    <d v="2021-07-01T00:00:00"/>
    <n v="7"/>
    <n v="0"/>
    <d v="2021-04-01T00:00:00"/>
    <n v="40"/>
    <n v="10"/>
    <n v="1"/>
    <n v="10"/>
  </r>
  <r>
    <x v="177"/>
    <x v="1"/>
    <m/>
    <m/>
    <m/>
    <n v="4"/>
    <n v="4"/>
    <d v="2020-12-01T00:00:00"/>
    <d v="2021-07-01T00:00:00"/>
    <n v="7"/>
    <n v="0"/>
    <d v="2021-05-01T00:00:00"/>
    <n v="40"/>
    <n v="10"/>
    <n v="0"/>
    <n v="0"/>
  </r>
  <r>
    <x v="177"/>
    <x v="1"/>
    <m/>
    <m/>
    <m/>
    <n v="4"/>
    <n v="5"/>
    <d v="2020-12-01T00:00:00"/>
    <d v="2021-07-01T00:00:00"/>
    <n v="7"/>
    <n v="0"/>
    <d v="2021-06-01T00:00:00"/>
    <n v="40"/>
    <n v="10"/>
    <n v="1"/>
    <n v="10"/>
  </r>
  <r>
    <x v="178"/>
    <x v="0"/>
    <m/>
    <m/>
    <m/>
    <n v="0"/>
    <n v="3"/>
    <d v="2020-12-01T00:00:00"/>
    <d v="2021-04-01T00:00:00"/>
    <n v="4"/>
    <n v="2"/>
    <d v="2020-12-01T00:00:00"/>
    <n v="0"/>
    <n v="10"/>
    <n v="3"/>
    <n v="30"/>
  </r>
  <r>
    <x v="178"/>
    <x v="0"/>
    <m/>
    <m/>
    <m/>
    <n v="0"/>
    <n v="3"/>
    <d v="2020-12-01T00:00:00"/>
    <d v="2021-04-01T00:00:00"/>
    <n v="4"/>
    <n v="2"/>
    <d v="2021-01-01T00:00:00"/>
    <n v="0"/>
    <n v="10"/>
    <n v="3"/>
    <n v="30"/>
  </r>
  <r>
    <x v="178"/>
    <x v="0"/>
    <m/>
    <m/>
    <m/>
    <n v="0"/>
    <n v="3"/>
    <d v="2020-12-01T00:00:00"/>
    <d v="2021-04-01T00:00:00"/>
    <n v="4"/>
    <n v="2"/>
    <d v="2021-02-01T00:00:00"/>
    <n v="0"/>
    <n v="10"/>
    <n v="3"/>
    <n v="30"/>
  </r>
  <r>
    <x v="178"/>
    <x v="0"/>
    <m/>
    <m/>
    <m/>
    <n v="0"/>
    <n v="3"/>
    <d v="2020-12-01T00:00:00"/>
    <d v="2021-04-01T00:00:00"/>
    <n v="4"/>
    <n v="2"/>
    <d v="2021-03-01T00:00:00"/>
    <n v="0"/>
    <n v="10"/>
    <n v="3"/>
    <n v="30"/>
  </r>
  <r>
    <x v="178"/>
    <x v="0"/>
    <m/>
    <m/>
    <m/>
    <n v="0"/>
    <n v="3"/>
    <d v="2020-12-01T00:00:00"/>
    <d v="2021-04-01T00:00:00"/>
    <n v="4"/>
    <n v="2"/>
    <d v="2021-04-01T00:00:00"/>
    <n v="0"/>
    <n v="10"/>
    <n v="3"/>
    <n v="30"/>
  </r>
  <r>
    <x v="179"/>
    <x v="0"/>
    <m/>
    <m/>
    <m/>
    <n v="0"/>
    <n v="2"/>
    <d v="2020-12-01T00:00:00"/>
    <d v="2021-02-01T00:00:00"/>
    <n v="2"/>
    <n v="4"/>
    <d v="2020-12-01T00:00:00"/>
    <n v="0"/>
    <n v="10"/>
    <n v="2"/>
    <n v="20"/>
  </r>
  <r>
    <x v="179"/>
    <x v="1"/>
    <m/>
    <m/>
    <m/>
    <n v="1"/>
    <n v="2"/>
    <d v="2020-12-01T00:00:00"/>
    <d v="2021-02-01T00:00:00"/>
    <n v="2"/>
    <n v="4"/>
    <d v="2021-01-01T00:00:00"/>
    <n v="10"/>
    <n v="10"/>
    <n v="1"/>
    <n v="10"/>
  </r>
  <r>
    <x v="179"/>
    <x v="1"/>
    <m/>
    <m/>
    <m/>
    <n v="1"/>
    <n v="2"/>
    <d v="2020-12-01T00:00:00"/>
    <d v="2021-02-01T00:00:00"/>
    <n v="2"/>
    <n v="4"/>
    <d v="2021-02-01T00:00:00"/>
    <n v="10"/>
    <n v="10"/>
    <n v="1"/>
    <n v="10"/>
  </r>
  <r>
    <x v="180"/>
    <x v="0"/>
    <m/>
    <m/>
    <m/>
    <n v="0"/>
    <n v="2"/>
    <d v="2020-12-01T00:00:00"/>
    <d v="2021-05-01T00:00:00"/>
    <n v="5"/>
    <n v="1"/>
    <d v="2020-12-01T00:00:00"/>
    <n v="0"/>
    <n v="10"/>
    <n v="2"/>
    <n v="20"/>
  </r>
  <r>
    <x v="180"/>
    <x v="0"/>
    <m/>
    <m/>
    <m/>
    <n v="0"/>
    <n v="2"/>
    <d v="2020-12-01T00:00:00"/>
    <d v="2021-05-01T00:00:00"/>
    <n v="5"/>
    <n v="1"/>
    <d v="2021-01-01T00:00:00"/>
    <n v="0"/>
    <n v="10"/>
    <n v="2"/>
    <n v="20"/>
  </r>
  <r>
    <x v="180"/>
    <x v="0"/>
    <m/>
    <m/>
    <m/>
    <n v="0"/>
    <n v="2"/>
    <d v="2020-12-01T00:00:00"/>
    <d v="2021-05-01T00:00:00"/>
    <n v="5"/>
    <n v="1"/>
    <d v="2021-02-01T00:00:00"/>
    <n v="0"/>
    <n v="10"/>
    <n v="2"/>
    <n v="20"/>
  </r>
  <r>
    <x v="180"/>
    <x v="0"/>
    <m/>
    <m/>
    <m/>
    <n v="0"/>
    <n v="2"/>
    <d v="2020-12-01T00:00:00"/>
    <d v="2021-05-01T00:00:00"/>
    <n v="5"/>
    <n v="1"/>
    <d v="2021-03-01T00:00:00"/>
    <n v="0"/>
    <n v="10"/>
    <n v="2"/>
    <n v="20"/>
  </r>
  <r>
    <x v="180"/>
    <x v="0"/>
    <m/>
    <m/>
    <m/>
    <n v="0"/>
    <n v="1"/>
    <d v="2020-12-01T00:00:00"/>
    <d v="2021-05-01T00:00:00"/>
    <n v="5"/>
    <n v="1"/>
    <d v="2021-04-01T00:00:00"/>
    <n v="0"/>
    <n v="10"/>
    <n v="1"/>
    <n v="10"/>
  </r>
  <r>
    <x v="180"/>
    <x v="0"/>
    <m/>
    <m/>
    <m/>
    <n v="0"/>
    <n v="2"/>
    <d v="2020-12-01T00:00:00"/>
    <d v="2021-05-01T00:00:00"/>
    <n v="5"/>
    <n v="1"/>
    <d v="2021-05-01T00:00:00"/>
    <n v="0"/>
    <n v="10"/>
    <n v="2"/>
    <n v="20"/>
  </r>
  <r>
    <x v="181"/>
    <x v="0"/>
    <m/>
    <m/>
    <m/>
    <n v="0"/>
    <n v="2"/>
    <d v="2020-12-01T00:00:00"/>
    <d v="2021-03-01T00:00:00"/>
    <n v="3"/>
    <n v="3"/>
    <d v="2020-12-01T00:00:00"/>
    <n v="0"/>
    <n v="10"/>
    <n v="2"/>
    <n v="20"/>
  </r>
  <r>
    <x v="181"/>
    <x v="0"/>
    <m/>
    <m/>
    <m/>
    <n v="0"/>
    <n v="2"/>
    <d v="2020-12-01T00:00:00"/>
    <d v="2021-03-01T00:00:00"/>
    <n v="3"/>
    <n v="3"/>
    <d v="2021-01-01T00:00:00"/>
    <n v="0"/>
    <n v="10"/>
    <n v="2"/>
    <n v="20"/>
  </r>
  <r>
    <x v="181"/>
    <x v="0"/>
    <m/>
    <m/>
    <m/>
    <n v="0"/>
    <n v="2"/>
    <d v="2020-12-01T00:00:00"/>
    <d v="2021-03-01T00:00:00"/>
    <n v="3"/>
    <n v="3"/>
    <d v="2021-02-01T00:00:00"/>
    <n v="0"/>
    <n v="10"/>
    <n v="2"/>
    <n v="20"/>
  </r>
  <r>
    <x v="181"/>
    <x v="0"/>
    <m/>
    <m/>
    <m/>
    <n v="0"/>
    <n v="2"/>
    <d v="2020-12-01T00:00:00"/>
    <d v="2021-03-01T00:00:00"/>
    <n v="3"/>
    <n v="3"/>
    <d v="2021-03-01T00:00:00"/>
    <n v="0"/>
    <n v="10"/>
    <n v="2"/>
    <n v="20"/>
  </r>
  <r>
    <x v="182"/>
    <x v="0"/>
    <m/>
    <m/>
    <m/>
    <n v="0"/>
    <n v="39"/>
    <d v="2021-01-01T00:00:00"/>
    <d v="2021-07-01T00:00:00"/>
    <n v="6"/>
    <n v="0"/>
    <d v="2021-01-01T00:00:00"/>
    <n v="0"/>
    <n v="10"/>
    <n v="39"/>
    <n v="390"/>
  </r>
  <r>
    <x v="182"/>
    <x v="1"/>
    <m/>
    <m/>
    <m/>
    <n v="9"/>
    <n v="39"/>
    <d v="2021-01-01T00:00:00"/>
    <d v="2021-07-01T00:00:00"/>
    <n v="6"/>
    <n v="0"/>
    <d v="2021-02-01T00:00:00"/>
    <n v="90"/>
    <n v="10"/>
    <n v="30"/>
    <n v="300"/>
  </r>
  <r>
    <x v="182"/>
    <x v="1"/>
    <m/>
    <m/>
    <m/>
    <n v="19"/>
    <n v="39"/>
    <d v="2021-01-01T00:00:00"/>
    <d v="2021-07-01T00:00:00"/>
    <n v="6"/>
    <n v="0"/>
    <d v="2021-03-01T00:00:00"/>
    <n v="190"/>
    <n v="10"/>
    <n v="20"/>
    <n v="200"/>
  </r>
  <r>
    <x v="182"/>
    <x v="1"/>
    <m/>
    <m/>
    <m/>
    <n v="34"/>
    <n v="49"/>
    <d v="2021-01-01T00:00:00"/>
    <d v="2021-07-01T00:00:00"/>
    <n v="6"/>
    <n v="0"/>
    <d v="2021-04-01T00:00:00"/>
    <n v="340"/>
    <n v="10"/>
    <n v="15"/>
    <n v="150"/>
  </r>
  <r>
    <x v="182"/>
    <x v="1"/>
    <m/>
    <m/>
    <m/>
    <n v="34"/>
    <n v="43"/>
    <d v="2021-01-01T00:00:00"/>
    <d v="2021-07-01T00:00:00"/>
    <n v="6"/>
    <n v="0"/>
    <d v="2021-05-01T00:00:00"/>
    <n v="340"/>
    <n v="10"/>
    <n v="9"/>
    <n v="90"/>
  </r>
  <r>
    <x v="182"/>
    <x v="1"/>
    <m/>
    <m/>
    <m/>
    <n v="34"/>
    <n v="35"/>
    <d v="2021-01-01T00:00:00"/>
    <d v="2021-07-01T00:00:00"/>
    <n v="6"/>
    <n v="0"/>
    <d v="2021-06-01T00:00:00"/>
    <n v="340"/>
    <n v="10"/>
    <n v="1"/>
    <n v="10"/>
  </r>
  <r>
    <x v="183"/>
    <x v="0"/>
    <m/>
    <m/>
    <m/>
    <n v="0"/>
    <n v="32"/>
    <d v="2021-01-01T00:00:00"/>
    <d v="2021-07-01T00:00:00"/>
    <n v="6"/>
    <n v="0"/>
    <d v="2021-01-01T00:00:00"/>
    <n v="0"/>
    <n v="10"/>
    <n v="32"/>
    <n v="320"/>
  </r>
  <r>
    <x v="183"/>
    <x v="1"/>
    <m/>
    <m/>
    <m/>
    <n v="10"/>
    <n v="29"/>
    <d v="2021-01-01T00:00:00"/>
    <d v="2021-07-01T00:00:00"/>
    <n v="6"/>
    <n v="0"/>
    <d v="2021-02-01T00:00:00"/>
    <n v="100"/>
    <n v="10"/>
    <n v="19"/>
    <n v="190"/>
  </r>
  <r>
    <x v="183"/>
    <x v="1"/>
    <m/>
    <m/>
    <m/>
    <n v="16"/>
    <n v="30"/>
    <d v="2021-01-01T00:00:00"/>
    <d v="2021-07-01T00:00:00"/>
    <n v="6"/>
    <n v="0"/>
    <d v="2021-03-01T00:00:00"/>
    <n v="160"/>
    <n v="10"/>
    <n v="14"/>
    <n v="140"/>
  </r>
  <r>
    <x v="183"/>
    <x v="1"/>
    <m/>
    <m/>
    <m/>
    <n v="27"/>
    <n v="33"/>
    <d v="2021-01-01T00:00:00"/>
    <d v="2021-07-01T00:00:00"/>
    <n v="6"/>
    <n v="0"/>
    <d v="2021-04-01T00:00:00"/>
    <n v="270"/>
    <n v="10"/>
    <n v="6"/>
    <n v="60"/>
  </r>
  <r>
    <x v="183"/>
    <x v="1"/>
    <m/>
    <m/>
    <m/>
    <n v="27"/>
    <n v="27"/>
    <d v="2021-01-01T00:00:00"/>
    <d v="2021-07-01T00:00:00"/>
    <n v="6"/>
    <n v="0"/>
    <d v="2021-05-01T00:00:00"/>
    <n v="270"/>
    <n v="10"/>
    <n v="0"/>
    <n v="0"/>
  </r>
  <r>
    <x v="183"/>
    <x v="1"/>
    <m/>
    <m/>
    <m/>
    <n v="27"/>
    <n v="40"/>
    <d v="2021-01-01T00:00:00"/>
    <d v="2021-07-01T00:00:00"/>
    <n v="6"/>
    <n v="0"/>
    <d v="2021-06-01T00:00:00"/>
    <n v="270"/>
    <n v="10"/>
    <n v="13"/>
    <n v="130"/>
  </r>
  <r>
    <x v="184"/>
    <x v="0"/>
    <m/>
    <m/>
    <m/>
    <n v="0"/>
    <n v="14"/>
    <d v="2021-01-01T00:00:00"/>
    <d v="2021-06-01T00:00:00"/>
    <n v="5"/>
    <n v="0"/>
    <d v="2021-01-01T00:00:00"/>
    <n v="0"/>
    <n v="10"/>
    <n v="14"/>
    <n v="140"/>
  </r>
  <r>
    <x v="184"/>
    <x v="0"/>
    <m/>
    <m/>
    <m/>
    <n v="0"/>
    <n v="15"/>
    <d v="2021-01-01T00:00:00"/>
    <d v="2021-06-01T00:00:00"/>
    <n v="5"/>
    <n v="0"/>
    <d v="2021-02-01T00:00:00"/>
    <n v="0"/>
    <n v="10"/>
    <n v="15"/>
    <n v="150"/>
  </r>
  <r>
    <x v="184"/>
    <x v="0"/>
    <m/>
    <m/>
    <m/>
    <n v="0"/>
    <n v="13"/>
    <d v="2021-01-01T00:00:00"/>
    <d v="2021-06-01T00:00:00"/>
    <n v="5"/>
    <n v="0"/>
    <d v="2021-03-01T00:00:00"/>
    <n v="0"/>
    <n v="10"/>
    <n v="13"/>
    <n v="130"/>
  </r>
  <r>
    <x v="184"/>
    <x v="0"/>
    <m/>
    <m/>
    <m/>
    <n v="0"/>
    <n v="11"/>
    <d v="2021-01-01T00:00:00"/>
    <d v="2021-06-01T00:00:00"/>
    <n v="5"/>
    <n v="0"/>
    <d v="2021-04-01T00:00:00"/>
    <n v="0"/>
    <n v="10"/>
    <n v="11"/>
    <n v="110"/>
  </r>
  <r>
    <x v="184"/>
    <x v="0"/>
    <m/>
    <m/>
    <m/>
    <n v="0"/>
    <n v="13"/>
    <d v="2021-01-01T00:00:00"/>
    <d v="2021-06-01T00:00:00"/>
    <n v="5"/>
    <n v="0"/>
    <d v="2021-05-01T00:00:00"/>
    <n v="0"/>
    <n v="10"/>
    <n v="13"/>
    <n v="130"/>
  </r>
  <r>
    <x v="184"/>
    <x v="0"/>
    <m/>
    <m/>
    <m/>
    <n v="0"/>
    <n v="16"/>
    <d v="2021-01-01T00:00:00"/>
    <d v="2021-06-01T00:00:00"/>
    <n v="5"/>
    <n v="0"/>
    <d v="2021-06-01T00:00:00"/>
    <n v="0"/>
    <n v="10"/>
    <n v="16"/>
    <n v="160"/>
  </r>
  <r>
    <x v="185"/>
    <x v="0"/>
    <m/>
    <m/>
    <m/>
    <n v="0"/>
    <n v="22"/>
    <d v="2021-01-01T00:00:00"/>
    <d v="2021-07-01T00:00:00"/>
    <n v="6"/>
    <n v="0"/>
    <d v="2021-01-01T00:00:00"/>
    <n v="0"/>
    <n v="10"/>
    <n v="22"/>
    <n v="220"/>
  </r>
  <r>
    <x v="185"/>
    <x v="3"/>
    <n v="12"/>
    <d v="2022-05-01T00:00:00"/>
    <d v="2023-04-30T00:00:00"/>
    <n v="25"/>
    <n v="23"/>
    <d v="2021-01-01T00:00:00"/>
    <d v="2021-07-01T00:00:00"/>
    <n v="6"/>
    <n v="0"/>
    <d v="2021-02-01T00:00:00"/>
    <n v="450"/>
    <n v="27"/>
    <n v="0"/>
    <n v="0"/>
  </r>
  <r>
    <x v="185"/>
    <x v="3"/>
    <n v="12"/>
    <d v="2022-05-01T00:00:00"/>
    <d v="2023-04-30T00:00:00"/>
    <n v="25"/>
    <n v="26"/>
    <d v="2021-01-01T00:00:00"/>
    <d v="2021-07-01T00:00:00"/>
    <n v="6"/>
    <n v="0"/>
    <d v="2021-03-01T00:00:00"/>
    <n v="420"/>
    <n v="27"/>
    <n v="1"/>
    <n v="27"/>
  </r>
  <r>
    <x v="185"/>
    <x v="3"/>
    <n v="12"/>
    <d v="2022-05-01T00:00:00"/>
    <d v="2023-04-30T00:00:00"/>
    <n v="25"/>
    <n v="23"/>
    <d v="2021-01-01T00:00:00"/>
    <d v="2021-07-01T00:00:00"/>
    <n v="6"/>
    <n v="0"/>
    <d v="2021-04-01T00:00:00"/>
    <n v="600"/>
    <n v="27"/>
    <n v="0"/>
    <n v="0"/>
  </r>
  <r>
    <x v="185"/>
    <x v="3"/>
    <n v="12"/>
    <d v="2022-05-01T00:00:00"/>
    <d v="2023-04-30T00:00:00"/>
    <n v="25"/>
    <n v="30"/>
    <d v="2021-01-01T00:00:00"/>
    <d v="2021-07-01T00:00:00"/>
    <n v="6"/>
    <n v="0"/>
    <d v="2021-05-01T00:00:00"/>
    <n v="750"/>
    <n v="27"/>
    <n v="5"/>
    <n v="135"/>
  </r>
  <r>
    <x v="185"/>
    <x v="3"/>
    <n v="12"/>
    <d v="2022-05-01T00:00:00"/>
    <d v="2023-04-30T00:00:00"/>
    <n v="25"/>
    <n v="27"/>
    <d v="2021-01-01T00:00:00"/>
    <d v="2021-07-01T00:00:00"/>
    <n v="6"/>
    <n v="0"/>
    <d v="2021-06-01T00:00:00"/>
    <n v="750"/>
    <n v="27"/>
    <n v="2"/>
    <n v="54"/>
  </r>
  <r>
    <x v="186"/>
    <x v="0"/>
    <m/>
    <m/>
    <m/>
    <n v="0"/>
    <n v="3"/>
    <d v="2021-01-01T00:00:00"/>
    <d v="2021-07-01T00:00:00"/>
    <n v="6"/>
    <n v="0"/>
    <d v="2021-01-01T00:00:00"/>
    <n v="0"/>
    <n v="10"/>
    <n v="3"/>
    <n v="30"/>
  </r>
  <r>
    <x v="186"/>
    <x v="0"/>
    <m/>
    <m/>
    <m/>
    <n v="0"/>
    <n v="3"/>
    <d v="2021-01-01T00:00:00"/>
    <d v="2021-07-01T00:00:00"/>
    <n v="6"/>
    <n v="0"/>
    <d v="2021-02-01T00:00:00"/>
    <n v="0"/>
    <n v="10"/>
    <n v="3"/>
    <n v="30"/>
  </r>
  <r>
    <x v="186"/>
    <x v="0"/>
    <m/>
    <m/>
    <m/>
    <n v="0"/>
    <n v="4"/>
    <d v="2021-01-01T00:00:00"/>
    <d v="2021-07-01T00:00:00"/>
    <n v="6"/>
    <n v="0"/>
    <d v="2021-03-01T00:00:00"/>
    <n v="0"/>
    <n v="10"/>
    <n v="4"/>
    <n v="40"/>
  </r>
  <r>
    <x v="186"/>
    <x v="0"/>
    <m/>
    <m/>
    <m/>
    <n v="0"/>
    <n v="4"/>
    <d v="2021-01-01T00:00:00"/>
    <d v="2021-07-01T00:00:00"/>
    <n v="6"/>
    <n v="0"/>
    <d v="2021-04-01T00:00:00"/>
    <n v="0"/>
    <n v="10"/>
    <n v="4"/>
    <n v="40"/>
  </r>
  <r>
    <x v="186"/>
    <x v="0"/>
    <m/>
    <m/>
    <m/>
    <n v="0"/>
    <n v="4"/>
    <d v="2021-01-01T00:00:00"/>
    <d v="2021-07-01T00:00:00"/>
    <n v="6"/>
    <n v="0"/>
    <d v="2021-05-01T00:00:00"/>
    <n v="0"/>
    <n v="10"/>
    <n v="4"/>
    <n v="40"/>
  </r>
  <r>
    <x v="186"/>
    <x v="0"/>
    <m/>
    <m/>
    <m/>
    <n v="0"/>
    <n v="5"/>
    <d v="2021-01-01T00:00:00"/>
    <d v="2021-07-01T00:00:00"/>
    <n v="6"/>
    <n v="0"/>
    <d v="2021-06-01T00:00:00"/>
    <n v="0"/>
    <n v="10"/>
    <n v="5"/>
    <n v="50"/>
  </r>
  <r>
    <x v="187"/>
    <x v="0"/>
    <m/>
    <m/>
    <m/>
    <n v="0"/>
    <n v="2"/>
    <d v="2021-01-01T00:00:00"/>
    <d v="2021-06-01T00:00:00"/>
    <n v="5"/>
    <n v="0"/>
    <d v="2021-01-01T00:00:00"/>
    <n v="0"/>
    <n v="10"/>
    <n v="2"/>
    <n v="20"/>
  </r>
  <r>
    <x v="187"/>
    <x v="0"/>
    <m/>
    <m/>
    <m/>
    <n v="0"/>
    <n v="2"/>
    <d v="2021-01-01T00:00:00"/>
    <d v="2021-06-01T00:00:00"/>
    <n v="5"/>
    <n v="0"/>
    <d v="2021-02-01T00:00:00"/>
    <n v="0"/>
    <n v="10"/>
    <n v="2"/>
    <n v="20"/>
  </r>
  <r>
    <x v="187"/>
    <x v="0"/>
    <m/>
    <m/>
    <m/>
    <n v="0"/>
    <n v="2"/>
    <d v="2021-01-01T00:00:00"/>
    <d v="2021-06-01T00:00:00"/>
    <n v="5"/>
    <n v="0"/>
    <d v="2021-03-01T00:00:00"/>
    <n v="0"/>
    <n v="10"/>
    <n v="2"/>
    <n v="20"/>
  </r>
  <r>
    <x v="187"/>
    <x v="0"/>
    <m/>
    <m/>
    <m/>
    <n v="0"/>
    <n v="2"/>
    <d v="2021-01-01T00:00:00"/>
    <d v="2021-06-01T00:00:00"/>
    <n v="5"/>
    <n v="0"/>
    <d v="2021-04-01T00:00:00"/>
    <n v="0"/>
    <n v="10"/>
    <n v="2"/>
    <n v="20"/>
  </r>
  <r>
    <x v="187"/>
    <x v="0"/>
    <m/>
    <m/>
    <m/>
    <n v="0"/>
    <n v="2"/>
    <d v="2021-01-01T00:00:00"/>
    <d v="2021-06-01T00:00:00"/>
    <n v="5"/>
    <n v="0"/>
    <d v="2021-05-01T00:00:00"/>
    <n v="0"/>
    <n v="10"/>
    <n v="2"/>
    <n v="20"/>
  </r>
  <r>
    <x v="187"/>
    <x v="0"/>
    <m/>
    <m/>
    <m/>
    <n v="0"/>
    <n v="1"/>
    <d v="2021-01-01T00:00:00"/>
    <d v="2021-06-01T00:00:00"/>
    <n v="5"/>
    <n v="0"/>
    <d v="2021-06-01T00:00:00"/>
    <n v="0"/>
    <n v="10"/>
    <n v="1"/>
    <n v="10"/>
  </r>
  <r>
    <x v="188"/>
    <x v="0"/>
    <m/>
    <m/>
    <m/>
    <n v="0"/>
    <n v="2"/>
    <d v="2021-01-01T00:00:00"/>
    <d v="2021-05-01T00:00:00"/>
    <n v="4"/>
    <n v="1"/>
    <d v="2021-01-01T00:00:00"/>
    <n v="0"/>
    <n v="10"/>
    <n v="2"/>
    <n v="20"/>
  </r>
  <r>
    <x v="188"/>
    <x v="0"/>
    <m/>
    <m/>
    <m/>
    <n v="0"/>
    <n v="2"/>
    <d v="2021-01-01T00:00:00"/>
    <d v="2021-05-01T00:00:00"/>
    <n v="4"/>
    <n v="1"/>
    <d v="2021-02-01T00:00:00"/>
    <n v="0"/>
    <n v="10"/>
    <n v="2"/>
    <n v="20"/>
  </r>
  <r>
    <x v="188"/>
    <x v="0"/>
    <m/>
    <m/>
    <m/>
    <n v="0"/>
    <n v="2"/>
    <d v="2021-01-01T00:00:00"/>
    <d v="2021-05-01T00:00:00"/>
    <n v="4"/>
    <n v="1"/>
    <d v="2021-03-01T00:00:00"/>
    <n v="0"/>
    <n v="10"/>
    <n v="2"/>
    <n v="20"/>
  </r>
  <r>
    <x v="188"/>
    <x v="0"/>
    <m/>
    <m/>
    <m/>
    <n v="0"/>
    <n v="2"/>
    <d v="2021-01-01T00:00:00"/>
    <d v="2021-05-01T00:00:00"/>
    <n v="4"/>
    <n v="1"/>
    <d v="2021-04-01T00:00:00"/>
    <n v="0"/>
    <n v="10"/>
    <n v="2"/>
    <n v="20"/>
  </r>
  <r>
    <x v="188"/>
    <x v="0"/>
    <m/>
    <m/>
    <m/>
    <n v="0"/>
    <n v="2"/>
    <d v="2021-01-01T00:00:00"/>
    <d v="2021-05-01T00:00:00"/>
    <n v="4"/>
    <n v="1"/>
    <d v="2021-05-01T00:00:00"/>
    <n v="0"/>
    <n v="10"/>
    <n v="2"/>
    <n v="20"/>
  </r>
  <r>
    <x v="189"/>
    <x v="0"/>
    <m/>
    <m/>
    <m/>
    <n v="0"/>
    <n v="2"/>
    <d v="2021-01-01T00:00:00"/>
    <d v="2021-05-01T00:00:00"/>
    <n v="4"/>
    <n v="1"/>
    <d v="2021-01-01T00:00:00"/>
    <n v="0"/>
    <n v="10"/>
    <n v="2"/>
    <n v="20"/>
  </r>
  <r>
    <x v="189"/>
    <x v="0"/>
    <m/>
    <m/>
    <m/>
    <n v="0"/>
    <n v="2"/>
    <d v="2021-01-01T00:00:00"/>
    <d v="2021-05-01T00:00:00"/>
    <n v="4"/>
    <n v="1"/>
    <d v="2021-02-01T00:00:00"/>
    <n v="0"/>
    <n v="10"/>
    <n v="2"/>
    <n v="20"/>
  </r>
  <r>
    <x v="189"/>
    <x v="0"/>
    <m/>
    <m/>
    <m/>
    <n v="0"/>
    <n v="2"/>
    <d v="2021-01-01T00:00:00"/>
    <d v="2021-05-01T00:00:00"/>
    <n v="4"/>
    <n v="1"/>
    <d v="2021-03-01T00:00:00"/>
    <n v="0"/>
    <n v="10"/>
    <n v="2"/>
    <n v="20"/>
  </r>
  <r>
    <x v="189"/>
    <x v="0"/>
    <m/>
    <m/>
    <m/>
    <n v="0"/>
    <n v="1"/>
    <d v="2021-01-01T00:00:00"/>
    <d v="2021-05-01T00:00:00"/>
    <n v="4"/>
    <n v="1"/>
    <d v="2021-04-01T00:00:00"/>
    <n v="0"/>
    <n v="10"/>
    <n v="1"/>
    <n v="10"/>
  </r>
  <r>
    <x v="189"/>
    <x v="0"/>
    <m/>
    <m/>
    <m/>
    <n v="0"/>
    <n v="2"/>
    <d v="2021-01-01T00:00:00"/>
    <d v="2021-05-01T00:00:00"/>
    <n v="4"/>
    <n v="1"/>
    <d v="2021-05-01T00:00:00"/>
    <n v="0"/>
    <n v="10"/>
    <n v="2"/>
    <n v="20"/>
  </r>
  <r>
    <x v="190"/>
    <x v="0"/>
    <m/>
    <m/>
    <m/>
    <n v="0"/>
    <n v="2"/>
    <d v="2021-01-01T00:00:00"/>
    <d v="2021-07-01T00:00:00"/>
    <n v="6"/>
    <n v="0"/>
    <d v="2021-01-01T00:00:00"/>
    <n v="0"/>
    <n v="10"/>
    <n v="2"/>
    <n v="20"/>
  </r>
  <r>
    <x v="190"/>
    <x v="1"/>
    <m/>
    <m/>
    <m/>
    <n v="1"/>
    <n v="2"/>
    <d v="2021-01-01T00:00:00"/>
    <d v="2021-07-01T00:00:00"/>
    <n v="6"/>
    <n v="0"/>
    <d v="2021-02-01T00:00:00"/>
    <n v="10"/>
    <n v="10"/>
    <n v="1"/>
    <n v="10"/>
  </r>
  <r>
    <x v="190"/>
    <x v="1"/>
    <m/>
    <m/>
    <m/>
    <n v="1"/>
    <n v="2"/>
    <d v="2021-01-01T00:00:00"/>
    <d v="2021-07-01T00:00:00"/>
    <n v="6"/>
    <n v="0"/>
    <d v="2021-03-01T00:00:00"/>
    <n v="10"/>
    <n v="10"/>
    <n v="1"/>
    <n v="10"/>
  </r>
  <r>
    <x v="190"/>
    <x v="1"/>
    <m/>
    <m/>
    <m/>
    <n v="1"/>
    <n v="2"/>
    <d v="2021-01-01T00:00:00"/>
    <d v="2021-07-01T00:00:00"/>
    <n v="6"/>
    <n v="0"/>
    <d v="2021-04-01T00:00:00"/>
    <n v="10"/>
    <n v="10"/>
    <n v="1"/>
    <n v="10"/>
  </r>
  <r>
    <x v="190"/>
    <x v="1"/>
    <m/>
    <m/>
    <m/>
    <n v="1"/>
    <n v="2"/>
    <d v="2021-01-01T00:00:00"/>
    <d v="2021-07-01T00:00:00"/>
    <n v="6"/>
    <n v="0"/>
    <d v="2021-05-01T00:00:00"/>
    <n v="10"/>
    <n v="10"/>
    <n v="1"/>
    <n v="10"/>
  </r>
  <r>
    <x v="190"/>
    <x v="1"/>
    <m/>
    <m/>
    <m/>
    <n v="1"/>
    <n v="2"/>
    <d v="2021-01-01T00:00:00"/>
    <d v="2021-07-01T00:00:00"/>
    <n v="6"/>
    <n v="0"/>
    <d v="2021-06-01T00:00:00"/>
    <n v="10"/>
    <n v="10"/>
    <n v="1"/>
    <n v="10"/>
  </r>
  <r>
    <x v="191"/>
    <x v="0"/>
    <m/>
    <m/>
    <m/>
    <n v="0"/>
    <n v="62"/>
    <d v="2021-02-01T00:00:00"/>
    <d v="2021-07-01T00:00:00"/>
    <n v="5"/>
    <n v="0"/>
    <d v="2021-02-01T00:00:00"/>
    <n v="0"/>
    <n v="10"/>
    <n v="62"/>
    <n v="620"/>
  </r>
  <r>
    <x v="191"/>
    <x v="1"/>
    <m/>
    <m/>
    <m/>
    <n v="22"/>
    <n v="68"/>
    <d v="2021-02-01T00:00:00"/>
    <d v="2021-07-01T00:00:00"/>
    <n v="5"/>
    <n v="0"/>
    <d v="2021-03-01T00:00:00"/>
    <n v="220"/>
    <n v="10"/>
    <n v="46"/>
    <n v="460"/>
  </r>
  <r>
    <x v="191"/>
    <x v="1"/>
    <m/>
    <m/>
    <m/>
    <n v="55"/>
    <n v="83"/>
    <d v="2021-02-01T00:00:00"/>
    <d v="2021-07-01T00:00:00"/>
    <n v="5"/>
    <n v="0"/>
    <d v="2021-04-01T00:00:00"/>
    <n v="550"/>
    <n v="10"/>
    <n v="28"/>
    <n v="280"/>
  </r>
  <r>
    <x v="191"/>
    <x v="1"/>
    <m/>
    <m/>
    <m/>
    <n v="47"/>
    <n v="73"/>
    <d v="2021-02-01T00:00:00"/>
    <d v="2021-07-01T00:00:00"/>
    <n v="5"/>
    <n v="0"/>
    <d v="2021-05-01T00:00:00"/>
    <n v="470"/>
    <n v="10"/>
    <n v="26"/>
    <n v="260"/>
  </r>
  <r>
    <x v="191"/>
    <x v="1"/>
    <m/>
    <m/>
    <m/>
    <n v="58"/>
    <n v="71"/>
    <d v="2021-02-01T00:00:00"/>
    <d v="2021-07-01T00:00:00"/>
    <n v="5"/>
    <n v="0"/>
    <d v="2021-06-01T00:00:00"/>
    <n v="580"/>
    <n v="10"/>
    <n v="13"/>
    <n v="130"/>
  </r>
  <r>
    <x v="192"/>
    <x v="0"/>
    <m/>
    <m/>
    <m/>
    <n v="0"/>
    <n v="73"/>
    <d v="2021-02-01T00:00:00"/>
    <d v="2021-07-01T00:00:00"/>
    <n v="5"/>
    <n v="0"/>
    <d v="2021-02-01T00:00:00"/>
    <n v="0"/>
    <n v="10"/>
    <n v="73"/>
    <n v="730"/>
  </r>
  <r>
    <x v="192"/>
    <x v="1"/>
    <m/>
    <m/>
    <m/>
    <n v="16"/>
    <n v="76"/>
    <d v="2021-02-01T00:00:00"/>
    <d v="2021-07-01T00:00:00"/>
    <n v="5"/>
    <n v="0"/>
    <d v="2021-03-01T00:00:00"/>
    <n v="160"/>
    <n v="10"/>
    <n v="60"/>
    <n v="600"/>
  </r>
  <r>
    <x v="192"/>
    <x v="1"/>
    <m/>
    <m/>
    <m/>
    <n v="37"/>
    <n v="68"/>
    <d v="2021-02-01T00:00:00"/>
    <d v="2021-07-01T00:00:00"/>
    <n v="5"/>
    <n v="0"/>
    <d v="2021-04-01T00:00:00"/>
    <n v="370"/>
    <n v="10"/>
    <n v="31"/>
    <n v="310"/>
  </r>
  <r>
    <x v="192"/>
    <x v="1"/>
    <m/>
    <m/>
    <m/>
    <n v="55"/>
    <n v="70"/>
    <d v="2021-02-01T00:00:00"/>
    <d v="2021-07-01T00:00:00"/>
    <n v="5"/>
    <n v="0"/>
    <d v="2021-05-01T00:00:00"/>
    <n v="550"/>
    <n v="10"/>
    <n v="15"/>
    <n v="150"/>
  </r>
  <r>
    <x v="192"/>
    <x v="1"/>
    <m/>
    <m/>
    <m/>
    <n v="58"/>
    <n v="51"/>
    <d v="2021-02-01T00:00:00"/>
    <d v="2021-07-01T00:00:00"/>
    <n v="5"/>
    <n v="0"/>
    <d v="2021-06-01T00:00:00"/>
    <n v="580"/>
    <n v="10"/>
    <n v="0"/>
    <n v="0"/>
  </r>
  <r>
    <x v="193"/>
    <x v="0"/>
    <m/>
    <m/>
    <m/>
    <n v="0"/>
    <n v="73"/>
    <d v="2021-02-01T00:00:00"/>
    <d v="2021-07-01T00:00:00"/>
    <n v="5"/>
    <n v="0"/>
    <d v="2021-02-01T00:00:00"/>
    <n v="0"/>
    <n v="10"/>
    <n v="73"/>
    <n v="730"/>
  </r>
  <r>
    <x v="193"/>
    <x v="1"/>
    <m/>
    <m/>
    <m/>
    <n v="16"/>
    <n v="60"/>
    <d v="2021-02-01T00:00:00"/>
    <d v="2021-07-01T00:00:00"/>
    <n v="5"/>
    <n v="0"/>
    <d v="2021-03-01T00:00:00"/>
    <n v="160"/>
    <n v="10"/>
    <n v="44"/>
    <n v="440"/>
  </r>
  <r>
    <x v="193"/>
    <x v="1"/>
    <m/>
    <m/>
    <m/>
    <n v="29"/>
    <n v="64"/>
    <d v="2021-02-01T00:00:00"/>
    <d v="2021-07-01T00:00:00"/>
    <n v="5"/>
    <n v="0"/>
    <d v="2021-04-01T00:00:00"/>
    <n v="290"/>
    <n v="10"/>
    <n v="35"/>
    <n v="350"/>
  </r>
  <r>
    <x v="193"/>
    <x v="1"/>
    <m/>
    <m/>
    <m/>
    <n v="44"/>
    <n v="77"/>
    <d v="2021-02-01T00:00:00"/>
    <d v="2021-07-01T00:00:00"/>
    <n v="5"/>
    <n v="0"/>
    <d v="2021-05-01T00:00:00"/>
    <n v="440"/>
    <n v="10"/>
    <n v="33"/>
    <n v="330"/>
  </r>
  <r>
    <x v="193"/>
    <x v="1"/>
    <m/>
    <m/>
    <m/>
    <n v="50"/>
    <n v="60"/>
    <d v="2021-02-01T00:00:00"/>
    <d v="2021-07-01T00:00:00"/>
    <n v="5"/>
    <n v="0"/>
    <d v="2021-06-01T00:00:00"/>
    <n v="500"/>
    <n v="10"/>
    <n v="10"/>
    <n v="100"/>
  </r>
  <r>
    <x v="194"/>
    <x v="0"/>
    <m/>
    <m/>
    <m/>
    <n v="0"/>
    <n v="51"/>
    <d v="2021-02-01T00:00:00"/>
    <d v="2021-07-01T00:00:00"/>
    <n v="5"/>
    <n v="0"/>
    <d v="2021-02-01T00:00:00"/>
    <n v="0"/>
    <n v="10"/>
    <n v="51"/>
    <n v="510"/>
  </r>
  <r>
    <x v="194"/>
    <x v="1"/>
    <m/>
    <m/>
    <m/>
    <n v="13"/>
    <n v="63"/>
    <d v="2021-02-01T00:00:00"/>
    <d v="2021-07-01T00:00:00"/>
    <n v="5"/>
    <n v="0"/>
    <d v="2021-03-01T00:00:00"/>
    <n v="130"/>
    <n v="10"/>
    <n v="50"/>
    <n v="500"/>
  </r>
  <r>
    <x v="194"/>
    <x v="1"/>
    <m/>
    <m/>
    <m/>
    <n v="43"/>
    <n v="58"/>
    <d v="2021-02-01T00:00:00"/>
    <d v="2021-07-01T00:00:00"/>
    <n v="5"/>
    <n v="0"/>
    <d v="2021-04-01T00:00:00"/>
    <n v="430"/>
    <n v="10"/>
    <n v="15"/>
    <n v="150"/>
  </r>
  <r>
    <x v="194"/>
    <x v="1"/>
    <m/>
    <m/>
    <m/>
    <n v="35"/>
    <n v="64"/>
    <d v="2021-02-01T00:00:00"/>
    <d v="2021-07-01T00:00:00"/>
    <n v="5"/>
    <n v="0"/>
    <d v="2021-05-01T00:00:00"/>
    <n v="350"/>
    <n v="10"/>
    <n v="29"/>
    <n v="290"/>
  </r>
  <r>
    <x v="194"/>
    <x v="1"/>
    <m/>
    <m/>
    <m/>
    <n v="45"/>
    <n v="54"/>
    <d v="2021-02-01T00:00:00"/>
    <d v="2021-07-01T00:00:00"/>
    <n v="5"/>
    <n v="0"/>
    <d v="2021-06-01T00:00:00"/>
    <n v="450"/>
    <n v="10"/>
    <n v="9"/>
    <n v="90"/>
  </r>
  <r>
    <x v="195"/>
    <x v="0"/>
    <m/>
    <m/>
    <m/>
    <n v="0"/>
    <n v="53"/>
    <d v="2021-02-01T00:00:00"/>
    <d v="2021-07-01T00:00:00"/>
    <n v="5"/>
    <n v="0"/>
    <d v="2021-02-01T00:00:00"/>
    <n v="0"/>
    <n v="10"/>
    <n v="53"/>
    <n v="530"/>
  </r>
  <r>
    <x v="195"/>
    <x v="2"/>
    <m/>
    <m/>
    <m/>
    <n v="15"/>
    <n v="64"/>
    <d v="2021-02-01T00:00:00"/>
    <d v="2021-07-01T00:00:00"/>
    <n v="5"/>
    <n v="0"/>
    <d v="2021-03-01T00:00:00"/>
    <n v="375"/>
    <n v="25"/>
    <n v="49"/>
    <n v="1225"/>
  </r>
  <r>
    <x v="195"/>
    <x v="2"/>
    <m/>
    <m/>
    <m/>
    <n v="44"/>
    <n v="50"/>
    <d v="2021-02-01T00:00:00"/>
    <d v="2021-07-01T00:00:00"/>
    <n v="5"/>
    <n v="0"/>
    <d v="2021-04-01T00:00:00"/>
    <n v="1100"/>
    <n v="25"/>
    <n v="6"/>
    <n v="150"/>
  </r>
  <r>
    <x v="195"/>
    <x v="2"/>
    <m/>
    <m/>
    <m/>
    <n v="44"/>
    <n v="38"/>
    <d v="2021-02-01T00:00:00"/>
    <d v="2021-07-01T00:00:00"/>
    <n v="5"/>
    <n v="0"/>
    <d v="2021-05-01T00:00:00"/>
    <n v="1100"/>
    <n v="25"/>
    <n v="0"/>
    <n v="0"/>
  </r>
  <r>
    <x v="195"/>
    <x v="2"/>
    <m/>
    <m/>
    <m/>
    <n v="44"/>
    <n v="58"/>
    <d v="2021-02-01T00:00:00"/>
    <d v="2021-07-01T00:00:00"/>
    <n v="5"/>
    <n v="0"/>
    <d v="2021-06-01T00:00:00"/>
    <n v="1100"/>
    <n v="25"/>
    <n v="14"/>
    <n v="350"/>
  </r>
  <r>
    <x v="196"/>
    <x v="0"/>
    <m/>
    <m/>
    <m/>
    <n v="0"/>
    <n v="52"/>
    <d v="2021-02-01T00:00:00"/>
    <d v="2021-07-01T00:00:00"/>
    <n v="5"/>
    <n v="0"/>
    <d v="2021-02-01T00:00:00"/>
    <n v="0"/>
    <n v="10"/>
    <n v="52"/>
    <n v="520"/>
  </r>
  <r>
    <x v="196"/>
    <x v="1"/>
    <m/>
    <m/>
    <m/>
    <n v="15"/>
    <n v="44"/>
    <d v="2021-02-01T00:00:00"/>
    <d v="2021-07-01T00:00:00"/>
    <n v="5"/>
    <n v="0"/>
    <d v="2021-03-01T00:00:00"/>
    <n v="150"/>
    <n v="10"/>
    <n v="29"/>
    <n v="290"/>
  </r>
  <r>
    <x v="196"/>
    <x v="1"/>
    <m/>
    <m/>
    <m/>
    <n v="24"/>
    <n v="51"/>
    <d v="2021-02-01T00:00:00"/>
    <d v="2021-07-01T00:00:00"/>
    <n v="5"/>
    <n v="0"/>
    <d v="2021-04-01T00:00:00"/>
    <n v="240"/>
    <n v="10"/>
    <n v="27"/>
    <n v="270"/>
  </r>
  <r>
    <x v="196"/>
    <x v="1"/>
    <m/>
    <m/>
    <m/>
    <n v="44"/>
    <n v="58"/>
    <d v="2021-02-01T00:00:00"/>
    <d v="2021-07-01T00:00:00"/>
    <n v="5"/>
    <n v="0"/>
    <d v="2021-05-01T00:00:00"/>
    <n v="440"/>
    <n v="10"/>
    <n v="14"/>
    <n v="140"/>
  </r>
  <r>
    <x v="196"/>
    <x v="1"/>
    <m/>
    <m/>
    <m/>
    <n v="44"/>
    <n v="59"/>
    <d v="2021-02-01T00:00:00"/>
    <d v="2021-07-01T00:00:00"/>
    <n v="5"/>
    <n v="0"/>
    <d v="2021-06-01T00:00:00"/>
    <n v="440"/>
    <n v="10"/>
    <n v="15"/>
    <n v="150"/>
  </r>
  <r>
    <x v="197"/>
    <x v="0"/>
    <m/>
    <m/>
    <m/>
    <n v="0"/>
    <n v="45"/>
    <d v="2021-02-01T00:00:00"/>
    <d v="2021-07-01T00:00:00"/>
    <n v="5"/>
    <n v="0"/>
    <d v="2021-02-01T00:00:00"/>
    <n v="0"/>
    <n v="10"/>
    <n v="45"/>
    <n v="450"/>
  </r>
  <r>
    <x v="197"/>
    <x v="1"/>
    <m/>
    <m/>
    <m/>
    <n v="11"/>
    <n v="40"/>
    <d v="2021-02-01T00:00:00"/>
    <d v="2021-07-01T00:00:00"/>
    <n v="5"/>
    <n v="0"/>
    <d v="2021-03-01T00:00:00"/>
    <n v="110"/>
    <n v="10"/>
    <n v="29"/>
    <n v="290"/>
  </r>
  <r>
    <x v="197"/>
    <x v="1"/>
    <m/>
    <m/>
    <m/>
    <n v="22"/>
    <n v="49"/>
    <d v="2021-02-01T00:00:00"/>
    <d v="2021-07-01T00:00:00"/>
    <n v="5"/>
    <n v="0"/>
    <d v="2021-04-01T00:00:00"/>
    <n v="220"/>
    <n v="10"/>
    <n v="27"/>
    <n v="270"/>
  </r>
  <r>
    <x v="197"/>
    <x v="1"/>
    <m/>
    <m/>
    <m/>
    <n v="31"/>
    <n v="45"/>
    <d v="2021-02-01T00:00:00"/>
    <d v="2021-07-01T00:00:00"/>
    <n v="5"/>
    <n v="0"/>
    <d v="2021-05-01T00:00:00"/>
    <n v="310"/>
    <n v="10"/>
    <n v="14"/>
    <n v="140"/>
  </r>
  <r>
    <x v="197"/>
    <x v="1"/>
    <m/>
    <m/>
    <m/>
    <n v="39"/>
    <n v="43"/>
    <d v="2021-02-01T00:00:00"/>
    <d v="2021-07-01T00:00:00"/>
    <n v="5"/>
    <n v="0"/>
    <d v="2021-06-01T00:00:00"/>
    <n v="390"/>
    <n v="10"/>
    <n v="4"/>
    <n v="40"/>
  </r>
  <r>
    <x v="198"/>
    <x v="0"/>
    <m/>
    <m/>
    <m/>
    <n v="0"/>
    <n v="41"/>
    <d v="2021-02-01T00:00:00"/>
    <d v="2021-07-01T00:00:00"/>
    <n v="5"/>
    <n v="0"/>
    <d v="2021-02-01T00:00:00"/>
    <n v="0"/>
    <n v="10"/>
    <n v="41"/>
    <n v="410"/>
  </r>
  <r>
    <x v="198"/>
    <x v="2"/>
    <m/>
    <m/>
    <m/>
    <n v="12"/>
    <n v="50"/>
    <d v="2021-02-01T00:00:00"/>
    <d v="2021-07-01T00:00:00"/>
    <n v="5"/>
    <n v="0"/>
    <d v="2021-03-01T00:00:00"/>
    <n v="300"/>
    <n v="25"/>
    <n v="38"/>
    <n v="950"/>
  </r>
  <r>
    <x v="198"/>
    <x v="2"/>
    <m/>
    <m/>
    <m/>
    <n v="37"/>
    <n v="34"/>
    <d v="2021-02-01T00:00:00"/>
    <d v="2021-07-01T00:00:00"/>
    <n v="5"/>
    <n v="0"/>
    <d v="2021-04-01T00:00:00"/>
    <n v="925"/>
    <n v="25"/>
    <n v="0"/>
    <n v="0"/>
  </r>
  <r>
    <x v="198"/>
    <x v="2"/>
    <m/>
    <m/>
    <m/>
    <n v="33"/>
    <n v="40"/>
    <d v="2021-02-01T00:00:00"/>
    <d v="2021-07-01T00:00:00"/>
    <n v="5"/>
    <n v="0"/>
    <d v="2021-05-01T00:00:00"/>
    <n v="825"/>
    <n v="25"/>
    <n v="7"/>
    <n v="175"/>
  </r>
  <r>
    <x v="198"/>
    <x v="2"/>
    <m/>
    <m/>
    <m/>
    <n v="37"/>
    <n v="42"/>
    <d v="2021-02-01T00:00:00"/>
    <d v="2021-07-01T00:00:00"/>
    <n v="5"/>
    <n v="0"/>
    <d v="2021-06-01T00:00:00"/>
    <n v="925"/>
    <n v="25"/>
    <n v="5"/>
    <n v="125"/>
  </r>
  <r>
    <x v="199"/>
    <x v="0"/>
    <m/>
    <m/>
    <m/>
    <n v="0"/>
    <n v="35"/>
    <d v="2021-02-01T00:00:00"/>
    <d v="2021-07-01T00:00:00"/>
    <n v="5"/>
    <n v="0"/>
    <d v="2021-02-01T00:00:00"/>
    <n v="0"/>
    <n v="10"/>
    <n v="35"/>
    <n v="350"/>
  </r>
  <r>
    <x v="199"/>
    <x v="1"/>
    <m/>
    <m/>
    <m/>
    <n v="21"/>
    <n v="42"/>
    <d v="2021-02-01T00:00:00"/>
    <d v="2021-07-01T00:00:00"/>
    <n v="5"/>
    <n v="0"/>
    <d v="2021-03-01T00:00:00"/>
    <n v="210"/>
    <n v="10"/>
    <n v="21"/>
    <n v="210"/>
  </r>
  <r>
    <x v="199"/>
    <x v="1"/>
    <m/>
    <m/>
    <m/>
    <n v="20"/>
    <n v="48"/>
    <d v="2021-02-01T00:00:00"/>
    <d v="2021-07-01T00:00:00"/>
    <n v="5"/>
    <n v="0"/>
    <d v="2021-04-01T00:00:00"/>
    <n v="200"/>
    <n v="10"/>
    <n v="28"/>
    <n v="280"/>
  </r>
  <r>
    <x v="199"/>
    <x v="1"/>
    <m/>
    <m/>
    <m/>
    <n v="32"/>
    <n v="36"/>
    <d v="2021-02-01T00:00:00"/>
    <d v="2021-07-01T00:00:00"/>
    <n v="5"/>
    <n v="0"/>
    <d v="2021-05-01T00:00:00"/>
    <n v="320"/>
    <n v="10"/>
    <n v="4"/>
    <n v="40"/>
  </r>
  <r>
    <x v="199"/>
    <x v="1"/>
    <m/>
    <m/>
    <m/>
    <n v="32"/>
    <n v="38"/>
    <d v="2021-02-01T00:00:00"/>
    <d v="2021-07-01T00:00:00"/>
    <n v="5"/>
    <n v="0"/>
    <d v="2021-06-01T00:00:00"/>
    <n v="320"/>
    <n v="10"/>
    <n v="6"/>
    <n v="60"/>
  </r>
  <r>
    <x v="200"/>
    <x v="0"/>
    <m/>
    <m/>
    <m/>
    <n v="0"/>
    <n v="38"/>
    <d v="2021-02-01T00:00:00"/>
    <d v="2021-07-01T00:00:00"/>
    <n v="5"/>
    <n v="0"/>
    <d v="2021-02-01T00:00:00"/>
    <n v="0"/>
    <n v="10"/>
    <n v="38"/>
    <n v="380"/>
  </r>
  <r>
    <x v="200"/>
    <x v="1"/>
    <m/>
    <m/>
    <m/>
    <n v="17"/>
    <n v="29"/>
    <d v="2021-02-01T00:00:00"/>
    <d v="2021-07-01T00:00:00"/>
    <n v="5"/>
    <n v="0"/>
    <d v="2021-03-01T00:00:00"/>
    <n v="170"/>
    <n v="10"/>
    <n v="12"/>
    <n v="120"/>
  </r>
  <r>
    <x v="200"/>
    <x v="1"/>
    <m/>
    <m/>
    <m/>
    <n v="14"/>
    <n v="36"/>
    <d v="2021-02-01T00:00:00"/>
    <d v="2021-07-01T00:00:00"/>
    <n v="5"/>
    <n v="0"/>
    <d v="2021-04-01T00:00:00"/>
    <n v="140"/>
    <n v="10"/>
    <n v="22"/>
    <n v="220"/>
  </r>
  <r>
    <x v="200"/>
    <x v="1"/>
    <m/>
    <m/>
    <m/>
    <n v="26"/>
    <n v="31"/>
    <d v="2021-02-01T00:00:00"/>
    <d v="2021-07-01T00:00:00"/>
    <n v="5"/>
    <n v="0"/>
    <d v="2021-05-01T00:00:00"/>
    <n v="260"/>
    <n v="10"/>
    <n v="5"/>
    <n v="50"/>
  </r>
  <r>
    <x v="200"/>
    <x v="1"/>
    <m/>
    <m/>
    <m/>
    <n v="26"/>
    <n v="37"/>
    <d v="2021-02-01T00:00:00"/>
    <d v="2021-07-01T00:00:00"/>
    <n v="5"/>
    <n v="0"/>
    <d v="2021-06-01T00:00:00"/>
    <n v="260"/>
    <n v="10"/>
    <n v="11"/>
    <n v="110"/>
  </r>
  <r>
    <x v="201"/>
    <x v="0"/>
    <m/>
    <m/>
    <m/>
    <n v="0"/>
    <n v="31"/>
    <d v="2021-02-01T00:00:00"/>
    <d v="2021-07-01T00:00:00"/>
    <n v="5"/>
    <n v="0"/>
    <d v="2021-02-01T00:00:00"/>
    <n v="0"/>
    <n v="10"/>
    <n v="31"/>
    <n v="310"/>
  </r>
  <r>
    <x v="201"/>
    <x v="2"/>
    <m/>
    <m/>
    <m/>
    <n v="11"/>
    <n v="29"/>
    <d v="2021-02-01T00:00:00"/>
    <d v="2021-07-01T00:00:00"/>
    <n v="5"/>
    <n v="0"/>
    <d v="2021-03-01T00:00:00"/>
    <n v="275"/>
    <n v="25"/>
    <n v="18"/>
    <n v="450"/>
  </r>
  <r>
    <x v="201"/>
    <x v="2"/>
    <m/>
    <m/>
    <m/>
    <n v="25"/>
    <n v="34"/>
    <d v="2021-02-01T00:00:00"/>
    <d v="2021-07-01T00:00:00"/>
    <n v="5"/>
    <n v="0"/>
    <d v="2021-04-01T00:00:00"/>
    <n v="625"/>
    <n v="25"/>
    <n v="9"/>
    <n v="225"/>
  </r>
  <r>
    <x v="201"/>
    <x v="2"/>
    <m/>
    <m/>
    <m/>
    <n v="25"/>
    <n v="31"/>
    <d v="2021-02-01T00:00:00"/>
    <d v="2021-07-01T00:00:00"/>
    <n v="5"/>
    <n v="0"/>
    <d v="2021-05-01T00:00:00"/>
    <n v="625"/>
    <n v="25"/>
    <n v="6"/>
    <n v="150"/>
  </r>
  <r>
    <x v="201"/>
    <x v="2"/>
    <m/>
    <m/>
    <m/>
    <n v="25"/>
    <n v="31"/>
    <d v="2021-02-01T00:00:00"/>
    <d v="2021-07-01T00:00:00"/>
    <n v="5"/>
    <n v="0"/>
    <d v="2021-06-01T00:00:00"/>
    <n v="625"/>
    <n v="25"/>
    <n v="6"/>
    <n v="150"/>
  </r>
  <r>
    <x v="202"/>
    <x v="0"/>
    <m/>
    <m/>
    <m/>
    <n v="0"/>
    <n v="26"/>
    <d v="2021-02-01T00:00:00"/>
    <d v="2021-07-01T00:00:00"/>
    <n v="5"/>
    <n v="0"/>
    <d v="2021-02-01T00:00:00"/>
    <n v="0"/>
    <n v="10"/>
    <n v="26"/>
    <n v="260"/>
  </r>
  <r>
    <x v="202"/>
    <x v="1"/>
    <m/>
    <m/>
    <m/>
    <n v="6"/>
    <n v="32"/>
    <d v="2021-02-01T00:00:00"/>
    <d v="2021-07-01T00:00:00"/>
    <n v="5"/>
    <n v="0"/>
    <d v="2021-03-01T00:00:00"/>
    <n v="60"/>
    <n v="10"/>
    <n v="26"/>
    <n v="260"/>
  </r>
  <r>
    <x v="202"/>
    <x v="1"/>
    <m/>
    <m/>
    <m/>
    <n v="15"/>
    <n v="25"/>
    <d v="2021-02-01T00:00:00"/>
    <d v="2021-07-01T00:00:00"/>
    <n v="5"/>
    <n v="0"/>
    <d v="2021-04-01T00:00:00"/>
    <n v="150"/>
    <n v="10"/>
    <n v="10"/>
    <n v="100"/>
  </r>
  <r>
    <x v="202"/>
    <x v="1"/>
    <m/>
    <m/>
    <m/>
    <n v="19"/>
    <n v="29"/>
    <d v="2021-02-01T00:00:00"/>
    <d v="2021-07-01T00:00:00"/>
    <n v="5"/>
    <n v="0"/>
    <d v="2021-05-01T00:00:00"/>
    <n v="190"/>
    <n v="10"/>
    <n v="10"/>
    <n v="100"/>
  </r>
  <r>
    <x v="202"/>
    <x v="1"/>
    <m/>
    <m/>
    <m/>
    <n v="23"/>
    <n v="30"/>
    <d v="2021-02-01T00:00:00"/>
    <d v="2021-07-01T00:00:00"/>
    <n v="5"/>
    <n v="0"/>
    <d v="2021-06-01T00:00:00"/>
    <n v="230"/>
    <n v="10"/>
    <n v="7"/>
    <n v="70"/>
  </r>
  <r>
    <x v="203"/>
    <x v="0"/>
    <m/>
    <m/>
    <m/>
    <n v="0"/>
    <n v="21"/>
    <d v="2021-02-01T00:00:00"/>
    <d v="2021-07-01T00:00:00"/>
    <n v="5"/>
    <n v="0"/>
    <d v="2021-02-01T00:00:00"/>
    <n v="0"/>
    <n v="10"/>
    <n v="21"/>
    <n v="210"/>
  </r>
  <r>
    <x v="203"/>
    <x v="2"/>
    <m/>
    <m/>
    <m/>
    <n v="9"/>
    <n v="22"/>
    <d v="2021-02-01T00:00:00"/>
    <d v="2021-07-01T00:00:00"/>
    <n v="5"/>
    <n v="0"/>
    <d v="2021-03-01T00:00:00"/>
    <n v="225"/>
    <n v="25"/>
    <n v="13"/>
    <n v="325"/>
  </r>
  <r>
    <x v="203"/>
    <x v="2"/>
    <m/>
    <m/>
    <m/>
    <n v="13"/>
    <n v="21"/>
    <d v="2021-02-01T00:00:00"/>
    <d v="2021-07-01T00:00:00"/>
    <n v="5"/>
    <n v="0"/>
    <d v="2021-04-01T00:00:00"/>
    <n v="325"/>
    <n v="25"/>
    <n v="8"/>
    <n v="200"/>
  </r>
  <r>
    <x v="203"/>
    <x v="2"/>
    <m/>
    <m/>
    <m/>
    <n v="18"/>
    <n v="19"/>
    <d v="2021-02-01T00:00:00"/>
    <d v="2021-07-01T00:00:00"/>
    <n v="5"/>
    <n v="0"/>
    <d v="2021-05-01T00:00:00"/>
    <n v="450"/>
    <n v="25"/>
    <n v="1"/>
    <n v="25"/>
  </r>
  <r>
    <x v="203"/>
    <x v="2"/>
    <m/>
    <m/>
    <m/>
    <n v="18"/>
    <n v="22"/>
    <d v="2021-02-01T00:00:00"/>
    <d v="2021-07-01T00:00:00"/>
    <n v="5"/>
    <n v="0"/>
    <d v="2021-06-01T00:00:00"/>
    <n v="450"/>
    <n v="25"/>
    <n v="4"/>
    <n v="100"/>
  </r>
  <r>
    <x v="204"/>
    <x v="0"/>
    <m/>
    <m/>
    <m/>
    <n v="0"/>
    <n v="25"/>
    <d v="2021-02-01T00:00:00"/>
    <d v="2021-07-01T00:00:00"/>
    <n v="5"/>
    <n v="0"/>
    <d v="2021-02-01T00:00:00"/>
    <n v="0"/>
    <n v="10"/>
    <n v="25"/>
    <n v="250"/>
  </r>
  <r>
    <x v="204"/>
    <x v="1"/>
    <m/>
    <m/>
    <m/>
    <n v="7"/>
    <n v="18"/>
    <d v="2021-02-01T00:00:00"/>
    <d v="2021-07-01T00:00:00"/>
    <n v="5"/>
    <n v="0"/>
    <d v="2021-03-01T00:00:00"/>
    <n v="70"/>
    <n v="10"/>
    <n v="11"/>
    <n v="110"/>
  </r>
  <r>
    <x v="204"/>
    <x v="1"/>
    <m/>
    <m/>
    <m/>
    <n v="10"/>
    <n v="19"/>
    <d v="2021-02-01T00:00:00"/>
    <d v="2021-07-01T00:00:00"/>
    <n v="5"/>
    <n v="0"/>
    <d v="2021-04-01T00:00:00"/>
    <n v="100"/>
    <n v="10"/>
    <n v="9"/>
    <n v="90"/>
  </r>
  <r>
    <x v="204"/>
    <x v="1"/>
    <m/>
    <m/>
    <m/>
    <n v="17"/>
    <n v="23"/>
    <d v="2021-02-01T00:00:00"/>
    <d v="2021-07-01T00:00:00"/>
    <n v="5"/>
    <n v="0"/>
    <d v="2021-05-01T00:00:00"/>
    <n v="170"/>
    <n v="10"/>
    <n v="6"/>
    <n v="60"/>
  </r>
  <r>
    <x v="204"/>
    <x v="1"/>
    <m/>
    <m/>
    <m/>
    <n v="17"/>
    <n v="18"/>
    <d v="2021-02-01T00:00:00"/>
    <d v="2021-07-01T00:00:00"/>
    <n v="5"/>
    <n v="0"/>
    <d v="2021-06-01T00:00:00"/>
    <n v="170"/>
    <n v="10"/>
    <n v="1"/>
    <n v="10"/>
  </r>
  <r>
    <x v="205"/>
    <x v="0"/>
    <m/>
    <m/>
    <m/>
    <n v="0"/>
    <n v="17"/>
    <d v="2021-02-01T00:00:00"/>
    <d v="2021-07-01T00:00:00"/>
    <n v="5"/>
    <n v="0"/>
    <d v="2021-02-01T00:00:00"/>
    <n v="0"/>
    <n v="10"/>
    <n v="17"/>
    <n v="170"/>
  </r>
  <r>
    <x v="205"/>
    <x v="0"/>
    <m/>
    <m/>
    <m/>
    <n v="0"/>
    <n v="18"/>
    <d v="2021-02-01T00:00:00"/>
    <d v="2021-07-01T00:00:00"/>
    <n v="5"/>
    <n v="0"/>
    <d v="2021-03-01T00:00:00"/>
    <n v="0"/>
    <n v="10"/>
    <n v="18"/>
    <n v="180"/>
  </r>
  <r>
    <x v="205"/>
    <x v="0"/>
    <m/>
    <m/>
    <m/>
    <n v="0"/>
    <n v="20"/>
    <d v="2021-02-01T00:00:00"/>
    <d v="2021-07-01T00:00:00"/>
    <n v="5"/>
    <n v="0"/>
    <d v="2021-04-01T00:00:00"/>
    <n v="0"/>
    <n v="10"/>
    <n v="20"/>
    <n v="200"/>
  </r>
  <r>
    <x v="205"/>
    <x v="0"/>
    <m/>
    <m/>
    <m/>
    <n v="0"/>
    <n v="19"/>
    <d v="2021-02-01T00:00:00"/>
    <d v="2021-07-01T00:00:00"/>
    <n v="5"/>
    <n v="0"/>
    <d v="2021-05-01T00:00:00"/>
    <n v="0"/>
    <n v="10"/>
    <n v="19"/>
    <n v="190"/>
  </r>
  <r>
    <x v="205"/>
    <x v="0"/>
    <m/>
    <m/>
    <m/>
    <n v="0"/>
    <n v="21"/>
    <d v="2021-02-01T00:00:00"/>
    <d v="2021-07-01T00:00:00"/>
    <n v="5"/>
    <n v="0"/>
    <d v="2021-06-01T00:00:00"/>
    <n v="0"/>
    <n v="10"/>
    <n v="21"/>
    <n v="210"/>
  </r>
  <r>
    <x v="206"/>
    <x v="0"/>
    <m/>
    <m/>
    <m/>
    <n v="0"/>
    <n v="15"/>
    <d v="2021-02-01T00:00:00"/>
    <d v="2021-07-01T00:00:00"/>
    <n v="5"/>
    <n v="0"/>
    <d v="2021-02-01T00:00:00"/>
    <n v="0"/>
    <n v="10"/>
    <n v="15"/>
    <n v="150"/>
  </r>
  <r>
    <x v="206"/>
    <x v="1"/>
    <m/>
    <m/>
    <m/>
    <n v="4"/>
    <n v="18"/>
    <d v="2021-02-01T00:00:00"/>
    <d v="2021-07-01T00:00:00"/>
    <n v="5"/>
    <n v="0"/>
    <d v="2021-03-01T00:00:00"/>
    <n v="40"/>
    <n v="10"/>
    <n v="14"/>
    <n v="140"/>
  </r>
  <r>
    <x v="206"/>
    <x v="1"/>
    <m/>
    <m/>
    <m/>
    <n v="12"/>
    <n v="13"/>
    <d v="2021-02-01T00:00:00"/>
    <d v="2021-07-01T00:00:00"/>
    <n v="5"/>
    <n v="0"/>
    <d v="2021-04-01T00:00:00"/>
    <n v="120"/>
    <n v="10"/>
    <n v="1"/>
    <n v="10"/>
  </r>
  <r>
    <x v="206"/>
    <x v="1"/>
    <m/>
    <m/>
    <m/>
    <n v="12"/>
    <n v="16"/>
    <d v="2021-02-01T00:00:00"/>
    <d v="2021-07-01T00:00:00"/>
    <n v="5"/>
    <n v="0"/>
    <d v="2021-05-01T00:00:00"/>
    <n v="120"/>
    <n v="10"/>
    <n v="4"/>
    <n v="40"/>
  </r>
  <r>
    <x v="206"/>
    <x v="1"/>
    <m/>
    <m/>
    <m/>
    <n v="12"/>
    <n v="14"/>
    <d v="2021-02-01T00:00:00"/>
    <d v="2021-07-01T00:00:00"/>
    <n v="5"/>
    <n v="0"/>
    <d v="2021-06-01T00:00:00"/>
    <n v="120"/>
    <n v="10"/>
    <n v="2"/>
    <n v="20"/>
  </r>
  <r>
    <x v="207"/>
    <x v="0"/>
    <m/>
    <m/>
    <m/>
    <n v="0"/>
    <n v="12"/>
    <d v="2021-02-01T00:00:00"/>
    <d v="2021-06-01T00:00:00"/>
    <n v="4"/>
    <n v="0"/>
    <d v="2021-02-01T00:00:00"/>
    <n v="0"/>
    <n v="10"/>
    <n v="12"/>
    <n v="120"/>
  </r>
  <r>
    <x v="207"/>
    <x v="2"/>
    <m/>
    <m/>
    <m/>
    <n v="3"/>
    <n v="14"/>
    <d v="2021-02-01T00:00:00"/>
    <d v="2021-06-01T00:00:00"/>
    <n v="4"/>
    <n v="0"/>
    <d v="2021-03-01T00:00:00"/>
    <n v="75"/>
    <n v="25"/>
    <n v="11"/>
    <n v="275"/>
  </r>
  <r>
    <x v="207"/>
    <x v="2"/>
    <m/>
    <m/>
    <m/>
    <n v="6"/>
    <n v="14"/>
    <d v="2021-02-01T00:00:00"/>
    <d v="2021-06-01T00:00:00"/>
    <n v="4"/>
    <n v="0"/>
    <d v="2021-04-01T00:00:00"/>
    <n v="150"/>
    <n v="25"/>
    <n v="8"/>
    <n v="200"/>
  </r>
  <r>
    <x v="207"/>
    <x v="2"/>
    <m/>
    <m/>
    <m/>
    <n v="10"/>
    <n v="10"/>
    <d v="2021-02-01T00:00:00"/>
    <d v="2021-06-01T00:00:00"/>
    <n v="4"/>
    <n v="0"/>
    <d v="2021-05-01T00:00:00"/>
    <n v="250"/>
    <n v="25"/>
    <n v="0"/>
    <n v="0"/>
  </r>
  <r>
    <x v="207"/>
    <x v="2"/>
    <m/>
    <m/>
    <m/>
    <n v="10"/>
    <n v="12"/>
    <d v="2021-02-01T00:00:00"/>
    <d v="2021-06-01T00:00:00"/>
    <n v="4"/>
    <n v="0"/>
    <d v="2021-06-01T00:00:00"/>
    <n v="250"/>
    <n v="25"/>
    <n v="2"/>
    <n v="50"/>
  </r>
  <r>
    <x v="208"/>
    <x v="0"/>
    <m/>
    <m/>
    <m/>
    <n v="0"/>
    <n v="13"/>
    <d v="2021-02-01T00:00:00"/>
    <d v="2021-07-01T00:00:00"/>
    <n v="5"/>
    <n v="0"/>
    <d v="2021-02-01T00:00:00"/>
    <n v="0"/>
    <n v="10"/>
    <n v="13"/>
    <n v="130"/>
  </r>
  <r>
    <x v="208"/>
    <x v="0"/>
    <m/>
    <m/>
    <m/>
    <n v="0"/>
    <n v="13"/>
    <d v="2021-02-01T00:00:00"/>
    <d v="2021-07-01T00:00:00"/>
    <n v="5"/>
    <n v="0"/>
    <d v="2021-03-01T00:00:00"/>
    <n v="0"/>
    <n v="10"/>
    <n v="13"/>
    <n v="130"/>
  </r>
  <r>
    <x v="208"/>
    <x v="0"/>
    <m/>
    <m/>
    <m/>
    <n v="0"/>
    <n v="12"/>
    <d v="2021-02-01T00:00:00"/>
    <d v="2021-07-01T00:00:00"/>
    <n v="5"/>
    <n v="0"/>
    <d v="2021-04-01T00:00:00"/>
    <n v="0"/>
    <n v="10"/>
    <n v="12"/>
    <n v="120"/>
  </r>
  <r>
    <x v="208"/>
    <x v="0"/>
    <m/>
    <m/>
    <m/>
    <n v="0"/>
    <n v="12"/>
    <d v="2021-02-01T00:00:00"/>
    <d v="2021-07-01T00:00:00"/>
    <n v="5"/>
    <n v="0"/>
    <d v="2021-05-01T00:00:00"/>
    <n v="0"/>
    <n v="10"/>
    <n v="12"/>
    <n v="120"/>
  </r>
  <r>
    <x v="208"/>
    <x v="0"/>
    <m/>
    <m/>
    <m/>
    <n v="0"/>
    <n v="11"/>
    <d v="2021-02-01T00:00:00"/>
    <d v="2021-07-01T00:00:00"/>
    <n v="5"/>
    <n v="0"/>
    <d v="2021-06-01T00:00:00"/>
    <n v="0"/>
    <n v="10"/>
    <n v="11"/>
    <n v="110"/>
  </r>
  <r>
    <x v="209"/>
    <x v="0"/>
    <m/>
    <m/>
    <m/>
    <n v="0"/>
    <n v="6"/>
    <d v="2021-02-01T00:00:00"/>
    <d v="2021-06-01T00:00:00"/>
    <n v="4"/>
    <n v="0"/>
    <d v="2021-02-01T00:00:00"/>
    <n v="0"/>
    <n v="10"/>
    <n v="6"/>
    <n v="60"/>
  </r>
  <r>
    <x v="209"/>
    <x v="1"/>
    <m/>
    <m/>
    <m/>
    <n v="2"/>
    <n v="6"/>
    <d v="2021-02-01T00:00:00"/>
    <d v="2021-06-01T00:00:00"/>
    <n v="4"/>
    <n v="0"/>
    <d v="2021-03-01T00:00:00"/>
    <n v="20"/>
    <n v="10"/>
    <n v="4"/>
    <n v="40"/>
  </r>
  <r>
    <x v="209"/>
    <x v="1"/>
    <m/>
    <m/>
    <m/>
    <n v="3"/>
    <n v="6"/>
    <d v="2021-02-01T00:00:00"/>
    <d v="2021-06-01T00:00:00"/>
    <n v="4"/>
    <n v="0"/>
    <d v="2021-04-01T00:00:00"/>
    <n v="30"/>
    <n v="10"/>
    <n v="3"/>
    <n v="30"/>
  </r>
  <r>
    <x v="209"/>
    <x v="1"/>
    <m/>
    <m/>
    <m/>
    <n v="5"/>
    <n v="6"/>
    <d v="2021-02-01T00:00:00"/>
    <d v="2021-06-01T00:00:00"/>
    <n v="4"/>
    <n v="0"/>
    <d v="2021-05-01T00:00:00"/>
    <n v="50"/>
    <n v="10"/>
    <n v="1"/>
    <n v="10"/>
  </r>
  <r>
    <x v="209"/>
    <x v="1"/>
    <m/>
    <m/>
    <m/>
    <n v="5"/>
    <n v="6"/>
    <d v="2021-02-01T00:00:00"/>
    <d v="2021-06-01T00:00:00"/>
    <n v="4"/>
    <n v="0"/>
    <d v="2021-06-01T00:00:00"/>
    <n v="50"/>
    <n v="10"/>
    <n v="1"/>
    <n v="10"/>
  </r>
  <r>
    <x v="210"/>
    <x v="0"/>
    <m/>
    <m/>
    <m/>
    <n v="0"/>
    <n v="4"/>
    <d v="2021-02-01T00:00:00"/>
    <d v="2021-03-01T00:00:00"/>
    <n v="1"/>
    <n v="3"/>
    <d v="2021-02-01T00:00:00"/>
    <n v="0"/>
    <n v="10"/>
    <n v="4"/>
    <n v="40"/>
  </r>
  <r>
    <x v="210"/>
    <x v="0"/>
    <m/>
    <m/>
    <m/>
    <n v="0"/>
    <n v="6"/>
    <d v="2021-02-01T00:00:00"/>
    <d v="2021-03-01T00:00:00"/>
    <n v="1"/>
    <n v="3"/>
    <d v="2021-03-01T00:00:00"/>
    <n v="0"/>
    <n v="10"/>
    <n v="6"/>
    <n v="60"/>
  </r>
  <r>
    <x v="211"/>
    <x v="0"/>
    <m/>
    <m/>
    <m/>
    <n v="0"/>
    <n v="3"/>
    <d v="2021-02-01T00:00:00"/>
    <d v="2021-07-01T00:00:00"/>
    <n v="5"/>
    <n v="0"/>
    <d v="2021-02-01T00:00:00"/>
    <n v="0"/>
    <n v="10"/>
    <n v="3"/>
    <n v="30"/>
  </r>
  <r>
    <x v="211"/>
    <x v="0"/>
    <m/>
    <m/>
    <m/>
    <n v="0"/>
    <n v="3"/>
    <d v="2021-02-01T00:00:00"/>
    <d v="2021-07-01T00:00:00"/>
    <n v="5"/>
    <n v="0"/>
    <d v="2021-03-01T00:00:00"/>
    <n v="0"/>
    <n v="10"/>
    <n v="3"/>
    <n v="30"/>
  </r>
  <r>
    <x v="211"/>
    <x v="0"/>
    <m/>
    <m/>
    <m/>
    <n v="0"/>
    <n v="3"/>
    <d v="2021-02-01T00:00:00"/>
    <d v="2021-07-01T00:00:00"/>
    <n v="5"/>
    <n v="0"/>
    <d v="2021-04-01T00:00:00"/>
    <n v="0"/>
    <n v="10"/>
    <n v="3"/>
    <n v="30"/>
  </r>
  <r>
    <x v="211"/>
    <x v="0"/>
    <m/>
    <m/>
    <m/>
    <n v="0"/>
    <n v="3"/>
    <d v="2021-02-01T00:00:00"/>
    <d v="2021-07-01T00:00:00"/>
    <n v="5"/>
    <n v="0"/>
    <d v="2021-05-01T00:00:00"/>
    <n v="0"/>
    <n v="10"/>
    <n v="3"/>
    <n v="30"/>
  </r>
  <r>
    <x v="211"/>
    <x v="0"/>
    <m/>
    <m/>
    <m/>
    <n v="0"/>
    <n v="3"/>
    <d v="2021-02-01T00:00:00"/>
    <d v="2021-07-01T00:00:00"/>
    <n v="5"/>
    <n v="0"/>
    <d v="2021-06-01T00:00:00"/>
    <n v="0"/>
    <n v="10"/>
    <n v="3"/>
    <n v="30"/>
  </r>
  <r>
    <x v="212"/>
    <x v="0"/>
    <m/>
    <m/>
    <m/>
    <n v="0"/>
    <n v="3"/>
    <d v="2021-02-01T00:00:00"/>
    <d v="2021-07-01T00:00:00"/>
    <n v="5"/>
    <n v="0"/>
    <d v="2021-02-01T00:00:00"/>
    <n v="0"/>
    <n v="10"/>
    <n v="3"/>
    <n v="30"/>
  </r>
  <r>
    <x v="212"/>
    <x v="0"/>
    <m/>
    <m/>
    <m/>
    <n v="0"/>
    <n v="3"/>
    <d v="2021-02-01T00:00:00"/>
    <d v="2021-07-01T00:00:00"/>
    <n v="5"/>
    <n v="0"/>
    <d v="2021-03-01T00:00:00"/>
    <n v="0"/>
    <n v="10"/>
    <n v="3"/>
    <n v="30"/>
  </r>
  <r>
    <x v="212"/>
    <x v="0"/>
    <m/>
    <m/>
    <m/>
    <n v="0"/>
    <n v="3"/>
    <d v="2021-02-01T00:00:00"/>
    <d v="2021-07-01T00:00:00"/>
    <n v="5"/>
    <n v="0"/>
    <d v="2021-04-01T00:00:00"/>
    <n v="0"/>
    <n v="10"/>
    <n v="3"/>
    <n v="30"/>
  </r>
  <r>
    <x v="212"/>
    <x v="0"/>
    <m/>
    <m/>
    <m/>
    <n v="0"/>
    <n v="2"/>
    <d v="2021-02-01T00:00:00"/>
    <d v="2021-07-01T00:00:00"/>
    <n v="5"/>
    <n v="0"/>
    <d v="2021-05-01T00:00:00"/>
    <n v="0"/>
    <n v="10"/>
    <n v="2"/>
    <n v="20"/>
  </r>
  <r>
    <x v="212"/>
    <x v="0"/>
    <m/>
    <m/>
    <m/>
    <n v="0"/>
    <n v="3"/>
    <d v="2021-02-01T00:00:00"/>
    <d v="2021-07-01T00:00:00"/>
    <n v="5"/>
    <n v="0"/>
    <d v="2021-06-01T00:00:00"/>
    <n v="0"/>
    <n v="10"/>
    <n v="3"/>
    <n v="30"/>
  </r>
  <r>
    <x v="213"/>
    <x v="0"/>
    <m/>
    <m/>
    <m/>
    <n v="0"/>
    <n v="3"/>
    <d v="2021-02-01T00:00:00"/>
    <d v="2021-07-01T00:00:00"/>
    <n v="5"/>
    <n v="0"/>
    <d v="2021-02-01T00:00:00"/>
    <n v="0"/>
    <n v="10"/>
    <n v="3"/>
    <n v="30"/>
  </r>
  <r>
    <x v="213"/>
    <x v="1"/>
    <m/>
    <m/>
    <m/>
    <n v="1"/>
    <n v="3"/>
    <d v="2021-02-01T00:00:00"/>
    <d v="2021-07-01T00:00:00"/>
    <n v="5"/>
    <n v="0"/>
    <d v="2021-03-01T00:00:00"/>
    <n v="10"/>
    <n v="10"/>
    <n v="2"/>
    <n v="20"/>
  </r>
  <r>
    <x v="213"/>
    <x v="1"/>
    <m/>
    <m/>
    <m/>
    <n v="2"/>
    <n v="3"/>
    <d v="2021-02-01T00:00:00"/>
    <d v="2021-07-01T00:00:00"/>
    <n v="5"/>
    <n v="0"/>
    <d v="2021-04-01T00:00:00"/>
    <n v="20"/>
    <n v="10"/>
    <n v="1"/>
    <n v="10"/>
  </r>
  <r>
    <x v="213"/>
    <x v="1"/>
    <m/>
    <m/>
    <m/>
    <n v="2"/>
    <n v="3"/>
    <d v="2021-02-01T00:00:00"/>
    <d v="2021-07-01T00:00:00"/>
    <n v="5"/>
    <n v="0"/>
    <d v="2021-05-01T00:00:00"/>
    <n v="20"/>
    <n v="10"/>
    <n v="1"/>
    <n v="10"/>
  </r>
  <r>
    <x v="213"/>
    <x v="1"/>
    <m/>
    <m/>
    <m/>
    <n v="2"/>
    <n v="3"/>
    <d v="2021-02-01T00:00:00"/>
    <d v="2021-07-01T00:00:00"/>
    <n v="5"/>
    <n v="0"/>
    <d v="2021-06-01T00:00:00"/>
    <n v="20"/>
    <n v="10"/>
    <n v="1"/>
    <n v="10"/>
  </r>
  <r>
    <x v="214"/>
    <x v="0"/>
    <m/>
    <m/>
    <m/>
    <n v="0"/>
    <n v="2"/>
    <d v="2021-02-01T00:00:00"/>
    <d v="2021-06-01T00:00:00"/>
    <n v="4"/>
    <n v="0"/>
    <d v="2021-02-01T00:00:00"/>
    <n v="0"/>
    <n v="10"/>
    <n v="2"/>
    <n v="20"/>
  </r>
  <r>
    <x v="214"/>
    <x v="0"/>
    <m/>
    <m/>
    <m/>
    <n v="0"/>
    <n v="2"/>
    <d v="2021-02-01T00:00:00"/>
    <d v="2021-06-01T00:00:00"/>
    <n v="4"/>
    <n v="0"/>
    <d v="2021-03-01T00:00:00"/>
    <n v="0"/>
    <n v="10"/>
    <n v="2"/>
    <n v="20"/>
  </r>
  <r>
    <x v="214"/>
    <x v="0"/>
    <m/>
    <m/>
    <m/>
    <n v="0"/>
    <n v="2"/>
    <d v="2021-02-01T00:00:00"/>
    <d v="2021-06-01T00:00:00"/>
    <n v="4"/>
    <n v="0"/>
    <d v="2021-04-01T00:00:00"/>
    <n v="0"/>
    <n v="10"/>
    <n v="2"/>
    <n v="20"/>
  </r>
  <r>
    <x v="214"/>
    <x v="0"/>
    <m/>
    <m/>
    <m/>
    <n v="0"/>
    <n v="2"/>
    <d v="2021-02-01T00:00:00"/>
    <d v="2021-06-01T00:00:00"/>
    <n v="4"/>
    <n v="0"/>
    <d v="2021-05-01T00:00:00"/>
    <n v="0"/>
    <n v="10"/>
    <n v="2"/>
    <n v="20"/>
  </r>
  <r>
    <x v="214"/>
    <x v="0"/>
    <m/>
    <m/>
    <m/>
    <n v="0"/>
    <n v="2"/>
    <d v="2021-02-01T00:00:00"/>
    <d v="2021-06-01T00:00:00"/>
    <n v="4"/>
    <n v="0"/>
    <d v="2021-06-01T00:00:00"/>
    <n v="0"/>
    <n v="10"/>
    <n v="2"/>
    <n v="20"/>
  </r>
  <r>
    <x v="215"/>
    <x v="0"/>
    <m/>
    <m/>
    <m/>
    <n v="0"/>
    <n v="2"/>
    <d v="2021-02-01T00:00:00"/>
    <d v="2021-06-01T00:00:00"/>
    <n v="4"/>
    <n v="0"/>
    <d v="2021-02-01T00:00:00"/>
    <n v="0"/>
    <n v="10"/>
    <n v="2"/>
    <n v="20"/>
  </r>
  <r>
    <x v="215"/>
    <x v="0"/>
    <m/>
    <m/>
    <m/>
    <n v="0"/>
    <n v="1"/>
    <d v="2021-02-01T00:00:00"/>
    <d v="2021-06-01T00:00:00"/>
    <n v="4"/>
    <n v="0"/>
    <d v="2021-03-01T00:00:00"/>
    <n v="0"/>
    <n v="10"/>
    <n v="1"/>
    <n v="10"/>
  </r>
  <r>
    <x v="215"/>
    <x v="0"/>
    <m/>
    <m/>
    <m/>
    <n v="0"/>
    <n v="2"/>
    <d v="2021-02-01T00:00:00"/>
    <d v="2021-06-01T00:00:00"/>
    <n v="4"/>
    <n v="0"/>
    <d v="2021-04-01T00:00:00"/>
    <n v="0"/>
    <n v="10"/>
    <n v="2"/>
    <n v="20"/>
  </r>
  <r>
    <x v="215"/>
    <x v="0"/>
    <m/>
    <m/>
    <m/>
    <n v="0"/>
    <n v="2"/>
    <d v="2021-02-01T00:00:00"/>
    <d v="2021-06-01T00:00:00"/>
    <n v="4"/>
    <n v="0"/>
    <d v="2021-05-01T00:00:00"/>
    <n v="0"/>
    <n v="10"/>
    <n v="2"/>
    <n v="20"/>
  </r>
  <r>
    <x v="215"/>
    <x v="0"/>
    <m/>
    <m/>
    <m/>
    <n v="0"/>
    <n v="2"/>
    <d v="2021-02-01T00:00:00"/>
    <d v="2021-06-01T00:00:00"/>
    <n v="4"/>
    <n v="0"/>
    <d v="2021-06-01T00:00:00"/>
    <n v="0"/>
    <n v="10"/>
    <n v="2"/>
    <n v="20"/>
  </r>
  <r>
    <x v="216"/>
    <x v="0"/>
    <m/>
    <m/>
    <m/>
    <n v="0"/>
    <n v="2"/>
    <d v="2021-02-01T00:00:00"/>
    <d v="2021-07-01T00:00:00"/>
    <n v="5"/>
    <n v="0"/>
    <d v="2021-02-01T00:00:00"/>
    <n v="0"/>
    <n v="10"/>
    <n v="2"/>
    <n v="20"/>
  </r>
  <r>
    <x v="216"/>
    <x v="0"/>
    <m/>
    <m/>
    <m/>
    <n v="0"/>
    <n v="1"/>
    <d v="2021-02-01T00:00:00"/>
    <d v="2021-07-01T00:00:00"/>
    <n v="5"/>
    <n v="0"/>
    <d v="2021-03-01T00:00:00"/>
    <n v="0"/>
    <n v="10"/>
    <n v="1"/>
    <n v="10"/>
  </r>
  <r>
    <x v="216"/>
    <x v="0"/>
    <m/>
    <m/>
    <m/>
    <n v="0"/>
    <n v="2"/>
    <d v="2021-02-01T00:00:00"/>
    <d v="2021-07-01T00:00:00"/>
    <n v="5"/>
    <n v="0"/>
    <d v="2021-04-01T00:00:00"/>
    <n v="0"/>
    <n v="10"/>
    <n v="2"/>
    <n v="20"/>
  </r>
  <r>
    <x v="216"/>
    <x v="0"/>
    <m/>
    <m/>
    <m/>
    <n v="0"/>
    <n v="2"/>
    <d v="2021-02-01T00:00:00"/>
    <d v="2021-07-01T00:00:00"/>
    <n v="5"/>
    <n v="0"/>
    <d v="2021-05-01T00:00:00"/>
    <n v="0"/>
    <n v="10"/>
    <n v="2"/>
    <n v="20"/>
  </r>
  <r>
    <x v="216"/>
    <x v="0"/>
    <m/>
    <m/>
    <m/>
    <n v="0"/>
    <n v="2"/>
    <d v="2021-02-01T00:00:00"/>
    <d v="2021-07-01T00:00:00"/>
    <n v="5"/>
    <n v="0"/>
    <d v="2021-06-01T00:00:00"/>
    <n v="0"/>
    <n v="10"/>
    <n v="2"/>
    <n v="20"/>
  </r>
  <r>
    <x v="217"/>
    <x v="0"/>
    <m/>
    <m/>
    <m/>
    <n v="0"/>
    <n v="2"/>
    <d v="2021-02-01T00:00:00"/>
    <d v="2021-07-01T00:00:00"/>
    <n v="5"/>
    <n v="0"/>
    <d v="2021-02-01T00:00:00"/>
    <n v="0"/>
    <n v="10"/>
    <n v="2"/>
    <n v="20"/>
  </r>
  <r>
    <x v="217"/>
    <x v="1"/>
    <m/>
    <m/>
    <m/>
    <n v="1"/>
    <n v="2"/>
    <d v="2021-02-01T00:00:00"/>
    <d v="2021-07-01T00:00:00"/>
    <n v="5"/>
    <n v="0"/>
    <d v="2021-03-01T00:00:00"/>
    <n v="10"/>
    <n v="10"/>
    <n v="1"/>
    <n v="10"/>
  </r>
  <r>
    <x v="217"/>
    <x v="1"/>
    <m/>
    <m/>
    <m/>
    <n v="1"/>
    <n v="2"/>
    <d v="2021-02-01T00:00:00"/>
    <d v="2021-07-01T00:00:00"/>
    <n v="5"/>
    <n v="0"/>
    <d v="2021-04-01T00:00:00"/>
    <n v="10"/>
    <n v="10"/>
    <n v="1"/>
    <n v="10"/>
  </r>
  <r>
    <x v="217"/>
    <x v="1"/>
    <m/>
    <m/>
    <m/>
    <n v="1"/>
    <n v="2"/>
    <d v="2021-02-01T00:00:00"/>
    <d v="2021-07-01T00:00:00"/>
    <n v="5"/>
    <n v="0"/>
    <d v="2021-05-01T00:00:00"/>
    <n v="10"/>
    <n v="10"/>
    <n v="1"/>
    <n v="10"/>
  </r>
  <r>
    <x v="217"/>
    <x v="1"/>
    <m/>
    <m/>
    <m/>
    <n v="1"/>
    <n v="2"/>
    <d v="2021-02-01T00:00:00"/>
    <d v="2021-07-01T00:00:00"/>
    <n v="5"/>
    <n v="0"/>
    <d v="2021-06-01T00:00:00"/>
    <n v="10"/>
    <n v="10"/>
    <n v="1"/>
    <n v="10"/>
  </r>
  <r>
    <x v="218"/>
    <x v="0"/>
    <m/>
    <m/>
    <m/>
    <n v="0"/>
    <n v="77"/>
    <d v="2021-03-01T00:00:00"/>
    <d v="2021-07-01T00:00:00"/>
    <n v="4"/>
    <n v="0"/>
    <d v="2021-03-01T00:00:00"/>
    <n v="0"/>
    <n v="10"/>
    <n v="77"/>
    <n v="770"/>
  </r>
  <r>
    <x v="218"/>
    <x v="2"/>
    <m/>
    <m/>
    <m/>
    <n v="45"/>
    <n v="74"/>
    <d v="2021-03-01T00:00:00"/>
    <d v="2021-07-01T00:00:00"/>
    <n v="4"/>
    <n v="0"/>
    <d v="2021-04-01T00:00:00"/>
    <n v="1125"/>
    <n v="25"/>
    <n v="29"/>
    <n v="725"/>
  </r>
  <r>
    <x v="218"/>
    <x v="2"/>
    <m/>
    <m/>
    <m/>
    <n v="40"/>
    <n v="63"/>
    <d v="2021-03-01T00:00:00"/>
    <d v="2021-07-01T00:00:00"/>
    <n v="4"/>
    <n v="0"/>
    <d v="2021-05-01T00:00:00"/>
    <n v="1000"/>
    <n v="25"/>
    <n v="23"/>
    <n v="575"/>
  </r>
  <r>
    <x v="218"/>
    <x v="2"/>
    <m/>
    <m/>
    <m/>
    <n v="55"/>
    <n v="67"/>
    <d v="2021-03-01T00:00:00"/>
    <d v="2021-07-01T00:00:00"/>
    <n v="4"/>
    <n v="0"/>
    <d v="2021-06-01T00:00:00"/>
    <n v="1375"/>
    <n v="25"/>
    <n v="12"/>
    <n v="300"/>
  </r>
  <r>
    <x v="219"/>
    <x v="0"/>
    <m/>
    <m/>
    <m/>
    <n v="0"/>
    <n v="51"/>
    <d v="2021-03-01T00:00:00"/>
    <d v="2021-07-01T00:00:00"/>
    <n v="4"/>
    <n v="0"/>
    <d v="2021-03-01T00:00:00"/>
    <n v="0"/>
    <n v="10"/>
    <n v="51"/>
    <n v="510"/>
  </r>
  <r>
    <x v="219"/>
    <x v="1"/>
    <m/>
    <m/>
    <m/>
    <n v="20"/>
    <n v="46"/>
    <d v="2021-03-01T00:00:00"/>
    <d v="2021-07-01T00:00:00"/>
    <n v="4"/>
    <n v="0"/>
    <d v="2021-04-01T00:00:00"/>
    <n v="200"/>
    <n v="10"/>
    <n v="26"/>
    <n v="260"/>
  </r>
  <r>
    <x v="219"/>
    <x v="1"/>
    <m/>
    <m/>
    <m/>
    <n v="46"/>
    <n v="67"/>
    <d v="2021-03-01T00:00:00"/>
    <d v="2021-07-01T00:00:00"/>
    <n v="4"/>
    <n v="0"/>
    <d v="2021-05-01T00:00:00"/>
    <n v="460"/>
    <n v="10"/>
    <n v="21"/>
    <n v="210"/>
  </r>
  <r>
    <x v="219"/>
    <x v="1"/>
    <m/>
    <m/>
    <m/>
    <n v="46"/>
    <n v="60"/>
    <d v="2021-03-01T00:00:00"/>
    <d v="2021-07-01T00:00:00"/>
    <n v="4"/>
    <n v="0"/>
    <d v="2021-06-01T00:00:00"/>
    <n v="460"/>
    <n v="10"/>
    <n v="14"/>
    <n v="140"/>
  </r>
  <r>
    <x v="220"/>
    <x v="0"/>
    <m/>
    <m/>
    <m/>
    <n v="0"/>
    <n v="50"/>
    <d v="2021-03-01T00:00:00"/>
    <d v="2021-07-01T00:00:00"/>
    <n v="4"/>
    <n v="0"/>
    <d v="2021-03-01T00:00:00"/>
    <n v="0"/>
    <n v="10"/>
    <n v="50"/>
    <n v="500"/>
  </r>
  <r>
    <x v="220"/>
    <x v="1"/>
    <m/>
    <m/>
    <m/>
    <n v="13"/>
    <n v="38"/>
    <d v="2021-03-01T00:00:00"/>
    <d v="2021-07-01T00:00:00"/>
    <n v="4"/>
    <n v="0"/>
    <d v="2021-04-01T00:00:00"/>
    <n v="130"/>
    <n v="10"/>
    <n v="25"/>
    <n v="250"/>
  </r>
  <r>
    <x v="220"/>
    <x v="1"/>
    <m/>
    <m/>
    <m/>
    <n v="34"/>
    <n v="55"/>
    <d v="2021-03-01T00:00:00"/>
    <d v="2021-07-01T00:00:00"/>
    <n v="4"/>
    <n v="0"/>
    <d v="2021-05-01T00:00:00"/>
    <n v="340"/>
    <n v="10"/>
    <n v="21"/>
    <n v="210"/>
  </r>
  <r>
    <x v="220"/>
    <x v="1"/>
    <m/>
    <m/>
    <m/>
    <n v="45"/>
    <n v="51"/>
    <d v="2021-03-01T00:00:00"/>
    <d v="2021-07-01T00:00:00"/>
    <n v="4"/>
    <n v="0"/>
    <d v="2021-06-01T00:00:00"/>
    <n v="450"/>
    <n v="10"/>
    <n v="6"/>
    <n v="60"/>
  </r>
  <r>
    <x v="221"/>
    <x v="0"/>
    <m/>
    <m/>
    <m/>
    <n v="0"/>
    <n v="58"/>
    <d v="2021-03-01T00:00:00"/>
    <d v="2021-07-01T00:00:00"/>
    <n v="4"/>
    <n v="0"/>
    <d v="2021-03-01T00:00:00"/>
    <n v="0"/>
    <n v="10"/>
    <n v="58"/>
    <n v="580"/>
  </r>
  <r>
    <x v="221"/>
    <x v="2"/>
    <m/>
    <m/>
    <m/>
    <n v="15"/>
    <n v="60"/>
    <d v="2021-03-01T00:00:00"/>
    <d v="2021-07-01T00:00:00"/>
    <n v="4"/>
    <n v="0"/>
    <d v="2021-04-01T00:00:00"/>
    <n v="375"/>
    <n v="25"/>
    <n v="45"/>
    <n v="1125"/>
  </r>
  <r>
    <x v="221"/>
    <x v="2"/>
    <m/>
    <m/>
    <m/>
    <n v="35"/>
    <n v="55"/>
    <d v="2021-03-01T00:00:00"/>
    <d v="2021-07-01T00:00:00"/>
    <n v="4"/>
    <n v="0"/>
    <d v="2021-05-01T00:00:00"/>
    <n v="875"/>
    <n v="25"/>
    <n v="20"/>
    <n v="500"/>
  </r>
  <r>
    <x v="221"/>
    <x v="2"/>
    <m/>
    <m/>
    <m/>
    <n v="44"/>
    <n v="56"/>
    <d v="2021-03-01T00:00:00"/>
    <d v="2021-07-01T00:00:00"/>
    <n v="4"/>
    <n v="0"/>
    <d v="2021-06-01T00:00:00"/>
    <n v="1100"/>
    <n v="25"/>
    <n v="12"/>
    <n v="300"/>
  </r>
  <r>
    <x v="222"/>
    <x v="0"/>
    <m/>
    <m/>
    <m/>
    <n v="0"/>
    <n v="36"/>
    <d v="2021-03-01T00:00:00"/>
    <d v="2021-07-01T00:00:00"/>
    <n v="4"/>
    <n v="0"/>
    <d v="2021-03-01T00:00:00"/>
    <n v="0"/>
    <n v="10"/>
    <n v="36"/>
    <n v="360"/>
  </r>
  <r>
    <x v="222"/>
    <x v="1"/>
    <m/>
    <m/>
    <m/>
    <n v="19"/>
    <n v="50"/>
    <d v="2021-03-01T00:00:00"/>
    <d v="2021-07-01T00:00:00"/>
    <n v="4"/>
    <n v="0"/>
    <d v="2021-04-01T00:00:00"/>
    <n v="190"/>
    <n v="10"/>
    <n v="31"/>
    <n v="310"/>
  </r>
  <r>
    <x v="222"/>
    <x v="1"/>
    <m/>
    <m/>
    <m/>
    <n v="41"/>
    <n v="42"/>
    <d v="2021-03-01T00:00:00"/>
    <d v="2021-07-01T00:00:00"/>
    <n v="4"/>
    <n v="0"/>
    <d v="2021-05-01T00:00:00"/>
    <n v="410"/>
    <n v="10"/>
    <n v="1"/>
    <n v="10"/>
  </r>
  <r>
    <x v="222"/>
    <x v="1"/>
    <m/>
    <m/>
    <m/>
    <n v="39"/>
    <n v="53"/>
    <d v="2021-03-01T00:00:00"/>
    <d v="2021-07-01T00:00:00"/>
    <n v="4"/>
    <n v="0"/>
    <d v="2021-06-01T00:00:00"/>
    <n v="390"/>
    <n v="10"/>
    <n v="14"/>
    <n v="140"/>
  </r>
  <r>
    <x v="223"/>
    <x v="0"/>
    <m/>
    <m/>
    <m/>
    <n v="0"/>
    <n v="35"/>
    <d v="2021-03-01T00:00:00"/>
    <d v="2021-07-01T00:00:00"/>
    <n v="4"/>
    <n v="0"/>
    <d v="2021-03-01T00:00:00"/>
    <n v="0"/>
    <n v="10"/>
    <n v="35"/>
    <n v="350"/>
  </r>
  <r>
    <x v="223"/>
    <x v="1"/>
    <m/>
    <m/>
    <m/>
    <n v="13"/>
    <n v="36"/>
    <d v="2021-03-01T00:00:00"/>
    <d v="2021-07-01T00:00:00"/>
    <n v="4"/>
    <n v="0"/>
    <d v="2021-04-01T00:00:00"/>
    <n v="130"/>
    <n v="10"/>
    <n v="23"/>
    <n v="230"/>
  </r>
  <r>
    <x v="223"/>
    <x v="1"/>
    <m/>
    <m/>
    <m/>
    <n v="23"/>
    <n v="43"/>
    <d v="2021-03-01T00:00:00"/>
    <d v="2021-07-01T00:00:00"/>
    <n v="4"/>
    <n v="0"/>
    <d v="2021-05-01T00:00:00"/>
    <n v="230"/>
    <n v="10"/>
    <n v="20"/>
    <n v="200"/>
  </r>
  <r>
    <x v="223"/>
    <x v="1"/>
    <m/>
    <m/>
    <m/>
    <n v="33"/>
    <n v="37"/>
    <d v="2021-03-01T00:00:00"/>
    <d v="2021-07-01T00:00:00"/>
    <n v="4"/>
    <n v="0"/>
    <d v="2021-06-01T00:00:00"/>
    <n v="330"/>
    <n v="10"/>
    <n v="4"/>
    <n v="40"/>
  </r>
  <r>
    <x v="224"/>
    <x v="0"/>
    <m/>
    <m/>
    <m/>
    <n v="0"/>
    <n v="32"/>
    <d v="2021-03-01T00:00:00"/>
    <d v="2021-07-01T00:00:00"/>
    <n v="4"/>
    <n v="0"/>
    <d v="2021-03-01T00:00:00"/>
    <n v="0"/>
    <n v="10"/>
    <n v="32"/>
    <n v="320"/>
  </r>
  <r>
    <x v="224"/>
    <x v="1"/>
    <m/>
    <m/>
    <m/>
    <n v="16"/>
    <n v="32"/>
    <d v="2021-03-01T00:00:00"/>
    <d v="2021-07-01T00:00:00"/>
    <n v="4"/>
    <n v="0"/>
    <d v="2021-04-01T00:00:00"/>
    <n v="160"/>
    <n v="10"/>
    <n v="16"/>
    <n v="160"/>
  </r>
  <r>
    <x v="224"/>
    <x v="1"/>
    <m/>
    <m/>
    <m/>
    <n v="26"/>
    <n v="32"/>
    <d v="2021-03-01T00:00:00"/>
    <d v="2021-07-01T00:00:00"/>
    <n v="4"/>
    <n v="0"/>
    <d v="2021-05-01T00:00:00"/>
    <n v="260"/>
    <n v="10"/>
    <n v="6"/>
    <n v="60"/>
  </r>
  <r>
    <x v="224"/>
    <x v="1"/>
    <m/>
    <m/>
    <m/>
    <n v="23"/>
    <n v="34"/>
    <d v="2021-03-01T00:00:00"/>
    <d v="2021-07-01T00:00:00"/>
    <n v="4"/>
    <n v="0"/>
    <d v="2021-06-01T00:00:00"/>
    <n v="230"/>
    <n v="10"/>
    <n v="11"/>
    <n v="110"/>
  </r>
  <r>
    <x v="225"/>
    <x v="0"/>
    <m/>
    <m/>
    <m/>
    <n v="0"/>
    <n v="23"/>
    <d v="2021-03-01T00:00:00"/>
    <d v="2021-07-01T00:00:00"/>
    <n v="4"/>
    <n v="0"/>
    <d v="2021-03-01T00:00:00"/>
    <n v="0"/>
    <n v="10"/>
    <n v="23"/>
    <n v="230"/>
  </r>
  <r>
    <x v="225"/>
    <x v="1"/>
    <m/>
    <m/>
    <m/>
    <n v="17"/>
    <n v="28"/>
    <d v="2021-03-01T00:00:00"/>
    <d v="2021-07-01T00:00:00"/>
    <n v="4"/>
    <n v="0"/>
    <d v="2021-04-01T00:00:00"/>
    <n v="170"/>
    <n v="10"/>
    <n v="11"/>
    <n v="110"/>
  </r>
  <r>
    <x v="225"/>
    <x v="1"/>
    <m/>
    <m/>
    <m/>
    <n v="13"/>
    <n v="27"/>
    <d v="2021-03-01T00:00:00"/>
    <d v="2021-07-01T00:00:00"/>
    <n v="4"/>
    <n v="0"/>
    <d v="2021-05-01T00:00:00"/>
    <n v="130"/>
    <n v="10"/>
    <n v="14"/>
    <n v="140"/>
  </r>
  <r>
    <x v="225"/>
    <x v="1"/>
    <m/>
    <m/>
    <m/>
    <n v="21"/>
    <n v="23"/>
    <d v="2021-03-01T00:00:00"/>
    <d v="2021-07-01T00:00:00"/>
    <n v="4"/>
    <n v="0"/>
    <d v="2021-06-01T00:00:00"/>
    <n v="210"/>
    <n v="10"/>
    <n v="2"/>
    <n v="20"/>
  </r>
  <r>
    <x v="226"/>
    <x v="0"/>
    <m/>
    <m/>
    <m/>
    <n v="0"/>
    <n v="20"/>
    <d v="2021-03-01T00:00:00"/>
    <d v="2021-04-01T00:00:00"/>
    <n v="1"/>
    <n v="2"/>
    <d v="2021-03-01T00:00:00"/>
    <n v="0"/>
    <n v="10"/>
    <n v="20"/>
    <n v="200"/>
  </r>
  <r>
    <x v="226"/>
    <x v="0"/>
    <m/>
    <m/>
    <m/>
    <n v="0"/>
    <n v="16"/>
    <d v="2021-03-01T00:00:00"/>
    <d v="2021-04-01T00:00:00"/>
    <n v="1"/>
    <n v="2"/>
    <d v="2021-04-01T00:00:00"/>
    <n v="0"/>
    <n v="10"/>
    <n v="16"/>
    <n v="160"/>
  </r>
  <r>
    <x v="227"/>
    <x v="0"/>
    <m/>
    <m/>
    <m/>
    <n v="0"/>
    <n v="12"/>
    <d v="2021-03-01T00:00:00"/>
    <d v="2021-07-01T00:00:00"/>
    <n v="4"/>
    <n v="0"/>
    <d v="2021-03-01T00:00:00"/>
    <n v="0"/>
    <n v="10"/>
    <n v="12"/>
    <n v="120"/>
  </r>
  <r>
    <x v="227"/>
    <x v="0"/>
    <m/>
    <m/>
    <m/>
    <n v="0"/>
    <n v="13"/>
    <d v="2021-03-01T00:00:00"/>
    <d v="2021-07-01T00:00:00"/>
    <n v="4"/>
    <n v="0"/>
    <d v="2021-04-01T00:00:00"/>
    <n v="0"/>
    <n v="10"/>
    <n v="13"/>
    <n v="130"/>
  </r>
  <r>
    <x v="227"/>
    <x v="0"/>
    <m/>
    <m/>
    <m/>
    <n v="0"/>
    <n v="11"/>
    <d v="2021-03-01T00:00:00"/>
    <d v="2021-07-01T00:00:00"/>
    <n v="4"/>
    <n v="0"/>
    <d v="2021-05-01T00:00:00"/>
    <n v="0"/>
    <n v="10"/>
    <n v="11"/>
    <n v="110"/>
  </r>
  <r>
    <x v="227"/>
    <x v="0"/>
    <m/>
    <m/>
    <m/>
    <n v="0"/>
    <n v="11"/>
    <d v="2021-03-01T00:00:00"/>
    <d v="2021-07-01T00:00:00"/>
    <n v="4"/>
    <n v="0"/>
    <d v="2021-06-01T00:00:00"/>
    <n v="0"/>
    <n v="10"/>
    <n v="11"/>
    <n v="110"/>
  </r>
  <r>
    <x v="228"/>
    <x v="0"/>
    <m/>
    <m/>
    <m/>
    <n v="0"/>
    <n v="13"/>
    <d v="2021-03-01T00:00:00"/>
    <d v="2021-04-01T00:00:00"/>
    <n v="1"/>
    <n v="2"/>
    <d v="2021-03-01T00:00:00"/>
    <n v="0"/>
    <n v="10"/>
    <n v="13"/>
    <n v="130"/>
  </r>
  <r>
    <x v="228"/>
    <x v="0"/>
    <m/>
    <m/>
    <m/>
    <n v="0"/>
    <n v="9"/>
    <d v="2021-03-01T00:00:00"/>
    <d v="2021-04-01T00:00:00"/>
    <n v="1"/>
    <n v="2"/>
    <d v="2021-04-01T00:00:00"/>
    <n v="0"/>
    <n v="10"/>
    <n v="9"/>
    <n v="90"/>
  </r>
  <r>
    <x v="229"/>
    <x v="0"/>
    <m/>
    <m/>
    <m/>
    <n v="0"/>
    <n v="11"/>
    <d v="2021-03-01T00:00:00"/>
    <d v="2021-07-01T00:00:00"/>
    <n v="4"/>
    <n v="0"/>
    <d v="2021-03-01T00:00:00"/>
    <n v="0"/>
    <n v="10"/>
    <n v="11"/>
    <n v="110"/>
  </r>
  <r>
    <x v="229"/>
    <x v="0"/>
    <m/>
    <m/>
    <m/>
    <n v="0"/>
    <n v="12"/>
    <d v="2021-03-01T00:00:00"/>
    <d v="2021-07-01T00:00:00"/>
    <n v="4"/>
    <n v="0"/>
    <d v="2021-04-01T00:00:00"/>
    <n v="0"/>
    <n v="10"/>
    <n v="12"/>
    <n v="120"/>
  </r>
  <r>
    <x v="229"/>
    <x v="0"/>
    <m/>
    <m/>
    <m/>
    <n v="0"/>
    <n v="8"/>
    <d v="2021-03-01T00:00:00"/>
    <d v="2021-07-01T00:00:00"/>
    <n v="4"/>
    <n v="0"/>
    <d v="2021-05-01T00:00:00"/>
    <n v="0"/>
    <n v="10"/>
    <n v="8"/>
    <n v="80"/>
  </r>
  <r>
    <x v="229"/>
    <x v="0"/>
    <m/>
    <m/>
    <m/>
    <n v="0"/>
    <n v="10"/>
    <d v="2021-03-01T00:00:00"/>
    <d v="2021-07-01T00:00:00"/>
    <n v="4"/>
    <n v="0"/>
    <d v="2021-06-01T00:00:00"/>
    <n v="0"/>
    <n v="10"/>
    <n v="10"/>
    <n v="100"/>
  </r>
  <r>
    <x v="230"/>
    <x v="0"/>
    <m/>
    <m/>
    <m/>
    <n v="0"/>
    <n v="10"/>
    <d v="2021-03-01T00:00:00"/>
    <d v="2021-06-01T00:00:00"/>
    <n v="3"/>
    <n v="0"/>
    <d v="2021-03-01T00:00:00"/>
    <n v="0"/>
    <n v="10"/>
    <n v="10"/>
    <n v="100"/>
  </r>
  <r>
    <x v="230"/>
    <x v="0"/>
    <m/>
    <m/>
    <m/>
    <n v="0"/>
    <n v="9"/>
    <d v="2021-03-01T00:00:00"/>
    <d v="2021-06-01T00:00:00"/>
    <n v="3"/>
    <n v="0"/>
    <d v="2021-04-01T00:00:00"/>
    <n v="0"/>
    <n v="10"/>
    <n v="9"/>
    <n v="90"/>
  </r>
  <r>
    <x v="230"/>
    <x v="0"/>
    <m/>
    <m/>
    <m/>
    <n v="0"/>
    <n v="8"/>
    <d v="2021-03-01T00:00:00"/>
    <d v="2021-06-01T00:00:00"/>
    <n v="3"/>
    <n v="0"/>
    <d v="2021-05-01T00:00:00"/>
    <n v="0"/>
    <n v="10"/>
    <n v="8"/>
    <n v="80"/>
  </r>
  <r>
    <x v="230"/>
    <x v="0"/>
    <m/>
    <m/>
    <m/>
    <n v="0"/>
    <n v="11"/>
    <d v="2021-03-01T00:00:00"/>
    <d v="2021-06-01T00:00:00"/>
    <n v="3"/>
    <n v="0"/>
    <d v="2021-06-01T00:00:00"/>
    <n v="0"/>
    <n v="10"/>
    <n v="11"/>
    <n v="110"/>
  </r>
  <r>
    <x v="231"/>
    <x v="0"/>
    <m/>
    <m/>
    <m/>
    <n v="0"/>
    <n v="9"/>
    <d v="2021-03-01T00:00:00"/>
    <d v="2021-06-01T00:00:00"/>
    <n v="3"/>
    <n v="0"/>
    <d v="2021-03-01T00:00:00"/>
    <n v="0"/>
    <n v="10"/>
    <n v="9"/>
    <n v="90"/>
  </r>
  <r>
    <x v="231"/>
    <x v="0"/>
    <m/>
    <m/>
    <m/>
    <n v="0"/>
    <n v="10"/>
    <d v="2021-03-01T00:00:00"/>
    <d v="2021-06-01T00:00:00"/>
    <n v="3"/>
    <n v="0"/>
    <d v="2021-04-01T00:00:00"/>
    <n v="0"/>
    <n v="10"/>
    <n v="10"/>
    <n v="100"/>
  </r>
  <r>
    <x v="231"/>
    <x v="0"/>
    <m/>
    <m/>
    <m/>
    <n v="0"/>
    <n v="9"/>
    <d v="2021-03-01T00:00:00"/>
    <d v="2021-06-01T00:00:00"/>
    <n v="3"/>
    <n v="0"/>
    <d v="2021-05-01T00:00:00"/>
    <n v="0"/>
    <n v="10"/>
    <n v="9"/>
    <n v="90"/>
  </r>
  <r>
    <x v="231"/>
    <x v="0"/>
    <m/>
    <m/>
    <m/>
    <n v="0"/>
    <n v="8"/>
    <d v="2021-03-01T00:00:00"/>
    <d v="2021-06-01T00:00:00"/>
    <n v="3"/>
    <n v="0"/>
    <d v="2021-06-01T00:00:00"/>
    <n v="0"/>
    <n v="10"/>
    <n v="8"/>
    <n v="80"/>
  </r>
  <r>
    <x v="232"/>
    <x v="0"/>
    <m/>
    <m/>
    <m/>
    <n v="0"/>
    <n v="9"/>
    <d v="2021-03-01T00:00:00"/>
    <d v="2021-07-01T00:00:00"/>
    <n v="4"/>
    <n v="0"/>
    <d v="2021-03-01T00:00:00"/>
    <n v="0"/>
    <n v="10"/>
    <n v="9"/>
    <n v="90"/>
  </r>
  <r>
    <x v="232"/>
    <x v="0"/>
    <m/>
    <m/>
    <m/>
    <n v="0"/>
    <n v="7"/>
    <d v="2021-03-01T00:00:00"/>
    <d v="2021-07-01T00:00:00"/>
    <n v="4"/>
    <n v="0"/>
    <d v="2021-04-01T00:00:00"/>
    <n v="0"/>
    <n v="10"/>
    <n v="7"/>
    <n v="70"/>
  </r>
  <r>
    <x v="232"/>
    <x v="0"/>
    <m/>
    <m/>
    <m/>
    <n v="0"/>
    <n v="7"/>
    <d v="2021-03-01T00:00:00"/>
    <d v="2021-07-01T00:00:00"/>
    <n v="4"/>
    <n v="0"/>
    <d v="2021-05-01T00:00:00"/>
    <n v="0"/>
    <n v="10"/>
    <n v="7"/>
    <n v="70"/>
  </r>
  <r>
    <x v="232"/>
    <x v="0"/>
    <m/>
    <m/>
    <m/>
    <n v="0"/>
    <n v="8"/>
    <d v="2021-03-01T00:00:00"/>
    <d v="2021-07-01T00:00:00"/>
    <n v="4"/>
    <n v="0"/>
    <d v="2021-06-01T00:00:00"/>
    <n v="0"/>
    <n v="10"/>
    <n v="8"/>
    <n v="80"/>
  </r>
  <r>
    <x v="233"/>
    <x v="0"/>
    <m/>
    <m/>
    <m/>
    <n v="0"/>
    <n v="8"/>
    <d v="2021-03-01T00:00:00"/>
    <d v="2021-07-01T00:00:00"/>
    <n v="4"/>
    <n v="0"/>
    <d v="2021-03-01T00:00:00"/>
    <n v="0"/>
    <n v="10"/>
    <n v="8"/>
    <n v="80"/>
  </r>
  <r>
    <x v="233"/>
    <x v="0"/>
    <m/>
    <m/>
    <m/>
    <n v="0"/>
    <n v="6"/>
    <d v="2021-03-01T00:00:00"/>
    <d v="2021-07-01T00:00:00"/>
    <n v="4"/>
    <n v="0"/>
    <d v="2021-04-01T00:00:00"/>
    <n v="0"/>
    <n v="10"/>
    <n v="6"/>
    <n v="60"/>
  </r>
  <r>
    <x v="233"/>
    <x v="0"/>
    <m/>
    <m/>
    <m/>
    <n v="0"/>
    <n v="8"/>
    <d v="2021-03-01T00:00:00"/>
    <d v="2021-07-01T00:00:00"/>
    <n v="4"/>
    <n v="0"/>
    <d v="2021-05-01T00:00:00"/>
    <n v="0"/>
    <n v="10"/>
    <n v="8"/>
    <n v="80"/>
  </r>
  <r>
    <x v="233"/>
    <x v="0"/>
    <m/>
    <m/>
    <m/>
    <n v="0"/>
    <n v="8"/>
    <d v="2021-03-01T00:00:00"/>
    <d v="2021-07-01T00:00:00"/>
    <n v="4"/>
    <n v="0"/>
    <d v="2021-06-01T00:00:00"/>
    <n v="0"/>
    <n v="10"/>
    <n v="8"/>
    <n v="80"/>
  </r>
  <r>
    <x v="234"/>
    <x v="0"/>
    <m/>
    <m/>
    <m/>
    <n v="0"/>
    <n v="7"/>
    <d v="2021-03-01T00:00:00"/>
    <d v="2021-06-01T00:00:00"/>
    <n v="3"/>
    <n v="0"/>
    <d v="2021-03-01T00:00:00"/>
    <n v="0"/>
    <n v="10"/>
    <n v="7"/>
    <n v="70"/>
  </r>
  <r>
    <x v="234"/>
    <x v="0"/>
    <m/>
    <m/>
    <m/>
    <n v="0"/>
    <n v="7"/>
    <d v="2021-03-01T00:00:00"/>
    <d v="2021-06-01T00:00:00"/>
    <n v="3"/>
    <n v="0"/>
    <d v="2021-04-01T00:00:00"/>
    <n v="0"/>
    <n v="10"/>
    <n v="7"/>
    <n v="70"/>
  </r>
  <r>
    <x v="234"/>
    <x v="0"/>
    <m/>
    <m/>
    <m/>
    <n v="0"/>
    <n v="5"/>
    <d v="2021-03-01T00:00:00"/>
    <d v="2021-06-01T00:00:00"/>
    <n v="3"/>
    <n v="0"/>
    <d v="2021-05-01T00:00:00"/>
    <n v="0"/>
    <n v="10"/>
    <n v="5"/>
    <n v="50"/>
  </r>
  <r>
    <x v="234"/>
    <x v="0"/>
    <m/>
    <m/>
    <m/>
    <n v="0"/>
    <n v="7"/>
    <d v="2021-03-01T00:00:00"/>
    <d v="2021-06-01T00:00:00"/>
    <n v="3"/>
    <n v="0"/>
    <d v="2021-06-01T00:00:00"/>
    <n v="0"/>
    <n v="10"/>
    <n v="7"/>
    <n v="70"/>
  </r>
  <r>
    <x v="235"/>
    <x v="0"/>
    <m/>
    <m/>
    <m/>
    <n v="0"/>
    <n v="7"/>
    <d v="2021-03-01T00:00:00"/>
    <d v="2021-07-01T00:00:00"/>
    <n v="4"/>
    <n v="0"/>
    <d v="2021-03-01T00:00:00"/>
    <n v="0"/>
    <n v="10"/>
    <n v="7"/>
    <n v="70"/>
  </r>
  <r>
    <x v="235"/>
    <x v="0"/>
    <m/>
    <m/>
    <m/>
    <n v="0"/>
    <n v="6"/>
    <d v="2021-03-01T00:00:00"/>
    <d v="2021-07-01T00:00:00"/>
    <n v="4"/>
    <n v="0"/>
    <d v="2021-04-01T00:00:00"/>
    <n v="0"/>
    <n v="10"/>
    <n v="6"/>
    <n v="60"/>
  </r>
  <r>
    <x v="235"/>
    <x v="0"/>
    <m/>
    <m/>
    <m/>
    <n v="0"/>
    <n v="6"/>
    <d v="2021-03-01T00:00:00"/>
    <d v="2021-07-01T00:00:00"/>
    <n v="4"/>
    <n v="0"/>
    <d v="2021-05-01T00:00:00"/>
    <n v="0"/>
    <n v="10"/>
    <n v="6"/>
    <n v="60"/>
  </r>
  <r>
    <x v="235"/>
    <x v="0"/>
    <m/>
    <m/>
    <m/>
    <n v="0"/>
    <n v="6"/>
    <d v="2021-03-01T00:00:00"/>
    <d v="2021-07-01T00:00:00"/>
    <n v="4"/>
    <n v="0"/>
    <d v="2021-06-01T00:00:00"/>
    <n v="0"/>
    <n v="10"/>
    <n v="6"/>
    <n v="60"/>
  </r>
  <r>
    <x v="236"/>
    <x v="0"/>
    <m/>
    <m/>
    <m/>
    <n v="0"/>
    <n v="6"/>
    <d v="2021-03-01T00:00:00"/>
    <d v="2021-04-01T00:00:00"/>
    <n v="1"/>
    <n v="2"/>
    <d v="2021-03-01T00:00:00"/>
    <n v="0"/>
    <n v="10"/>
    <n v="6"/>
    <n v="60"/>
  </r>
  <r>
    <x v="236"/>
    <x v="0"/>
    <m/>
    <m/>
    <m/>
    <n v="0"/>
    <n v="6"/>
    <d v="2021-03-01T00:00:00"/>
    <d v="2021-04-01T00:00:00"/>
    <n v="1"/>
    <n v="2"/>
    <d v="2021-04-01T00:00:00"/>
    <n v="0"/>
    <n v="10"/>
    <n v="6"/>
    <n v="60"/>
  </r>
  <r>
    <x v="237"/>
    <x v="0"/>
    <m/>
    <m/>
    <m/>
    <n v="0"/>
    <n v="5"/>
    <d v="2021-03-01T00:00:00"/>
    <d v="2021-05-01T00:00:00"/>
    <n v="2"/>
    <n v="1"/>
    <d v="2021-03-01T00:00:00"/>
    <n v="0"/>
    <n v="10"/>
    <n v="5"/>
    <n v="50"/>
  </r>
  <r>
    <x v="237"/>
    <x v="1"/>
    <m/>
    <m/>
    <m/>
    <n v="3"/>
    <n v="6"/>
    <d v="2021-03-01T00:00:00"/>
    <d v="2021-05-01T00:00:00"/>
    <n v="2"/>
    <n v="1"/>
    <d v="2021-04-01T00:00:00"/>
    <n v="30"/>
    <n v="10"/>
    <n v="3"/>
    <n v="30"/>
  </r>
  <r>
    <x v="237"/>
    <x v="1"/>
    <m/>
    <m/>
    <m/>
    <n v="4"/>
    <n v="5"/>
    <d v="2021-03-01T00:00:00"/>
    <d v="2021-05-01T00:00:00"/>
    <n v="2"/>
    <n v="1"/>
    <d v="2021-05-01T00:00:00"/>
    <n v="40"/>
    <n v="10"/>
    <n v="1"/>
    <n v="10"/>
  </r>
  <r>
    <x v="238"/>
    <x v="0"/>
    <m/>
    <m/>
    <m/>
    <n v="0"/>
    <n v="5"/>
    <d v="2021-03-01T00:00:00"/>
    <d v="2021-06-01T00:00:00"/>
    <n v="3"/>
    <n v="0"/>
    <d v="2021-03-01T00:00:00"/>
    <n v="0"/>
    <n v="10"/>
    <n v="5"/>
    <n v="50"/>
  </r>
  <r>
    <x v="238"/>
    <x v="0"/>
    <m/>
    <m/>
    <m/>
    <n v="0"/>
    <n v="4"/>
    <d v="2021-03-01T00:00:00"/>
    <d v="2021-06-01T00:00:00"/>
    <n v="3"/>
    <n v="0"/>
    <d v="2021-04-01T00:00:00"/>
    <n v="0"/>
    <n v="10"/>
    <n v="4"/>
    <n v="40"/>
  </r>
  <r>
    <x v="238"/>
    <x v="0"/>
    <m/>
    <m/>
    <m/>
    <n v="0"/>
    <n v="4"/>
    <d v="2021-03-01T00:00:00"/>
    <d v="2021-06-01T00:00:00"/>
    <n v="3"/>
    <n v="0"/>
    <d v="2021-05-01T00:00:00"/>
    <n v="0"/>
    <n v="10"/>
    <n v="4"/>
    <n v="40"/>
  </r>
  <r>
    <x v="238"/>
    <x v="0"/>
    <m/>
    <m/>
    <m/>
    <n v="0"/>
    <n v="4"/>
    <d v="2021-03-01T00:00:00"/>
    <d v="2021-06-01T00:00:00"/>
    <n v="3"/>
    <n v="0"/>
    <d v="2021-06-01T00:00:00"/>
    <n v="0"/>
    <n v="10"/>
    <n v="4"/>
    <n v="40"/>
  </r>
  <r>
    <x v="239"/>
    <x v="0"/>
    <m/>
    <m/>
    <m/>
    <n v="0"/>
    <n v="2"/>
    <d v="2021-03-01T00:00:00"/>
    <d v="2021-07-01T00:00:00"/>
    <n v="4"/>
    <n v="0"/>
    <d v="2021-03-01T00:00:00"/>
    <n v="0"/>
    <n v="10"/>
    <n v="2"/>
    <n v="20"/>
  </r>
  <r>
    <x v="239"/>
    <x v="1"/>
    <m/>
    <m/>
    <m/>
    <n v="1"/>
    <n v="2"/>
    <d v="2021-03-01T00:00:00"/>
    <d v="2021-07-01T00:00:00"/>
    <n v="4"/>
    <n v="0"/>
    <d v="2021-04-01T00:00:00"/>
    <n v="10"/>
    <n v="10"/>
    <n v="1"/>
    <n v="10"/>
  </r>
  <r>
    <x v="239"/>
    <x v="1"/>
    <m/>
    <m/>
    <m/>
    <n v="1"/>
    <n v="2"/>
    <d v="2021-03-01T00:00:00"/>
    <d v="2021-07-01T00:00:00"/>
    <n v="4"/>
    <n v="0"/>
    <d v="2021-05-01T00:00:00"/>
    <n v="10"/>
    <n v="10"/>
    <n v="1"/>
    <n v="10"/>
  </r>
  <r>
    <x v="239"/>
    <x v="1"/>
    <m/>
    <m/>
    <m/>
    <n v="1"/>
    <n v="2"/>
    <d v="2021-03-01T00:00:00"/>
    <d v="2021-07-01T00:00:00"/>
    <n v="4"/>
    <n v="0"/>
    <d v="2021-06-01T00:00:00"/>
    <n v="10"/>
    <n v="10"/>
    <n v="1"/>
    <n v="10"/>
  </r>
  <r>
    <x v="240"/>
    <x v="0"/>
    <m/>
    <m/>
    <m/>
    <n v="0"/>
    <n v="2"/>
    <d v="2021-03-01T00:00:00"/>
    <d v="2021-07-01T00:00:00"/>
    <n v="4"/>
    <n v="0"/>
    <d v="2021-03-01T00:00:00"/>
    <n v="0"/>
    <n v="10"/>
    <n v="2"/>
    <n v="20"/>
  </r>
  <r>
    <x v="240"/>
    <x v="1"/>
    <m/>
    <m/>
    <m/>
    <n v="1"/>
    <n v="2"/>
    <d v="2021-03-01T00:00:00"/>
    <d v="2021-07-01T00:00:00"/>
    <n v="4"/>
    <n v="0"/>
    <d v="2021-04-01T00:00:00"/>
    <n v="10"/>
    <n v="10"/>
    <n v="1"/>
    <n v="10"/>
  </r>
  <r>
    <x v="240"/>
    <x v="1"/>
    <m/>
    <m/>
    <m/>
    <n v="1"/>
    <n v="2"/>
    <d v="2021-03-01T00:00:00"/>
    <d v="2021-07-01T00:00:00"/>
    <n v="4"/>
    <n v="0"/>
    <d v="2021-05-01T00:00:00"/>
    <n v="10"/>
    <n v="10"/>
    <n v="1"/>
    <n v="10"/>
  </r>
  <r>
    <x v="240"/>
    <x v="1"/>
    <m/>
    <m/>
    <m/>
    <n v="1"/>
    <n v="2"/>
    <d v="2021-03-01T00:00:00"/>
    <d v="2021-07-01T00:00:00"/>
    <n v="4"/>
    <n v="0"/>
    <d v="2021-06-01T00:00:00"/>
    <n v="10"/>
    <n v="10"/>
    <n v="1"/>
    <n v="10"/>
  </r>
  <r>
    <x v="241"/>
    <x v="0"/>
    <m/>
    <m/>
    <m/>
    <n v="0"/>
    <n v="2"/>
    <d v="2021-03-01T00:00:00"/>
    <d v="2021-07-01T00:00:00"/>
    <n v="4"/>
    <n v="0"/>
    <d v="2021-03-01T00:00:00"/>
    <n v="0"/>
    <n v="10"/>
    <n v="2"/>
    <n v="20"/>
  </r>
  <r>
    <x v="241"/>
    <x v="1"/>
    <m/>
    <m/>
    <m/>
    <n v="1"/>
    <n v="2"/>
    <d v="2021-03-01T00:00:00"/>
    <d v="2021-07-01T00:00:00"/>
    <n v="4"/>
    <n v="0"/>
    <d v="2021-04-01T00:00:00"/>
    <n v="10"/>
    <n v="10"/>
    <n v="1"/>
    <n v="10"/>
  </r>
  <r>
    <x v="241"/>
    <x v="1"/>
    <m/>
    <m/>
    <m/>
    <n v="1"/>
    <n v="2"/>
    <d v="2021-03-01T00:00:00"/>
    <d v="2021-07-01T00:00:00"/>
    <n v="4"/>
    <n v="0"/>
    <d v="2021-05-01T00:00:00"/>
    <n v="10"/>
    <n v="10"/>
    <n v="1"/>
    <n v="10"/>
  </r>
  <r>
    <x v="241"/>
    <x v="1"/>
    <m/>
    <m/>
    <m/>
    <n v="1"/>
    <n v="2"/>
    <d v="2021-03-01T00:00:00"/>
    <d v="2021-07-01T00:00:00"/>
    <n v="4"/>
    <n v="0"/>
    <d v="2021-06-01T00:00:00"/>
    <n v="10"/>
    <n v="10"/>
    <n v="1"/>
    <n v="10"/>
  </r>
  <r>
    <x v="242"/>
    <x v="0"/>
    <m/>
    <m/>
    <m/>
    <n v="0"/>
    <n v="2"/>
    <d v="2021-03-01T00:00:00"/>
    <d v="2021-07-01T00:00:00"/>
    <n v="4"/>
    <n v="0"/>
    <d v="2021-03-01T00:00:00"/>
    <n v="0"/>
    <n v="10"/>
    <n v="2"/>
    <n v="20"/>
  </r>
  <r>
    <x v="242"/>
    <x v="1"/>
    <m/>
    <m/>
    <m/>
    <n v="1"/>
    <n v="2"/>
    <d v="2021-03-01T00:00:00"/>
    <d v="2021-07-01T00:00:00"/>
    <n v="4"/>
    <n v="0"/>
    <d v="2021-04-01T00:00:00"/>
    <n v="10"/>
    <n v="10"/>
    <n v="1"/>
    <n v="10"/>
  </r>
  <r>
    <x v="242"/>
    <x v="1"/>
    <m/>
    <m/>
    <m/>
    <n v="1"/>
    <n v="2"/>
    <d v="2021-03-01T00:00:00"/>
    <d v="2021-07-01T00:00:00"/>
    <n v="4"/>
    <n v="0"/>
    <d v="2021-05-01T00:00:00"/>
    <n v="10"/>
    <n v="10"/>
    <n v="1"/>
    <n v="10"/>
  </r>
  <r>
    <x v="242"/>
    <x v="1"/>
    <m/>
    <m/>
    <m/>
    <n v="1"/>
    <n v="2"/>
    <d v="2021-03-01T00:00:00"/>
    <d v="2021-07-01T00:00:00"/>
    <n v="4"/>
    <n v="0"/>
    <d v="2021-06-01T00:00:00"/>
    <n v="10"/>
    <n v="10"/>
    <n v="1"/>
    <n v="10"/>
  </r>
  <r>
    <x v="243"/>
    <x v="0"/>
    <m/>
    <m/>
    <m/>
    <n v="0"/>
    <n v="2"/>
    <d v="2021-03-01T00:00:00"/>
    <d v="2021-07-01T00:00:00"/>
    <n v="4"/>
    <n v="0"/>
    <d v="2021-03-01T00:00:00"/>
    <n v="0"/>
    <n v="10"/>
    <n v="2"/>
    <n v="20"/>
  </r>
  <r>
    <x v="243"/>
    <x v="1"/>
    <m/>
    <m/>
    <m/>
    <n v="1"/>
    <n v="2"/>
    <d v="2021-03-01T00:00:00"/>
    <d v="2021-07-01T00:00:00"/>
    <n v="4"/>
    <n v="0"/>
    <d v="2021-04-01T00:00:00"/>
    <n v="10"/>
    <n v="10"/>
    <n v="1"/>
    <n v="10"/>
  </r>
  <r>
    <x v="243"/>
    <x v="1"/>
    <m/>
    <m/>
    <m/>
    <n v="1"/>
    <n v="2"/>
    <d v="2021-03-01T00:00:00"/>
    <d v="2021-07-01T00:00:00"/>
    <n v="4"/>
    <n v="0"/>
    <d v="2021-05-01T00:00:00"/>
    <n v="10"/>
    <n v="10"/>
    <n v="1"/>
    <n v="10"/>
  </r>
  <r>
    <x v="243"/>
    <x v="1"/>
    <m/>
    <m/>
    <m/>
    <n v="1"/>
    <n v="2"/>
    <d v="2021-03-01T00:00:00"/>
    <d v="2021-07-01T00:00:00"/>
    <n v="4"/>
    <n v="0"/>
    <d v="2021-06-01T00:00:00"/>
    <n v="10"/>
    <n v="10"/>
    <n v="1"/>
    <n v="10"/>
  </r>
  <r>
    <x v="244"/>
    <x v="0"/>
    <m/>
    <m/>
    <m/>
    <n v="0"/>
    <n v="80"/>
    <d v="2021-04-01T00:00:00"/>
    <d v="2021-07-01T00:00:00"/>
    <n v="3"/>
    <n v="0"/>
    <d v="2021-04-01T00:00:00"/>
    <n v="0"/>
    <n v="10"/>
    <n v="80"/>
    <n v="800"/>
  </r>
  <r>
    <x v="244"/>
    <x v="2"/>
    <m/>
    <m/>
    <m/>
    <n v="44"/>
    <n v="72"/>
    <d v="2021-04-01T00:00:00"/>
    <d v="2021-07-01T00:00:00"/>
    <n v="3"/>
    <n v="0"/>
    <d v="2021-05-01T00:00:00"/>
    <n v="1100"/>
    <n v="25"/>
    <n v="28"/>
    <n v="700"/>
  </r>
  <r>
    <x v="244"/>
    <x v="2"/>
    <m/>
    <m/>
    <m/>
    <n v="35"/>
    <n v="64"/>
    <d v="2021-04-01T00:00:00"/>
    <d v="2021-07-01T00:00:00"/>
    <n v="3"/>
    <n v="0"/>
    <d v="2021-06-01T00:00:00"/>
    <n v="875"/>
    <n v="25"/>
    <n v="29"/>
    <n v="725"/>
  </r>
  <r>
    <x v="245"/>
    <x v="0"/>
    <m/>
    <m/>
    <m/>
    <n v="0"/>
    <n v="42"/>
    <d v="2021-04-01T00:00:00"/>
    <d v="2021-07-01T00:00:00"/>
    <n v="3"/>
    <n v="0"/>
    <d v="2021-04-01T00:00:00"/>
    <n v="0"/>
    <n v="10"/>
    <n v="42"/>
    <n v="420"/>
  </r>
  <r>
    <x v="245"/>
    <x v="1"/>
    <m/>
    <m/>
    <m/>
    <n v="32"/>
    <n v="53"/>
    <d v="2021-04-01T00:00:00"/>
    <d v="2021-07-01T00:00:00"/>
    <n v="3"/>
    <n v="0"/>
    <d v="2021-05-01T00:00:00"/>
    <n v="320"/>
    <n v="10"/>
    <n v="21"/>
    <n v="210"/>
  </r>
  <r>
    <x v="245"/>
    <x v="1"/>
    <m/>
    <m/>
    <m/>
    <n v="23"/>
    <n v="41"/>
    <d v="2021-04-01T00:00:00"/>
    <d v="2021-07-01T00:00:00"/>
    <n v="3"/>
    <n v="0"/>
    <d v="2021-06-01T00:00:00"/>
    <n v="230"/>
    <n v="10"/>
    <n v="18"/>
    <n v="180"/>
  </r>
  <r>
    <x v="246"/>
    <x v="0"/>
    <m/>
    <m/>
    <m/>
    <n v="0"/>
    <n v="43"/>
    <d v="2021-04-01T00:00:00"/>
    <d v="2021-07-01T00:00:00"/>
    <n v="3"/>
    <n v="0"/>
    <d v="2021-04-01T00:00:00"/>
    <n v="0"/>
    <n v="10"/>
    <n v="43"/>
    <n v="430"/>
  </r>
  <r>
    <x v="246"/>
    <x v="1"/>
    <m/>
    <m/>
    <m/>
    <n v="11"/>
    <n v="38"/>
    <d v="2021-04-01T00:00:00"/>
    <d v="2021-07-01T00:00:00"/>
    <n v="3"/>
    <n v="0"/>
    <d v="2021-05-01T00:00:00"/>
    <n v="110"/>
    <n v="10"/>
    <n v="27"/>
    <n v="270"/>
  </r>
  <r>
    <x v="246"/>
    <x v="1"/>
    <m/>
    <m/>
    <m/>
    <n v="29"/>
    <n v="42"/>
    <d v="2021-04-01T00:00:00"/>
    <d v="2021-07-01T00:00:00"/>
    <n v="3"/>
    <n v="0"/>
    <d v="2021-06-01T00:00:00"/>
    <n v="290"/>
    <n v="10"/>
    <n v="13"/>
    <n v="130"/>
  </r>
  <r>
    <x v="247"/>
    <x v="0"/>
    <m/>
    <m/>
    <m/>
    <n v="0"/>
    <n v="38"/>
    <d v="2021-04-01T00:00:00"/>
    <d v="2021-07-01T00:00:00"/>
    <n v="3"/>
    <n v="0"/>
    <d v="2021-04-01T00:00:00"/>
    <n v="0"/>
    <n v="10"/>
    <n v="38"/>
    <n v="380"/>
  </r>
  <r>
    <x v="247"/>
    <x v="1"/>
    <m/>
    <m/>
    <m/>
    <n v="13"/>
    <n v="36"/>
    <d v="2021-04-01T00:00:00"/>
    <d v="2021-07-01T00:00:00"/>
    <n v="3"/>
    <n v="0"/>
    <d v="2021-05-01T00:00:00"/>
    <n v="130"/>
    <n v="10"/>
    <n v="23"/>
    <n v="230"/>
  </r>
  <r>
    <x v="247"/>
    <x v="1"/>
    <m/>
    <m/>
    <m/>
    <n v="19"/>
    <n v="36"/>
    <d v="2021-04-01T00:00:00"/>
    <d v="2021-07-01T00:00:00"/>
    <n v="3"/>
    <n v="0"/>
    <d v="2021-06-01T00:00:00"/>
    <n v="190"/>
    <n v="10"/>
    <n v="17"/>
    <n v="170"/>
  </r>
  <r>
    <x v="248"/>
    <x v="0"/>
    <m/>
    <m/>
    <m/>
    <n v="0"/>
    <n v="39"/>
    <d v="2021-04-01T00:00:00"/>
    <d v="2021-07-01T00:00:00"/>
    <n v="3"/>
    <n v="0"/>
    <d v="2021-04-01T00:00:00"/>
    <n v="0"/>
    <n v="10"/>
    <n v="39"/>
    <n v="390"/>
  </r>
  <r>
    <x v="248"/>
    <x v="2"/>
    <m/>
    <m/>
    <m/>
    <n v="17"/>
    <n v="44"/>
    <d v="2021-04-01T00:00:00"/>
    <d v="2021-07-01T00:00:00"/>
    <n v="3"/>
    <n v="0"/>
    <d v="2021-05-01T00:00:00"/>
    <n v="425"/>
    <n v="25"/>
    <n v="27"/>
    <n v="675"/>
  </r>
  <r>
    <x v="248"/>
    <x v="2"/>
    <m/>
    <m/>
    <m/>
    <n v="19"/>
    <n v="33"/>
    <d v="2021-04-01T00:00:00"/>
    <d v="2021-07-01T00:00:00"/>
    <n v="3"/>
    <n v="0"/>
    <d v="2021-06-01T00:00:00"/>
    <n v="475"/>
    <n v="25"/>
    <n v="14"/>
    <n v="350"/>
  </r>
  <r>
    <x v="249"/>
    <x v="0"/>
    <m/>
    <m/>
    <m/>
    <n v="0"/>
    <n v="33"/>
    <d v="2021-04-01T00:00:00"/>
    <d v="2021-07-01T00:00:00"/>
    <n v="3"/>
    <n v="0"/>
    <d v="2021-04-01T00:00:00"/>
    <n v="0"/>
    <n v="10"/>
    <n v="33"/>
    <n v="330"/>
  </r>
  <r>
    <x v="249"/>
    <x v="2"/>
    <m/>
    <m/>
    <m/>
    <n v="7"/>
    <n v="30"/>
    <d v="2021-04-01T00:00:00"/>
    <d v="2021-07-01T00:00:00"/>
    <n v="3"/>
    <n v="0"/>
    <d v="2021-05-01T00:00:00"/>
    <n v="175"/>
    <n v="25"/>
    <n v="23"/>
    <n v="575"/>
  </r>
  <r>
    <x v="249"/>
    <x v="2"/>
    <m/>
    <m/>
    <m/>
    <n v="14"/>
    <n v="28"/>
    <d v="2021-04-01T00:00:00"/>
    <d v="2021-07-01T00:00:00"/>
    <n v="3"/>
    <n v="0"/>
    <d v="2021-06-01T00:00:00"/>
    <n v="350"/>
    <n v="25"/>
    <n v="14"/>
    <n v="350"/>
  </r>
  <r>
    <x v="250"/>
    <x v="0"/>
    <m/>
    <m/>
    <m/>
    <n v="0"/>
    <n v="34"/>
    <d v="2021-04-01T00:00:00"/>
    <d v="2021-07-01T00:00:00"/>
    <n v="3"/>
    <n v="0"/>
    <d v="2021-04-01T00:00:00"/>
    <n v="0"/>
    <n v="10"/>
    <n v="34"/>
    <n v="340"/>
  </r>
  <r>
    <x v="250"/>
    <x v="1"/>
    <m/>
    <m/>
    <m/>
    <n v="9"/>
    <n v="28"/>
    <d v="2021-04-01T00:00:00"/>
    <d v="2021-07-01T00:00:00"/>
    <n v="3"/>
    <n v="0"/>
    <d v="2021-05-01T00:00:00"/>
    <n v="90"/>
    <n v="10"/>
    <n v="19"/>
    <n v="190"/>
  </r>
  <r>
    <x v="250"/>
    <x v="1"/>
    <m/>
    <m/>
    <m/>
    <n v="13"/>
    <n v="26"/>
    <d v="2021-04-01T00:00:00"/>
    <d v="2021-07-01T00:00:00"/>
    <n v="3"/>
    <n v="0"/>
    <d v="2021-06-01T00:00:00"/>
    <n v="130"/>
    <n v="10"/>
    <n v="13"/>
    <n v="130"/>
  </r>
  <r>
    <x v="251"/>
    <x v="0"/>
    <m/>
    <m/>
    <m/>
    <n v="0"/>
    <n v="27"/>
    <d v="2021-04-01T00:00:00"/>
    <d v="2021-07-01T00:00:00"/>
    <n v="3"/>
    <n v="0"/>
    <d v="2021-04-01T00:00:00"/>
    <n v="0"/>
    <n v="10"/>
    <n v="27"/>
    <n v="270"/>
  </r>
  <r>
    <x v="251"/>
    <x v="1"/>
    <m/>
    <m/>
    <m/>
    <n v="6"/>
    <n v="24"/>
    <d v="2021-04-01T00:00:00"/>
    <d v="2021-07-01T00:00:00"/>
    <n v="3"/>
    <n v="0"/>
    <d v="2021-05-01T00:00:00"/>
    <n v="60"/>
    <n v="10"/>
    <n v="18"/>
    <n v="180"/>
  </r>
  <r>
    <x v="251"/>
    <x v="1"/>
    <m/>
    <m/>
    <m/>
    <n v="20"/>
    <n v="21"/>
    <d v="2021-04-01T00:00:00"/>
    <d v="2021-07-01T00:00:00"/>
    <n v="3"/>
    <n v="0"/>
    <d v="2021-06-01T00:00:00"/>
    <n v="200"/>
    <n v="10"/>
    <n v="1"/>
    <n v="10"/>
  </r>
  <r>
    <x v="252"/>
    <x v="0"/>
    <m/>
    <m/>
    <m/>
    <n v="0"/>
    <n v="17"/>
    <d v="2021-04-01T00:00:00"/>
    <d v="2021-06-01T00:00:00"/>
    <n v="2"/>
    <n v="0"/>
    <d v="2021-04-01T00:00:00"/>
    <n v="0"/>
    <n v="10"/>
    <n v="17"/>
    <n v="170"/>
  </r>
  <r>
    <x v="252"/>
    <x v="0"/>
    <m/>
    <m/>
    <m/>
    <n v="0"/>
    <n v="17"/>
    <d v="2021-04-01T00:00:00"/>
    <d v="2021-06-01T00:00:00"/>
    <n v="2"/>
    <n v="0"/>
    <d v="2021-05-01T00:00:00"/>
    <n v="0"/>
    <n v="10"/>
    <n v="17"/>
    <n v="170"/>
  </r>
  <r>
    <x v="252"/>
    <x v="0"/>
    <m/>
    <m/>
    <m/>
    <n v="0"/>
    <n v="18"/>
    <d v="2021-04-01T00:00:00"/>
    <d v="2021-06-01T00:00:00"/>
    <n v="2"/>
    <n v="0"/>
    <d v="2021-06-01T00:00:00"/>
    <n v="0"/>
    <n v="10"/>
    <n v="18"/>
    <n v="180"/>
  </r>
  <r>
    <x v="253"/>
    <x v="0"/>
    <m/>
    <m/>
    <m/>
    <n v="0"/>
    <n v="18"/>
    <d v="2021-04-01T00:00:00"/>
    <d v="2021-07-01T00:00:00"/>
    <n v="3"/>
    <n v="0"/>
    <d v="2021-04-01T00:00:00"/>
    <n v="0"/>
    <n v="10"/>
    <n v="18"/>
    <n v="180"/>
  </r>
  <r>
    <x v="253"/>
    <x v="1"/>
    <m/>
    <m/>
    <m/>
    <n v="7"/>
    <n v="16"/>
    <d v="2021-04-01T00:00:00"/>
    <d v="2021-07-01T00:00:00"/>
    <n v="3"/>
    <n v="0"/>
    <d v="2021-05-01T00:00:00"/>
    <n v="70"/>
    <n v="10"/>
    <n v="9"/>
    <n v="90"/>
  </r>
  <r>
    <x v="253"/>
    <x v="1"/>
    <m/>
    <m/>
    <m/>
    <n v="10"/>
    <n v="15"/>
    <d v="2021-04-01T00:00:00"/>
    <d v="2021-07-01T00:00:00"/>
    <n v="3"/>
    <n v="0"/>
    <d v="2021-06-01T00:00:00"/>
    <n v="100"/>
    <n v="10"/>
    <n v="5"/>
    <n v="50"/>
  </r>
  <r>
    <x v="254"/>
    <x v="0"/>
    <m/>
    <m/>
    <m/>
    <n v="0"/>
    <n v="15"/>
    <d v="2021-04-01T00:00:00"/>
    <d v="2021-05-01T00:00:00"/>
    <n v="1"/>
    <n v="1"/>
    <d v="2021-04-01T00:00:00"/>
    <n v="0"/>
    <n v="10"/>
    <n v="15"/>
    <n v="150"/>
  </r>
  <r>
    <x v="254"/>
    <x v="2"/>
    <m/>
    <m/>
    <m/>
    <n v="3"/>
    <n v="14"/>
    <d v="2021-04-01T00:00:00"/>
    <d v="2021-05-01T00:00:00"/>
    <n v="1"/>
    <n v="1"/>
    <d v="2021-05-01T00:00:00"/>
    <n v="75"/>
    <n v="25"/>
    <n v="11"/>
    <n v="275"/>
  </r>
  <r>
    <x v="255"/>
    <x v="0"/>
    <m/>
    <m/>
    <m/>
    <n v="0"/>
    <n v="12"/>
    <d v="2021-04-01T00:00:00"/>
    <d v="2021-05-01T00:00:00"/>
    <n v="1"/>
    <n v="1"/>
    <d v="2021-04-01T00:00:00"/>
    <n v="0"/>
    <n v="10"/>
    <n v="12"/>
    <n v="120"/>
  </r>
  <r>
    <x v="255"/>
    <x v="0"/>
    <m/>
    <m/>
    <m/>
    <n v="0"/>
    <n v="13"/>
    <d v="2021-04-01T00:00:00"/>
    <d v="2021-05-01T00:00:00"/>
    <n v="1"/>
    <n v="1"/>
    <d v="2021-05-01T00:00:00"/>
    <n v="0"/>
    <n v="10"/>
    <n v="13"/>
    <n v="130"/>
  </r>
  <r>
    <x v="256"/>
    <x v="0"/>
    <m/>
    <m/>
    <m/>
    <n v="0"/>
    <n v="12"/>
    <d v="2021-04-01T00:00:00"/>
    <d v="2021-07-01T00:00:00"/>
    <n v="3"/>
    <n v="0"/>
    <d v="2021-04-01T00:00:00"/>
    <n v="0"/>
    <n v="10"/>
    <n v="12"/>
    <n v="120"/>
  </r>
  <r>
    <x v="256"/>
    <x v="1"/>
    <m/>
    <m/>
    <m/>
    <n v="7"/>
    <n v="12"/>
    <d v="2021-04-01T00:00:00"/>
    <d v="2021-07-01T00:00:00"/>
    <n v="3"/>
    <n v="0"/>
    <d v="2021-05-01T00:00:00"/>
    <n v="70"/>
    <n v="10"/>
    <n v="5"/>
    <n v="50"/>
  </r>
  <r>
    <x v="256"/>
    <x v="1"/>
    <m/>
    <m/>
    <m/>
    <n v="10"/>
    <n v="12"/>
    <d v="2021-04-01T00:00:00"/>
    <d v="2021-07-01T00:00:00"/>
    <n v="3"/>
    <n v="0"/>
    <d v="2021-06-01T00:00:00"/>
    <n v="100"/>
    <n v="10"/>
    <n v="2"/>
    <n v="20"/>
  </r>
  <r>
    <x v="257"/>
    <x v="0"/>
    <m/>
    <m/>
    <m/>
    <n v="0"/>
    <n v="11"/>
    <d v="2021-04-01T00:00:00"/>
    <d v="2021-07-01T00:00:00"/>
    <n v="3"/>
    <n v="0"/>
    <d v="2021-04-01T00:00:00"/>
    <n v="0"/>
    <n v="10"/>
    <n v="11"/>
    <n v="110"/>
  </r>
  <r>
    <x v="257"/>
    <x v="2"/>
    <m/>
    <m/>
    <m/>
    <n v="3"/>
    <n v="14"/>
    <d v="2021-04-01T00:00:00"/>
    <d v="2021-07-01T00:00:00"/>
    <n v="3"/>
    <n v="0"/>
    <d v="2021-05-01T00:00:00"/>
    <n v="75"/>
    <n v="25"/>
    <n v="11"/>
    <n v="275"/>
  </r>
  <r>
    <x v="257"/>
    <x v="2"/>
    <m/>
    <m/>
    <m/>
    <n v="7"/>
    <n v="9"/>
    <d v="2021-04-01T00:00:00"/>
    <d v="2021-07-01T00:00:00"/>
    <n v="3"/>
    <n v="0"/>
    <d v="2021-06-01T00:00:00"/>
    <n v="175"/>
    <n v="25"/>
    <n v="2"/>
    <n v="50"/>
  </r>
  <r>
    <x v="258"/>
    <x v="0"/>
    <m/>
    <m/>
    <m/>
    <n v="0"/>
    <n v="11"/>
    <d v="2021-04-01T00:00:00"/>
    <d v="2021-07-01T00:00:00"/>
    <n v="3"/>
    <n v="0"/>
    <d v="2021-04-01T00:00:00"/>
    <n v="0"/>
    <n v="10"/>
    <n v="11"/>
    <n v="110"/>
  </r>
  <r>
    <x v="258"/>
    <x v="2"/>
    <m/>
    <m/>
    <m/>
    <n v="4"/>
    <n v="11"/>
    <d v="2021-04-01T00:00:00"/>
    <d v="2021-07-01T00:00:00"/>
    <n v="3"/>
    <n v="0"/>
    <d v="2021-05-01T00:00:00"/>
    <n v="100"/>
    <n v="25"/>
    <n v="7"/>
    <n v="175"/>
  </r>
  <r>
    <x v="258"/>
    <x v="2"/>
    <m/>
    <m/>
    <m/>
    <n v="6"/>
    <n v="12"/>
    <d v="2021-04-01T00:00:00"/>
    <d v="2021-07-01T00:00:00"/>
    <n v="3"/>
    <n v="0"/>
    <d v="2021-06-01T00:00:00"/>
    <n v="150"/>
    <n v="25"/>
    <n v="6"/>
    <n v="150"/>
  </r>
  <r>
    <x v="259"/>
    <x v="0"/>
    <m/>
    <m/>
    <m/>
    <n v="0"/>
    <n v="9"/>
    <d v="2021-04-01T00:00:00"/>
    <d v="2021-07-01T00:00:00"/>
    <n v="3"/>
    <n v="0"/>
    <d v="2021-04-01T00:00:00"/>
    <n v="0"/>
    <n v="10"/>
    <n v="9"/>
    <n v="90"/>
  </r>
  <r>
    <x v="259"/>
    <x v="0"/>
    <m/>
    <m/>
    <m/>
    <n v="0"/>
    <n v="6"/>
    <d v="2021-04-01T00:00:00"/>
    <d v="2021-07-01T00:00:00"/>
    <n v="3"/>
    <n v="0"/>
    <d v="2021-05-01T00:00:00"/>
    <n v="0"/>
    <n v="10"/>
    <n v="6"/>
    <n v="60"/>
  </r>
  <r>
    <x v="259"/>
    <x v="0"/>
    <m/>
    <m/>
    <m/>
    <n v="0"/>
    <n v="7"/>
    <d v="2021-04-01T00:00:00"/>
    <d v="2021-07-01T00:00:00"/>
    <n v="3"/>
    <n v="0"/>
    <d v="2021-06-01T00:00:00"/>
    <n v="0"/>
    <n v="10"/>
    <n v="7"/>
    <n v="70"/>
  </r>
  <r>
    <x v="260"/>
    <x v="0"/>
    <m/>
    <m/>
    <m/>
    <n v="0"/>
    <n v="6"/>
    <d v="2021-04-01T00:00:00"/>
    <d v="2021-07-01T00:00:00"/>
    <n v="3"/>
    <n v="0"/>
    <d v="2021-04-01T00:00:00"/>
    <n v="0"/>
    <n v="10"/>
    <n v="6"/>
    <n v="60"/>
  </r>
  <r>
    <x v="260"/>
    <x v="1"/>
    <m/>
    <m/>
    <m/>
    <n v="2"/>
    <n v="4"/>
    <d v="2021-04-01T00:00:00"/>
    <d v="2021-07-01T00:00:00"/>
    <n v="3"/>
    <n v="0"/>
    <d v="2021-05-01T00:00:00"/>
    <n v="20"/>
    <n v="10"/>
    <n v="2"/>
    <n v="20"/>
  </r>
  <r>
    <x v="260"/>
    <x v="1"/>
    <m/>
    <m/>
    <m/>
    <n v="3"/>
    <n v="5"/>
    <d v="2021-04-01T00:00:00"/>
    <d v="2021-07-01T00:00:00"/>
    <n v="3"/>
    <n v="0"/>
    <d v="2021-06-01T00:00:00"/>
    <n v="30"/>
    <n v="10"/>
    <n v="2"/>
    <n v="20"/>
  </r>
  <r>
    <x v="261"/>
    <x v="0"/>
    <m/>
    <m/>
    <m/>
    <n v="0"/>
    <n v="3"/>
    <d v="2021-04-01T00:00:00"/>
    <d v="2021-07-01T00:00:00"/>
    <n v="3"/>
    <n v="0"/>
    <d v="2021-04-01T00:00:00"/>
    <n v="0"/>
    <n v="10"/>
    <n v="3"/>
    <n v="30"/>
  </r>
  <r>
    <x v="261"/>
    <x v="1"/>
    <m/>
    <m/>
    <m/>
    <n v="1"/>
    <n v="3"/>
    <d v="2021-04-01T00:00:00"/>
    <d v="2021-07-01T00:00:00"/>
    <n v="3"/>
    <n v="0"/>
    <d v="2021-05-01T00:00:00"/>
    <n v="10"/>
    <n v="10"/>
    <n v="2"/>
    <n v="20"/>
  </r>
  <r>
    <x v="261"/>
    <x v="1"/>
    <m/>
    <m/>
    <m/>
    <n v="2"/>
    <n v="3"/>
    <d v="2021-04-01T00:00:00"/>
    <d v="2021-07-01T00:00:00"/>
    <n v="3"/>
    <n v="0"/>
    <d v="2021-06-01T00:00:00"/>
    <n v="20"/>
    <n v="10"/>
    <n v="1"/>
    <n v="10"/>
  </r>
  <r>
    <x v="262"/>
    <x v="0"/>
    <m/>
    <m/>
    <m/>
    <n v="0"/>
    <n v="3"/>
    <d v="2021-04-01T00:00:00"/>
    <d v="2021-07-01T00:00:00"/>
    <n v="3"/>
    <n v="0"/>
    <d v="2021-04-01T00:00:00"/>
    <n v="0"/>
    <n v="10"/>
    <n v="3"/>
    <n v="30"/>
  </r>
  <r>
    <x v="262"/>
    <x v="0"/>
    <m/>
    <m/>
    <m/>
    <n v="0"/>
    <n v="4"/>
    <d v="2021-04-01T00:00:00"/>
    <d v="2021-07-01T00:00:00"/>
    <n v="3"/>
    <n v="0"/>
    <d v="2021-05-01T00:00:00"/>
    <n v="0"/>
    <n v="10"/>
    <n v="4"/>
    <n v="40"/>
  </r>
  <r>
    <x v="262"/>
    <x v="0"/>
    <m/>
    <m/>
    <m/>
    <n v="0"/>
    <n v="3"/>
    <d v="2021-04-01T00:00:00"/>
    <d v="2021-07-01T00:00:00"/>
    <n v="3"/>
    <n v="0"/>
    <d v="2021-06-01T00:00:00"/>
    <n v="0"/>
    <n v="10"/>
    <n v="3"/>
    <n v="30"/>
  </r>
  <r>
    <x v="263"/>
    <x v="0"/>
    <m/>
    <m/>
    <m/>
    <n v="0"/>
    <n v="2"/>
    <d v="2021-04-01T00:00:00"/>
    <d v="2021-06-01T00:00:00"/>
    <n v="2"/>
    <n v="0"/>
    <d v="2021-04-01T00:00:00"/>
    <n v="0"/>
    <n v="10"/>
    <n v="2"/>
    <n v="20"/>
  </r>
  <r>
    <x v="263"/>
    <x v="1"/>
    <m/>
    <m/>
    <m/>
    <n v="1"/>
    <n v="2"/>
    <d v="2021-04-01T00:00:00"/>
    <d v="2021-06-01T00:00:00"/>
    <n v="2"/>
    <n v="0"/>
    <d v="2021-05-01T00:00:00"/>
    <n v="10"/>
    <n v="10"/>
    <n v="1"/>
    <n v="10"/>
  </r>
  <r>
    <x v="263"/>
    <x v="1"/>
    <m/>
    <m/>
    <m/>
    <n v="1"/>
    <n v="2"/>
    <d v="2021-04-01T00:00:00"/>
    <d v="2021-06-01T00:00:00"/>
    <n v="2"/>
    <n v="0"/>
    <d v="2021-06-01T00:00:00"/>
    <n v="10"/>
    <n v="10"/>
    <n v="1"/>
    <n v="10"/>
  </r>
  <r>
    <x v="264"/>
    <x v="0"/>
    <m/>
    <m/>
    <m/>
    <n v="0"/>
    <n v="2"/>
    <d v="2021-04-01T00:00:00"/>
    <d v="2021-07-01T00:00:00"/>
    <n v="3"/>
    <n v="0"/>
    <d v="2021-04-01T00:00:00"/>
    <n v="0"/>
    <n v="10"/>
    <n v="2"/>
    <n v="20"/>
  </r>
  <r>
    <x v="264"/>
    <x v="0"/>
    <m/>
    <m/>
    <m/>
    <n v="0"/>
    <n v="2"/>
    <d v="2021-04-01T00:00:00"/>
    <d v="2021-07-01T00:00:00"/>
    <n v="3"/>
    <n v="0"/>
    <d v="2021-05-01T00:00:00"/>
    <n v="0"/>
    <n v="10"/>
    <n v="2"/>
    <n v="20"/>
  </r>
  <r>
    <x v="264"/>
    <x v="0"/>
    <m/>
    <m/>
    <m/>
    <n v="0"/>
    <n v="2"/>
    <d v="2021-04-01T00:00:00"/>
    <d v="2021-07-01T00:00:00"/>
    <n v="3"/>
    <n v="0"/>
    <d v="2021-06-01T00:00:00"/>
    <n v="0"/>
    <n v="10"/>
    <n v="2"/>
    <n v="20"/>
  </r>
  <r>
    <x v="265"/>
    <x v="0"/>
    <m/>
    <m/>
    <m/>
    <n v="0"/>
    <n v="1"/>
    <d v="2021-04-01T00:00:00"/>
    <d v="2021-07-01T00:00:00"/>
    <n v="3"/>
    <n v="0"/>
    <d v="2021-04-01T00:00:00"/>
    <n v="0"/>
    <n v="10"/>
    <n v="1"/>
    <n v="10"/>
  </r>
  <r>
    <x v="265"/>
    <x v="1"/>
    <m/>
    <m/>
    <m/>
    <n v="1"/>
    <n v="1"/>
    <d v="2021-04-01T00:00:00"/>
    <d v="2021-07-01T00:00:00"/>
    <n v="3"/>
    <n v="0"/>
    <d v="2021-05-01T00:00:00"/>
    <n v="10"/>
    <n v="10"/>
    <n v="0"/>
    <n v="0"/>
  </r>
  <r>
    <x v="265"/>
    <x v="1"/>
    <m/>
    <m/>
    <m/>
    <n v="1"/>
    <n v="2"/>
    <d v="2021-04-01T00:00:00"/>
    <d v="2021-07-01T00:00:00"/>
    <n v="3"/>
    <n v="0"/>
    <d v="2021-06-01T00:00:00"/>
    <n v="10"/>
    <n v="10"/>
    <n v="1"/>
    <n v="10"/>
  </r>
  <r>
    <x v="266"/>
    <x v="0"/>
    <m/>
    <m/>
    <m/>
    <n v="0"/>
    <n v="2"/>
    <d v="2021-04-01T00:00:00"/>
    <d v="2021-07-01T00:00:00"/>
    <n v="3"/>
    <n v="0"/>
    <d v="2021-04-01T00:00:00"/>
    <n v="0"/>
    <n v="10"/>
    <n v="2"/>
    <n v="20"/>
  </r>
  <r>
    <x v="266"/>
    <x v="1"/>
    <m/>
    <m/>
    <m/>
    <n v="1"/>
    <n v="2"/>
    <d v="2021-04-01T00:00:00"/>
    <d v="2021-07-01T00:00:00"/>
    <n v="3"/>
    <n v="0"/>
    <d v="2021-05-01T00:00:00"/>
    <n v="10"/>
    <n v="10"/>
    <n v="1"/>
    <n v="10"/>
  </r>
  <r>
    <x v="266"/>
    <x v="1"/>
    <m/>
    <m/>
    <m/>
    <n v="1"/>
    <n v="2"/>
    <d v="2021-04-01T00:00:00"/>
    <d v="2021-07-01T00:00:00"/>
    <n v="3"/>
    <n v="0"/>
    <d v="2021-06-01T00:00:00"/>
    <n v="10"/>
    <n v="10"/>
    <n v="1"/>
    <n v="10"/>
  </r>
  <r>
    <x v="267"/>
    <x v="0"/>
    <m/>
    <m/>
    <m/>
    <n v="0"/>
    <n v="63"/>
    <d v="2021-05-01T00:00:00"/>
    <d v="2021-07-01T00:00:00"/>
    <n v="2"/>
    <n v="0"/>
    <d v="2021-05-01T00:00:00"/>
    <n v="0"/>
    <n v="10"/>
    <n v="63"/>
    <n v="630"/>
  </r>
  <r>
    <x v="267"/>
    <x v="1"/>
    <m/>
    <m/>
    <m/>
    <n v="18"/>
    <n v="84"/>
    <d v="2021-05-01T00:00:00"/>
    <d v="2021-07-01T00:00:00"/>
    <n v="2"/>
    <n v="0"/>
    <d v="2021-06-01T00:00:00"/>
    <n v="180"/>
    <n v="10"/>
    <n v="66"/>
    <n v="660"/>
  </r>
  <r>
    <x v="268"/>
    <x v="0"/>
    <m/>
    <m/>
    <m/>
    <n v="0"/>
    <n v="54"/>
    <d v="2021-05-01T00:00:00"/>
    <d v="2021-07-01T00:00:00"/>
    <n v="2"/>
    <n v="0"/>
    <d v="2021-05-01T00:00:00"/>
    <n v="0"/>
    <n v="10"/>
    <n v="54"/>
    <n v="540"/>
  </r>
  <r>
    <x v="268"/>
    <x v="1"/>
    <m/>
    <m/>
    <m/>
    <n v="12"/>
    <n v="55"/>
    <d v="2021-05-01T00:00:00"/>
    <d v="2021-07-01T00:00:00"/>
    <n v="2"/>
    <n v="0"/>
    <d v="2021-06-01T00:00:00"/>
    <n v="120"/>
    <n v="10"/>
    <n v="43"/>
    <n v="430"/>
  </r>
  <r>
    <x v="269"/>
    <x v="0"/>
    <m/>
    <m/>
    <m/>
    <n v="0"/>
    <n v="56"/>
    <d v="2021-05-01T00:00:00"/>
    <d v="2021-07-01T00:00:00"/>
    <n v="2"/>
    <n v="0"/>
    <d v="2021-05-01T00:00:00"/>
    <n v="0"/>
    <n v="10"/>
    <n v="56"/>
    <n v="560"/>
  </r>
  <r>
    <x v="269"/>
    <x v="1"/>
    <m/>
    <m/>
    <m/>
    <n v="14"/>
    <n v="51"/>
    <d v="2021-05-01T00:00:00"/>
    <d v="2021-07-01T00:00:00"/>
    <n v="2"/>
    <n v="0"/>
    <d v="2021-06-01T00:00:00"/>
    <n v="140"/>
    <n v="10"/>
    <n v="37"/>
    <n v="370"/>
  </r>
  <r>
    <x v="270"/>
    <x v="0"/>
    <m/>
    <m/>
    <m/>
    <n v="0"/>
    <n v="44"/>
    <d v="2021-05-01T00:00:00"/>
    <d v="2021-07-01T00:00:00"/>
    <n v="2"/>
    <n v="0"/>
    <d v="2021-05-01T00:00:00"/>
    <n v="0"/>
    <n v="10"/>
    <n v="44"/>
    <n v="440"/>
  </r>
  <r>
    <x v="270"/>
    <x v="1"/>
    <m/>
    <m/>
    <m/>
    <n v="39"/>
    <n v="55"/>
    <d v="2021-05-01T00:00:00"/>
    <d v="2021-07-01T00:00:00"/>
    <n v="2"/>
    <n v="0"/>
    <d v="2021-06-01T00:00:00"/>
    <n v="390"/>
    <n v="10"/>
    <n v="16"/>
    <n v="160"/>
  </r>
  <r>
    <x v="271"/>
    <x v="0"/>
    <m/>
    <m/>
    <m/>
    <n v="0"/>
    <n v="46"/>
    <d v="2021-05-01T00:00:00"/>
    <d v="2021-07-01T00:00:00"/>
    <n v="2"/>
    <n v="0"/>
    <d v="2021-05-01T00:00:00"/>
    <n v="0"/>
    <n v="10"/>
    <n v="46"/>
    <n v="460"/>
  </r>
  <r>
    <x v="271"/>
    <x v="2"/>
    <m/>
    <m/>
    <m/>
    <n v="24"/>
    <n v="45"/>
    <d v="2021-05-01T00:00:00"/>
    <d v="2021-07-01T00:00:00"/>
    <n v="2"/>
    <n v="0"/>
    <d v="2021-06-01T00:00:00"/>
    <n v="600"/>
    <n v="25"/>
    <n v="21"/>
    <n v="525"/>
  </r>
  <r>
    <x v="272"/>
    <x v="0"/>
    <m/>
    <m/>
    <m/>
    <n v="0"/>
    <n v="47"/>
    <d v="2021-05-01T00:00:00"/>
    <d v="2021-07-01T00:00:00"/>
    <n v="2"/>
    <n v="0"/>
    <d v="2021-05-01T00:00:00"/>
    <n v="0"/>
    <n v="10"/>
    <n v="47"/>
    <n v="470"/>
  </r>
  <r>
    <x v="272"/>
    <x v="1"/>
    <m/>
    <m/>
    <m/>
    <n v="15"/>
    <n v="35"/>
    <d v="2021-05-01T00:00:00"/>
    <d v="2021-07-01T00:00:00"/>
    <n v="2"/>
    <n v="0"/>
    <d v="2021-06-01T00:00:00"/>
    <n v="150"/>
    <n v="10"/>
    <n v="20"/>
    <n v="200"/>
  </r>
  <r>
    <x v="273"/>
    <x v="0"/>
    <m/>
    <m/>
    <m/>
    <n v="0"/>
    <n v="40"/>
    <d v="2021-05-01T00:00:00"/>
    <d v="2021-07-01T00:00:00"/>
    <n v="2"/>
    <n v="0"/>
    <d v="2021-05-01T00:00:00"/>
    <n v="0"/>
    <n v="10"/>
    <n v="40"/>
    <n v="400"/>
  </r>
  <r>
    <x v="273"/>
    <x v="1"/>
    <m/>
    <m/>
    <m/>
    <n v="10"/>
    <n v="38"/>
    <d v="2021-05-01T00:00:00"/>
    <d v="2021-07-01T00:00:00"/>
    <n v="2"/>
    <n v="0"/>
    <d v="2021-06-01T00:00:00"/>
    <n v="100"/>
    <n v="10"/>
    <n v="28"/>
    <n v="280"/>
  </r>
  <r>
    <x v="274"/>
    <x v="0"/>
    <m/>
    <m/>
    <m/>
    <n v="0"/>
    <n v="34"/>
    <d v="2021-05-01T00:00:00"/>
    <d v="2021-07-01T00:00:00"/>
    <n v="2"/>
    <n v="0"/>
    <d v="2021-05-01T00:00:00"/>
    <n v="0"/>
    <n v="10"/>
    <n v="34"/>
    <n v="340"/>
  </r>
  <r>
    <x v="274"/>
    <x v="1"/>
    <m/>
    <m/>
    <m/>
    <n v="13"/>
    <n v="23"/>
    <d v="2021-05-01T00:00:00"/>
    <d v="2021-07-01T00:00:00"/>
    <n v="2"/>
    <n v="0"/>
    <d v="2021-06-01T00:00:00"/>
    <n v="130"/>
    <n v="10"/>
    <n v="10"/>
    <n v="100"/>
  </r>
  <r>
    <x v="275"/>
    <x v="0"/>
    <m/>
    <m/>
    <m/>
    <n v="0"/>
    <n v="38"/>
    <d v="2021-05-01T00:00:00"/>
    <d v="2021-07-01T00:00:00"/>
    <n v="2"/>
    <n v="0"/>
    <d v="2021-05-01T00:00:00"/>
    <n v="0"/>
    <n v="10"/>
    <n v="38"/>
    <n v="380"/>
  </r>
  <r>
    <x v="275"/>
    <x v="1"/>
    <m/>
    <m/>
    <m/>
    <n v="8"/>
    <n v="28"/>
    <d v="2021-05-01T00:00:00"/>
    <d v="2021-07-01T00:00:00"/>
    <n v="2"/>
    <n v="0"/>
    <d v="2021-06-01T00:00:00"/>
    <n v="80"/>
    <n v="10"/>
    <n v="20"/>
    <n v="200"/>
  </r>
  <r>
    <x v="276"/>
    <x v="0"/>
    <m/>
    <m/>
    <m/>
    <n v="0"/>
    <n v="29"/>
    <d v="2021-05-01T00:00:00"/>
    <d v="2021-07-01T00:00:00"/>
    <n v="2"/>
    <n v="0"/>
    <d v="2021-05-01T00:00:00"/>
    <n v="0"/>
    <n v="10"/>
    <n v="29"/>
    <n v="290"/>
  </r>
  <r>
    <x v="276"/>
    <x v="1"/>
    <m/>
    <m/>
    <m/>
    <n v="12"/>
    <n v="27"/>
    <d v="2021-05-01T00:00:00"/>
    <d v="2021-07-01T00:00:00"/>
    <n v="2"/>
    <n v="0"/>
    <d v="2021-06-01T00:00:00"/>
    <n v="120"/>
    <n v="10"/>
    <n v="15"/>
    <n v="150"/>
  </r>
  <r>
    <x v="277"/>
    <x v="0"/>
    <m/>
    <m/>
    <m/>
    <n v="0"/>
    <n v="25"/>
    <d v="2021-05-01T00:00:00"/>
    <d v="2021-07-01T00:00:00"/>
    <n v="2"/>
    <n v="0"/>
    <d v="2021-05-01T00:00:00"/>
    <n v="0"/>
    <n v="10"/>
    <n v="25"/>
    <n v="250"/>
  </r>
  <r>
    <x v="277"/>
    <x v="1"/>
    <m/>
    <m/>
    <m/>
    <n v="6"/>
    <n v="19"/>
    <d v="2021-05-01T00:00:00"/>
    <d v="2021-07-01T00:00:00"/>
    <n v="2"/>
    <n v="0"/>
    <d v="2021-06-01T00:00:00"/>
    <n v="60"/>
    <n v="10"/>
    <n v="13"/>
    <n v="130"/>
  </r>
  <r>
    <x v="278"/>
    <x v="0"/>
    <m/>
    <m/>
    <m/>
    <n v="0"/>
    <n v="23"/>
    <d v="2021-05-01T00:00:00"/>
    <d v="2021-07-01T00:00:00"/>
    <n v="2"/>
    <n v="0"/>
    <d v="2021-05-01T00:00:00"/>
    <n v="0"/>
    <n v="10"/>
    <n v="23"/>
    <n v="230"/>
  </r>
  <r>
    <x v="278"/>
    <x v="1"/>
    <m/>
    <m/>
    <m/>
    <n v="8"/>
    <n v="22"/>
    <d v="2021-05-01T00:00:00"/>
    <d v="2021-07-01T00:00:00"/>
    <n v="2"/>
    <n v="0"/>
    <d v="2021-06-01T00:00:00"/>
    <n v="80"/>
    <n v="10"/>
    <n v="14"/>
    <n v="140"/>
  </r>
  <r>
    <x v="279"/>
    <x v="0"/>
    <m/>
    <m/>
    <m/>
    <n v="0"/>
    <n v="23"/>
    <d v="2021-05-01T00:00:00"/>
    <d v="2021-06-01T00:00:00"/>
    <n v="1"/>
    <n v="0"/>
    <d v="2021-05-01T00:00:00"/>
    <n v="0"/>
    <n v="10"/>
    <n v="23"/>
    <n v="230"/>
  </r>
  <r>
    <x v="279"/>
    <x v="0"/>
    <m/>
    <m/>
    <m/>
    <n v="0"/>
    <n v="21"/>
    <d v="2021-05-01T00:00:00"/>
    <d v="2021-06-01T00:00:00"/>
    <n v="1"/>
    <n v="0"/>
    <d v="2021-06-01T00:00:00"/>
    <n v="0"/>
    <n v="10"/>
    <n v="21"/>
    <n v="210"/>
  </r>
  <r>
    <x v="280"/>
    <x v="0"/>
    <m/>
    <m/>
    <m/>
    <n v="0"/>
    <n v="20"/>
    <d v="2021-05-01T00:00:00"/>
    <d v="2021-07-01T00:00:00"/>
    <n v="2"/>
    <n v="0"/>
    <d v="2021-05-01T00:00:00"/>
    <n v="0"/>
    <n v="10"/>
    <n v="20"/>
    <n v="200"/>
  </r>
  <r>
    <x v="280"/>
    <x v="1"/>
    <m/>
    <m/>
    <m/>
    <n v="10"/>
    <n v="17"/>
    <d v="2021-05-01T00:00:00"/>
    <d v="2021-07-01T00:00:00"/>
    <n v="2"/>
    <n v="0"/>
    <d v="2021-06-01T00:00:00"/>
    <n v="100"/>
    <n v="10"/>
    <n v="7"/>
    <n v="70"/>
  </r>
  <r>
    <x v="281"/>
    <x v="0"/>
    <m/>
    <m/>
    <m/>
    <n v="0"/>
    <n v="14"/>
    <d v="2021-05-01T00:00:00"/>
    <d v="2021-06-01T00:00:00"/>
    <n v="1"/>
    <n v="0"/>
    <d v="2021-05-01T00:00:00"/>
    <n v="0"/>
    <n v="10"/>
    <n v="14"/>
    <n v="140"/>
  </r>
  <r>
    <x v="281"/>
    <x v="0"/>
    <m/>
    <m/>
    <m/>
    <n v="0"/>
    <n v="16"/>
    <d v="2021-05-01T00:00:00"/>
    <d v="2021-06-01T00:00:00"/>
    <n v="1"/>
    <n v="0"/>
    <d v="2021-06-01T00:00:00"/>
    <n v="0"/>
    <n v="10"/>
    <n v="16"/>
    <n v="160"/>
  </r>
  <r>
    <x v="282"/>
    <x v="0"/>
    <m/>
    <m/>
    <m/>
    <n v="0"/>
    <n v="14"/>
    <d v="2021-05-01T00:00:00"/>
    <d v="2021-06-01T00:00:00"/>
    <n v="1"/>
    <n v="0"/>
    <d v="2021-05-01T00:00:00"/>
    <n v="0"/>
    <n v="10"/>
    <n v="14"/>
    <n v="140"/>
  </r>
  <r>
    <x v="282"/>
    <x v="0"/>
    <m/>
    <m/>
    <m/>
    <n v="0"/>
    <n v="15"/>
    <d v="2021-05-01T00:00:00"/>
    <d v="2021-06-01T00:00:00"/>
    <n v="1"/>
    <n v="0"/>
    <d v="2021-06-01T00:00:00"/>
    <n v="0"/>
    <n v="10"/>
    <n v="15"/>
    <n v="150"/>
  </r>
  <r>
    <x v="283"/>
    <x v="0"/>
    <m/>
    <m/>
    <m/>
    <n v="0"/>
    <n v="15"/>
    <d v="2021-05-01T00:00:00"/>
    <d v="2021-07-01T00:00:00"/>
    <n v="2"/>
    <n v="0"/>
    <d v="2021-05-01T00:00:00"/>
    <n v="0"/>
    <n v="10"/>
    <n v="15"/>
    <n v="150"/>
  </r>
  <r>
    <x v="283"/>
    <x v="1"/>
    <m/>
    <m/>
    <m/>
    <n v="12"/>
    <n v="18"/>
    <d v="2021-05-01T00:00:00"/>
    <d v="2021-07-01T00:00:00"/>
    <n v="2"/>
    <n v="0"/>
    <d v="2021-06-01T00:00:00"/>
    <n v="120"/>
    <n v="10"/>
    <n v="6"/>
    <n v="60"/>
  </r>
  <r>
    <x v="284"/>
    <x v="0"/>
    <m/>
    <m/>
    <m/>
    <n v="0"/>
    <n v="14"/>
    <d v="2021-05-01T00:00:00"/>
    <d v="2021-07-01T00:00:00"/>
    <n v="2"/>
    <n v="0"/>
    <d v="2021-05-01T00:00:00"/>
    <n v="0"/>
    <n v="10"/>
    <n v="14"/>
    <n v="140"/>
  </r>
  <r>
    <x v="284"/>
    <x v="0"/>
    <m/>
    <m/>
    <m/>
    <n v="0"/>
    <n v="14"/>
    <d v="2021-05-01T00:00:00"/>
    <d v="2021-07-01T00:00:00"/>
    <n v="2"/>
    <n v="0"/>
    <d v="2021-06-01T00:00:00"/>
    <n v="0"/>
    <n v="10"/>
    <n v="14"/>
    <n v="140"/>
  </r>
  <r>
    <x v="285"/>
    <x v="0"/>
    <m/>
    <m/>
    <m/>
    <n v="0"/>
    <n v="12"/>
    <d v="2021-05-01T00:00:00"/>
    <d v="2021-06-01T00:00:00"/>
    <n v="1"/>
    <n v="0"/>
    <d v="2021-05-01T00:00:00"/>
    <n v="0"/>
    <n v="10"/>
    <n v="12"/>
    <n v="120"/>
  </r>
  <r>
    <x v="285"/>
    <x v="0"/>
    <m/>
    <m/>
    <m/>
    <n v="0"/>
    <n v="13"/>
    <d v="2021-05-01T00:00:00"/>
    <d v="2021-06-01T00:00:00"/>
    <n v="1"/>
    <n v="0"/>
    <d v="2021-06-01T00:00:00"/>
    <n v="0"/>
    <n v="10"/>
    <n v="13"/>
    <n v="130"/>
  </r>
  <r>
    <x v="286"/>
    <x v="0"/>
    <m/>
    <m/>
    <m/>
    <n v="0"/>
    <n v="12"/>
    <d v="2021-05-01T00:00:00"/>
    <d v="2021-07-01T00:00:00"/>
    <n v="2"/>
    <n v="0"/>
    <d v="2021-05-01T00:00:00"/>
    <n v="0"/>
    <n v="10"/>
    <n v="12"/>
    <n v="120"/>
  </r>
  <r>
    <x v="286"/>
    <x v="2"/>
    <m/>
    <m/>
    <m/>
    <n v="5"/>
    <n v="9"/>
    <d v="2021-05-01T00:00:00"/>
    <d v="2021-07-01T00:00:00"/>
    <n v="2"/>
    <n v="0"/>
    <d v="2021-06-01T00:00:00"/>
    <n v="125"/>
    <n v="25"/>
    <n v="4"/>
    <n v="100"/>
  </r>
  <r>
    <x v="287"/>
    <x v="0"/>
    <m/>
    <m/>
    <m/>
    <n v="0"/>
    <n v="11"/>
    <d v="2021-05-01T00:00:00"/>
    <d v="2021-07-01T00:00:00"/>
    <n v="2"/>
    <n v="0"/>
    <d v="2021-05-01T00:00:00"/>
    <n v="0"/>
    <n v="10"/>
    <n v="11"/>
    <n v="110"/>
  </r>
  <r>
    <x v="287"/>
    <x v="1"/>
    <m/>
    <m/>
    <m/>
    <n v="4"/>
    <n v="11"/>
    <d v="2021-05-01T00:00:00"/>
    <d v="2021-07-01T00:00:00"/>
    <n v="2"/>
    <n v="0"/>
    <d v="2021-06-01T00:00:00"/>
    <n v="40"/>
    <n v="10"/>
    <n v="7"/>
    <n v="70"/>
  </r>
  <r>
    <x v="288"/>
    <x v="0"/>
    <m/>
    <m/>
    <m/>
    <n v="0"/>
    <n v="12"/>
    <d v="2021-05-01T00:00:00"/>
    <d v="2021-07-01T00:00:00"/>
    <n v="2"/>
    <n v="0"/>
    <d v="2021-05-01T00:00:00"/>
    <n v="0"/>
    <n v="10"/>
    <n v="12"/>
    <n v="120"/>
  </r>
  <r>
    <x v="288"/>
    <x v="0"/>
    <m/>
    <m/>
    <m/>
    <n v="0"/>
    <n v="9"/>
    <d v="2021-05-01T00:00:00"/>
    <d v="2021-07-01T00:00:00"/>
    <n v="2"/>
    <n v="0"/>
    <d v="2021-06-01T00:00:00"/>
    <n v="0"/>
    <n v="10"/>
    <n v="9"/>
    <n v="90"/>
  </r>
  <r>
    <x v="289"/>
    <x v="0"/>
    <m/>
    <m/>
    <m/>
    <n v="0"/>
    <n v="8"/>
    <d v="2021-05-01T00:00:00"/>
    <d v="2021-06-01T00:00:00"/>
    <n v="1"/>
    <n v="0"/>
    <d v="2021-05-01T00:00:00"/>
    <n v="0"/>
    <n v="10"/>
    <n v="8"/>
    <n v="80"/>
  </r>
  <r>
    <x v="289"/>
    <x v="1"/>
    <m/>
    <m/>
    <m/>
    <n v="4"/>
    <n v="9"/>
    <d v="2021-05-01T00:00:00"/>
    <d v="2021-06-01T00:00:00"/>
    <n v="1"/>
    <n v="0"/>
    <d v="2021-06-01T00:00:00"/>
    <n v="40"/>
    <n v="10"/>
    <n v="5"/>
    <n v="50"/>
  </r>
  <r>
    <x v="290"/>
    <x v="0"/>
    <m/>
    <m/>
    <m/>
    <n v="0"/>
    <n v="10"/>
    <d v="2021-05-01T00:00:00"/>
    <d v="2021-07-01T00:00:00"/>
    <n v="2"/>
    <n v="0"/>
    <d v="2021-05-01T00:00:00"/>
    <n v="0"/>
    <n v="10"/>
    <n v="10"/>
    <n v="100"/>
  </r>
  <r>
    <x v="290"/>
    <x v="1"/>
    <m/>
    <m/>
    <m/>
    <n v="2"/>
    <n v="7"/>
    <d v="2021-05-01T00:00:00"/>
    <d v="2021-07-01T00:00:00"/>
    <n v="2"/>
    <n v="0"/>
    <d v="2021-06-01T00:00:00"/>
    <n v="20"/>
    <n v="10"/>
    <n v="5"/>
    <n v="50"/>
  </r>
  <r>
    <x v="291"/>
    <x v="0"/>
    <m/>
    <m/>
    <m/>
    <n v="0"/>
    <n v="11"/>
    <d v="2021-05-01T00:00:00"/>
    <d v="2021-06-01T00:00:00"/>
    <n v="1"/>
    <n v="0"/>
    <d v="2021-05-01T00:00:00"/>
    <n v="0"/>
    <n v="10"/>
    <n v="11"/>
    <n v="110"/>
  </r>
  <r>
    <x v="291"/>
    <x v="1"/>
    <m/>
    <m/>
    <m/>
    <n v="2"/>
    <n v="7"/>
    <d v="2021-05-01T00:00:00"/>
    <d v="2021-06-01T00:00:00"/>
    <n v="1"/>
    <n v="0"/>
    <d v="2021-06-01T00:00:00"/>
    <n v="20"/>
    <n v="10"/>
    <n v="5"/>
    <n v="50"/>
  </r>
  <r>
    <x v="292"/>
    <x v="0"/>
    <m/>
    <m/>
    <m/>
    <n v="0"/>
    <n v="7"/>
    <d v="2021-05-01T00:00:00"/>
    <d v="2021-07-01T00:00:00"/>
    <n v="2"/>
    <n v="0"/>
    <d v="2021-05-01T00:00:00"/>
    <n v="0"/>
    <n v="10"/>
    <n v="7"/>
    <n v="70"/>
  </r>
  <r>
    <x v="292"/>
    <x v="0"/>
    <m/>
    <m/>
    <m/>
    <n v="0"/>
    <n v="7"/>
    <d v="2021-05-01T00:00:00"/>
    <d v="2021-07-01T00:00:00"/>
    <n v="2"/>
    <n v="0"/>
    <d v="2021-06-01T00:00:00"/>
    <n v="0"/>
    <n v="10"/>
    <n v="7"/>
    <n v="70"/>
  </r>
  <r>
    <x v="293"/>
    <x v="0"/>
    <m/>
    <m/>
    <m/>
    <n v="0"/>
    <n v="5"/>
    <d v="2021-05-01T00:00:00"/>
    <d v="2021-06-01T00:00:00"/>
    <n v="1"/>
    <n v="0"/>
    <d v="2021-05-01T00:00:00"/>
    <n v="0"/>
    <n v="10"/>
    <n v="5"/>
    <n v="50"/>
  </r>
  <r>
    <x v="293"/>
    <x v="0"/>
    <m/>
    <m/>
    <m/>
    <n v="0"/>
    <n v="8"/>
    <d v="2021-05-01T00:00:00"/>
    <d v="2021-06-01T00:00:00"/>
    <n v="1"/>
    <n v="0"/>
    <d v="2021-06-01T00:00:00"/>
    <n v="0"/>
    <n v="10"/>
    <n v="8"/>
    <n v="80"/>
  </r>
  <r>
    <x v="294"/>
    <x v="0"/>
    <m/>
    <m/>
    <m/>
    <n v="0"/>
    <n v="5"/>
    <d v="2021-05-01T00:00:00"/>
    <d v="2021-07-01T00:00:00"/>
    <n v="2"/>
    <n v="0"/>
    <d v="2021-05-01T00:00:00"/>
    <n v="0"/>
    <n v="10"/>
    <n v="5"/>
    <n v="50"/>
  </r>
  <r>
    <x v="294"/>
    <x v="1"/>
    <m/>
    <m/>
    <m/>
    <n v="2"/>
    <n v="7"/>
    <d v="2021-05-01T00:00:00"/>
    <d v="2021-07-01T00:00:00"/>
    <n v="2"/>
    <n v="0"/>
    <d v="2021-06-01T00:00:00"/>
    <n v="20"/>
    <n v="10"/>
    <n v="5"/>
    <n v="50"/>
  </r>
  <r>
    <x v="295"/>
    <x v="0"/>
    <m/>
    <m/>
    <m/>
    <n v="0"/>
    <n v="6"/>
    <d v="2021-05-01T00:00:00"/>
    <d v="2021-06-01T00:00:00"/>
    <n v="1"/>
    <n v="0"/>
    <d v="2021-05-01T00:00:00"/>
    <n v="0"/>
    <n v="10"/>
    <n v="6"/>
    <n v="60"/>
  </r>
  <r>
    <x v="295"/>
    <x v="1"/>
    <m/>
    <m/>
    <m/>
    <n v="2"/>
    <n v="5"/>
    <d v="2021-05-01T00:00:00"/>
    <d v="2021-06-01T00:00:00"/>
    <n v="1"/>
    <n v="0"/>
    <d v="2021-06-01T00:00:00"/>
    <n v="20"/>
    <n v="10"/>
    <n v="3"/>
    <n v="30"/>
  </r>
  <r>
    <x v="296"/>
    <x v="0"/>
    <m/>
    <m/>
    <m/>
    <n v="0"/>
    <n v="6"/>
    <d v="2021-05-01T00:00:00"/>
    <d v="2021-07-01T00:00:00"/>
    <n v="2"/>
    <n v="0"/>
    <d v="2021-05-01T00:00:00"/>
    <n v="0"/>
    <n v="10"/>
    <n v="6"/>
    <n v="60"/>
  </r>
  <r>
    <x v="296"/>
    <x v="0"/>
    <m/>
    <m/>
    <m/>
    <n v="0"/>
    <n v="5"/>
    <d v="2021-05-01T00:00:00"/>
    <d v="2021-07-01T00:00:00"/>
    <n v="2"/>
    <n v="0"/>
    <d v="2021-06-01T00:00:00"/>
    <n v="0"/>
    <n v="10"/>
    <n v="5"/>
    <n v="50"/>
  </r>
  <r>
    <x v="297"/>
    <x v="0"/>
    <m/>
    <m/>
    <m/>
    <n v="0"/>
    <n v="5"/>
    <d v="2021-05-01T00:00:00"/>
    <d v="2021-07-01T00:00:00"/>
    <n v="2"/>
    <n v="0"/>
    <d v="2021-05-01T00:00:00"/>
    <n v="0"/>
    <n v="10"/>
    <n v="5"/>
    <n v="50"/>
  </r>
  <r>
    <x v="297"/>
    <x v="0"/>
    <m/>
    <m/>
    <m/>
    <n v="0"/>
    <n v="5"/>
    <d v="2021-05-01T00:00:00"/>
    <d v="2021-07-01T00:00:00"/>
    <n v="2"/>
    <n v="0"/>
    <d v="2021-06-01T00:00:00"/>
    <n v="0"/>
    <n v="10"/>
    <n v="5"/>
    <n v="50"/>
  </r>
  <r>
    <x v="298"/>
    <x v="0"/>
    <m/>
    <m/>
    <m/>
    <n v="0"/>
    <n v="6"/>
    <d v="2021-05-01T00:00:00"/>
    <d v="2021-06-01T00:00:00"/>
    <n v="1"/>
    <n v="0"/>
    <d v="2021-05-01T00:00:00"/>
    <n v="0"/>
    <n v="10"/>
    <n v="6"/>
    <n v="60"/>
  </r>
  <r>
    <x v="298"/>
    <x v="0"/>
    <m/>
    <m/>
    <m/>
    <n v="0"/>
    <n v="4"/>
    <d v="2021-05-01T00:00:00"/>
    <d v="2021-06-01T00:00:00"/>
    <n v="1"/>
    <n v="0"/>
    <d v="2021-06-01T00:00:00"/>
    <n v="0"/>
    <n v="10"/>
    <n v="4"/>
    <n v="40"/>
  </r>
  <r>
    <x v="299"/>
    <x v="0"/>
    <m/>
    <m/>
    <m/>
    <n v="0"/>
    <n v="43"/>
    <d v="2021-05-01T00:00:00"/>
    <d v="2021-07-01T00:00:00"/>
    <n v="2"/>
    <n v="0"/>
    <d v="2021-05-01T00:00:00"/>
    <n v="0"/>
    <n v="10"/>
    <n v="43"/>
    <n v="430"/>
  </r>
  <r>
    <x v="299"/>
    <x v="3"/>
    <n v="12"/>
    <d v="2021-12-01T00:00:00"/>
    <d v="2022-11-30T00:00:00"/>
    <n v="40"/>
    <n v="47"/>
    <d v="2021-05-01T00:00:00"/>
    <d v="2021-07-01T00:00:00"/>
    <n v="2"/>
    <n v="0"/>
    <d v="2021-06-01T00:00:00"/>
    <n v="1140"/>
    <n v="27"/>
    <n v="7"/>
    <n v="189"/>
  </r>
  <r>
    <x v="300"/>
    <x v="0"/>
    <m/>
    <m/>
    <m/>
    <n v="0"/>
    <n v="513"/>
    <d v="2021-05-01T00:00:00"/>
    <d v="2021-07-01T00:00:00"/>
    <n v="2"/>
    <n v="0"/>
    <d v="2021-05-01T00:00:00"/>
    <n v="0"/>
    <n v="10"/>
    <n v="513"/>
    <n v="5130"/>
  </r>
  <r>
    <x v="300"/>
    <x v="3"/>
    <n v="12"/>
    <d v="2022-01-01T00:00:00"/>
    <d v="2022-12-31T00:00:00"/>
    <n v="525"/>
    <n v="479"/>
    <d v="2021-05-01T00:00:00"/>
    <d v="2021-07-01T00:00:00"/>
    <n v="2"/>
    <n v="0"/>
    <d v="2021-06-01T00:00:00"/>
    <n v="6600"/>
    <n v="27"/>
    <n v="0"/>
    <n v="0"/>
  </r>
  <r>
    <x v="301"/>
    <x v="0"/>
    <m/>
    <m/>
    <m/>
    <n v="0"/>
    <n v="4"/>
    <d v="2021-05-01T00:00:00"/>
    <d v="2021-06-01T00:00:00"/>
    <n v="1"/>
    <n v="0"/>
    <d v="2021-05-01T00:00:00"/>
    <n v="0"/>
    <n v="10"/>
    <n v="4"/>
    <n v="40"/>
  </r>
  <r>
    <x v="301"/>
    <x v="0"/>
    <m/>
    <m/>
    <m/>
    <n v="0"/>
    <n v="4"/>
    <d v="2021-05-01T00:00:00"/>
    <d v="2021-06-01T00:00:00"/>
    <n v="1"/>
    <n v="0"/>
    <d v="2021-06-01T00:00:00"/>
    <n v="0"/>
    <n v="10"/>
    <n v="4"/>
    <n v="40"/>
  </r>
  <r>
    <x v="302"/>
    <x v="0"/>
    <m/>
    <m/>
    <m/>
    <n v="0"/>
    <n v="4"/>
    <d v="2021-05-01T00:00:00"/>
    <d v="2021-07-01T00:00:00"/>
    <n v="2"/>
    <n v="0"/>
    <d v="2021-05-01T00:00:00"/>
    <n v="0"/>
    <n v="10"/>
    <n v="4"/>
    <n v="40"/>
  </r>
  <r>
    <x v="302"/>
    <x v="0"/>
    <m/>
    <m/>
    <m/>
    <n v="0"/>
    <n v="4"/>
    <d v="2021-05-01T00:00:00"/>
    <d v="2021-07-01T00:00:00"/>
    <n v="2"/>
    <n v="0"/>
    <d v="2021-06-01T00:00:00"/>
    <n v="0"/>
    <n v="10"/>
    <n v="4"/>
    <n v="40"/>
  </r>
  <r>
    <x v="303"/>
    <x v="0"/>
    <m/>
    <m/>
    <m/>
    <n v="0"/>
    <n v="3"/>
    <d v="2021-05-01T00:00:00"/>
    <d v="2021-07-01T00:00:00"/>
    <n v="2"/>
    <n v="0"/>
    <d v="2021-05-01T00:00:00"/>
    <n v="0"/>
    <n v="10"/>
    <n v="3"/>
    <n v="30"/>
  </r>
  <r>
    <x v="303"/>
    <x v="1"/>
    <m/>
    <m/>
    <m/>
    <n v="2"/>
    <n v="3"/>
    <d v="2021-05-01T00:00:00"/>
    <d v="2021-07-01T00:00:00"/>
    <n v="2"/>
    <n v="0"/>
    <d v="2021-06-01T00:00:00"/>
    <n v="20"/>
    <n v="10"/>
    <n v="1"/>
    <n v="10"/>
  </r>
  <r>
    <x v="304"/>
    <x v="0"/>
    <m/>
    <m/>
    <m/>
    <n v="0"/>
    <n v="2"/>
    <d v="2021-05-01T00:00:00"/>
    <d v="2021-06-01T00:00:00"/>
    <n v="1"/>
    <n v="0"/>
    <d v="2021-05-01T00:00:00"/>
    <n v="0"/>
    <n v="10"/>
    <n v="2"/>
    <n v="20"/>
  </r>
  <r>
    <x v="304"/>
    <x v="0"/>
    <m/>
    <m/>
    <m/>
    <n v="0"/>
    <n v="2"/>
    <d v="2021-05-01T00:00:00"/>
    <d v="2021-06-01T00:00:00"/>
    <n v="1"/>
    <n v="0"/>
    <d v="2021-06-01T00:00:00"/>
    <n v="0"/>
    <n v="10"/>
    <n v="2"/>
    <n v="20"/>
  </r>
  <r>
    <x v="305"/>
    <x v="0"/>
    <m/>
    <m/>
    <m/>
    <n v="0"/>
    <n v="2"/>
    <d v="2021-05-01T00:00:00"/>
    <d v="2021-06-01T00:00:00"/>
    <n v="1"/>
    <n v="0"/>
    <d v="2021-05-01T00:00:00"/>
    <n v="0"/>
    <n v="10"/>
    <n v="2"/>
    <n v="20"/>
  </r>
  <r>
    <x v="305"/>
    <x v="0"/>
    <m/>
    <m/>
    <m/>
    <n v="0"/>
    <n v="2"/>
    <d v="2021-05-01T00:00:00"/>
    <d v="2021-06-01T00:00:00"/>
    <n v="1"/>
    <n v="0"/>
    <d v="2021-06-01T00:00:00"/>
    <n v="0"/>
    <n v="10"/>
    <n v="2"/>
    <n v="20"/>
  </r>
  <r>
    <x v="306"/>
    <x v="0"/>
    <m/>
    <m/>
    <m/>
    <n v="0"/>
    <n v="2"/>
    <d v="2021-05-01T00:00:00"/>
    <d v="2021-07-01T00:00:00"/>
    <n v="2"/>
    <n v="0"/>
    <d v="2021-05-01T00:00:00"/>
    <n v="0"/>
    <n v="10"/>
    <n v="2"/>
    <n v="20"/>
  </r>
  <r>
    <x v="306"/>
    <x v="0"/>
    <m/>
    <m/>
    <m/>
    <n v="0"/>
    <n v="2"/>
    <d v="2021-05-01T00:00:00"/>
    <d v="2021-07-01T00:00:00"/>
    <n v="2"/>
    <n v="0"/>
    <d v="2021-06-01T00:00:00"/>
    <n v="0"/>
    <n v="10"/>
    <n v="2"/>
    <n v="20"/>
  </r>
  <r>
    <x v="307"/>
    <x v="0"/>
    <m/>
    <m/>
    <m/>
    <n v="0"/>
    <n v="2"/>
    <d v="2021-05-01T00:00:00"/>
    <d v="2021-06-01T00:00:00"/>
    <n v="1"/>
    <n v="0"/>
    <d v="2021-05-01T00:00:00"/>
    <n v="0"/>
    <n v="10"/>
    <n v="2"/>
    <n v="20"/>
  </r>
  <r>
    <x v="307"/>
    <x v="0"/>
    <m/>
    <m/>
    <m/>
    <n v="0"/>
    <n v="2"/>
    <d v="2021-05-01T00:00:00"/>
    <d v="2021-06-01T00:00:00"/>
    <n v="1"/>
    <n v="0"/>
    <d v="2021-06-01T00:00:00"/>
    <n v="0"/>
    <n v="10"/>
    <n v="2"/>
    <n v="20"/>
  </r>
  <r>
    <x v="308"/>
    <x v="0"/>
    <m/>
    <m/>
    <m/>
    <n v="0"/>
    <n v="2"/>
    <d v="2021-05-01T00:00:00"/>
    <d v="2021-06-01T00:00:00"/>
    <n v="1"/>
    <n v="0"/>
    <d v="2021-05-01T00:00:00"/>
    <n v="0"/>
    <n v="10"/>
    <n v="2"/>
    <n v="20"/>
  </r>
  <r>
    <x v="308"/>
    <x v="0"/>
    <m/>
    <m/>
    <m/>
    <n v="0"/>
    <n v="2"/>
    <d v="2021-05-01T00:00:00"/>
    <d v="2021-06-01T00:00:00"/>
    <n v="1"/>
    <n v="0"/>
    <d v="2021-06-01T00:00:00"/>
    <n v="0"/>
    <n v="10"/>
    <n v="2"/>
    <n v="20"/>
  </r>
  <r>
    <x v="309"/>
    <x v="0"/>
    <m/>
    <m/>
    <m/>
    <n v="0"/>
    <n v="2"/>
    <d v="2021-05-01T00:00:00"/>
    <d v="2021-07-01T00:00:00"/>
    <n v="2"/>
    <n v="0"/>
    <d v="2021-05-01T00:00:00"/>
    <n v="0"/>
    <n v="10"/>
    <n v="2"/>
    <n v="20"/>
  </r>
  <r>
    <x v="309"/>
    <x v="1"/>
    <m/>
    <m/>
    <m/>
    <n v="1"/>
    <n v="2"/>
    <d v="2021-05-01T00:00:00"/>
    <d v="2021-07-01T00:00:00"/>
    <n v="2"/>
    <n v="0"/>
    <d v="2021-06-01T00:00:00"/>
    <n v="10"/>
    <n v="10"/>
    <n v="1"/>
    <n v="10"/>
  </r>
  <r>
    <x v="310"/>
    <x v="0"/>
    <m/>
    <m/>
    <m/>
    <n v="0"/>
    <n v="1"/>
    <d v="2021-05-01T00:00:00"/>
    <d v="2021-07-01T00:00:00"/>
    <n v="2"/>
    <n v="0"/>
    <d v="2021-05-01T00:00:00"/>
    <n v="0"/>
    <n v="10"/>
    <n v="1"/>
    <n v="10"/>
  </r>
  <r>
    <x v="310"/>
    <x v="1"/>
    <m/>
    <m/>
    <m/>
    <n v="1"/>
    <n v="2"/>
    <d v="2021-05-01T00:00:00"/>
    <d v="2021-07-01T00:00:00"/>
    <n v="2"/>
    <n v="0"/>
    <d v="2021-06-01T00:00:00"/>
    <n v="10"/>
    <n v="10"/>
    <n v="1"/>
    <n v="10"/>
  </r>
  <r>
    <x v="311"/>
    <x v="0"/>
    <m/>
    <m/>
    <m/>
    <n v="0"/>
    <n v="2"/>
    <d v="2021-05-01T00:00:00"/>
    <d v="2021-07-01T00:00:00"/>
    <n v="2"/>
    <n v="0"/>
    <d v="2021-05-01T00:00:00"/>
    <n v="0"/>
    <n v="10"/>
    <n v="2"/>
    <n v="20"/>
  </r>
  <r>
    <x v="311"/>
    <x v="0"/>
    <m/>
    <m/>
    <m/>
    <n v="0"/>
    <n v="2"/>
    <d v="2021-05-01T00:00:00"/>
    <d v="2021-07-01T00:00:00"/>
    <n v="2"/>
    <n v="0"/>
    <d v="2021-06-01T00:00:00"/>
    <n v="0"/>
    <n v="10"/>
    <n v="2"/>
    <n v="20"/>
  </r>
  <r>
    <x v="312"/>
    <x v="0"/>
    <m/>
    <m/>
    <m/>
    <n v="0"/>
    <n v="2"/>
    <d v="2021-05-01T00:00:00"/>
    <d v="2021-07-01T00:00:00"/>
    <n v="2"/>
    <n v="0"/>
    <d v="2021-05-01T00:00:00"/>
    <n v="0"/>
    <n v="10"/>
    <n v="2"/>
    <n v="20"/>
  </r>
  <r>
    <x v="312"/>
    <x v="0"/>
    <m/>
    <m/>
    <m/>
    <n v="0"/>
    <n v="2"/>
    <d v="2021-05-01T00:00:00"/>
    <d v="2021-07-01T00:00:00"/>
    <n v="2"/>
    <n v="0"/>
    <d v="2021-06-01T00:00:00"/>
    <n v="0"/>
    <n v="10"/>
    <n v="2"/>
    <n v="20"/>
  </r>
  <r>
    <x v="313"/>
    <x v="0"/>
    <m/>
    <m/>
    <m/>
    <n v="0"/>
    <n v="2"/>
    <d v="2021-05-01T00:00:00"/>
    <d v="2021-07-01T00:00:00"/>
    <n v="2"/>
    <n v="0"/>
    <d v="2021-05-01T00:00:00"/>
    <n v="0"/>
    <n v="10"/>
    <n v="2"/>
    <n v="20"/>
  </r>
  <r>
    <x v="313"/>
    <x v="0"/>
    <m/>
    <m/>
    <m/>
    <n v="0"/>
    <n v="2"/>
    <d v="2021-05-01T00:00:00"/>
    <d v="2021-07-01T00:00:00"/>
    <n v="2"/>
    <n v="0"/>
    <d v="2021-06-01T00:00:00"/>
    <n v="0"/>
    <n v="10"/>
    <n v="2"/>
    <n v="20"/>
  </r>
  <r>
    <x v="314"/>
    <x v="0"/>
    <m/>
    <m/>
    <m/>
    <n v="0"/>
    <n v="2"/>
    <d v="2021-05-01T00:00:00"/>
    <d v="2021-06-01T00:00:00"/>
    <n v="1"/>
    <n v="0"/>
    <d v="2021-05-01T00:00:00"/>
    <n v="0"/>
    <n v="10"/>
    <n v="2"/>
    <n v="20"/>
  </r>
  <r>
    <x v="314"/>
    <x v="0"/>
    <m/>
    <m/>
    <m/>
    <n v="0"/>
    <n v="2"/>
    <d v="2021-05-01T00:00:00"/>
    <d v="2021-06-01T00:00:00"/>
    <n v="1"/>
    <n v="0"/>
    <d v="2021-06-01T00:00:00"/>
    <n v="0"/>
    <n v="10"/>
    <n v="2"/>
    <n v="20"/>
  </r>
  <r>
    <x v="315"/>
    <x v="0"/>
    <m/>
    <m/>
    <m/>
    <n v="0"/>
    <n v="2"/>
    <d v="2021-05-01T00:00:00"/>
    <d v="2021-07-01T00:00:00"/>
    <n v="2"/>
    <n v="0"/>
    <d v="2021-05-01T00:00:00"/>
    <n v="0"/>
    <n v="10"/>
    <n v="2"/>
    <n v="20"/>
  </r>
  <r>
    <x v="315"/>
    <x v="0"/>
    <m/>
    <m/>
    <m/>
    <n v="0"/>
    <n v="2"/>
    <d v="2021-05-01T00:00:00"/>
    <d v="2021-07-01T00:00:00"/>
    <n v="2"/>
    <n v="0"/>
    <d v="2021-06-01T00:00:00"/>
    <n v="0"/>
    <n v="10"/>
    <n v="2"/>
    <n v="20"/>
  </r>
  <r>
    <x v="316"/>
    <x v="0"/>
    <m/>
    <m/>
    <m/>
    <n v="0"/>
    <n v="2"/>
    <d v="2021-05-01T00:00:00"/>
    <d v="2021-06-01T00:00:00"/>
    <n v="1"/>
    <n v="0"/>
    <d v="2021-05-01T00:00:00"/>
    <n v="0"/>
    <n v="10"/>
    <n v="2"/>
    <n v="20"/>
  </r>
  <r>
    <x v="316"/>
    <x v="1"/>
    <m/>
    <m/>
    <m/>
    <n v="1"/>
    <n v="2"/>
    <d v="2021-05-01T00:00:00"/>
    <d v="2021-06-01T00:00:00"/>
    <n v="1"/>
    <n v="0"/>
    <d v="2021-06-01T00:00:00"/>
    <n v="10"/>
    <n v="10"/>
    <n v="1"/>
    <n v="10"/>
  </r>
  <r>
    <x v="317"/>
    <x v="0"/>
    <m/>
    <m/>
    <m/>
    <n v="0"/>
    <n v="2"/>
    <d v="2021-05-01T00:00:00"/>
    <d v="2021-07-01T00:00:00"/>
    <n v="2"/>
    <n v="0"/>
    <d v="2021-05-01T00:00:00"/>
    <n v="0"/>
    <n v="10"/>
    <n v="2"/>
    <n v="20"/>
  </r>
  <r>
    <x v="317"/>
    <x v="1"/>
    <m/>
    <m/>
    <m/>
    <n v="1"/>
    <n v="2"/>
    <d v="2021-05-01T00:00:00"/>
    <d v="2021-07-01T00:00:00"/>
    <n v="2"/>
    <n v="0"/>
    <d v="2021-06-01T00:00:00"/>
    <n v="10"/>
    <n v="10"/>
    <n v="1"/>
    <n v="10"/>
  </r>
  <r>
    <x v="318"/>
    <x v="0"/>
    <m/>
    <m/>
    <m/>
    <n v="0"/>
    <n v="72"/>
    <d v="2021-06-01T00:00:00"/>
    <d v="2021-07-01T00:00:00"/>
    <n v="1"/>
    <n v="0"/>
    <d v="2021-06-01T00:00:00"/>
    <n v="0"/>
    <n v="10"/>
    <n v="72"/>
    <n v="720"/>
  </r>
  <r>
    <x v="319"/>
    <x v="0"/>
    <m/>
    <m/>
    <m/>
    <n v="0"/>
    <n v="84"/>
    <d v="2021-06-01T00:00:00"/>
    <d v="2021-07-01T00:00:00"/>
    <n v="1"/>
    <n v="0"/>
    <d v="2021-06-01T00:00:00"/>
    <n v="0"/>
    <n v="10"/>
    <n v="84"/>
    <n v="840"/>
  </r>
  <r>
    <x v="320"/>
    <x v="0"/>
    <m/>
    <m/>
    <m/>
    <n v="0"/>
    <n v="50"/>
    <d v="2021-06-01T00:00:00"/>
    <d v="2021-07-01T00:00:00"/>
    <n v="1"/>
    <n v="0"/>
    <d v="2021-06-01T00:00:00"/>
    <n v="0"/>
    <n v="10"/>
    <n v="50"/>
    <n v="500"/>
  </r>
  <r>
    <x v="321"/>
    <x v="0"/>
    <m/>
    <m/>
    <m/>
    <n v="0"/>
    <n v="68"/>
    <d v="2021-06-01T00:00:00"/>
    <d v="2021-07-01T00:00:00"/>
    <n v="1"/>
    <n v="0"/>
    <d v="2021-06-01T00:00:00"/>
    <n v="0"/>
    <n v="10"/>
    <n v="68"/>
    <n v="680"/>
  </r>
  <r>
    <x v="322"/>
    <x v="0"/>
    <m/>
    <m/>
    <m/>
    <n v="0"/>
    <n v="51"/>
    <d v="2021-06-01T00:00:00"/>
    <d v="2021-07-01T00:00:00"/>
    <n v="1"/>
    <n v="0"/>
    <d v="2021-06-01T00:00:00"/>
    <n v="0"/>
    <n v="10"/>
    <n v="51"/>
    <n v="510"/>
  </r>
  <r>
    <x v="323"/>
    <x v="0"/>
    <m/>
    <m/>
    <m/>
    <n v="0"/>
    <n v="68"/>
    <d v="2021-06-01T00:00:00"/>
    <d v="2021-07-01T00:00:00"/>
    <n v="1"/>
    <n v="0"/>
    <d v="2021-06-01T00:00:00"/>
    <n v="0"/>
    <n v="10"/>
    <n v="68"/>
    <n v="680"/>
  </r>
  <r>
    <x v="324"/>
    <x v="0"/>
    <m/>
    <m/>
    <m/>
    <n v="0"/>
    <n v="59"/>
    <d v="2021-06-01T00:00:00"/>
    <d v="2021-07-01T00:00:00"/>
    <n v="1"/>
    <n v="0"/>
    <d v="2021-06-01T00:00:00"/>
    <n v="0"/>
    <n v="10"/>
    <n v="59"/>
    <n v="590"/>
  </r>
  <r>
    <x v="325"/>
    <x v="0"/>
    <m/>
    <m/>
    <m/>
    <n v="0"/>
    <n v="50"/>
    <d v="2021-06-01T00:00:00"/>
    <d v="2021-07-01T00:00:00"/>
    <n v="1"/>
    <n v="0"/>
    <d v="2021-06-01T00:00:00"/>
    <n v="0"/>
    <n v="10"/>
    <n v="50"/>
    <n v="500"/>
  </r>
  <r>
    <x v="326"/>
    <x v="0"/>
    <m/>
    <m/>
    <m/>
    <n v="0"/>
    <n v="54"/>
    <d v="2021-06-01T00:00:00"/>
    <d v="2021-07-01T00:00:00"/>
    <n v="1"/>
    <n v="0"/>
    <d v="2021-06-01T00:00:00"/>
    <n v="0"/>
    <n v="10"/>
    <n v="54"/>
    <n v="540"/>
  </r>
  <r>
    <x v="327"/>
    <x v="0"/>
    <m/>
    <m/>
    <m/>
    <n v="0"/>
    <n v="55"/>
    <d v="2021-06-01T00:00:00"/>
    <d v="2021-07-01T00:00:00"/>
    <n v="1"/>
    <n v="0"/>
    <d v="2021-06-01T00:00:00"/>
    <n v="0"/>
    <n v="10"/>
    <n v="55"/>
    <n v="550"/>
  </r>
  <r>
    <x v="328"/>
    <x v="0"/>
    <m/>
    <m/>
    <m/>
    <n v="0"/>
    <n v="50"/>
    <d v="2021-06-01T00:00:00"/>
    <d v="2021-07-01T00:00:00"/>
    <n v="1"/>
    <n v="0"/>
    <d v="2021-06-01T00:00:00"/>
    <n v="0"/>
    <n v="10"/>
    <n v="50"/>
    <n v="500"/>
  </r>
  <r>
    <x v="329"/>
    <x v="0"/>
    <m/>
    <m/>
    <m/>
    <n v="0"/>
    <n v="41"/>
    <d v="2021-06-01T00:00:00"/>
    <d v="2021-07-01T00:00:00"/>
    <n v="1"/>
    <n v="0"/>
    <d v="2021-06-01T00:00:00"/>
    <n v="0"/>
    <n v="10"/>
    <n v="41"/>
    <n v="410"/>
  </r>
  <r>
    <x v="330"/>
    <x v="0"/>
    <m/>
    <m/>
    <m/>
    <n v="0"/>
    <n v="45"/>
    <d v="2021-06-01T00:00:00"/>
    <d v="2021-07-01T00:00:00"/>
    <n v="1"/>
    <n v="0"/>
    <d v="2021-06-01T00:00:00"/>
    <n v="0"/>
    <n v="10"/>
    <n v="45"/>
    <n v="450"/>
  </r>
  <r>
    <x v="331"/>
    <x v="0"/>
    <m/>
    <m/>
    <m/>
    <n v="0"/>
    <n v="37"/>
    <d v="2021-06-01T00:00:00"/>
    <d v="2021-07-01T00:00:00"/>
    <n v="1"/>
    <n v="0"/>
    <d v="2021-06-01T00:00:00"/>
    <n v="0"/>
    <n v="10"/>
    <n v="37"/>
    <n v="370"/>
  </r>
  <r>
    <x v="332"/>
    <x v="0"/>
    <m/>
    <m/>
    <m/>
    <n v="0"/>
    <n v="39"/>
    <d v="2021-06-01T00:00:00"/>
    <d v="2021-07-01T00:00:00"/>
    <n v="1"/>
    <n v="0"/>
    <d v="2021-06-01T00:00:00"/>
    <n v="0"/>
    <n v="10"/>
    <n v="39"/>
    <n v="390"/>
  </r>
  <r>
    <x v="333"/>
    <x v="0"/>
    <m/>
    <m/>
    <m/>
    <n v="0"/>
    <n v="37"/>
    <d v="2021-06-01T00:00:00"/>
    <d v="2021-07-01T00:00:00"/>
    <n v="1"/>
    <n v="0"/>
    <d v="2021-06-01T00:00:00"/>
    <n v="0"/>
    <n v="10"/>
    <n v="37"/>
    <n v="370"/>
  </r>
  <r>
    <x v="334"/>
    <x v="0"/>
    <m/>
    <m/>
    <m/>
    <n v="0"/>
    <n v="28"/>
    <d v="2021-06-01T00:00:00"/>
    <d v="2021-07-01T00:00:00"/>
    <n v="1"/>
    <n v="0"/>
    <d v="2021-06-01T00:00:00"/>
    <n v="0"/>
    <n v="10"/>
    <n v="28"/>
    <n v="280"/>
  </r>
  <r>
    <x v="335"/>
    <x v="0"/>
    <m/>
    <m/>
    <m/>
    <n v="0"/>
    <n v="20"/>
    <d v="2021-06-01T00:00:00"/>
    <d v="2021-07-01T00:00:00"/>
    <n v="1"/>
    <n v="0"/>
    <d v="2021-06-01T00:00:00"/>
    <n v="0"/>
    <n v="10"/>
    <n v="20"/>
    <n v="200"/>
  </r>
  <r>
    <x v="336"/>
    <x v="0"/>
    <m/>
    <m/>
    <m/>
    <n v="0"/>
    <n v="26"/>
    <d v="2021-06-01T00:00:00"/>
    <d v="2021-07-01T00:00:00"/>
    <n v="1"/>
    <n v="0"/>
    <d v="2021-06-01T00:00:00"/>
    <n v="0"/>
    <n v="10"/>
    <n v="26"/>
    <n v="260"/>
  </r>
  <r>
    <x v="337"/>
    <x v="0"/>
    <m/>
    <m/>
    <m/>
    <n v="0"/>
    <n v="32"/>
    <d v="2021-06-01T00:00:00"/>
    <d v="2021-07-01T00:00:00"/>
    <n v="1"/>
    <n v="0"/>
    <d v="2021-06-01T00:00:00"/>
    <n v="0"/>
    <n v="10"/>
    <n v="32"/>
    <n v="320"/>
  </r>
  <r>
    <x v="338"/>
    <x v="0"/>
    <m/>
    <m/>
    <m/>
    <n v="0"/>
    <n v="20"/>
    <d v="2021-06-01T00:00:00"/>
    <d v="2021-07-01T00:00:00"/>
    <n v="1"/>
    <n v="0"/>
    <d v="2021-06-01T00:00:00"/>
    <n v="0"/>
    <n v="10"/>
    <n v="20"/>
    <n v="200"/>
  </r>
  <r>
    <x v="339"/>
    <x v="0"/>
    <m/>
    <m/>
    <m/>
    <n v="0"/>
    <n v="21"/>
    <d v="2021-06-01T00:00:00"/>
    <d v="2021-07-01T00:00:00"/>
    <n v="1"/>
    <n v="0"/>
    <d v="2021-06-01T00:00:00"/>
    <n v="0"/>
    <n v="10"/>
    <n v="21"/>
    <n v="210"/>
  </r>
  <r>
    <x v="340"/>
    <x v="0"/>
    <m/>
    <m/>
    <m/>
    <n v="0"/>
    <n v="20"/>
    <d v="2021-06-01T00:00:00"/>
    <d v="2021-07-01T00:00:00"/>
    <n v="1"/>
    <n v="0"/>
    <d v="2021-06-01T00:00:00"/>
    <n v="0"/>
    <n v="10"/>
    <n v="20"/>
    <n v="200"/>
  </r>
  <r>
    <x v="341"/>
    <x v="0"/>
    <m/>
    <m/>
    <m/>
    <n v="0"/>
    <n v="21"/>
    <d v="2021-06-01T00:00:00"/>
    <d v="2021-07-01T00:00:00"/>
    <n v="1"/>
    <n v="0"/>
    <d v="2021-06-01T00:00:00"/>
    <n v="0"/>
    <n v="10"/>
    <n v="21"/>
    <n v="210"/>
  </r>
  <r>
    <x v="342"/>
    <x v="0"/>
    <m/>
    <m/>
    <m/>
    <n v="0"/>
    <n v="23"/>
    <d v="2021-06-01T00:00:00"/>
    <d v="2021-07-01T00:00:00"/>
    <n v="1"/>
    <n v="0"/>
    <d v="2021-06-01T00:00:00"/>
    <n v="0"/>
    <n v="10"/>
    <n v="23"/>
    <n v="230"/>
  </r>
  <r>
    <x v="343"/>
    <x v="0"/>
    <m/>
    <m/>
    <m/>
    <n v="0"/>
    <n v="12"/>
    <d v="2021-06-01T00:00:00"/>
    <d v="2021-07-01T00:00:00"/>
    <n v="1"/>
    <n v="0"/>
    <d v="2021-06-01T00:00:00"/>
    <n v="0"/>
    <n v="10"/>
    <n v="12"/>
    <n v="120"/>
  </r>
  <r>
    <x v="344"/>
    <x v="0"/>
    <m/>
    <m/>
    <m/>
    <n v="0"/>
    <n v="14"/>
    <d v="2021-06-01T00:00:00"/>
    <d v="2021-07-01T00:00:00"/>
    <n v="1"/>
    <n v="0"/>
    <d v="2021-06-01T00:00:00"/>
    <n v="0"/>
    <n v="10"/>
    <n v="14"/>
    <n v="140"/>
  </r>
  <r>
    <x v="345"/>
    <x v="0"/>
    <m/>
    <m/>
    <m/>
    <n v="0"/>
    <n v="11"/>
    <d v="2021-06-01T00:00:00"/>
    <d v="2021-07-01T00:00:00"/>
    <n v="1"/>
    <n v="0"/>
    <d v="2021-06-01T00:00:00"/>
    <n v="0"/>
    <n v="10"/>
    <n v="11"/>
    <n v="110"/>
  </r>
  <r>
    <x v="346"/>
    <x v="0"/>
    <m/>
    <m/>
    <m/>
    <n v="0"/>
    <n v="11"/>
    <d v="2021-06-01T00:00:00"/>
    <d v="2021-07-01T00:00:00"/>
    <n v="1"/>
    <n v="0"/>
    <d v="2021-06-01T00:00:00"/>
    <n v="0"/>
    <n v="10"/>
    <n v="11"/>
    <n v="110"/>
  </r>
  <r>
    <x v="347"/>
    <x v="0"/>
    <m/>
    <m/>
    <m/>
    <n v="0"/>
    <n v="13"/>
    <d v="2021-06-01T00:00:00"/>
    <d v="2021-07-01T00:00:00"/>
    <n v="1"/>
    <n v="0"/>
    <d v="2021-06-01T00:00:00"/>
    <n v="0"/>
    <n v="10"/>
    <n v="13"/>
    <n v="130"/>
  </r>
  <r>
    <x v="348"/>
    <x v="0"/>
    <m/>
    <m/>
    <m/>
    <n v="0"/>
    <n v="11"/>
    <d v="2021-06-01T00:00:00"/>
    <d v="2021-07-01T00:00:00"/>
    <n v="1"/>
    <n v="0"/>
    <d v="2021-06-01T00:00:00"/>
    <n v="0"/>
    <n v="10"/>
    <n v="11"/>
    <n v="110"/>
  </r>
  <r>
    <x v="349"/>
    <x v="0"/>
    <m/>
    <m/>
    <m/>
    <n v="0"/>
    <n v="8"/>
    <d v="2021-06-01T00:00:00"/>
    <d v="2021-07-01T00:00:00"/>
    <n v="1"/>
    <n v="0"/>
    <d v="2021-06-01T00:00:00"/>
    <n v="0"/>
    <n v="10"/>
    <n v="8"/>
    <n v="80"/>
  </r>
  <r>
    <x v="350"/>
    <x v="0"/>
    <m/>
    <m/>
    <m/>
    <n v="0"/>
    <n v="8"/>
    <d v="2021-06-01T00:00:00"/>
    <d v="2021-07-01T00:00:00"/>
    <n v="1"/>
    <n v="0"/>
    <d v="2021-06-01T00:00:00"/>
    <n v="0"/>
    <n v="10"/>
    <n v="8"/>
    <n v="80"/>
  </r>
  <r>
    <x v="351"/>
    <x v="0"/>
    <m/>
    <m/>
    <m/>
    <n v="0"/>
    <n v="9"/>
    <d v="2021-06-01T00:00:00"/>
    <d v="2021-07-01T00:00:00"/>
    <n v="1"/>
    <n v="0"/>
    <d v="2021-06-01T00:00:00"/>
    <n v="0"/>
    <n v="10"/>
    <n v="9"/>
    <n v="90"/>
  </r>
  <r>
    <x v="352"/>
    <x v="0"/>
    <m/>
    <m/>
    <m/>
    <n v="0"/>
    <n v="8"/>
    <d v="2021-06-01T00:00:00"/>
    <d v="2021-07-01T00:00:00"/>
    <n v="1"/>
    <n v="0"/>
    <d v="2021-06-01T00:00:00"/>
    <n v="0"/>
    <n v="10"/>
    <n v="8"/>
    <n v="80"/>
  </r>
  <r>
    <x v="353"/>
    <x v="0"/>
    <m/>
    <m/>
    <m/>
    <n v="0"/>
    <n v="10"/>
    <d v="2021-06-01T00:00:00"/>
    <d v="2021-07-01T00:00:00"/>
    <n v="1"/>
    <n v="0"/>
    <d v="2021-06-01T00:00:00"/>
    <n v="0"/>
    <n v="10"/>
    <n v="10"/>
    <n v="100"/>
  </r>
  <r>
    <x v="354"/>
    <x v="0"/>
    <m/>
    <m/>
    <m/>
    <n v="0"/>
    <n v="10"/>
    <d v="2021-06-01T00:00:00"/>
    <d v="2021-07-01T00:00:00"/>
    <n v="1"/>
    <n v="0"/>
    <d v="2021-06-01T00:00:00"/>
    <n v="0"/>
    <n v="10"/>
    <n v="10"/>
    <n v="100"/>
  </r>
  <r>
    <x v="355"/>
    <x v="0"/>
    <m/>
    <m/>
    <m/>
    <n v="0"/>
    <n v="6"/>
    <d v="2021-06-01T00:00:00"/>
    <d v="2021-07-01T00:00:00"/>
    <n v="1"/>
    <n v="0"/>
    <d v="2021-06-01T00:00:00"/>
    <n v="0"/>
    <n v="10"/>
    <n v="6"/>
    <n v="60"/>
  </r>
  <r>
    <x v="356"/>
    <x v="0"/>
    <m/>
    <m/>
    <m/>
    <n v="0"/>
    <n v="6"/>
    <d v="2021-06-01T00:00:00"/>
    <d v="2021-07-01T00:00:00"/>
    <n v="1"/>
    <n v="0"/>
    <d v="2021-06-01T00:00:00"/>
    <n v="0"/>
    <n v="10"/>
    <n v="6"/>
    <n v="60"/>
  </r>
  <r>
    <x v="357"/>
    <x v="0"/>
    <m/>
    <m/>
    <m/>
    <n v="0"/>
    <n v="6"/>
    <d v="2021-06-01T00:00:00"/>
    <d v="2021-07-01T00:00:00"/>
    <n v="1"/>
    <n v="0"/>
    <d v="2021-06-01T00:00:00"/>
    <n v="0"/>
    <n v="10"/>
    <n v="6"/>
    <n v="60"/>
  </r>
  <r>
    <x v="358"/>
    <x v="0"/>
    <m/>
    <m/>
    <m/>
    <n v="0"/>
    <n v="6"/>
    <d v="2021-06-01T00:00:00"/>
    <d v="2021-07-01T00:00:00"/>
    <n v="1"/>
    <n v="0"/>
    <d v="2021-06-01T00:00:00"/>
    <n v="0"/>
    <n v="10"/>
    <n v="6"/>
    <n v="60"/>
  </r>
  <r>
    <x v="359"/>
    <x v="0"/>
    <m/>
    <m/>
    <m/>
    <n v="0"/>
    <n v="7"/>
    <d v="2021-06-01T00:00:00"/>
    <d v="2021-07-01T00:00:00"/>
    <n v="1"/>
    <n v="0"/>
    <d v="2021-06-01T00:00:00"/>
    <n v="0"/>
    <n v="10"/>
    <n v="7"/>
    <n v="70"/>
  </r>
  <r>
    <x v="360"/>
    <x v="0"/>
    <m/>
    <m/>
    <m/>
    <n v="0"/>
    <n v="6"/>
    <d v="2021-06-01T00:00:00"/>
    <d v="2021-07-01T00:00:00"/>
    <n v="1"/>
    <n v="0"/>
    <d v="2021-06-01T00:00:00"/>
    <n v="0"/>
    <n v="10"/>
    <n v="6"/>
    <n v="60"/>
  </r>
  <r>
    <x v="361"/>
    <x v="0"/>
    <m/>
    <m/>
    <m/>
    <n v="0"/>
    <n v="5"/>
    <d v="2021-06-01T00:00:00"/>
    <d v="2021-07-01T00:00:00"/>
    <n v="1"/>
    <n v="0"/>
    <d v="2021-06-01T00:00:00"/>
    <n v="0"/>
    <n v="10"/>
    <n v="5"/>
    <n v="50"/>
  </r>
  <r>
    <x v="362"/>
    <x v="0"/>
    <m/>
    <m/>
    <m/>
    <n v="0"/>
    <n v="5"/>
    <d v="2021-06-01T00:00:00"/>
    <d v="2021-07-01T00:00:00"/>
    <n v="1"/>
    <n v="0"/>
    <d v="2021-06-01T00:00:00"/>
    <n v="0"/>
    <n v="10"/>
    <n v="5"/>
    <n v="50"/>
  </r>
  <r>
    <x v="363"/>
    <x v="0"/>
    <m/>
    <m/>
    <m/>
    <n v="0"/>
    <n v="6"/>
    <d v="2021-06-01T00:00:00"/>
    <d v="2021-07-01T00:00:00"/>
    <n v="1"/>
    <n v="0"/>
    <d v="2021-06-01T00:00:00"/>
    <n v="0"/>
    <n v="10"/>
    <n v="6"/>
    <n v="60"/>
  </r>
  <r>
    <x v="364"/>
    <x v="0"/>
    <m/>
    <m/>
    <m/>
    <n v="0"/>
    <n v="5"/>
    <d v="2021-06-01T00:00:00"/>
    <d v="2021-07-01T00:00:00"/>
    <n v="1"/>
    <n v="0"/>
    <d v="2021-06-01T00:00:00"/>
    <n v="0"/>
    <n v="10"/>
    <n v="5"/>
    <n v="50"/>
  </r>
  <r>
    <x v="365"/>
    <x v="0"/>
    <m/>
    <m/>
    <m/>
    <n v="0"/>
    <n v="5"/>
    <d v="2021-06-01T00:00:00"/>
    <d v="2021-07-01T00:00:00"/>
    <n v="1"/>
    <n v="0"/>
    <d v="2021-06-01T00:00:00"/>
    <n v="0"/>
    <n v="10"/>
    <n v="5"/>
    <n v="50"/>
  </r>
  <r>
    <x v="366"/>
    <x v="0"/>
    <m/>
    <m/>
    <m/>
    <n v="0"/>
    <n v="5"/>
    <d v="2021-06-01T00:00:00"/>
    <d v="2021-07-01T00:00:00"/>
    <n v="1"/>
    <n v="0"/>
    <d v="2021-06-01T00:00:00"/>
    <n v="0"/>
    <n v="10"/>
    <n v="5"/>
    <n v="50"/>
  </r>
  <r>
    <x v="367"/>
    <x v="0"/>
    <m/>
    <m/>
    <m/>
    <n v="0"/>
    <n v="5"/>
    <d v="2021-06-01T00:00:00"/>
    <d v="2021-07-01T00:00:00"/>
    <n v="1"/>
    <n v="0"/>
    <d v="2021-06-01T00:00:00"/>
    <n v="0"/>
    <n v="10"/>
    <n v="5"/>
    <n v="50"/>
  </r>
  <r>
    <x v="368"/>
    <x v="0"/>
    <m/>
    <m/>
    <m/>
    <n v="0"/>
    <n v="5"/>
    <d v="2021-06-01T00:00:00"/>
    <d v="2021-07-01T00:00:00"/>
    <n v="1"/>
    <n v="0"/>
    <d v="2021-06-01T00:00:00"/>
    <n v="0"/>
    <n v="10"/>
    <n v="5"/>
    <n v="50"/>
  </r>
  <r>
    <x v="369"/>
    <x v="0"/>
    <m/>
    <m/>
    <m/>
    <n v="0"/>
    <n v="85"/>
    <d v="2021-06-01T00:00:00"/>
    <d v="2021-07-01T00:00:00"/>
    <n v="1"/>
    <n v="0"/>
    <d v="2021-06-01T00:00:00"/>
    <n v="0"/>
    <n v="10"/>
    <n v="85"/>
    <n v="850"/>
  </r>
  <r>
    <x v="370"/>
    <x v="0"/>
    <m/>
    <m/>
    <m/>
    <n v="0"/>
    <n v="5"/>
    <d v="2021-06-01T00:00:00"/>
    <d v="2021-07-01T00:00:00"/>
    <n v="1"/>
    <n v="0"/>
    <d v="2021-06-01T00:00:00"/>
    <n v="0"/>
    <n v="10"/>
    <n v="5"/>
    <n v="50"/>
  </r>
  <r>
    <x v="371"/>
    <x v="0"/>
    <m/>
    <m/>
    <m/>
    <n v="0"/>
    <n v="4"/>
    <d v="2021-06-01T00:00:00"/>
    <d v="2021-07-01T00:00:00"/>
    <n v="1"/>
    <n v="0"/>
    <d v="2021-06-01T00:00:00"/>
    <n v="0"/>
    <n v="10"/>
    <n v="4"/>
    <n v="40"/>
  </r>
  <r>
    <x v="372"/>
    <x v="0"/>
    <m/>
    <m/>
    <m/>
    <n v="0"/>
    <n v="5"/>
    <d v="2021-06-01T00:00:00"/>
    <d v="2021-07-01T00:00:00"/>
    <n v="1"/>
    <n v="0"/>
    <d v="2021-06-01T00:00:00"/>
    <n v="0"/>
    <n v="10"/>
    <n v="5"/>
    <n v="50"/>
  </r>
  <r>
    <x v="373"/>
    <x v="0"/>
    <m/>
    <m/>
    <m/>
    <n v="0"/>
    <n v="2"/>
    <d v="2021-06-01T00:00:00"/>
    <d v="2021-07-01T00:00:00"/>
    <n v="1"/>
    <n v="0"/>
    <d v="2021-06-01T00:00:00"/>
    <n v="0"/>
    <n v="10"/>
    <n v="2"/>
    <n v="20"/>
  </r>
  <r>
    <x v="374"/>
    <x v="0"/>
    <m/>
    <m/>
    <m/>
    <n v="0"/>
    <n v="2"/>
    <d v="2021-06-01T00:00:00"/>
    <d v="2021-07-01T00:00:00"/>
    <n v="1"/>
    <n v="0"/>
    <d v="2021-06-01T00:00:00"/>
    <n v="0"/>
    <n v="10"/>
    <n v="2"/>
    <n v="20"/>
  </r>
  <r>
    <x v="375"/>
    <x v="0"/>
    <m/>
    <m/>
    <m/>
    <n v="0"/>
    <n v="2"/>
    <d v="2021-06-01T00:00:00"/>
    <d v="2021-07-01T00:00:00"/>
    <n v="1"/>
    <n v="0"/>
    <d v="2021-06-01T00:00:00"/>
    <n v="0"/>
    <n v="10"/>
    <n v="2"/>
    <n v="20"/>
  </r>
  <r>
    <x v="376"/>
    <x v="0"/>
    <m/>
    <m/>
    <m/>
    <n v="0"/>
    <n v="2"/>
    <d v="2021-06-01T00:00:00"/>
    <d v="2021-07-01T00:00:00"/>
    <n v="1"/>
    <n v="0"/>
    <d v="2021-06-01T00:00:00"/>
    <n v="0"/>
    <n v="10"/>
    <n v="2"/>
    <n v="20"/>
  </r>
  <r>
    <x v="377"/>
    <x v="0"/>
    <m/>
    <m/>
    <m/>
    <n v="0"/>
    <n v="2"/>
    <d v="2021-06-01T00:00:00"/>
    <d v="2021-07-01T00:00:00"/>
    <n v="1"/>
    <n v="0"/>
    <d v="2021-06-01T00:00:00"/>
    <n v="0"/>
    <n v="10"/>
    <n v="2"/>
    <n v="20"/>
  </r>
  <r>
    <x v="378"/>
    <x v="0"/>
    <m/>
    <m/>
    <m/>
    <n v="0"/>
    <n v="2"/>
    <d v="2021-06-01T00:00:00"/>
    <d v="2021-07-01T00:00:00"/>
    <n v="1"/>
    <n v="0"/>
    <d v="2021-06-01T00:00:00"/>
    <n v="0"/>
    <n v="10"/>
    <n v="2"/>
    <n v="20"/>
  </r>
  <r>
    <x v="379"/>
    <x v="0"/>
    <m/>
    <m/>
    <m/>
    <n v="0"/>
    <n v="2"/>
    <d v="2021-06-01T00:00:00"/>
    <d v="2021-07-01T00:00:00"/>
    <n v="1"/>
    <n v="0"/>
    <d v="2021-06-01T00:00:00"/>
    <n v="0"/>
    <n v="10"/>
    <n v="2"/>
    <n v="20"/>
  </r>
  <r>
    <x v="380"/>
    <x v="0"/>
    <m/>
    <m/>
    <m/>
    <n v="0"/>
    <n v="2"/>
    <d v="2021-06-01T00:00:00"/>
    <d v="2021-07-01T00:00:00"/>
    <n v="1"/>
    <n v="0"/>
    <d v="2021-06-01T00:00:00"/>
    <n v="0"/>
    <n v="10"/>
    <n v="2"/>
    <n v="20"/>
  </r>
  <r>
    <x v="381"/>
    <x v="0"/>
    <m/>
    <m/>
    <m/>
    <n v="0"/>
    <n v="2"/>
    <d v="2021-06-01T00:00:00"/>
    <d v="2021-07-01T00:00:00"/>
    <n v="1"/>
    <n v="0"/>
    <d v="2021-06-01T00:00:00"/>
    <n v="0"/>
    <n v="10"/>
    <n v="2"/>
    <n v="20"/>
  </r>
  <r>
    <x v="382"/>
    <x v="0"/>
    <m/>
    <m/>
    <m/>
    <n v="0"/>
    <n v="2"/>
    <d v="2021-06-01T00:00:00"/>
    <d v="2021-07-01T00:00:00"/>
    <n v="1"/>
    <n v="0"/>
    <d v="2021-06-01T00:00:00"/>
    <n v="0"/>
    <n v="10"/>
    <n v="2"/>
    <n v="20"/>
  </r>
  <r>
    <x v="383"/>
    <x v="0"/>
    <m/>
    <m/>
    <m/>
    <n v="0"/>
    <n v="2"/>
    <d v="2021-06-01T00:00:00"/>
    <d v="2021-07-01T00:00:00"/>
    <n v="1"/>
    <n v="0"/>
    <d v="2021-06-01T00:00:00"/>
    <n v="0"/>
    <n v="10"/>
    <n v="2"/>
    <n v="20"/>
  </r>
  <r>
    <x v="384"/>
    <x v="0"/>
    <m/>
    <m/>
    <m/>
    <n v="0"/>
    <n v="2"/>
    <d v="2021-06-01T00:00:00"/>
    <d v="2021-07-01T00:00:00"/>
    <n v="1"/>
    <n v="0"/>
    <d v="2021-06-01T00:00:00"/>
    <n v="0"/>
    <n v="10"/>
    <n v="2"/>
    <n v="20"/>
  </r>
  <r>
    <x v="385"/>
    <x v="0"/>
    <m/>
    <m/>
    <m/>
    <n v="0"/>
    <n v="1"/>
    <d v="2021-06-01T00:00:00"/>
    <d v="2021-07-01T00:00:00"/>
    <n v="1"/>
    <n v="0"/>
    <d v="2021-06-01T00:00:00"/>
    <n v="0"/>
    <n v="10"/>
    <n v="1"/>
    <n v="10"/>
  </r>
  <r>
    <x v="386"/>
    <x v="0"/>
    <m/>
    <m/>
    <m/>
    <n v="0"/>
    <n v="2"/>
    <d v="2021-06-01T00:00:00"/>
    <d v="2021-07-01T00:00:00"/>
    <n v="1"/>
    <n v="0"/>
    <d v="2021-06-01T00:00:00"/>
    <n v="0"/>
    <n v="10"/>
    <n v="2"/>
    <n v="20"/>
  </r>
  <r>
    <x v="387"/>
    <x v="0"/>
    <m/>
    <m/>
    <m/>
    <n v="0"/>
    <n v="2"/>
    <d v="2021-06-01T00:00:00"/>
    <d v="2021-07-01T00:00:00"/>
    <n v="1"/>
    <n v="0"/>
    <d v="2021-06-01T00:00:00"/>
    <n v="0"/>
    <n v="10"/>
    <n v="2"/>
    <n v="20"/>
  </r>
  <r>
    <x v="388"/>
    <x v="0"/>
    <m/>
    <m/>
    <m/>
    <n v="0"/>
    <n v="2"/>
    <d v="2021-06-01T00:00:00"/>
    <d v="2021-07-01T00:00:00"/>
    <n v="1"/>
    <n v="0"/>
    <d v="2021-06-01T00:00:00"/>
    <n v="0"/>
    <n v="10"/>
    <n v="2"/>
    <n v="20"/>
  </r>
  <r>
    <x v="389"/>
    <x v="0"/>
    <m/>
    <m/>
    <m/>
    <n v="0"/>
    <n v="2"/>
    <d v="2021-06-01T00:00:00"/>
    <d v="2021-07-01T00:00:00"/>
    <n v="1"/>
    <n v="0"/>
    <d v="2021-06-01T00:00:00"/>
    <n v="0"/>
    <n v="10"/>
    <n v="2"/>
    <n v="20"/>
  </r>
  <r>
    <x v="390"/>
    <x v="0"/>
    <m/>
    <m/>
    <m/>
    <n v="0"/>
    <n v="1"/>
    <d v="2021-06-01T00:00:00"/>
    <d v="2021-07-01T00:00:00"/>
    <n v="1"/>
    <n v="0"/>
    <d v="2021-06-01T00:00:00"/>
    <n v="0"/>
    <n v="10"/>
    <n v="1"/>
    <n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B5A77E-48FC-3448-A548-DCD8AC0B2F6A}"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Rows">
  <location ref="A3:B22" firstHeaderRow="1" firstDataRow="1" firstDataCol="1"/>
  <pivotFields count="18">
    <pivotField showAll="0"/>
    <pivotField axis="axisRow" showAll="0">
      <items count="5">
        <item n="Basic" h="1" x="0"/>
        <item h="1"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Row"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name="Paid Category" axis="axisRow" showAll="0">
      <items count="3">
        <item n="Unpaid" x="0"/>
        <item n="Paid"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4">
    <field x="11"/>
    <field x="1"/>
    <field x="14"/>
    <field x="5"/>
  </rowFields>
  <rowItems count="19">
    <i>
      <x v="21"/>
    </i>
    <i r="1">
      <x v="3"/>
    </i>
    <i r="2">
      <x v="1"/>
    </i>
    <i r="3">
      <x v="1"/>
    </i>
    <i r="3">
      <x v="2"/>
    </i>
    <i r="3">
      <x v="3"/>
    </i>
    <i>
      <x v="22"/>
    </i>
    <i r="1">
      <x v="3"/>
    </i>
    <i r="2">
      <x v="1"/>
    </i>
    <i r="3">
      <x v="1"/>
    </i>
    <i r="3">
      <x v="2"/>
    </i>
    <i r="3">
      <x v="3"/>
    </i>
    <i>
      <x v="23"/>
    </i>
    <i r="1">
      <x v="3"/>
    </i>
    <i r="2">
      <x v="1"/>
    </i>
    <i r="3">
      <x v="1"/>
    </i>
    <i r="3">
      <x v="2"/>
    </i>
    <i r="3">
      <x v="3"/>
    </i>
    <i t="grand">
      <x/>
    </i>
  </rowItems>
  <colItems count="1">
    <i/>
  </colItems>
  <dataFields count="1">
    <dataField name="Sum of Sales Amount" fld="12" baseField="0" baseItem="0"/>
  </dataFields>
  <pivotTableStyleInfo name="PivotStyleLight16" showRowHeaders="1" showColHeaders="1" showRowStripes="0" showColStripes="0" showLastColumn="1"/>
  <filters count="1">
    <filter fld="11" type="dateBetween" evalOrder="-1" id="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5BDC4D-1E84-0F40-8104-C7584E87734F}"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10" firstHeaderRow="1" firstDataRow="1" firstDataCol="1"/>
  <pivotFields count="18">
    <pivotField showAll="0"/>
    <pivotField axis="axisRow" showAll="0">
      <items count="5">
        <item h="1" x="0"/>
        <item x="2"/>
        <item h="1" x="3"/>
        <item h="1" x="1"/>
        <item t="default"/>
      </items>
    </pivotField>
    <pivotField showAll="0"/>
    <pivotField showAll="0"/>
    <pivotField showAll="0"/>
    <pivotField dataFiel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Row"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dragToRow="0" dragToCol="0" dragToPage="0" showAll="0" defaultSubtotal="0"/>
    <pivotField showAll="0" defaultSubtotal="0">
      <items count="2">
        <item x="0"/>
        <item x="1"/>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11"/>
    <field x="1"/>
  </rowFields>
  <rowItems count="7">
    <i>
      <x v="21"/>
    </i>
    <i r="1">
      <x v="1"/>
    </i>
    <i>
      <x v="22"/>
    </i>
    <i r="1">
      <x v="1"/>
    </i>
    <i>
      <x v="23"/>
    </i>
    <i r="1">
      <x v="1"/>
    </i>
    <i t="grand">
      <x/>
    </i>
  </rowItems>
  <colItems count="1">
    <i/>
  </colItems>
  <dataFields count="1">
    <dataField name="Count of Licenses Bought" fld="5" subtotal="count" baseField="0" baseItem="0"/>
  </dataFields>
  <pivotTableStyleInfo name="PivotStyleLight16" showRowHeaders="1" showColHeaders="1" showRowStripes="0" showColStripes="0" showLastColumn="1"/>
  <filters count="1">
    <filter fld="11" type="dateBetween" evalOrder="-1" id="24"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AFF7A7-2F50-204D-B0EF-254A6C9BB1A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6">
    <pivotField showAll="0"/>
    <pivotField showAll="0"/>
    <pivotField showAll="0"/>
    <pivotField showAll="0"/>
    <pivotField showAll="0"/>
    <pivotField showAll="0"/>
    <pivotField showAll="0"/>
    <pivotField numFmtId="14" showAll="0"/>
    <pivotField numFmtId="14" showAll="0"/>
    <pivotField showAll="0"/>
    <pivotField showAll="0"/>
    <pivotField numFmtId="14" showAll="0"/>
    <pivotField showAll="0"/>
    <pivotField numFmtId="164" showAll="0"/>
    <pivotField numFmtId="38" showAll="0"/>
    <pivotField dataField="1" numFmtId="164" showAll="0"/>
  </pivotFields>
  <rowItems count="1">
    <i/>
  </rowItems>
  <colItems count="1">
    <i/>
  </colItems>
  <dataFields count="1">
    <dataField name="Sum of Total Upsell $"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80AAA26D-BE44-5748-B29F-CBD2B08FE29E}" sourceName="Subscription Type">
  <pivotTables>
    <pivotTable tabId="15" name="PivotTable2"/>
  </pivotTables>
  <data>
    <tabular pivotCacheId="328929993">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1" xr10:uid="{0EB432E1-3F8D-CE41-8B5C-06F9F5880F8B}" sourceName="Subscription Type">
  <pivotTables>
    <pivotTable tabId="12" name="PivotTable3"/>
  </pivotTables>
  <data>
    <tabular pivotCacheId="328929993">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1" xr10:uid="{A5DD7B3B-0ABC-9E4F-BB8F-91E8DB5C52E4}" cache="Slicer_Subscription_Type1" caption="Subscription 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2FB38125-4115-2149-95DA-ED2F787F8547}" cache="Slicer_Subscription_Type" caption="Subscription Typ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B5E4B1-9BC5-4B48-BA5C-D49C455E666B}" name="Table1" displayName="Table1" ref="A1:T2221" totalsRowShown="0">
  <autoFilter ref="A1:T2221" xr:uid="{48B5E4B1-9BC5-4B48-BA5C-D49C455E666B}"/>
  <sortState xmlns:xlrd2="http://schemas.microsoft.com/office/spreadsheetml/2017/richdata2" ref="A2149:S2200">
    <sortCondition descending="1" ref="S1:S2221"/>
  </sortState>
  <tableColumns count="20">
    <tableColumn id="1" xr3:uid="{45E5E1D9-8667-6944-A552-07FFACE5C830}" name="Customer ID"/>
    <tableColumn id="2" xr3:uid="{4ED4B3E1-165A-2842-AE1B-FEE1974A7A21}" name="Subscription Type"/>
    <tableColumn id="3" xr3:uid="{AE7E9F76-697E-464E-9870-FDEDE249E345}" name="Contract Length (Months)"/>
    <tableColumn id="4" xr3:uid="{1CC54D9D-66AB-CA4A-B088-906A55F54C69}" name="Current Contract Start"/>
    <tableColumn id="5" xr3:uid="{9051B155-EACF-5D44-B332-12FD68ECE124}" name="Current Contract End"/>
    <tableColumn id="6" xr3:uid="{B5172D87-8EFA-BC4C-BE20-DAD32F77873E}" name="Licenses Bought"/>
    <tableColumn id="7" xr3:uid="{3498F9C0-807A-CB43-BC4E-FDFCD0B020DA}" name="Number of Users"/>
    <tableColumn id="8" xr3:uid="{DCF48F92-456D-8942-BDBF-E4426F8F52B6}" name="Account Creation Month" dataDxfId="36"/>
    <tableColumn id="9" xr3:uid="{F90C33EC-6C99-4D45-A332-EB5CFF1883A2}" name="Last Active" dataDxfId="35"/>
    <tableColumn id="10" xr3:uid="{3966D089-F66A-DF4E-9908-659948F2DE4E}" name="Months Active"/>
    <tableColumn id="11" xr3:uid="{398DA7CB-A148-8C4F-9846-1F58B5CAA966}" name="Months Since Last Active"/>
    <tableColumn id="12" xr3:uid="{7B2EBC71-9166-124C-B19A-AAF3375B130A}" name="Sales Month" dataDxfId="34"/>
    <tableColumn id="13" xr3:uid="{CAE629C0-E36A-3A40-827D-90B90FC90BCA}" name="Sales Amount"/>
    <tableColumn id="14" xr3:uid="{00578125-05D4-CC4C-BF30-9300F131E865}" name="Upsell $ Per Non-Paying User" dataDxfId="33">
      <calculatedColumnFormula array="1">_xlfn.SWITCH(Table1[[#This Row],[Subscription Type]],"Basic",10,"Premium",10,"Business",25,"Enterprise",27)</calculatedColumnFormula>
    </tableColumn>
    <tableColumn id="15" xr3:uid="{9E75D30D-EA1D-6044-9E55-5BCA6A77C680}" name="Non-Paying Users" dataDxfId="32">
      <calculatedColumnFormula>IF(Table1[[#This Row],[Number of Users]]-Table1[[#This Row],[Licenses Bought]]&lt;0, 0, Table1[[#This Row],[Number of Users]]-Table1[[#This Row],[Licenses Bought]])</calculatedColumnFormula>
    </tableColumn>
    <tableColumn id="16" xr3:uid="{981730FA-3266-2B41-82AE-39B373EE6A86}" name="Total Upsell $" dataDxfId="31">
      <calculatedColumnFormula>IF(MAX(Sales Month), Table1[[#This Row],[Upsell $ Per Non-Paying User]] * Table1[[#This Row],[Non-Paying Users]])</calculatedColumnFormula>
    </tableColumn>
    <tableColumn id="17" xr3:uid="{4A08A62D-259D-D646-A941-DB610ACCDE5B}" name="Current Upsell $" dataDxfId="30">
      <calculatedColumnFormula>IF(Table1[[#This Row],[Sales Month]]=MAX(Table1[Sales Month]),Table1[[#This Row],[Upsell $ Per Non-Paying User]]*Table1[[#This Row],[Non-Paying Users]],0)</calculatedColumnFormula>
    </tableColumn>
    <tableColumn id="18" xr3:uid="{78F9C5FB-5DF5-B741-A717-FF259F27C6F7}" name="Upsell Priorities " dataDxfId="29">
      <calculatedColumnFormula array="1">_xlfn.IFS(Table1[[#This Row],[Current Upsell $]]=0," ",Table1[[#This Row],[Current Upsell $]]&gt;=400,"High",Table1[[#This Row],[Current Upsell $]]&gt;=100,"Medium",Table1[[#This Row],[Current Upsell $]]&lt;100,"Low")</calculatedColumnFormula>
    </tableColumn>
    <tableColumn id="19" xr3:uid="{1CDC6B56-E644-8841-8BB7-F5732261989D}" name="Upsell Account Detail" dataDxfId="28">
      <calculatedColumnFormula>_xlfn.CONCAT(Table1[[#This Row],[Subscription Type]]," ",Table1[[#This Row],[Upsell Priorities ]], " ",TEXT(Table1[[#This Row],[Current Upsell $]],"$#,#"))</calculatedColumnFormula>
    </tableColumn>
    <tableColumn id="20" xr3:uid="{52FA476A-F7AC-4F49-A178-00F44528A685}" name="Number of Customers " dataDxfId="27">
      <calculatedColumnFormula>COUNTIF(Table1[Sales Month],Table1[[#This Row],[Sales Month]])</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8B3D77-0AE1-8244-951D-254F7FC1C80B}" name="Sales_Trends" displayName="Sales_Trends" ref="A1:K13" totalsRowShown="0">
  <autoFilter ref="A1:K13" xr:uid="{FE8B3D77-0AE1-8244-951D-254F7FC1C80B}"/>
  <tableColumns count="11">
    <tableColumn id="1" xr3:uid="{F839646F-4203-FB4C-9F3A-53BF5F49F5A8}" name="Sales Month"/>
    <tableColumn id="2" xr3:uid="{08896B83-5064-9243-93B4-AD9E774FA750}" name="Number of Customers " dataDxfId="26">
      <calculatedColumnFormula>COUNTIF('Account Sales History'!L:L, Sales_Trends[[#This Row],[Sales Month]])</calculatedColumnFormula>
    </tableColumn>
    <tableColumn id="3" xr3:uid="{263C3066-B9E6-904B-92E2-1063D0B90813}" name="Total Sales " dataDxfId="25">
      <calculatedColumnFormula>SUMIF('Account Sales History'!L:L,Sales_Trends[[#This Row],[Sales Month]],'Account Sales History'!M:M)</calculatedColumnFormula>
    </tableColumn>
    <tableColumn id="4" xr3:uid="{C3ACD179-4DA7-114A-8D02-045FF8FB739E}" name="Avg Sales Per Customer" dataDxfId="24">
      <calculatedColumnFormula xml:space="preserve"> Sales_Trends[[#This Row],[Total Sales ]]/Sales_Trends[[#This Row],[Number of Customers ]]</calculatedColumnFormula>
    </tableColumn>
    <tableColumn id="5" xr3:uid="{D00C25AB-84BE-FF46-8D51-8E859A28E245}" name="Non-paying Customers" dataDxfId="23">
      <calculatedColumnFormula>COUNTIFS(Table1[Sales Month],Sales_Trends[[#This Row],[Sales Month]],Table1[Subscription Type],"Basic")</calculatedColumnFormula>
    </tableColumn>
    <tableColumn id="6" xr3:uid="{AE73F5D1-B1DE-9C4D-9540-F58C11BD169D}" name="Paying Customers" dataDxfId="22">
      <calculatedColumnFormula>COUNTIFS(Table1[Sales Month],Sales_Trends[[#This Row],[Sales Month]],Table1[Subscription Type],"&lt;&gt;Basic")</calculatedColumnFormula>
    </tableColumn>
    <tableColumn id="7" xr3:uid="{E1CCE740-8351-F548-9E04-D98D123261BF}" name="Basic to Paying Ratio" dataDxfId="21">
      <calculatedColumnFormula>Sales_Trends[[#This Row],[Non-paying Customers]]/Sales_Trends[[#This Row],[Paying Customers]]</calculatedColumnFormula>
    </tableColumn>
    <tableColumn id="8" xr3:uid="{9E52BFF6-952B-874F-9A77-CD125C8F3100}" name="Premium Sales " dataDxfId="20">
      <calculatedColumnFormula>SUMIFS(Table1[Sales Amount],Table1[Sales Month],Sales_Trends[[#This Row],[Sales Month]],Table1[Subscription Type],"Premium")</calculatedColumnFormula>
    </tableColumn>
    <tableColumn id="9" xr3:uid="{90E531A7-E269-9449-92FB-B73A2E4924C1}" name="Business Sales " dataDxfId="19">
      <calculatedColumnFormula>SUMIFS(Table1[Sales Amount],Table1[Sales Month],Sales_Trends[[#This Row],[Sales Month]],Table1[Subscription Type],"Business")</calculatedColumnFormula>
    </tableColumn>
    <tableColumn id="10" xr3:uid="{00D436E0-FFCA-6F40-A3AC-1790FB815218}" name="Enterprise Sales " dataDxfId="18">
      <calculatedColumnFormula>SUMIFS(Table1[Sales Amount],Table1[Sales Month],Sales_Trends[[#This Row],[Sales Month]],Table1[Subscription Type],"Enterprise")</calculatedColumnFormula>
    </tableColumn>
    <tableColumn id="11" xr3:uid="{CDFCD34E-3498-2F4C-A0A1-B1EAF3C218F3}" name="Enterprise Sales Share" dataDxfId="17">
      <calculatedColumnFormula>Sales_Trends[[#This Row],[Enterprise Sales ]]/Sales_Trends[[#This Row],[Total Sales ]]</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7956A60-C76D-4C41-B98F-59C3FD259A19}" name="Scenario1" displayName="Scenario1" ref="A1:D6" totalsRowCount="1">
  <autoFilter ref="A1:D5" xr:uid="{F7956A60-C76D-4C41-B98F-59C3FD259A19}"/>
  <tableColumns count="4">
    <tableColumn id="7" xr3:uid="{8EB1CDEB-8274-134C-8E48-28EB6692C1DB}" name="Subscription Type" totalsRowLabel="Total"/>
    <tableColumn id="1" xr3:uid="{A17B6051-F388-734C-9B20-440BFB9EBF06}" name="Upsell Opportunity" dataDxfId="16">
      <calculatedColumnFormula>SUMIF(Table1[Subscription Type],Scenario1[[#This Row],[Subscription Type]],Table1[Current Upsell $])</calculatedColumnFormula>
    </tableColumn>
    <tableColumn id="2" xr3:uid="{17B70FF5-53CF-AD4C-A5E9-5115DA287707}" name="Conversion Rates"/>
    <tableColumn id="3" xr3:uid="{F0716B9C-E244-0B4F-8985-B6E7D1D4D381}" name="Projected Upsell Amount " totalsRowFunction="sum" dataDxfId="15">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E04806-2CC2-6D46-8721-0EA58707DDB8}" name="Scenario2" displayName="Scenario2" ref="A9:C10" totalsRowShown="0" dataDxfId="14">
  <autoFilter ref="A9:C10" xr:uid="{AEE04806-2CC2-6D46-8721-0EA58707DDB8}"/>
  <tableColumns count="3">
    <tableColumn id="1" xr3:uid="{1A859DF8-9A21-FC4D-B2A9-AD544DEA2AC1}" name="Sales Last Month" dataDxfId="13">
      <calculatedColumnFormula>SUMIF(Table1[Sales Month],MAX(Table1[Sales Month]),Table1[Sales Amount])</calculatedColumnFormula>
    </tableColumn>
    <tableColumn id="2" xr3:uid="{1A107003-3656-974D-A79C-2DE41694800F}" name="Growth Rate" dataDxfId="12"/>
    <tableColumn id="3" xr3:uid="{70A0C2BE-364B-864F-A705-EB1F82469725}" name="Sales Target" dataDxfId="11">
      <calculatedColumnFormula xml:space="preserve"> SUM(Scenario2[[#This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90788A4-9CA4-7245-B475-DCE4BD7AEECE}" name="Scenario3" displayName="Scenario3" ref="A13:E17" totalsRowCount="1">
  <autoFilter ref="A13:E16" xr:uid="{290788A4-9CA4-7245-B475-DCE4BD7AEECE}"/>
  <tableColumns count="5">
    <tableColumn id="1" xr3:uid="{52718FA1-0C0A-6148-8F3C-C482EF9A0AD9}" name="Subscription Type" totalsRowLabel="Total"/>
    <tableColumn id="2" xr3:uid="{C6A087C3-18BC-234C-8E47-EDFE8AA3801D}" name="License Price"/>
    <tableColumn id="3" xr3:uid="{9D2C785C-98F1-A748-911D-018830133283}" name="Licenses Bought" dataDxfId="10">
      <calculatedColumnFormula>SUMIFS(Table1[Licenses Bought],Table1[Sales Month],MAX(Table1[Sales Month]),Table1[Subscription Type],Scenario3[[#This Row],[Subscription Type]])</calculatedColumnFormula>
    </tableColumn>
    <tableColumn id="5" xr3:uid="{CC7EC438-5CE2-4C4A-B81B-A49B202AE768}" name="Elasticity" dataDxfId="9"/>
    <tableColumn id="4" xr3:uid="{8BA94756-2802-A143-A818-393E5874455D}" name="Projected Sales" totalsRowFunction="custom" dataDxfId="8" totalsRowDxfId="7">
      <calculatedColumnFormula>Scenario3[[#This Row],[License Price]]*Scenario3[[#This Row],[Licenses Bought]]*(1+Scenario3[[#This Row],[Elasticity]])</calculatedColumnFormula>
      <totalsRowFormula>SUBTOTAL(9,Scenario3[Projected Sales])</totalsRow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F20A03-4CAF-D644-A8D8-D035D6E3A392}" name="Table3" displayName="Table3" ref="A1:D26" totalsRowShown="0">
  <autoFilter ref="A1:D26" xr:uid="{D6F20A03-4CAF-D644-A8D8-D035D6E3A392}"/>
  <tableColumns count="4">
    <tableColumn id="1" xr3:uid="{CE985062-35EF-0641-A9A5-C54F733D0E45}" name="Sales Month"/>
    <tableColumn id="2" xr3:uid="{161FEA46-8F67-B842-B925-D7860FA643C6}" name="Total Sales " dataDxfId="6">
      <calculatedColumnFormula>SUMIF(Table1[Sales Month],Table3[[#This Row],[Sales Month]],Table1[Sales Amount])</calculatedColumnFormula>
    </tableColumn>
    <tableColumn id="3" xr3:uid="{7C4A7F68-A96F-7B46-A793-58B3CA26E6F1}" name="SMA Forecast"/>
    <tableColumn id="4" xr3:uid="{C4023EB1-21A3-194C-85B4-7828C08619CB}" name="WMA Forecas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4035FA1-E32A-2B48-9A1E-BA586FF11751}" name="Table5" displayName="Table5" ref="A1:F37" totalsRowShown="0" tableBorderDxfId="5">
  <autoFilter ref="A1:F37" xr:uid="{A4035FA1-E32A-2B48-9A1E-BA586FF11751}"/>
  <tableColumns count="6">
    <tableColumn id="1" xr3:uid="{CAD8D2AC-D093-6247-909C-832C64124B73}" name="Sales Month" dataDxfId="4"/>
    <tableColumn id="2" xr3:uid="{26DFD8A7-492C-B04B-BD85-C04B5BC2641A}" name="Total Sales "/>
    <tableColumn id="3" xr3:uid="{D31EE609-8AD5-354D-AC6C-F4AE4B6E9E90}" name="Forecast 1 " dataDxfId="3">
      <calculatedColumnFormula>_xlfn.FORECAST.ETS(A2,$B$2:$B$25,$A$2:$A$25,1)</calculatedColumnFormula>
    </tableColumn>
    <tableColumn id="4" xr3:uid="{257F225B-0736-4E4F-86D2-926566BF0D07}" name="Margin of error">
      <calculatedColumnFormula>_xlfn.FORECAST.ETS.CONFINT(A2,$B$2:$B$25,$A$2:$A$25,0.9,1)</calculatedColumnFormula>
    </tableColumn>
    <tableColumn id="5" xr3:uid="{2D6C1E8B-586E-1A4A-B3E0-B8685EEE9603}" name="Lower Bound" dataDxfId="2">
      <calculatedColumnFormula>Table5[[#This Row],[Forecast 1 ]]-Table5[[#This Row],[Margin of error]]</calculatedColumnFormula>
    </tableColumn>
    <tableColumn id="6" xr3:uid="{3FF90A12-D205-CE4B-8CDB-DC7C71E14700}" name="Upper bound 1" dataDxfId="1">
      <calculatedColumnFormula>Table5[[#This Row],[Forecast 1 ]]+Table5[[#This Row],[Margin of error]]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8261B63-72DE-E344-A264-F7A59277858A}" sourceName="Sales Month">
  <pivotTables>
    <pivotTable tabId="15" name="PivotTable2"/>
  </pivotTables>
  <state minimalRefreshVersion="6" lastRefreshVersion="6" pivotCacheId="328929993" filterType="dateBetween">
    <selection startDate="2021-04-01T00:00:00" endDate="2021-06-30T00:00:00"/>
    <bounds startDate="2019-01-01T00:00:00" endDate="2022-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1" xr10:uid="{9712ACE8-919C-304C-BB1A-259E9F669983}" sourceName="Sales Month">
  <pivotTables>
    <pivotTable tabId="12" name="PivotTable3"/>
  </pivotTables>
  <state minimalRefreshVersion="6" lastRefreshVersion="6" pivotCacheId="328929993"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1" xr10:uid="{5905A97F-A644-0A45-856C-DBA68A3BC01A}" cache="NativeTimeline_Sales_Month1" caption="Sales Month" level="1" selectionLevel="1" scrollPosition="2019-08-05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883A0166-FD1F-E746-9D81-71B5A9E2ABB4}" cache="NativeTimeline_Sales_Month" caption="Sales Month" level="1" selectionLevel="1" scrollPosition="2019-07-3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59182-9F80-6040-A2DA-4ACD387FD080}">
  <dimension ref="A3:B39"/>
  <sheetViews>
    <sheetView zoomScale="125" workbookViewId="0">
      <selection activeCell="A39" sqref="A39"/>
    </sheetView>
  </sheetViews>
  <sheetFormatPr baseColWidth="10" defaultRowHeight="16" x14ac:dyDescent="0.2"/>
  <cols>
    <col min="1" max="1" width="15.1640625" bestFit="1" customWidth="1"/>
    <col min="2" max="2" width="19" bestFit="1" customWidth="1"/>
    <col min="3" max="3" width="12.1640625" bestFit="1" customWidth="1"/>
    <col min="4" max="4" width="43.1640625" customWidth="1"/>
  </cols>
  <sheetData>
    <row r="3" spans="1:2" x14ac:dyDescent="0.2">
      <c r="A3" s="2" t="s">
        <v>20</v>
      </c>
      <c r="B3" t="s">
        <v>25</v>
      </c>
    </row>
    <row r="4" spans="1:2" x14ac:dyDescent="0.2">
      <c r="A4" s="5">
        <v>44287</v>
      </c>
      <c r="B4">
        <v>16750</v>
      </c>
    </row>
    <row r="5" spans="1:2" x14ac:dyDescent="0.2">
      <c r="A5" s="3" t="s">
        <v>0</v>
      </c>
      <c r="B5">
        <v>16750</v>
      </c>
    </row>
    <row r="6" spans="1:2" x14ac:dyDescent="0.2">
      <c r="A6" s="4" t="s">
        <v>19</v>
      </c>
      <c r="B6">
        <v>16750</v>
      </c>
    </row>
    <row r="7" spans="1:2" x14ac:dyDescent="0.2">
      <c r="A7" s="6" t="s">
        <v>22</v>
      </c>
      <c r="B7">
        <v>5190</v>
      </c>
    </row>
    <row r="8" spans="1:2" x14ac:dyDescent="0.2">
      <c r="A8" s="6" t="s">
        <v>23</v>
      </c>
      <c r="B8">
        <v>8270</v>
      </c>
    </row>
    <row r="9" spans="1:2" x14ac:dyDescent="0.2">
      <c r="A9" s="6" t="s">
        <v>24</v>
      </c>
      <c r="B9">
        <v>3290</v>
      </c>
    </row>
    <row r="10" spans="1:2" x14ac:dyDescent="0.2">
      <c r="A10" s="5">
        <v>44317</v>
      </c>
      <c r="B10">
        <v>19180</v>
      </c>
    </row>
    <row r="11" spans="1:2" x14ac:dyDescent="0.2">
      <c r="A11" s="3" t="s">
        <v>0</v>
      </c>
      <c r="B11">
        <v>19180</v>
      </c>
    </row>
    <row r="12" spans="1:2" x14ac:dyDescent="0.2">
      <c r="A12" s="4" t="s">
        <v>19</v>
      </c>
      <c r="B12">
        <v>19180</v>
      </c>
    </row>
    <row r="13" spans="1:2" x14ac:dyDescent="0.2">
      <c r="A13" s="6" t="s">
        <v>22</v>
      </c>
      <c r="B13">
        <v>4330</v>
      </c>
    </row>
    <row r="14" spans="1:2" x14ac:dyDescent="0.2">
      <c r="A14" s="6" t="s">
        <v>23</v>
      </c>
      <c r="B14">
        <v>11560</v>
      </c>
    </row>
    <row r="15" spans="1:2" x14ac:dyDescent="0.2">
      <c r="A15" s="6" t="s">
        <v>24</v>
      </c>
      <c r="B15">
        <v>3290</v>
      </c>
    </row>
    <row r="16" spans="1:2" x14ac:dyDescent="0.2">
      <c r="A16" s="5">
        <v>44348</v>
      </c>
      <c r="B16">
        <v>22120</v>
      </c>
    </row>
    <row r="17" spans="1:2" x14ac:dyDescent="0.2">
      <c r="A17" s="3" t="s">
        <v>0</v>
      </c>
      <c r="B17">
        <v>22120</v>
      </c>
    </row>
    <row r="18" spans="1:2" x14ac:dyDescent="0.2">
      <c r="A18" s="4" t="s">
        <v>19</v>
      </c>
      <c r="B18">
        <v>22120</v>
      </c>
    </row>
    <row r="19" spans="1:2" x14ac:dyDescent="0.2">
      <c r="A19" s="6" t="s">
        <v>22</v>
      </c>
      <c r="B19">
        <v>6370</v>
      </c>
    </row>
    <row r="20" spans="1:2" x14ac:dyDescent="0.2">
      <c r="A20" s="6" t="s">
        <v>23</v>
      </c>
      <c r="B20">
        <v>11350</v>
      </c>
    </row>
    <row r="21" spans="1:2" x14ac:dyDescent="0.2">
      <c r="A21" s="6" t="s">
        <v>24</v>
      </c>
      <c r="B21">
        <v>4400</v>
      </c>
    </row>
    <row r="22" spans="1:2" x14ac:dyDescent="0.2">
      <c r="A22" s="5" t="s">
        <v>18</v>
      </c>
      <c r="B22">
        <v>58050</v>
      </c>
    </row>
    <row r="39" spans="1:1" ht="409.6" x14ac:dyDescent="0.2">
      <c r="A39" s="7" t="s">
        <v>26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AFFEA-2EA3-0948-9C63-869B80290052}">
  <dimension ref="A3:B10"/>
  <sheetViews>
    <sheetView workbookViewId="0">
      <selection activeCell="B10" sqref="B10"/>
    </sheetView>
  </sheetViews>
  <sheetFormatPr baseColWidth="10" defaultRowHeight="16" x14ac:dyDescent="0.2"/>
  <cols>
    <col min="1" max="1" width="13" bestFit="1" customWidth="1"/>
    <col min="2" max="2" width="22" bestFit="1" customWidth="1"/>
  </cols>
  <sheetData>
    <row r="3" spans="1:2" x14ac:dyDescent="0.2">
      <c r="A3" s="2" t="s">
        <v>17</v>
      </c>
      <c r="B3" t="s">
        <v>21</v>
      </c>
    </row>
    <row r="4" spans="1:2" x14ac:dyDescent="0.2">
      <c r="A4" s="5">
        <v>44287</v>
      </c>
      <c r="B4">
        <v>29</v>
      </c>
    </row>
    <row r="5" spans="1:2" x14ac:dyDescent="0.2">
      <c r="A5" s="3" t="s">
        <v>1</v>
      </c>
      <c r="B5">
        <v>29</v>
      </c>
    </row>
    <row r="6" spans="1:2" x14ac:dyDescent="0.2">
      <c r="A6" s="5">
        <v>44317</v>
      </c>
      <c r="B6">
        <v>35</v>
      </c>
    </row>
    <row r="7" spans="1:2" x14ac:dyDescent="0.2">
      <c r="A7" s="3" t="s">
        <v>1</v>
      </c>
      <c r="B7">
        <v>35</v>
      </c>
    </row>
    <row r="8" spans="1:2" x14ac:dyDescent="0.2">
      <c r="A8" s="5">
        <v>44348</v>
      </c>
      <c r="B8">
        <v>36</v>
      </c>
    </row>
    <row r="9" spans="1:2" x14ac:dyDescent="0.2">
      <c r="A9" s="3" t="s">
        <v>1</v>
      </c>
      <c r="B9">
        <v>36</v>
      </c>
    </row>
    <row r="10" spans="1:2" x14ac:dyDescent="0.2">
      <c r="A10" s="5" t="s">
        <v>18</v>
      </c>
      <c r="B10">
        <v>100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329E-D961-3D46-9FA2-0C11D19BBC12}">
  <dimension ref="A3:A4"/>
  <sheetViews>
    <sheetView workbookViewId="0">
      <selection activeCell="A4" sqref="A4"/>
    </sheetView>
  </sheetViews>
  <sheetFormatPr baseColWidth="10" defaultRowHeight="16" x14ac:dyDescent="0.2"/>
  <cols>
    <col min="1" max="1" width="19" bestFit="1" customWidth="1"/>
  </cols>
  <sheetData>
    <row r="3" spans="1:1" x14ac:dyDescent="0.2">
      <c r="A3" t="s">
        <v>30</v>
      </c>
    </row>
    <row r="4" spans="1:1" x14ac:dyDescent="0.2">
      <c r="A4">
        <v>272473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T9385"/>
  <sheetViews>
    <sheetView topLeftCell="R23" workbookViewId="0">
      <selection activeCell="T2" sqref="T2"/>
    </sheetView>
  </sheetViews>
  <sheetFormatPr baseColWidth="10" defaultRowHeight="16" x14ac:dyDescent="0.2"/>
  <cols>
    <col min="1" max="1" width="13.6640625" customWidth="1"/>
    <col min="2" max="2" width="18" bestFit="1" customWidth="1"/>
    <col min="3" max="3" width="24.33203125" customWidth="1"/>
    <col min="4" max="4" width="21.33203125" customWidth="1"/>
    <col min="5" max="5" width="20.33203125" customWidth="1"/>
    <col min="6" max="6" width="16.6640625" customWidth="1"/>
    <col min="7" max="7" width="17.6640625" bestFit="1" customWidth="1"/>
    <col min="8" max="8" width="23.1640625" customWidth="1"/>
    <col min="9" max="9" width="14" bestFit="1" customWidth="1"/>
    <col min="10" max="10" width="21.5" bestFit="1" customWidth="1"/>
    <col min="11" max="11" width="24" customWidth="1"/>
    <col min="12" max="12" width="18.33203125" customWidth="1"/>
    <col min="13" max="13" width="14.83203125" customWidth="1"/>
    <col min="14" max="14" width="21.83203125" bestFit="1" customWidth="1"/>
    <col min="15" max="15" width="11.33203125" bestFit="1" customWidth="1"/>
    <col min="16" max="16" width="12.5" bestFit="1" customWidth="1"/>
    <col min="18" max="18" width="19.33203125" customWidth="1"/>
    <col min="19" max="20" width="21.6640625" customWidth="1"/>
  </cols>
  <sheetData>
    <row r="1" spans="1:20" x14ac:dyDescent="0.2">
      <c r="A1" t="s">
        <v>16</v>
      </c>
      <c r="B1" t="s">
        <v>14</v>
      </c>
      <c r="C1" t="s">
        <v>7</v>
      </c>
      <c r="D1" t="s">
        <v>5</v>
      </c>
      <c r="E1" t="s">
        <v>6</v>
      </c>
      <c r="F1" t="s">
        <v>4</v>
      </c>
      <c r="G1" t="s">
        <v>15</v>
      </c>
      <c r="H1" t="s">
        <v>8</v>
      </c>
      <c r="I1" t="s">
        <v>10</v>
      </c>
      <c r="J1" t="s">
        <v>9</v>
      </c>
      <c r="K1" t="s">
        <v>11</v>
      </c>
      <c r="L1" t="s">
        <v>12</v>
      </c>
      <c r="M1" t="s">
        <v>13</v>
      </c>
      <c r="N1" s="8" t="s">
        <v>27</v>
      </c>
      <c r="O1" t="s">
        <v>28</v>
      </c>
      <c r="P1" t="s">
        <v>29</v>
      </c>
      <c r="Q1" t="s">
        <v>31</v>
      </c>
      <c r="R1" t="s">
        <v>32</v>
      </c>
      <c r="S1" t="s">
        <v>33</v>
      </c>
      <c r="T1" t="s">
        <v>34</v>
      </c>
    </row>
    <row r="2" spans="1:20" x14ac:dyDescent="0.2">
      <c r="A2">
        <v>100001</v>
      </c>
      <c r="B2" t="s">
        <v>3</v>
      </c>
      <c r="F2">
        <v>0</v>
      </c>
      <c r="G2">
        <v>12</v>
      </c>
      <c r="H2" s="1">
        <v>43647</v>
      </c>
      <c r="I2" s="1">
        <v>43891</v>
      </c>
      <c r="J2">
        <v>8</v>
      </c>
      <c r="K2">
        <v>15</v>
      </c>
      <c r="L2" s="1">
        <v>43647</v>
      </c>
      <c r="M2">
        <v>0</v>
      </c>
      <c r="N2" s="8" cm="1">
        <f t="array" ref="N2">_xlfn.SWITCH(Table1[[#This Row],[Subscription Type]],"Basic",10,"Premium",10,"Business",25,"Enterprise",27)</f>
        <v>10</v>
      </c>
      <c r="O2" s="9">
        <f>IF(Table1[[#This Row],[Number of Users]]-Table1[[#This Row],[Licenses Bought]]&lt;0, 0, Table1[[#This Row],[Number of Users]]-Table1[[#This Row],[Licenses Bought]])</f>
        <v>12</v>
      </c>
      <c r="P2" s="8">
        <f>Table1[[#This Row],[Upsell $ Per Non-Paying User]] * Table1[[#This Row],[Non-Paying Users]]</f>
        <v>120</v>
      </c>
      <c r="Q2">
        <f>IF(Table1[[#This Row],[Sales Month]]=MAX(Table1[Sales Month]),Table1[[#This Row],[Upsell $ Per Non-Paying User]]*Table1[[#This Row],[Non-Paying Users]],0)</f>
        <v>0</v>
      </c>
      <c r="R2" t="str" cm="1">
        <f t="array" ref="R2">_xlfn.IFS(Table1[[#This Row],[Current Upsell $]]=0," ",Table1[[#This Row],[Current Upsell $]]&gt;=400,"High",Table1[[#This Row],[Current Upsell $]]&gt;=100,"Medium",Table1[[#This Row],[Current Upsell $]]&lt;100,"Low")</f>
        <v xml:space="preserve"> </v>
      </c>
      <c r="S2" t="str">
        <f>_xlfn.CONCAT(Table1[[#This Row],[Subscription Type]]," ",Table1[[#This Row],[Upsell Priorities ]], " ",TEXT(Table1[[#This Row],[Current Upsell $]],"$#,#"))</f>
        <v>Basic   $</v>
      </c>
      <c r="T2">
        <f>COUNTIF(Table1[Sales Month],Table1[[#This Row],[Sales Month]])</f>
        <v>2</v>
      </c>
    </row>
    <row r="3" spans="1:20" x14ac:dyDescent="0.2">
      <c r="A3">
        <v>100001</v>
      </c>
      <c r="B3" t="s">
        <v>3</v>
      </c>
      <c r="F3">
        <v>0</v>
      </c>
      <c r="G3">
        <v>11</v>
      </c>
      <c r="H3" s="1">
        <v>43647</v>
      </c>
      <c r="I3" s="1">
        <v>43891</v>
      </c>
      <c r="J3">
        <v>8</v>
      </c>
      <c r="K3">
        <v>15</v>
      </c>
      <c r="L3" s="1">
        <v>43678</v>
      </c>
      <c r="M3">
        <v>0</v>
      </c>
      <c r="N3" s="8" cm="1">
        <f t="array" ref="N3">_xlfn.SWITCH(Table1[[#This Row],[Subscription Type]],"Basic",10,"Premium",10,"Business",25,"Enterprise",27)</f>
        <v>10</v>
      </c>
      <c r="O3" s="9">
        <f>IF(Table1[[#This Row],[Number of Users]]-Table1[[#This Row],[Licenses Bought]]&lt;0, 0, Table1[[#This Row],[Number of Users]]-Table1[[#This Row],[Licenses Bought]])</f>
        <v>11</v>
      </c>
      <c r="P3" s="8">
        <f>Table1[[#This Row],[Upsell $ Per Non-Paying User]] * Table1[[#This Row],[Non-Paying Users]]</f>
        <v>110</v>
      </c>
      <c r="Q3">
        <f>IF(Table1[[#This Row],[Sales Month]]=MAX(Table1[Sales Month]),Table1[[#This Row],[Upsell $ Per Non-Paying User]]*Table1[[#This Row],[Non-Paying Users]],0)</f>
        <v>0</v>
      </c>
      <c r="R3" t="str" cm="1">
        <f t="array" ref="R3">_xlfn.IFS(Table1[[#This Row],[Current Upsell $]]=0," ",Table1[[#This Row],[Current Upsell $]]&gt;=400,"High",Table1[[#This Row],[Current Upsell $]]&gt;=100,"Medium",Table1[[#This Row],[Current Upsell $]]&lt;100,"Low")</f>
        <v xml:space="preserve"> </v>
      </c>
      <c r="S3" t="str">
        <f>_xlfn.CONCAT(Table1[[#This Row],[Subscription Type]]," ",Table1[[#This Row],[Upsell Priorities ]], " ",TEXT(Table1[[#This Row],[Current Upsell $]],"$#,#"))</f>
        <v>Basic   $</v>
      </c>
      <c r="T3">
        <f>COUNTIF(Table1[Sales Month],Table1[[#This Row],[Sales Month]])</f>
        <v>2</v>
      </c>
    </row>
    <row r="4" spans="1:20" x14ac:dyDescent="0.2">
      <c r="A4">
        <v>100001</v>
      </c>
      <c r="B4" t="s">
        <v>3</v>
      </c>
      <c r="F4">
        <v>0</v>
      </c>
      <c r="G4">
        <v>11</v>
      </c>
      <c r="H4" s="1">
        <v>43647</v>
      </c>
      <c r="I4" s="1">
        <v>43891</v>
      </c>
      <c r="J4">
        <v>8</v>
      </c>
      <c r="K4">
        <v>15</v>
      </c>
      <c r="L4" s="1">
        <v>43709</v>
      </c>
      <c r="M4">
        <v>0</v>
      </c>
      <c r="N4" s="8" cm="1">
        <f t="array" ref="N4">_xlfn.SWITCH(Table1[[#This Row],[Subscription Type]],"Basic",10,"Premium",10,"Business",25,"Enterprise",27)</f>
        <v>10</v>
      </c>
      <c r="O4" s="9">
        <f>IF(Table1[[#This Row],[Number of Users]]-Table1[[#This Row],[Licenses Bought]]&lt;0, 0, Table1[[#This Row],[Number of Users]]-Table1[[#This Row],[Licenses Bought]])</f>
        <v>11</v>
      </c>
      <c r="P4" s="8">
        <f>Table1[[#This Row],[Upsell $ Per Non-Paying User]] * Table1[[#This Row],[Non-Paying Users]]</f>
        <v>110</v>
      </c>
      <c r="Q4">
        <f>IF(Table1[[#This Row],[Sales Month]]=MAX(Table1[Sales Month]),Table1[[#This Row],[Upsell $ Per Non-Paying User]]*Table1[[#This Row],[Non-Paying Users]],0)</f>
        <v>0</v>
      </c>
      <c r="R4" t="str" cm="1">
        <f t="array" ref="R4">_xlfn.IFS(Table1[[#This Row],[Current Upsell $]]=0," ",Table1[[#This Row],[Current Upsell $]]&gt;=400,"High",Table1[[#This Row],[Current Upsell $]]&gt;=100,"Medium",Table1[[#This Row],[Current Upsell $]]&lt;100,"Low")</f>
        <v xml:space="preserve"> </v>
      </c>
      <c r="S4" t="str">
        <f>_xlfn.CONCAT(Table1[[#This Row],[Subscription Type]]," ",Table1[[#This Row],[Upsell Priorities ]], " ",TEXT(Table1[[#This Row],[Current Upsell $]],"$#,#"))</f>
        <v>Basic   $</v>
      </c>
      <c r="T4">
        <f>COUNTIF(Table1[Sales Month],Table1[[#This Row],[Sales Month]])</f>
        <v>3</v>
      </c>
    </row>
    <row r="5" spans="1:20" x14ac:dyDescent="0.2">
      <c r="A5">
        <v>100001</v>
      </c>
      <c r="B5" t="s">
        <v>3</v>
      </c>
      <c r="F5">
        <v>0</v>
      </c>
      <c r="G5">
        <v>9</v>
      </c>
      <c r="H5" s="1">
        <v>43647</v>
      </c>
      <c r="I5" s="1">
        <v>43891</v>
      </c>
      <c r="J5">
        <v>8</v>
      </c>
      <c r="K5">
        <v>15</v>
      </c>
      <c r="L5" s="1">
        <v>43739</v>
      </c>
      <c r="M5">
        <v>0</v>
      </c>
      <c r="N5" s="8" cm="1">
        <f t="array" ref="N5">_xlfn.SWITCH(Table1[[#This Row],[Subscription Type]],"Basic",10,"Premium",10,"Business",25,"Enterprise",27)</f>
        <v>10</v>
      </c>
      <c r="O5" s="9">
        <f>IF(Table1[[#This Row],[Number of Users]]-Table1[[#This Row],[Licenses Bought]]&lt;0, 0, Table1[[#This Row],[Number of Users]]-Table1[[#This Row],[Licenses Bought]])</f>
        <v>9</v>
      </c>
      <c r="P5" s="8">
        <f>Table1[[#This Row],[Upsell $ Per Non-Paying User]] * Table1[[#This Row],[Non-Paying Users]]</f>
        <v>90</v>
      </c>
      <c r="Q5">
        <f>IF(Table1[[#This Row],[Sales Month]]=MAX(Table1[Sales Month]),Table1[[#This Row],[Upsell $ Per Non-Paying User]]*Table1[[#This Row],[Non-Paying Users]],0)</f>
        <v>0</v>
      </c>
      <c r="R5" t="str" cm="1">
        <f t="array" ref="R5">_xlfn.IFS(Table1[[#This Row],[Current Upsell $]]=0," ",Table1[[#This Row],[Current Upsell $]]&gt;=400,"High",Table1[[#This Row],[Current Upsell $]]&gt;=100,"Medium",Table1[[#This Row],[Current Upsell $]]&lt;100,"Low")</f>
        <v xml:space="preserve"> </v>
      </c>
      <c r="S5" t="str">
        <f>_xlfn.CONCAT(Table1[[#This Row],[Subscription Type]]," ",Table1[[#This Row],[Upsell Priorities ]], " ",TEXT(Table1[[#This Row],[Current Upsell $]],"$#,#"))</f>
        <v>Basic   $</v>
      </c>
      <c r="T5">
        <f>COUNTIF(Table1[Sales Month],Table1[[#This Row],[Sales Month]])</f>
        <v>3</v>
      </c>
    </row>
    <row r="6" spans="1:20" x14ac:dyDescent="0.2">
      <c r="A6">
        <v>100001</v>
      </c>
      <c r="B6" t="s">
        <v>3</v>
      </c>
      <c r="F6">
        <v>0</v>
      </c>
      <c r="G6">
        <v>11</v>
      </c>
      <c r="H6" s="1">
        <v>43647</v>
      </c>
      <c r="I6" s="1">
        <v>43891</v>
      </c>
      <c r="J6">
        <v>8</v>
      </c>
      <c r="K6">
        <v>15</v>
      </c>
      <c r="L6" s="1">
        <v>43770</v>
      </c>
      <c r="M6">
        <v>0</v>
      </c>
      <c r="N6" s="8" cm="1">
        <f t="array" ref="N6">_xlfn.SWITCH(Table1[[#This Row],[Subscription Type]],"Basic",10,"Premium",10,"Business",25,"Enterprise",27)</f>
        <v>10</v>
      </c>
      <c r="O6" s="9">
        <f>IF(Table1[[#This Row],[Number of Users]]-Table1[[#This Row],[Licenses Bought]]&lt;0, 0, Table1[[#This Row],[Number of Users]]-Table1[[#This Row],[Licenses Bought]])</f>
        <v>11</v>
      </c>
      <c r="P6" s="8">
        <f>Table1[[#This Row],[Upsell $ Per Non-Paying User]] * Table1[[#This Row],[Non-Paying Users]]</f>
        <v>110</v>
      </c>
      <c r="Q6">
        <f>IF(Table1[[#This Row],[Sales Month]]=MAX(Table1[Sales Month]),Table1[[#This Row],[Upsell $ Per Non-Paying User]]*Table1[[#This Row],[Non-Paying Users]],0)</f>
        <v>0</v>
      </c>
      <c r="R6" t="str" cm="1">
        <f t="array" ref="R6">_xlfn.IFS(Table1[[#This Row],[Current Upsell $]]=0," ",Table1[[#This Row],[Current Upsell $]]&gt;=400,"High",Table1[[#This Row],[Current Upsell $]]&gt;=100,"Medium",Table1[[#This Row],[Current Upsell $]]&lt;100,"Low")</f>
        <v xml:space="preserve"> </v>
      </c>
      <c r="S6" t="str">
        <f>_xlfn.CONCAT(Table1[[#This Row],[Subscription Type]]," ",Table1[[#This Row],[Upsell Priorities ]], " ",TEXT(Table1[[#This Row],[Current Upsell $]],"$#,#"))</f>
        <v>Basic   $</v>
      </c>
      <c r="T6">
        <f>COUNTIF(Table1[Sales Month],Table1[[#This Row],[Sales Month]])</f>
        <v>4</v>
      </c>
    </row>
    <row r="7" spans="1:20" x14ac:dyDescent="0.2">
      <c r="A7">
        <v>100001</v>
      </c>
      <c r="B7" t="s">
        <v>3</v>
      </c>
      <c r="F7">
        <v>0</v>
      </c>
      <c r="G7">
        <v>12</v>
      </c>
      <c r="H7" s="1">
        <v>43647</v>
      </c>
      <c r="I7" s="1">
        <v>43891</v>
      </c>
      <c r="J7">
        <v>8</v>
      </c>
      <c r="K7">
        <v>15</v>
      </c>
      <c r="L7" s="1">
        <v>43800</v>
      </c>
      <c r="M7">
        <v>0</v>
      </c>
      <c r="N7" s="8" cm="1">
        <f t="array" ref="N7">_xlfn.SWITCH(Table1[[#This Row],[Subscription Type]],"Basic",10,"Premium",10,"Business",25,"Enterprise",27)</f>
        <v>10</v>
      </c>
      <c r="O7" s="9">
        <f>IF(Table1[[#This Row],[Number of Users]]-Table1[[#This Row],[Licenses Bought]]&lt;0, 0, Table1[[#This Row],[Number of Users]]-Table1[[#This Row],[Licenses Bought]])</f>
        <v>12</v>
      </c>
      <c r="P7" s="8">
        <f>Table1[[#This Row],[Upsell $ Per Non-Paying User]] * Table1[[#This Row],[Non-Paying Users]]</f>
        <v>120</v>
      </c>
      <c r="Q7">
        <f>IF(Table1[[#This Row],[Sales Month]]=MAX(Table1[Sales Month]),Table1[[#This Row],[Upsell $ Per Non-Paying User]]*Table1[[#This Row],[Non-Paying Users]],0)</f>
        <v>0</v>
      </c>
      <c r="R7" t="str" cm="1">
        <f t="array" ref="R7">_xlfn.IFS(Table1[[#This Row],[Current Upsell $]]=0," ",Table1[[#This Row],[Current Upsell $]]&gt;=400,"High",Table1[[#This Row],[Current Upsell $]]&gt;=100,"Medium",Table1[[#This Row],[Current Upsell $]]&lt;100,"Low")</f>
        <v xml:space="preserve"> </v>
      </c>
      <c r="S7" t="str">
        <f>_xlfn.CONCAT(Table1[[#This Row],[Subscription Type]]," ",Table1[[#This Row],[Upsell Priorities ]], " ",TEXT(Table1[[#This Row],[Current Upsell $]],"$#,#"))</f>
        <v>Basic   $</v>
      </c>
      <c r="T7">
        <f>COUNTIF(Table1[Sales Month],Table1[[#This Row],[Sales Month]])</f>
        <v>6</v>
      </c>
    </row>
    <row r="8" spans="1:20" x14ac:dyDescent="0.2">
      <c r="A8">
        <v>100001</v>
      </c>
      <c r="B8" t="s">
        <v>3</v>
      </c>
      <c r="F8">
        <v>0</v>
      </c>
      <c r="G8">
        <v>9</v>
      </c>
      <c r="H8" s="1">
        <v>43647</v>
      </c>
      <c r="I8" s="1">
        <v>43891</v>
      </c>
      <c r="J8">
        <v>8</v>
      </c>
      <c r="K8">
        <v>15</v>
      </c>
      <c r="L8" s="1">
        <v>43831</v>
      </c>
      <c r="M8">
        <v>0</v>
      </c>
      <c r="N8" s="8" cm="1">
        <f t="array" ref="N8">_xlfn.SWITCH(Table1[[#This Row],[Subscription Type]],"Basic",10,"Premium",10,"Business",25,"Enterprise",27)</f>
        <v>10</v>
      </c>
      <c r="O8" s="9">
        <f>IF(Table1[[#This Row],[Number of Users]]-Table1[[#This Row],[Licenses Bought]]&lt;0, 0, Table1[[#This Row],[Number of Users]]-Table1[[#This Row],[Licenses Bought]])</f>
        <v>9</v>
      </c>
      <c r="P8" s="8">
        <f>Table1[[#This Row],[Upsell $ Per Non-Paying User]] * Table1[[#This Row],[Non-Paying Users]]</f>
        <v>90</v>
      </c>
      <c r="Q8">
        <f>IF(Table1[[#This Row],[Sales Month]]=MAX(Table1[Sales Month]),Table1[[#This Row],[Upsell $ Per Non-Paying User]]*Table1[[#This Row],[Non-Paying Users]],0)</f>
        <v>0</v>
      </c>
      <c r="R8" t="str" cm="1">
        <f t="array" ref="R8">_xlfn.IFS(Table1[[#This Row],[Current Upsell $]]=0," ",Table1[[#This Row],[Current Upsell $]]&gt;=400,"High",Table1[[#This Row],[Current Upsell $]]&gt;=100,"Medium",Table1[[#This Row],[Current Upsell $]]&lt;100,"Low")</f>
        <v xml:space="preserve"> </v>
      </c>
      <c r="S8" t="str">
        <f>_xlfn.CONCAT(Table1[[#This Row],[Subscription Type]]," ",Table1[[#This Row],[Upsell Priorities ]], " ",TEXT(Table1[[#This Row],[Current Upsell $]],"$#,#"))</f>
        <v>Basic   $</v>
      </c>
      <c r="T8">
        <f>COUNTIF(Table1[Sales Month],Table1[[#This Row],[Sales Month]])</f>
        <v>8</v>
      </c>
    </row>
    <row r="9" spans="1:20" x14ac:dyDescent="0.2">
      <c r="A9">
        <v>100001</v>
      </c>
      <c r="B9" t="s">
        <v>3</v>
      </c>
      <c r="F9">
        <v>0</v>
      </c>
      <c r="G9">
        <v>11</v>
      </c>
      <c r="H9" s="1">
        <v>43647</v>
      </c>
      <c r="I9" s="1">
        <v>43891</v>
      </c>
      <c r="J9">
        <v>8</v>
      </c>
      <c r="K9">
        <v>15</v>
      </c>
      <c r="L9" s="1">
        <v>43862</v>
      </c>
      <c r="M9">
        <v>0</v>
      </c>
      <c r="N9" s="8" cm="1">
        <f t="array" ref="N9">_xlfn.SWITCH(Table1[[#This Row],[Subscription Type]],"Basic",10,"Premium",10,"Business",25,"Enterprise",27)</f>
        <v>10</v>
      </c>
      <c r="O9" s="9">
        <f>IF(Table1[[#This Row],[Number of Users]]-Table1[[#This Row],[Licenses Bought]]&lt;0, 0, Table1[[#This Row],[Number of Users]]-Table1[[#This Row],[Licenses Bought]])</f>
        <v>11</v>
      </c>
      <c r="P9" s="8">
        <f>Table1[[#This Row],[Upsell $ Per Non-Paying User]] * Table1[[#This Row],[Non-Paying Users]]</f>
        <v>110</v>
      </c>
      <c r="Q9">
        <f>IF(Table1[[#This Row],[Sales Month]]=MAX(Table1[Sales Month]),Table1[[#This Row],[Upsell $ Per Non-Paying User]]*Table1[[#This Row],[Non-Paying Users]],0)</f>
        <v>0</v>
      </c>
      <c r="R9" t="str" cm="1">
        <f t="array" ref="R9">_xlfn.IFS(Table1[[#This Row],[Current Upsell $]]=0," ",Table1[[#This Row],[Current Upsell $]]&gt;=400,"High",Table1[[#This Row],[Current Upsell $]]&gt;=100,"Medium",Table1[[#This Row],[Current Upsell $]]&lt;100,"Low")</f>
        <v xml:space="preserve"> </v>
      </c>
      <c r="S9" t="str">
        <f>_xlfn.CONCAT(Table1[[#This Row],[Subscription Type]]," ",Table1[[#This Row],[Upsell Priorities ]], " ",TEXT(Table1[[#This Row],[Current Upsell $]],"$#,#"))</f>
        <v>Basic   $</v>
      </c>
      <c r="T9">
        <f>COUNTIF(Table1[Sales Month],Table1[[#This Row],[Sales Month]])</f>
        <v>10</v>
      </c>
    </row>
    <row r="10" spans="1:20" x14ac:dyDescent="0.2">
      <c r="A10">
        <v>100001</v>
      </c>
      <c r="B10" t="s">
        <v>3</v>
      </c>
      <c r="F10">
        <v>0</v>
      </c>
      <c r="G10">
        <v>12</v>
      </c>
      <c r="H10" s="1">
        <v>43647</v>
      </c>
      <c r="I10" s="1">
        <v>43891</v>
      </c>
      <c r="J10">
        <v>8</v>
      </c>
      <c r="K10">
        <v>15</v>
      </c>
      <c r="L10" s="1">
        <v>43891</v>
      </c>
      <c r="M10">
        <v>0</v>
      </c>
      <c r="N10" s="8" cm="1">
        <f t="array" ref="N10">_xlfn.SWITCH(Table1[[#This Row],[Subscription Type]],"Basic",10,"Premium",10,"Business",25,"Enterprise",27)</f>
        <v>10</v>
      </c>
      <c r="O10" s="9">
        <f>IF(Table1[[#This Row],[Number of Users]]-Table1[[#This Row],[Licenses Bought]]&lt;0, 0, Table1[[#This Row],[Number of Users]]-Table1[[#This Row],[Licenses Bought]])</f>
        <v>12</v>
      </c>
      <c r="P10" s="8">
        <f>Table1[[#This Row],[Upsell $ Per Non-Paying User]] * Table1[[#This Row],[Non-Paying Users]]</f>
        <v>120</v>
      </c>
      <c r="Q10">
        <f>IF(Table1[[#This Row],[Sales Month]]=MAX(Table1[Sales Month]),Table1[[#This Row],[Upsell $ Per Non-Paying User]]*Table1[[#This Row],[Non-Paying Users]],0)</f>
        <v>0</v>
      </c>
      <c r="R10" t="str" cm="1">
        <f t="array" ref="R10">_xlfn.IFS(Table1[[#This Row],[Current Upsell $]]=0," ",Table1[[#This Row],[Current Upsell $]]&gt;=400,"High",Table1[[#This Row],[Current Upsell $]]&gt;=100,"Medium",Table1[[#This Row],[Current Upsell $]]&lt;100,"Low")</f>
        <v xml:space="preserve"> </v>
      </c>
      <c r="S10" t="str">
        <f>_xlfn.CONCAT(Table1[[#This Row],[Subscription Type]]," ",Table1[[#This Row],[Upsell Priorities ]], " ",TEXT(Table1[[#This Row],[Current Upsell $]],"$#,#"))</f>
        <v>Basic   $</v>
      </c>
      <c r="T10">
        <f>COUNTIF(Table1[Sales Month],Table1[[#This Row],[Sales Month]])</f>
        <v>16</v>
      </c>
    </row>
    <row r="11" spans="1:20" x14ac:dyDescent="0.2">
      <c r="A11">
        <v>100002</v>
      </c>
      <c r="B11" t="s">
        <v>3</v>
      </c>
      <c r="F11">
        <v>0</v>
      </c>
      <c r="G11">
        <v>2</v>
      </c>
      <c r="H11" s="1">
        <v>43647</v>
      </c>
      <c r="I11" s="1">
        <v>44287</v>
      </c>
      <c r="J11">
        <v>21</v>
      </c>
      <c r="K11">
        <v>2</v>
      </c>
      <c r="L11" s="1">
        <v>43647</v>
      </c>
      <c r="M11">
        <v>0</v>
      </c>
      <c r="N11" s="8" cm="1">
        <f t="array" ref="N11">_xlfn.SWITCH(Table1[[#This Row],[Subscription Type]],"Basic",10,"Premium",10,"Business",25,"Enterprise",27)</f>
        <v>10</v>
      </c>
      <c r="O11" s="9">
        <f>IF(Table1[[#This Row],[Number of Users]]-Table1[[#This Row],[Licenses Bought]]&lt;0, 0, Table1[[#This Row],[Number of Users]]-Table1[[#This Row],[Licenses Bought]])</f>
        <v>2</v>
      </c>
      <c r="P11" s="8">
        <f>Table1[[#This Row],[Upsell $ Per Non-Paying User]] * Table1[[#This Row],[Non-Paying Users]]</f>
        <v>20</v>
      </c>
      <c r="Q11">
        <f>IF(Table1[[#This Row],[Sales Month]]=MAX(Table1[Sales Month]),Table1[[#This Row],[Upsell $ Per Non-Paying User]]*Table1[[#This Row],[Non-Paying Users]],0)</f>
        <v>0</v>
      </c>
      <c r="R11" t="str" cm="1">
        <f t="array" ref="R11">_xlfn.IFS(Table1[[#This Row],[Current Upsell $]]=0," ",Table1[[#This Row],[Current Upsell $]]&gt;=400,"High",Table1[[#This Row],[Current Upsell $]]&gt;=100,"Medium",Table1[[#This Row],[Current Upsell $]]&lt;100,"Low")</f>
        <v xml:space="preserve"> </v>
      </c>
      <c r="S11" t="str">
        <f>_xlfn.CONCAT(Table1[[#This Row],[Subscription Type]]," ",Table1[[#This Row],[Upsell Priorities ]], " ",TEXT(Table1[[#This Row],[Current Upsell $]],"$#,#"))</f>
        <v>Basic   $</v>
      </c>
      <c r="T11">
        <f>COUNTIF(Table1[Sales Month],Table1[[#This Row],[Sales Month]])</f>
        <v>2</v>
      </c>
    </row>
    <row r="12" spans="1:20" x14ac:dyDescent="0.2">
      <c r="A12">
        <v>100002</v>
      </c>
      <c r="B12" t="s">
        <v>3</v>
      </c>
      <c r="F12">
        <v>0</v>
      </c>
      <c r="G12">
        <v>2</v>
      </c>
      <c r="H12" s="1">
        <v>43647</v>
      </c>
      <c r="I12" s="1">
        <v>44287</v>
      </c>
      <c r="J12">
        <v>21</v>
      </c>
      <c r="K12">
        <v>2</v>
      </c>
      <c r="L12" s="1">
        <v>43678</v>
      </c>
      <c r="M12">
        <v>0</v>
      </c>
      <c r="N12" s="8" cm="1">
        <f t="array" ref="N12">_xlfn.SWITCH(Table1[[#This Row],[Subscription Type]],"Basic",10,"Premium",10,"Business",25,"Enterprise",27)</f>
        <v>10</v>
      </c>
      <c r="O12" s="9">
        <f>IF(Table1[[#This Row],[Number of Users]]-Table1[[#This Row],[Licenses Bought]]&lt;0, 0, Table1[[#This Row],[Number of Users]]-Table1[[#This Row],[Licenses Bought]])</f>
        <v>2</v>
      </c>
      <c r="P12" s="8">
        <f>Table1[[#This Row],[Upsell $ Per Non-Paying User]] * Table1[[#This Row],[Non-Paying Users]]</f>
        <v>20</v>
      </c>
      <c r="Q12">
        <f>IF(Table1[[#This Row],[Sales Month]]=MAX(Table1[Sales Month]),Table1[[#This Row],[Upsell $ Per Non-Paying User]]*Table1[[#This Row],[Non-Paying Users]],0)</f>
        <v>0</v>
      </c>
      <c r="R12" t="str" cm="1">
        <f t="array" ref="R12">_xlfn.IFS(Table1[[#This Row],[Current Upsell $]]=0," ",Table1[[#This Row],[Current Upsell $]]&gt;=400,"High",Table1[[#This Row],[Current Upsell $]]&gt;=100,"Medium",Table1[[#This Row],[Current Upsell $]]&lt;100,"Low")</f>
        <v xml:space="preserve"> </v>
      </c>
      <c r="S12" t="str">
        <f>_xlfn.CONCAT(Table1[[#This Row],[Subscription Type]]," ",Table1[[#This Row],[Upsell Priorities ]], " ",TEXT(Table1[[#This Row],[Current Upsell $]],"$#,#"))</f>
        <v>Basic   $</v>
      </c>
      <c r="T12">
        <f>COUNTIF(Table1[Sales Month],Table1[[#This Row],[Sales Month]])</f>
        <v>2</v>
      </c>
    </row>
    <row r="13" spans="1:20" x14ac:dyDescent="0.2">
      <c r="A13">
        <v>100002</v>
      </c>
      <c r="B13" t="s">
        <v>3</v>
      </c>
      <c r="F13">
        <v>0</v>
      </c>
      <c r="G13">
        <v>2</v>
      </c>
      <c r="H13" s="1">
        <v>43647</v>
      </c>
      <c r="I13" s="1">
        <v>44287</v>
      </c>
      <c r="J13">
        <v>21</v>
      </c>
      <c r="K13">
        <v>2</v>
      </c>
      <c r="L13" s="1">
        <v>43709</v>
      </c>
      <c r="M13">
        <v>0</v>
      </c>
      <c r="N13" s="8" cm="1">
        <f t="array" ref="N13">_xlfn.SWITCH(Table1[[#This Row],[Subscription Type]],"Basic",10,"Premium",10,"Business",25,"Enterprise",27)</f>
        <v>10</v>
      </c>
      <c r="O13" s="9">
        <f>IF(Table1[[#This Row],[Number of Users]]-Table1[[#This Row],[Licenses Bought]]&lt;0, 0, Table1[[#This Row],[Number of Users]]-Table1[[#This Row],[Licenses Bought]])</f>
        <v>2</v>
      </c>
      <c r="P13" s="8">
        <f>Table1[[#This Row],[Upsell $ Per Non-Paying User]] * Table1[[#This Row],[Non-Paying Users]]</f>
        <v>20</v>
      </c>
      <c r="Q13">
        <f>IF(Table1[[#This Row],[Sales Month]]=MAX(Table1[Sales Month]),Table1[[#This Row],[Upsell $ Per Non-Paying User]]*Table1[[#This Row],[Non-Paying Users]],0)</f>
        <v>0</v>
      </c>
      <c r="R13" t="str" cm="1">
        <f t="array" ref="R13">_xlfn.IFS(Table1[[#This Row],[Current Upsell $]]=0," ",Table1[[#This Row],[Current Upsell $]]&gt;=400,"High",Table1[[#This Row],[Current Upsell $]]&gt;=100,"Medium",Table1[[#This Row],[Current Upsell $]]&lt;100,"Low")</f>
        <v xml:space="preserve"> </v>
      </c>
      <c r="S13" t="str">
        <f>_xlfn.CONCAT(Table1[[#This Row],[Subscription Type]]," ",Table1[[#This Row],[Upsell Priorities ]], " ",TEXT(Table1[[#This Row],[Current Upsell $]],"$#,#"))</f>
        <v>Basic   $</v>
      </c>
      <c r="T13">
        <f>COUNTIF(Table1[Sales Month],Table1[[#This Row],[Sales Month]])</f>
        <v>3</v>
      </c>
    </row>
    <row r="14" spans="1:20" x14ac:dyDescent="0.2">
      <c r="A14">
        <v>100002</v>
      </c>
      <c r="B14" t="s">
        <v>3</v>
      </c>
      <c r="F14">
        <v>0</v>
      </c>
      <c r="G14">
        <v>1</v>
      </c>
      <c r="H14" s="1">
        <v>43647</v>
      </c>
      <c r="I14" s="1">
        <v>44287</v>
      </c>
      <c r="J14">
        <v>21</v>
      </c>
      <c r="K14">
        <v>2</v>
      </c>
      <c r="L14" s="1">
        <v>43739</v>
      </c>
      <c r="M14">
        <v>0</v>
      </c>
      <c r="N14" s="8" cm="1">
        <f t="array" ref="N14">_xlfn.SWITCH(Table1[[#This Row],[Subscription Type]],"Basic",10,"Premium",10,"Business",25,"Enterprise",27)</f>
        <v>10</v>
      </c>
      <c r="O14" s="9">
        <f>IF(Table1[[#This Row],[Number of Users]]-Table1[[#This Row],[Licenses Bought]]&lt;0, 0, Table1[[#This Row],[Number of Users]]-Table1[[#This Row],[Licenses Bought]])</f>
        <v>1</v>
      </c>
      <c r="P14" s="8">
        <f>Table1[[#This Row],[Upsell $ Per Non-Paying User]] * Table1[[#This Row],[Non-Paying Users]]</f>
        <v>10</v>
      </c>
      <c r="Q14">
        <f>IF(Table1[[#This Row],[Sales Month]]=MAX(Table1[Sales Month]),Table1[[#This Row],[Upsell $ Per Non-Paying User]]*Table1[[#This Row],[Non-Paying Users]],0)</f>
        <v>0</v>
      </c>
      <c r="R14" t="str" cm="1">
        <f t="array" ref="R14">_xlfn.IFS(Table1[[#This Row],[Current Upsell $]]=0," ",Table1[[#This Row],[Current Upsell $]]&gt;=400,"High",Table1[[#This Row],[Current Upsell $]]&gt;=100,"Medium",Table1[[#This Row],[Current Upsell $]]&lt;100,"Low")</f>
        <v xml:space="preserve"> </v>
      </c>
      <c r="S14" t="str">
        <f>_xlfn.CONCAT(Table1[[#This Row],[Subscription Type]]," ",Table1[[#This Row],[Upsell Priorities ]], " ",TEXT(Table1[[#This Row],[Current Upsell $]],"$#,#"))</f>
        <v>Basic   $</v>
      </c>
      <c r="T14">
        <f>COUNTIF(Table1[Sales Month],Table1[[#This Row],[Sales Month]])</f>
        <v>3</v>
      </c>
    </row>
    <row r="15" spans="1:20" x14ac:dyDescent="0.2">
      <c r="A15">
        <v>100002</v>
      </c>
      <c r="B15" t="s">
        <v>3</v>
      </c>
      <c r="F15">
        <v>0</v>
      </c>
      <c r="G15">
        <v>2</v>
      </c>
      <c r="H15" s="1">
        <v>43647</v>
      </c>
      <c r="I15" s="1">
        <v>44287</v>
      </c>
      <c r="J15">
        <v>21</v>
      </c>
      <c r="K15">
        <v>2</v>
      </c>
      <c r="L15" s="1">
        <v>43770</v>
      </c>
      <c r="M15">
        <v>0</v>
      </c>
      <c r="N15" s="8" cm="1">
        <f t="array" ref="N15">_xlfn.SWITCH(Table1[[#This Row],[Subscription Type]],"Basic",10,"Premium",10,"Business",25,"Enterprise",27)</f>
        <v>10</v>
      </c>
      <c r="O15" s="9">
        <f>IF(Table1[[#This Row],[Number of Users]]-Table1[[#This Row],[Licenses Bought]]&lt;0, 0, Table1[[#This Row],[Number of Users]]-Table1[[#This Row],[Licenses Bought]])</f>
        <v>2</v>
      </c>
      <c r="P15" s="8">
        <f>Table1[[#This Row],[Upsell $ Per Non-Paying User]] * Table1[[#This Row],[Non-Paying Users]]</f>
        <v>20</v>
      </c>
      <c r="Q15">
        <f>IF(Table1[[#This Row],[Sales Month]]=MAX(Table1[Sales Month]),Table1[[#This Row],[Upsell $ Per Non-Paying User]]*Table1[[#This Row],[Non-Paying Users]],0)</f>
        <v>0</v>
      </c>
      <c r="R15" t="str" cm="1">
        <f t="array" ref="R15">_xlfn.IFS(Table1[[#This Row],[Current Upsell $]]=0," ",Table1[[#This Row],[Current Upsell $]]&gt;=400,"High",Table1[[#This Row],[Current Upsell $]]&gt;=100,"Medium",Table1[[#This Row],[Current Upsell $]]&lt;100,"Low")</f>
        <v xml:space="preserve"> </v>
      </c>
      <c r="S15" t="str">
        <f>_xlfn.CONCAT(Table1[[#This Row],[Subscription Type]]," ",Table1[[#This Row],[Upsell Priorities ]], " ",TEXT(Table1[[#This Row],[Current Upsell $]],"$#,#"))</f>
        <v>Basic   $</v>
      </c>
      <c r="T15">
        <f>COUNTIF(Table1[Sales Month],Table1[[#This Row],[Sales Month]])</f>
        <v>4</v>
      </c>
    </row>
    <row r="16" spans="1:20" x14ac:dyDescent="0.2">
      <c r="A16">
        <v>100002</v>
      </c>
      <c r="B16" t="s">
        <v>3</v>
      </c>
      <c r="F16">
        <v>0</v>
      </c>
      <c r="G16">
        <v>2</v>
      </c>
      <c r="H16" s="1">
        <v>43647</v>
      </c>
      <c r="I16" s="1">
        <v>44287</v>
      </c>
      <c r="J16">
        <v>21</v>
      </c>
      <c r="K16">
        <v>2</v>
      </c>
      <c r="L16" s="1">
        <v>43800</v>
      </c>
      <c r="M16">
        <v>0</v>
      </c>
      <c r="N16" s="8" cm="1">
        <f t="array" ref="N16">_xlfn.SWITCH(Table1[[#This Row],[Subscription Type]],"Basic",10,"Premium",10,"Business",25,"Enterprise",27)</f>
        <v>10</v>
      </c>
      <c r="O16" s="9">
        <f>IF(Table1[[#This Row],[Number of Users]]-Table1[[#This Row],[Licenses Bought]]&lt;0, 0, Table1[[#This Row],[Number of Users]]-Table1[[#This Row],[Licenses Bought]])</f>
        <v>2</v>
      </c>
      <c r="P16" s="8">
        <f>Table1[[#This Row],[Upsell $ Per Non-Paying User]] * Table1[[#This Row],[Non-Paying Users]]</f>
        <v>20</v>
      </c>
      <c r="Q16">
        <f>IF(Table1[[#This Row],[Sales Month]]=MAX(Table1[Sales Month]),Table1[[#This Row],[Upsell $ Per Non-Paying User]]*Table1[[#This Row],[Non-Paying Users]],0)</f>
        <v>0</v>
      </c>
      <c r="R16" t="str" cm="1">
        <f t="array" ref="R16">_xlfn.IFS(Table1[[#This Row],[Current Upsell $]]=0," ",Table1[[#This Row],[Current Upsell $]]&gt;=400,"High",Table1[[#This Row],[Current Upsell $]]&gt;=100,"Medium",Table1[[#This Row],[Current Upsell $]]&lt;100,"Low")</f>
        <v xml:space="preserve"> </v>
      </c>
      <c r="S16" t="str">
        <f>_xlfn.CONCAT(Table1[[#This Row],[Subscription Type]]," ",Table1[[#This Row],[Upsell Priorities ]], " ",TEXT(Table1[[#This Row],[Current Upsell $]],"$#,#"))</f>
        <v>Basic   $</v>
      </c>
      <c r="T16">
        <f>COUNTIF(Table1[Sales Month],Table1[[#This Row],[Sales Month]])</f>
        <v>6</v>
      </c>
    </row>
    <row r="17" spans="1:20" x14ac:dyDescent="0.2">
      <c r="A17">
        <v>100002</v>
      </c>
      <c r="B17" t="s">
        <v>3</v>
      </c>
      <c r="F17">
        <v>0</v>
      </c>
      <c r="G17">
        <v>2</v>
      </c>
      <c r="H17" s="1">
        <v>43647</v>
      </c>
      <c r="I17" s="1">
        <v>44287</v>
      </c>
      <c r="J17">
        <v>21</v>
      </c>
      <c r="K17">
        <v>2</v>
      </c>
      <c r="L17" s="1">
        <v>43831</v>
      </c>
      <c r="M17">
        <v>0</v>
      </c>
      <c r="N17" s="8" cm="1">
        <f t="array" ref="N17">_xlfn.SWITCH(Table1[[#This Row],[Subscription Type]],"Basic",10,"Premium",10,"Business",25,"Enterprise",27)</f>
        <v>10</v>
      </c>
      <c r="O17" s="9">
        <f>IF(Table1[[#This Row],[Number of Users]]-Table1[[#This Row],[Licenses Bought]]&lt;0, 0, Table1[[#This Row],[Number of Users]]-Table1[[#This Row],[Licenses Bought]])</f>
        <v>2</v>
      </c>
      <c r="P17" s="8">
        <f>Table1[[#This Row],[Upsell $ Per Non-Paying User]] * Table1[[#This Row],[Non-Paying Users]]</f>
        <v>20</v>
      </c>
      <c r="Q17">
        <f>IF(Table1[[#This Row],[Sales Month]]=MAX(Table1[Sales Month]),Table1[[#This Row],[Upsell $ Per Non-Paying User]]*Table1[[#This Row],[Non-Paying Users]],0)</f>
        <v>0</v>
      </c>
      <c r="R17" t="str" cm="1">
        <f t="array" ref="R17">_xlfn.IFS(Table1[[#This Row],[Current Upsell $]]=0," ",Table1[[#This Row],[Current Upsell $]]&gt;=400,"High",Table1[[#This Row],[Current Upsell $]]&gt;=100,"Medium",Table1[[#This Row],[Current Upsell $]]&lt;100,"Low")</f>
        <v xml:space="preserve"> </v>
      </c>
      <c r="S17" t="str">
        <f>_xlfn.CONCAT(Table1[[#This Row],[Subscription Type]]," ",Table1[[#This Row],[Upsell Priorities ]], " ",TEXT(Table1[[#This Row],[Current Upsell $]],"$#,#"))</f>
        <v>Basic   $</v>
      </c>
      <c r="T17">
        <f>COUNTIF(Table1[Sales Month],Table1[[#This Row],[Sales Month]])</f>
        <v>8</v>
      </c>
    </row>
    <row r="18" spans="1:20" x14ac:dyDescent="0.2">
      <c r="A18">
        <v>100002</v>
      </c>
      <c r="B18" t="s">
        <v>3</v>
      </c>
      <c r="F18">
        <v>0</v>
      </c>
      <c r="G18">
        <v>2</v>
      </c>
      <c r="H18" s="1">
        <v>43647</v>
      </c>
      <c r="I18" s="1">
        <v>44287</v>
      </c>
      <c r="J18">
        <v>21</v>
      </c>
      <c r="K18">
        <v>2</v>
      </c>
      <c r="L18" s="1">
        <v>43862</v>
      </c>
      <c r="M18">
        <v>0</v>
      </c>
      <c r="N18" s="8" cm="1">
        <f t="array" ref="N18">_xlfn.SWITCH(Table1[[#This Row],[Subscription Type]],"Basic",10,"Premium",10,"Business",25,"Enterprise",27)</f>
        <v>10</v>
      </c>
      <c r="O18" s="9">
        <f>IF(Table1[[#This Row],[Number of Users]]-Table1[[#This Row],[Licenses Bought]]&lt;0, 0, Table1[[#This Row],[Number of Users]]-Table1[[#This Row],[Licenses Bought]])</f>
        <v>2</v>
      </c>
      <c r="P18" s="8">
        <f>Table1[[#This Row],[Upsell $ Per Non-Paying User]] * Table1[[#This Row],[Non-Paying Users]]</f>
        <v>20</v>
      </c>
      <c r="Q18">
        <f>IF(Table1[[#This Row],[Sales Month]]=MAX(Table1[Sales Month]),Table1[[#This Row],[Upsell $ Per Non-Paying User]]*Table1[[#This Row],[Non-Paying Users]],0)</f>
        <v>0</v>
      </c>
      <c r="R18" t="str" cm="1">
        <f t="array" ref="R18">_xlfn.IFS(Table1[[#This Row],[Current Upsell $]]=0," ",Table1[[#This Row],[Current Upsell $]]&gt;=400,"High",Table1[[#This Row],[Current Upsell $]]&gt;=100,"Medium",Table1[[#This Row],[Current Upsell $]]&lt;100,"Low")</f>
        <v xml:space="preserve"> </v>
      </c>
      <c r="S18" t="str">
        <f>_xlfn.CONCAT(Table1[[#This Row],[Subscription Type]]," ",Table1[[#This Row],[Upsell Priorities ]], " ",TEXT(Table1[[#This Row],[Current Upsell $]],"$#,#"))</f>
        <v>Basic   $</v>
      </c>
      <c r="T18">
        <f>COUNTIF(Table1[Sales Month],Table1[[#This Row],[Sales Month]])</f>
        <v>10</v>
      </c>
    </row>
    <row r="19" spans="1:20" x14ac:dyDescent="0.2">
      <c r="A19">
        <v>100002</v>
      </c>
      <c r="B19" t="s">
        <v>3</v>
      </c>
      <c r="F19">
        <v>0</v>
      </c>
      <c r="G19">
        <v>2</v>
      </c>
      <c r="H19" s="1">
        <v>43647</v>
      </c>
      <c r="I19" s="1">
        <v>44287</v>
      </c>
      <c r="J19">
        <v>21</v>
      </c>
      <c r="K19">
        <v>2</v>
      </c>
      <c r="L19" s="1">
        <v>43891</v>
      </c>
      <c r="M19">
        <v>0</v>
      </c>
      <c r="N19" s="8" cm="1">
        <f t="array" ref="N19">_xlfn.SWITCH(Table1[[#This Row],[Subscription Type]],"Basic",10,"Premium",10,"Business",25,"Enterprise",27)</f>
        <v>10</v>
      </c>
      <c r="O19" s="9">
        <f>IF(Table1[[#This Row],[Number of Users]]-Table1[[#This Row],[Licenses Bought]]&lt;0, 0, Table1[[#This Row],[Number of Users]]-Table1[[#This Row],[Licenses Bought]])</f>
        <v>2</v>
      </c>
      <c r="P19" s="8">
        <f>Table1[[#This Row],[Upsell $ Per Non-Paying User]] * Table1[[#This Row],[Non-Paying Users]]</f>
        <v>20</v>
      </c>
      <c r="Q19">
        <f>IF(Table1[[#This Row],[Sales Month]]=MAX(Table1[Sales Month]),Table1[[#This Row],[Upsell $ Per Non-Paying User]]*Table1[[#This Row],[Non-Paying Users]],0)</f>
        <v>0</v>
      </c>
      <c r="R19" t="str" cm="1">
        <f t="array" ref="R19">_xlfn.IFS(Table1[[#This Row],[Current Upsell $]]=0," ",Table1[[#This Row],[Current Upsell $]]&gt;=400,"High",Table1[[#This Row],[Current Upsell $]]&gt;=100,"Medium",Table1[[#This Row],[Current Upsell $]]&lt;100,"Low")</f>
        <v xml:space="preserve"> </v>
      </c>
      <c r="S19" t="str">
        <f>_xlfn.CONCAT(Table1[[#This Row],[Subscription Type]]," ",Table1[[#This Row],[Upsell Priorities ]], " ",TEXT(Table1[[#This Row],[Current Upsell $]],"$#,#"))</f>
        <v>Basic   $</v>
      </c>
      <c r="T19">
        <f>COUNTIF(Table1[Sales Month],Table1[[#This Row],[Sales Month]])</f>
        <v>16</v>
      </c>
    </row>
    <row r="20" spans="1:20" x14ac:dyDescent="0.2">
      <c r="A20">
        <v>100002</v>
      </c>
      <c r="B20" t="s">
        <v>3</v>
      </c>
      <c r="F20">
        <v>0</v>
      </c>
      <c r="G20">
        <v>2</v>
      </c>
      <c r="H20" s="1">
        <v>43647</v>
      </c>
      <c r="I20" s="1">
        <v>44287</v>
      </c>
      <c r="J20">
        <v>21</v>
      </c>
      <c r="K20">
        <v>2</v>
      </c>
      <c r="L20" s="1">
        <v>43922</v>
      </c>
      <c r="M20">
        <v>0</v>
      </c>
      <c r="N20" s="8" cm="1">
        <f t="array" ref="N20">_xlfn.SWITCH(Table1[[#This Row],[Subscription Type]],"Basic",10,"Premium",10,"Business",25,"Enterprise",27)</f>
        <v>10</v>
      </c>
      <c r="O20" s="9">
        <f>IF(Table1[[#This Row],[Number of Users]]-Table1[[#This Row],[Licenses Bought]]&lt;0, 0, Table1[[#This Row],[Number of Users]]-Table1[[#This Row],[Licenses Bought]])</f>
        <v>2</v>
      </c>
      <c r="P20" s="8">
        <f>Table1[[#This Row],[Upsell $ Per Non-Paying User]] * Table1[[#This Row],[Non-Paying Users]]</f>
        <v>20</v>
      </c>
      <c r="Q20">
        <f>IF(Table1[[#This Row],[Sales Month]]=MAX(Table1[Sales Month]),Table1[[#This Row],[Upsell $ Per Non-Paying User]]*Table1[[#This Row],[Non-Paying Users]],0)</f>
        <v>0</v>
      </c>
      <c r="R20" t="str" cm="1">
        <f t="array" ref="R20">_xlfn.IFS(Table1[[#This Row],[Current Upsell $]]=0," ",Table1[[#This Row],[Current Upsell $]]&gt;=400,"High",Table1[[#This Row],[Current Upsell $]]&gt;=100,"Medium",Table1[[#This Row],[Current Upsell $]]&lt;100,"Low")</f>
        <v xml:space="preserve"> </v>
      </c>
      <c r="S20" t="str">
        <f>_xlfn.CONCAT(Table1[[#This Row],[Subscription Type]]," ",Table1[[#This Row],[Upsell Priorities ]], " ",TEXT(Table1[[#This Row],[Current Upsell $]],"$#,#"))</f>
        <v>Basic   $</v>
      </c>
      <c r="T20">
        <f>COUNTIF(Table1[Sales Month],Table1[[#This Row],[Sales Month]])</f>
        <v>24</v>
      </c>
    </row>
    <row r="21" spans="1:20" x14ac:dyDescent="0.2">
      <c r="A21">
        <v>100002</v>
      </c>
      <c r="B21" t="s">
        <v>3</v>
      </c>
      <c r="F21">
        <v>0</v>
      </c>
      <c r="G21">
        <v>2</v>
      </c>
      <c r="H21" s="1">
        <v>43647</v>
      </c>
      <c r="I21" s="1">
        <v>44287</v>
      </c>
      <c r="J21">
        <v>21</v>
      </c>
      <c r="K21">
        <v>2</v>
      </c>
      <c r="L21" s="1">
        <v>43952</v>
      </c>
      <c r="M21">
        <v>0</v>
      </c>
      <c r="N21" s="8" cm="1">
        <f t="array" ref="N21">_xlfn.SWITCH(Table1[[#This Row],[Subscription Type]],"Basic",10,"Premium",10,"Business",25,"Enterprise",27)</f>
        <v>10</v>
      </c>
      <c r="O21" s="9">
        <f>IF(Table1[[#This Row],[Number of Users]]-Table1[[#This Row],[Licenses Bought]]&lt;0, 0, Table1[[#This Row],[Number of Users]]-Table1[[#This Row],[Licenses Bought]])</f>
        <v>2</v>
      </c>
      <c r="P21" s="8">
        <f>Table1[[#This Row],[Upsell $ Per Non-Paying User]] * Table1[[#This Row],[Non-Paying Users]]</f>
        <v>20</v>
      </c>
      <c r="Q21">
        <f>IF(Table1[[#This Row],[Sales Month]]=MAX(Table1[Sales Month]),Table1[[#This Row],[Upsell $ Per Non-Paying User]]*Table1[[#This Row],[Non-Paying Users]],0)</f>
        <v>0</v>
      </c>
      <c r="R21" t="str" cm="1">
        <f t="array" ref="R21">_xlfn.IFS(Table1[[#This Row],[Current Upsell $]]=0," ",Table1[[#This Row],[Current Upsell $]]&gt;=400,"High",Table1[[#This Row],[Current Upsell $]]&gt;=100,"Medium",Table1[[#This Row],[Current Upsell $]]&lt;100,"Low")</f>
        <v xml:space="preserve"> </v>
      </c>
      <c r="S21" t="str">
        <f>_xlfn.CONCAT(Table1[[#This Row],[Subscription Type]]," ",Table1[[#This Row],[Upsell Priorities ]], " ",TEXT(Table1[[#This Row],[Current Upsell $]],"$#,#"))</f>
        <v>Basic   $</v>
      </c>
      <c r="T21">
        <f>COUNTIF(Table1[Sales Month],Table1[[#This Row],[Sales Month]])</f>
        <v>34</v>
      </c>
    </row>
    <row r="22" spans="1:20" x14ac:dyDescent="0.2">
      <c r="A22">
        <v>100002</v>
      </c>
      <c r="B22" t="s">
        <v>3</v>
      </c>
      <c r="F22">
        <v>0</v>
      </c>
      <c r="G22">
        <v>2</v>
      </c>
      <c r="H22" s="1">
        <v>43647</v>
      </c>
      <c r="I22" s="1">
        <v>44287</v>
      </c>
      <c r="J22">
        <v>21</v>
      </c>
      <c r="K22">
        <v>2</v>
      </c>
      <c r="L22" s="1">
        <v>43983</v>
      </c>
      <c r="M22">
        <v>0</v>
      </c>
      <c r="N22" s="8" cm="1">
        <f t="array" ref="N22">_xlfn.SWITCH(Table1[[#This Row],[Subscription Type]],"Basic",10,"Premium",10,"Business",25,"Enterprise",27)</f>
        <v>10</v>
      </c>
      <c r="O22" s="9">
        <f>IF(Table1[[#This Row],[Number of Users]]-Table1[[#This Row],[Licenses Bought]]&lt;0, 0, Table1[[#This Row],[Number of Users]]-Table1[[#This Row],[Licenses Bought]])</f>
        <v>2</v>
      </c>
      <c r="P22" s="8">
        <f>Table1[[#This Row],[Upsell $ Per Non-Paying User]] * Table1[[#This Row],[Non-Paying Users]]</f>
        <v>20</v>
      </c>
      <c r="Q22">
        <f>IF(Table1[[#This Row],[Sales Month]]=MAX(Table1[Sales Month]),Table1[[#This Row],[Upsell $ Per Non-Paying User]]*Table1[[#This Row],[Non-Paying Users]],0)</f>
        <v>0</v>
      </c>
      <c r="R22" t="str" cm="1">
        <f t="array" ref="R22">_xlfn.IFS(Table1[[#This Row],[Current Upsell $]]=0," ",Table1[[#This Row],[Current Upsell $]]&gt;=400,"High",Table1[[#This Row],[Current Upsell $]]&gt;=100,"Medium",Table1[[#This Row],[Current Upsell $]]&lt;100,"Low")</f>
        <v xml:space="preserve"> </v>
      </c>
      <c r="S22" t="str">
        <f>_xlfn.CONCAT(Table1[[#This Row],[Subscription Type]]," ",Table1[[#This Row],[Upsell Priorities ]], " ",TEXT(Table1[[#This Row],[Current Upsell $]],"$#,#"))</f>
        <v>Basic   $</v>
      </c>
      <c r="T22">
        <f>COUNTIF(Table1[Sales Month],Table1[[#This Row],[Sales Month]])</f>
        <v>54</v>
      </c>
    </row>
    <row r="23" spans="1:20" x14ac:dyDescent="0.2">
      <c r="A23">
        <v>100002</v>
      </c>
      <c r="B23" t="s">
        <v>3</v>
      </c>
      <c r="F23">
        <v>0</v>
      </c>
      <c r="G23">
        <v>1</v>
      </c>
      <c r="H23" s="1">
        <v>43647</v>
      </c>
      <c r="I23" s="1">
        <v>44287</v>
      </c>
      <c r="J23">
        <v>21</v>
      </c>
      <c r="K23">
        <v>2</v>
      </c>
      <c r="L23" s="1">
        <v>44013</v>
      </c>
      <c r="M23">
        <v>0</v>
      </c>
      <c r="N23" s="8" cm="1">
        <f t="array" ref="N23">_xlfn.SWITCH(Table1[[#This Row],[Subscription Type]],"Basic",10,"Premium",10,"Business",25,"Enterprise",27)</f>
        <v>10</v>
      </c>
      <c r="O23" s="9">
        <f>IF(Table1[[#This Row],[Number of Users]]-Table1[[#This Row],[Licenses Bought]]&lt;0, 0, Table1[[#This Row],[Number of Users]]-Table1[[#This Row],[Licenses Bought]])</f>
        <v>1</v>
      </c>
      <c r="P23" s="8">
        <f>Table1[[#This Row],[Upsell $ Per Non-Paying User]] * Table1[[#This Row],[Non-Paying Users]]</f>
        <v>10</v>
      </c>
      <c r="Q23">
        <f>IF(Table1[[#This Row],[Sales Month]]=MAX(Table1[Sales Month]),Table1[[#This Row],[Upsell $ Per Non-Paying User]]*Table1[[#This Row],[Non-Paying Users]],0)</f>
        <v>0</v>
      </c>
      <c r="R23" t="str" cm="1">
        <f t="array" ref="R23">_xlfn.IFS(Table1[[#This Row],[Current Upsell $]]=0," ",Table1[[#This Row],[Current Upsell $]]&gt;=400,"High",Table1[[#This Row],[Current Upsell $]]&gt;=100,"Medium",Table1[[#This Row],[Current Upsell $]]&lt;100,"Low")</f>
        <v xml:space="preserve"> </v>
      </c>
      <c r="S23" t="str">
        <f>_xlfn.CONCAT(Table1[[#This Row],[Subscription Type]]," ",Table1[[#This Row],[Upsell Priorities ]], " ",TEXT(Table1[[#This Row],[Current Upsell $]],"$#,#"))</f>
        <v>Basic   $</v>
      </c>
      <c r="T23">
        <f>COUNTIF(Table1[Sales Month],Table1[[#This Row],[Sales Month]])</f>
        <v>76</v>
      </c>
    </row>
    <row r="24" spans="1:20" x14ac:dyDescent="0.2">
      <c r="A24">
        <v>100002</v>
      </c>
      <c r="B24" t="s">
        <v>3</v>
      </c>
      <c r="F24">
        <v>0</v>
      </c>
      <c r="G24">
        <v>2</v>
      </c>
      <c r="H24" s="1">
        <v>43647</v>
      </c>
      <c r="I24" s="1">
        <v>44287</v>
      </c>
      <c r="J24">
        <v>21</v>
      </c>
      <c r="K24">
        <v>2</v>
      </c>
      <c r="L24" s="1">
        <v>44044</v>
      </c>
      <c r="M24">
        <v>0</v>
      </c>
      <c r="N24" s="8" cm="1">
        <f t="array" ref="N24">_xlfn.SWITCH(Table1[[#This Row],[Subscription Type]],"Basic",10,"Premium",10,"Business",25,"Enterprise",27)</f>
        <v>10</v>
      </c>
      <c r="O24" s="9">
        <f>IF(Table1[[#This Row],[Number of Users]]-Table1[[#This Row],[Licenses Bought]]&lt;0, 0, Table1[[#This Row],[Number of Users]]-Table1[[#This Row],[Licenses Bought]])</f>
        <v>2</v>
      </c>
      <c r="P24" s="8">
        <f>Table1[[#This Row],[Upsell $ Per Non-Paying User]] * Table1[[#This Row],[Non-Paying Users]]</f>
        <v>20</v>
      </c>
      <c r="Q24">
        <f>IF(Table1[[#This Row],[Sales Month]]=MAX(Table1[Sales Month]),Table1[[#This Row],[Upsell $ Per Non-Paying User]]*Table1[[#This Row],[Non-Paying Users]],0)</f>
        <v>0</v>
      </c>
      <c r="R24" t="str" cm="1">
        <f t="array" ref="R24">_xlfn.IFS(Table1[[#This Row],[Current Upsell $]]=0," ",Table1[[#This Row],[Current Upsell $]]&gt;=400,"High",Table1[[#This Row],[Current Upsell $]]&gt;=100,"Medium",Table1[[#This Row],[Current Upsell $]]&lt;100,"Low")</f>
        <v xml:space="preserve"> </v>
      </c>
      <c r="S24" t="str">
        <f>_xlfn.CONCAT(Table1[[#This Row],[Subscription Type]]," ",Table1[[#This Row],[Upsell Priorities ]], " ",TEXT(Table1[[#This Row],[Current Upsell $]],"$#,#"))</f>
        <v>Basic   $</v>
      </c>
      <c r="T24">
        <f>COUNTIF(Table1[Sales Month],Table1[[#This Row],[Sales Month]])</f>
        <v>104</v>
      </c>
    </row>
    <row r="25" spans="1:20" x14ac:dyDescent="0.2">
      <c r="A25">
        <v>100002</v>
      </c>
      <c r="B25" t="s">
        <v>3</v>
      </c>
      <c r="F25">
        <v>0</v>
      </c>
      <c r="G25">
        <v>2</v>
      </c>
      <c r="H25" s="1">
        <v>43647</v>
      </c>
      <c r="I25" s="1">
        <v>44287</v>
      </c>
      <c r="J25">
        <v>21</v>
      </c>
      <c r="K25">
        <v>2</v>
      </c>
      <c r="L25" s="1">
        <v>44075</v>
      </c>
      <c r="M25">
        <v>0</v>
      </c>
      <c r="N25" s="8" cm="1">
        <f t="array" ref="N25">_xlfn.SWITCH(Table1[[#This Row],[Subscription Type]],"Basic",10,"Premium",10,"Business",25,"Enterprise",27)</f>
        <v>10</v>
      </c>
      <c r="O25" s="9">
        <f>IF(Table1[[#This Row],[Number of Users]]-Table1[[#This Row],[Licenses Bought]]&lt;0, 0, Table1[[#This Row],[Number of Users]]-Table1[[#This Row],[Licenses Bought]])</f>
        <v>2</v>
      </c>
      <c r="P25" s="8">
        <f>Table1[[#This Row],[Upsell $ Per Non-Paying User]] * Table1[[#This Row],[Non-Paying Users]]</f>
        <v>20</v>
      </c>
      <c r="Q25">
        <f>IF(Table1[[#This Row],[Sales Month]]=MAX(Table1[Sales Month]),Table1[[#This Row],[Upsell $ Per Non-Paying User]]*Table1[[#This Row],[Non-Paying Users]],0)</f>
        <v>0</v>
      </c>
      <c r="R25" t="str" cm="1">
        <f t="array" ref="R25">_xlfn.IFS(Table1[[#This Row],[Current Upsell $]]=0," ",Table1[[#This Row],[Current Upsell $]]&gt;=400,"High",Table1[[#This Row],[Current Upsell $]]&gt;=100,"Medium",Table1[[#This Row],[Current Upsell $]]&lt;100,"Low")</f>
        <v xml:space="preserve"> </v>
      </c>
      <c r="S25" t="str">
        <f>_xlfn.CONCAT(Table1[[#This Row],[Subscription Type]]," ",Table1[[#This Row],[Upsell Priorities ]], " ",TEXT(Table1[[#This Row],[Current Upsell $]],"$#,#"))</f>
        <v>Basic   $</v>
      </c>
      <c r="T25">
        <f>COUNTIF(Table1[Sales Month],Table1[[#This Row],[Sales Month]])</f>
        <v>137</v>
      </c>
    </row>
    <row r="26" spans="1:20" x14ac:dyDescent="0.2">
      <c r="A26">
        <v>100002</v>
      </c>
      <c r="B26" t="s">
        <v>3</v>
      </c>
      <c r="F26">
        <v>0</v>
      </c>
      <c r="G26">
        <v>2</v>
      </c>
      <c r="H26" s="1">
        <v>43647</v>
      </c>
      <c r="I26" s="1">
        <v>44287</v>
      </c>
      <c r="J26">
        <v>21</v>
      </c>
      <c r="K26">
        <v>2</v>
      </c>
      <c r="L26" s="1">
        <v>44105</v>
      </c>
      <c r="M26">
        <v>0</v>
      </c>
      <c r="N26" s="8" cm="1">
        <f t="array" ref="N26">_xlfn.SWITCH(Table1[[#This Row],[Subscription Type]],"Basic",10,"Premium",10,"Business",25,"Enterprise",27)</f>
        <v>10</v>
      </c>
      <c r="O26" s="9">
        <f>IF(Table1[[#This Row],[Number of Users]]-Table1[[#This Row],[Licenses Bought]]&lt;0, 0, Table1[[#This Row],[Number of Users]]-Table1[[#This Row],[Licenses Bought]])</f>
        <v>2</v>
      </c>
      <c r="P26" s="8">
        <f>Table1[[#This Row],[Upsell $ Per Non-Paying User]] * Table1[[#This Row],[Non-Paying Users]]</f>
        <v>20</v>
      </c>
      <c r="Q26">
        <f>IF(Table1[[#This Row],[Sales Month]]=MAX(Table1[Sales Month]),Table1[[#This Row],[Upsell $ Per Non-Paying User]]*Table1[[#This Row],[Non-Paying Users]],0)</f>
        <v>0</v>
      </c>
      <c r="R26" t="str" cm="1">
        <f t="array" ref="R26">_xlfn.IFS(Table1[[#This Row],[Current Upsell $]]=0," ",Table1[[#This Row],[Current Upsell $]]&gt;=400,"High",Table1[[#This Row],[Current Upsell $]]&gt;=100,"Medium",Table1[[#This Row],[Current Upsell $]]&lt;100,"Low")</f>
        <v xml:space="preserve"> </v>
      </c>
      <c r="S26" t="str">
        <f>_xlfn.CONCAT(Table1[[#This Row],[Subscription Type]]," ",Table1[[#This Row],[Upsell Priorities ]], " ",TEXT(Table1[[#This Row],[Current Upsell $]],"$#,#"))</f>
        <v>Basic   $</v>
      </c>
      <c r="T26">
        <f>COUNTIF(Table1[Sales Month],Table1[[#This Row],[Sales Month]])</f>
        <v>147</v>
      </c>
    </row>
    <row r="27" spans="1:20" x14ac:dyDescent="0.2">
      <c r="A27">
        <v>100002</v>
      </c>
      <c r="B27" t="s">
        <v>3</v>
      </c>
      <c r="F27">
        <v>0</v>
      </c>
      <c r="G27">
        <v>2</v>
      </c>
      <c r="H27" s="1">
        <v>43647</v>
      </c>
      <c r="I27" s="1">
        <v>44287</v>
      </c>
      <c r="J27">
        <v>21</v>
      </c>
      <c r="K27">
        <v>2</v>
      </c>
      <c r="L27" s="1">
        <v>44136</v>
      </c>
      <c r="M27">
        <v>0</v>
      </c>
      <c r="N27" s="8" cm="1">
        <f t="array" ref="N27">_xlfn.SWITCH(Table1[[#This Row],[Subscription Type]],"Basic",10,"Premium",10,"Business",25,"Enterprise",27)</f>
        <v>10</v>
      </c>
      <c r="O27" s="9">
        <f>IF(Table1[[#This Row],[Number of Users]]-Table1[[#This Row],[Licenses Bought]]&lt;0, 0, Table1[[#This Row],[Number of Users]]-Table1[[#This Row],[Licenses Bought]])</f>
        <v>2</v>
      </c>
      <c r="P27" s="8">
        <f>Table1[[#This Row],[Upsell $ Per Non-Paying User]] * Table1[[#This Row],[Non-Paying Users]]</f>
        <v>20</v>
      </c>
      <c r="Q27">
        <f>IF(Table1[[#This Row],[Sales Month]]=MAX(Table1[Sales Month]),Table1[[#This Row],[Upsell $ Per Non-Paying User]]*Table1[[#This Row],[Non-Paying Users]],0)</f>
        <v>0</v>
      </c>
      <c r="R27" t="str" cm="1">
        <f t="array" ref="R27">_xlfn.IFS(Table1[[#This Row],[Current Upsell $]]=0," ",Table1[[#This Row],[Current Upsell $]]&gt;=400,"High",Table1[[#This Row],[Current Upsell $]]&gt;=100,"Medium",Table1[[#This Row],[Current Upsell $]]&lt;100,"Low")</f>
        <v xml:space="preserve"> </v>
      </c>
      <c r="S27" t="str">
        <f>_xlfn.CONCAT(Table1[[#This Row],[Subscription Type]]," ",Table1[[#This Row],[Upsell Priorities ]], " ",TEXT(Table1[[#This Row],[Current Upsell $]],"$#,#"))</f>
        <v>Basic   $</v>
      </c>
      <c r="T27">
        <f>COUNTIF(Table1[Sales Month],Table1[[#This Row],[Sales Month]])</f>
        <v>146</v>
      </c>
    </row>
    <row r="28" spans="1:20" x14ac:dyDescent="0.2">
      <c r="A28">
        <v>100002</v>
      </c>
      <c r="B28" t="s">
        <v>3</v>
      </c>
      <c r="F28">
        <v>0</v>
      </c>
      <c r="G28">
        <v>2</v>
      </c>
      <c r="H28" s="1">
        <v>43647</v>
      </c>
      <c r="I28" s="1">
        <v>44287</v>
      </c>
      <c r="J28">
        <v>21</v>
      </c>
      <c r="K28">
        <v>2</v>
      </c>
      <c r="L28" s="1">
        <v>44166</v>
      </c>
      <c r="M28">
        <v>0</v>
      </c>
      <c r="N28" s="8" cm="1">
        <f t="array" ref="N28">_xlfn.SWITCH(Table1[[#This Row],[Subscription Type]],"Basic",10,"Premium",10,"Business",25,"Enterprise",27)</f>
        <v>10</v>
      </c>
      <c r="O28" s="9">
        <f>IF(Table1[[#This Row],[Number of Users]]-Table1[[#This Row],[Licenses Bought]]&lt;0, 0, Table1[[#This Row],[Number of Users]]-Table1[[#This Row],[Licenses Bought]])</f>
        <v>2</v>
      </c>
      <c r="P28" s="8">
        <f>Table1[[#This Row],[Upsell $ Per Non-Paying User]] * Table1[[#This Row],[Non-Paying Users]]</f>
        <v>20</v>
      </c>
      <c r="Q28">
        <f>IF(Table1[[#This Row],[Sales Month]]=MAX(Table1[Sales Month]),Table1[[#This Row],[Upsell $ Per Non-Paying User]]*Table1[[#This Row],[Non-Paying Users]],0)</f>
        <v>0</v>
      </c>
      <c r="R28" t="str" cm="1">
        <f t="array" ref="R28">_xlfn.IFS(Table1[[#This Row],[Current Upsell $]]=0," ",Table1[[#This Row],[Current Upsell $]]&gt;=400,"High",Table1[[#This Row],[Current Upsell $]]&gt;=100,"Medium",Table1[[#This Row],[Current Upsell $]]&lt;100,"Low")</f>
        <v xml:space="preserve"> </v>
      </c>
      <c r="S28" t="str">
        <f>_xlfn.CONCAT(Table1[[#This Row],[Subscription Type]]," ",Table1[[#This Row],[Upsell Priorities ]], " ",TEXT(Table1[[#This Row],[Current Upsell $]],"$#,#"))</f>
        <v>Basic   $</v>
      </c>
      <c r="T28">
        <f>COUNTIF(Table1[Sales Month],Table1[[#This Row],[Sales Month]])</f>
        <v>153</v>
      </c>
    </row>
    <row r="29" spans="1:20" x14ac:dyDescent="0.2">
      <c r="A29">
        <v>100002</v>
      </c>
      <c r="B29" t="s">
        <v>3</v>
      </c>
      <c r="F29">
        <v>0</v>
      </c>
      <c r="G29">
        <v>2</v>
      </c>
      <c r="H29" s="1">
        <v>43647</v>
      </c>
      <c r="I29" s="1">
        <v>44287</v>
      </c>
      <c r="J29">
        <v>21</v>
      </c>
      <c r="K29">
        <v>2</v>
      </c>
      <c r="L29" s="1">
        <v>44197</v>
      </c>
      <c r="M29">
        <v>0</v>
      </c>
      <c r="N29" s="8" cm="1">
        <f t="array" ref="N29">_xlfn.SWITCH(Table1[[#This Row],[Subscription Type]],"Basic",10,"Premium",10,"Business",25,"Enterprise",27)</f>
        <v>10</v>
      </c>
      <c r="O29" s="9">
        <f>IF(Table1[[#This Row],[Number of Users]]-Table1[[#This Row],[Licenses Bought]]&lt;0, 0, Table1[[#This Row],[Number of Users]]-Table1[[#This Row],[Licenses Bought]])</f>
        <v>2</v>
      </c>
      <c r="P29" s="8">
        <f>Table1[[#This Row],[Upsell $ Per Non-Paying User]] * Table1[[#This Row],[Non-Paying Users]]</f>
        <v>20</v>
      </c>
      <c r="Q29">
        <f>IF(Table1[[#This Row],[Sales Month]]=MAX(Table1[Sales Month]),Table1[[#This Row],[Upsell $ Per Non-Paying User]]*Table1[[#This Row],[Non-Paying Users]],0)</f>
        <v>0</v>
      </c>
      <c r="R29" t="str" cm="1">
        <f t="array" ref="R29">_xlfn.IFS(Table1[[#This Row],[Current Upsell $]]=0," ",Table1[[#This Row],[Current Upsell $]]&gt;=400,"High",Table1[[#This Row],[Current Upsell $]]&gt;=100,"Medium",Table1[[#This Row],[Current Upsell $]]&lt;100,"Low")</f>
        <v xml:space="preserve"> </v>
      </c>
      <c r="S29" t="str">
        <f>_xlfn.CONCAT(Table1[[#This Row],[Subscription Type]]," ",Table1[[#This Row],[Upsell Priorities ]], " ",TEXT(Table1[[#This Row],[Current Upsell $]],"$#,#"))</f>
        <v>Basic   $</v>
      </c>
      <c r="T29">
        <f>COUNTIF(Table1[Sales Month],Table1[[#This Row],[Sales Month]])</f>
        <v>158</v>
      </c>
    </row>
    <row r="30" spans="1:20" x14ac:dyDescent="0.2">
      <c r="A30">
        <v>100002</v>
      </c>
      <c r="B30" t="s">
        <v>3</v>
      </c>
      <c r="F30">
        <v>0</v>
      </c>
      <c r="G30">
        <v>2</v>
      </c>
      <c r="H30" s="1">
        <v>43647</v>
      </c>
      <c r="I30" s="1">
        <v>44287</v>
      </c>
      <c r="J30">
        <v>21</v>
      </c>
      <c r="K30">
        <v>2</v>
      </c>
      <c r="L30" s="1">
        <v>44228</v>
      </c>
      <c r="M30">
        <v>0</v>
      </c>
      <c r="N30" s="8" cm="1">
        <f t="array" ref="N30">_xlfn.SWITCH(Table1[[#This Row],[Subscription Type]],"Basic",10,"Premium",10,"Business",25,"Enterprise",27)</f>
        <v>10</v>
      </c>
      <c r="O30" s="9">
        <f>IF(Table1[[#This Row],[Number of Users]]-Table1[[#This Row],[Licenses Bought]]&lt;0, 0, Table1[[#This Row],[Number of Users]]-Table1[[#This Row],[Licenses Bought]])</f>
        <v>2</v>
      </c>
      <c r="P30" s="8">
        <f>Table1[[#This Row],[Upsell $ Per Non-Paying User]] * Table1[[#This Row],[Non-Paying Users]]</f>
        <v>20</v>
      </c>
      <c r="Q30">
        <f>IF(Table1[[#This Row],[Sales Month]]=MAX(Table1[Sales Month]),Table1[[#This Row],[Upsell $ Per Non-Paying User]]*Table1[[#This Row],[Non-Paying Users]],0)</f>
        <v>0</v>
      </c>
      <c r="R30" t="str" cm="1">
        <f t="array" ref="R30">_xlfn.IFS(Table1[[#This Row],[Current Upsell $]]=0," ",Table1[[#This Row],[Current Upsell $]]&gt;=400,"High",Table1[[#This Row],[Current Upsell $]]&gt;=100,"Medium",Table1[[#This Row],[Current Upsell $]]&lt;100,"Low")</f>
        <v xml:space="preserve"> </v>
      </c>
      <c r="S30" t="str">
        <f>_xlfn.CONCAT(Table1[[#This Row],[Subscription Type]]," ",Table1[[#This Row],[Upsell Priorities ]], " ",TEXT(Table1[[#This Row],[Current Upsell $]],"$#,#"))</f>
        <v>Basic   $</v>
      </c>
      <c r="T30">
        <f>COUNTIF(Table1[Sales Month],Table1[[#This Row],[Sales Month]])</f>
        <v>175</v>
      </c>
    </row>
    <row r="31" spans="1:20" x14ac:dyDescent="0.2">
      <c r="A31">
        <v>100002</v>
      </c>
      <c r="B31" t="s">
        <v>3</v>
      </c>
      <c r="F31">
        <v>0</v>
      </c>
      <c r="G31">
        <v>2</v>
      </c>
      <c r="H31" s="1">
        <v>43647</v>
      </c>
      <c r="I31" s="1">
        <v>44287</v>
      </c>
      <c r="J31">
        <v>21</v>
      </c>
      <c r="K31">
        <v>2</v>
      </c>
      <c r="L31" s="1">
        <v>44256</v>
      </c>
      <c r="M31">
        <v>0</v>
      </c>
      <c r="N31" s="8" cm="1">
        <f t="array" ref="N31">_xlfn.SWITCH(Table1[[#This Row],[Subscription Type]],"Basic",10,"Premium",10,"Business",25,"Enterprise",27)</f>
        <v>10</v>
      </c>
      <c r="O31" s="9">
        <f>IF(Table1[[#This Row],[Number of Users]]-Table1[[#This Row],[Licenses Bought]]&lt;0, 0, Table1[[#This Row],[Number of Users]]-Table1[[#This Row],[Licenses Bought]])</f>
        <v>2</v>
      </c>
      <c r="P31" s="8">
        <f>Table1[[#This Row],[Upsell $ Per Non-Paying User]] * Table1[[#This Row],[Non-Paying Users]]</f>
        <v>20</v>
      </c>
      <c r="Q31">
        <f>IF(Table1[[#This Row],[Sales Month]]=MAX(Table1[Sales Month]),Table1[[#This Row],[Upsell $ Per Non-Paying User]]*Table1[[#This Row],[Non-Paying Users]],0)</f>
        <v>0</v>
      </c>
      <c r="R31" t="str" cm="1">
        <f t="array" ref="R31">_xlfn.IFS(Table1[[#This Row],[Current Upsell $]]=0," ",Table1[[#This Row],[Current Upsell $]]&gt;=400,"High",Table1[[#This Row],[Current Upsell $]]&gt;=100,"Medium",Table1[[#This Row],[Current Upsell $]]&lt;100,"Low")</f>
        <v xml:space="preserve"> </v>
      </c>
      <c r="S31" t="str">
        <f>_xlfn.CONCAT(Table1[[#This Row],[Subscription Type]]," ",Table1[[#This Row],[Upsell Priorities ]], " ",TEXT(Table1[[#This Row],[Current Upsell $]],"$#,#"))</f>
        <v>Basic   $</v>
      </c>
      <c r="T31">
        <f>COUNTIF(Table1[Sales Month],Table1[[#This Row],[Sales Month]])</f>
        <v>194</v>
      </c>
    </row>
    <row r="32" spans="1:20" x14ac:dyDescent="0.2">
      <c r="A32">
        <v>100002</v>
      </c>
      <c r="B32" t="s">
        <v>3</v>
      </c>
      <c r="F32">
        <v>0</v>
      </c>
      <c r="G32">
        <v>2</v>
      </c>
      <c r="H32" s="1">
        <v>43647</v>
      </c>
      <c r="I32" s="1">
        <v>44287</v>
      </c>
      <c r="J32">
        <v>21</v>
      </c>
      <c r="K32">
        <v>2</v>
      </c>
      <c r="L32" s="1">
        <v>44287</v>
      </c>
      <c r="M32">
        <v>0</v>
      </c>
      <c r="N32" s="8" cm="1">
        <f t="array" ref="N32">_xlfn.SWITCH(Table1[[#This Row],[Subscription Type]],"Basic",10,"Premium",10,"Business",25,"Enterprise",27)</f>
        <v>10</v>
      </c>
      <c r="O32" s="9">
        <f>IF(Table1[[#This Row],[Number of Users]]-Table1[[#This Row],[Licenses Bought]]&lt;0, 0, Table1[[#This Row],[Number of Users]]-Table1[[#This Row],[Licenses Bought]])</f>
        <v>2</v>
      </c>
      <c r="P32" s="8">
        <f>Table1[[#This Row],[Upsell $ Per Non-Paying User]] * Table1[[#This Row],[Non-Paying Users]]</f>
        <v>20</v>
      </c>
      <c r="Q32">
        <f>IF(Table1[[#This Row],[Sales Month]]=MAX(Table1[Sales Month]),Table1[[#This Row],[Upsell $ Per Non-Paying User]]*Table1[[#This Row],[Non-Paying Users]],0)</f>
        <v>0</v>
      </c>
      <c r="R32" t="str" cm="1">
        <f t="array" ref="R32">_xlfn.IFS(Table1[[#This Row],[Current Upsell $]]=0," ",Table1[[#This Row],[Current Upsell $]]&gt;=400,"High",Table1[[#This Row],[Current Upsell $]]&gt;=100,"Medium",Table1[[#This Row],[Current Upsell $]]&lt;100,"Low")</f>
        <v xml:space="preserve"> </v>
      </c>
      <c r="S32" t="str">
        <f>_xlfn.CONCAT(Table1[[#This Row],[Subscription Type]]," ",Table1[[#This Row],[Upsell Priorities ]], " ",TEXT(Table1[[#This Row],[Current Upsell $]],"$#,#"))</f>
        <v>Basic   $</v>
      </c>
      <c r="T32">
        <f>COUNTIF(Table1[Sales Month],Table1[[#This Row],[Sales Month]])</f>
        <v>208</v>
      </c>
    </row>
    <row r="33" spans="1:20" x14ac:dyDescent="0.2">
      <c r="A33">
        <v>100003</v>
      </c>
      <c r="B33" t="s">
        <v>3</v>
      </c>
      <c r="F33">
        <v>0</v>
      </c>
      <c r="G33">
        <v>5</v>
      </c>
      <c r="H33" s="1">
        <v>43709</v>
      </c>
      <c r="I33" s="1">
        <v>43922</v>
      </c>
      <c r="J33">
        <v>7</v>
      </c>
      <c r="K33">
        <v>14</v>
      </c>
      <c r="L33" s="1">
        <v>43709</v>
      </c>
      <c r="M33">
        <v>0</v>
      </c>
      <c r="N33" s="8" cm="1">
        <f t="array" ref="N33">_xlfn.SWITCH(Table1[[#This Row],[Subscription Type]],"Basic",10,"Premium",10,"Business",25,"Enterprise",27)</f>
        <v>10</v>
      </c>
      <c r="O33" s="9">
        <f>IF(Table1[[#This Row],[Number of Users]]-Table1[[#This Row],[Licenses Bought]]&lt;0, 0, Table1[[#This Row],[Number of Users]]-Table1[[#This Row],[Licenses Bought]])</f>
        <v>5</v>
      </c>
      <c r="P33" s="8">
        <f>Table1[[#This Row],[Upsell $ Per Non-Paying User]] * Table1[[#This Row],[Non-Paying Users]]</f>
        <v>50</v>
      </c>
      <c r="Q33">
        <f>IF(Table1[[#This Row],[Sales Month]]=MAX(Table1[Sales Month]),Table1[[#This Row],[Upsell $ Per Non-Paying User]]*Table1[[#This Row],[Non-Paying Users]],0)</f>
        <v>0</v>
      </c>
      <c r="R33" t="str" cm="1">
        <f t="array" ref="R33">_xlfn.IFS(Table1[[#This Row],[Current Upsell $]]=0," ",Table1[[#This Row],[Current Upsell $]]&gt;=400,"High",Table1[[#This Row],[Current Upsell $]]&gt;=100,"Medium",Table1[[#This Row],[Current Upsell $]]&lt;100,"Low")</f>
        <v xml:space="preserve"> </v>
      </c>
      <c r="S33" t="str">
        <f>_xlfn.CONCAT(Table1[[#This Row],[Subscription Type]]," ",Table1[[#This Row],[Upsell Priorities ]], " ",TEXT(Table1[[#This Row],[Current Upsell $]],"$#,#"))</f>
        <v>Basic   $</v>
      </c>
      <c r="T33">
        <f>COUNTIF(Table1[Sales Month],Table1[[#This Row],[Sales Month]])</f>
        <v>3</v>
      </c>
    </row>
    <row r="34" spans="1:20" x14ac:dyDescent="0.2">
      <c r="A34">
        <v>100003</v>
      </c>
      <c r="B34" t="s">
        <v>0</v>
      </c>
      <c r="F34">
        <v>2</v>
      </c>
      <c r="G34">
        <v>4</v>
      </c>
      <c r="H34" s="1">
        <v>43709</v>
      </c>
      <c r="I34" s="1">
        <v>43922</v>
      </c>
      <c r="J34">
        <v>7</v>
      </c>
      <c r="K34">
        <v>14</v>
      </c>
      <c r="L34" s="1">
        <v>43739</v>
      </c>
      <c r="M34">
        <v>20</v>
      </c>
      <c r="N34" s="8" cm="1">
        <f t="array" ref="N34">_xlfn.SWITCH(Table1[[#This Row],[Subscription Type]],"Basic",10,"Premium",10,"Business",25,"Enterprise",27)</f>
        <v>10</v>
      </c>
      <c r="O34" s="9">
        <f>IF(Table1[[#This Row],[Number of Users]]-Table1[[#This Row],[Licenses Bought]]&lt;0, 0, Table1[[#This Row],[Number of Users]]-Table1[[#This Row],[Licenses Bought]])</f>
        <v>2</v>
      </c>
      <c r="P34" s="8">
        <f>Table1[[#This Row],[Upsell $ Per Non-Paying User]] * Table1[[#This Row],[Non-Paying Users]]</f>
        <v>20</v>
      </c>
      <c r="Q34">
        <f>IF(Table1[[#This Row],[Sales Month]]=MAX(Table1[Sales Month]),Table1[[#This Row],[Upsell $ Per Non-Paying User]]*Table1[[#This Row],[Non-Paying Users]],0)</f>
        <v>0</v>
      </c>
      <c r="R34" t="str" cm="1">
        <f t="array" ref="R34">_xlfn.IFS(Table1[[#This Row],[Current Upsell $]]=0," ",Table1[[#This Row],[Current Upsell $]]&gt;=400,"High",Table1[[#This Row],[Current Upsell $]]&gt;=100,"Medium",Table1[[#This Row],[Current Upsell $]]&lt;100,"Low")</f>
        <v xml:space="preserve"> </v>
      </c>
      <c r="S34" t="str">
        <f>_xlfn.CONCAT(Table1[[#This Row],[Subscription Type]]," ",Table1[[#This Row],[Upsell Priorities ]], " ",TEXT(Table1[[#This Row],[Current Upsell $]],"$#,#"))</f>
        <v>Premium   $</v>
      </c>
      <c r="T34">
        <f>COUNTIF(Table1[Sales Month],Table1[[#This Row],[Sales Month]])</f>
        <v>3</v>
      </c>
    </row>
    <row r="35" spans="1:20" x14ac:dyDescent="0.2">
      <c r="A35">
        <v>100003</v>
      </c>
      <c r="B35" t="s">
        <v>0</v>
      </c>
      <c r="F35">
        <v>4</v>
      </c>
      <c r="G35">
        <v>5</v>
      </c>
      <c r="H35" s="1">
        <v>43709</v>
      </c>
      <c r="I35" s="1">
        <v>43922</v>
      </c>
      <c r="J35">
        <v>7</v>
      </c>
      <c r="K35">
        <v>14</v>
      </c>
      <c r="L35" s="1">
        <v>43770</v>
      </c>
      <c r="M35">
        <v>40</v>
      </c>
      <c r="N35" s="8" cm="1">
        <f t="array" ref="N35">_xlfn.SWITCH(Table1[[#This Row],[Subscription Type]],"Basic",10,"Premium",10,"Business",25,"Enterprise",27)</f>
        <v>10</v>
      </c>
      <c r="O35" s="9">
        <f>IF(Table1[[#This Row],[Number of Users]]-Table1[[#This Row],[Licenses Bought]]&lt;0, 0, Table1[[#This Row],[Number of Users]]-Table1[[#This Row],[Licenses Bought]])</f>
        <v>1</v>
      </c>
      <c r="P35" s="8">
        <f>Table1[[#This Row],[Upsell $ Per Non-Paying User]] * Table1[[#This Row],[Non-Paying Users]]</f>
        <v>10</v>
      </c>
      <c r="Q35">
        <f>IF(Table1[[#This Row],[Sales Month]]=MAX(Table1[Sales Month]),Table1[[#This Row],[Upsell $ Per Non-Paying User]]*Table1[[#This Row],[Non-Paying Users]],0)</f>
        <v>0</v>
      </c>
      <c r="R35" t="str" cm="1">
        <f t="array" ref="R35">_xlfn.IFS(Table1[[#This Row],[Current Upsell $]]=0," ",Table1[[#This Row],[Current Upsell $]]&gt;=400,"High",Table1[[#This Row],[Current Upsell $]]&gt;=100,"Medium",Table1[[#This Row],[Current Upsell $]]&lt;100,"Low")</f>
        <v xml:space="preserve"> </v>
      </c>
      <c r="S35" t="str">
        <f>_xlfn.CONCAT(Table1[[#This Row],[Subscription Type]]," ",Table1[[#This Row],[Upsell Priorities ]], " ",TEXT(Table1[[#This Row],[Current Upsell $]],"$#,#"))</f>
        <v>Premium   $</v>
      </c>
      <c r="T35">
        <f>COUNTIF(Table1[Sales Month],Table1[[#This Row],[Sales Month]])</f>
        <v>4</v>
      </c>
    </row>
    <row r="36" spans="1:20" x14ac:dyDescent="0.2">
      <c r="A36">
        <v>100003</v>
      </c>
      <c r="B36" t="s">
        <v>0</v>
      </c>
      <c r="F36">
        <v>4</v>
      </c>
      <c r="G36">
        <v>5</v>
      </c>
      <c r="H36" s="1">
        <v>43709</v>
      </c>
      <c r="I36" s="1">
        <v>43922</v>
      </c>
      <c r="J36">
        <v>7</v>
      </c>
      <c r="K36">
        <v>14</v>
      </c>
      <c r="L36" s="1">
        <v>43800</v>
      </c>
      <c r="M36">
        <v>40</v>
      </c>
      <c r="N36" s="8" cm="1">
        <f t="array" ref="N36">_xlfn.SWITCH(Table1[[#This Row],[Subscription Type]],"Basic",10,"Premium",10,"Business",25,"Enterprise",27)</f>
        <v>10</v>
      </c>
      <c r="O36" s="9">
        <f>IF(Table1[[#This Row],[Number of Users]]-Table1[[#This Row],[Licenses Bought]]&lt;0, 0, Table1[[#This Row],[Number of Users]]-Table1[[#This Row],[Licenses Bought]])</f>
        <v>1</v>
      </c>
      <c r="P36" s="8">
        <f>Table1[[#This Row],[Upsell $ Per Non-Paying User]] * Table1[[#This Row],[Non-Paying Users]]</f>
        <v>10</v>
      </c>
      <c r="Q36">
        <f>IF(Table1[[#This Row],[Sales Month]]=MAX(Table1[Sales Month]),Table1[[#This Row],[Upsell $ Per Non-Paying User]]*Table1[[#This Row],[Non-Paying Users]],0)</f>
        <v>0</v>
      </c>
      <c r="R36" t="str" cm="1">
        <f t="array" ref="R36">_xlfn.IFS(Table1[[#This Row],[Current Upsell $]]=0," ",Table1[[#This Row],[Current Upsell $]]&gt;=400,"High",Table1[[#This Row],[Current Upsell $]]&gt;=100,"Medium",Table1[[#This Row],[Current Upsell $]]&lt;100,"Low")</f>
        <v xml:space="preserve"> </v>
      </c>
      <c r="S36" t="str">
        <f>_xlfn.CONCAT(Table1[[#This Row],[Subscription Type]]," ",Table1[[#This Row],[Upsell Priorities ]], " ",TEXT(Table1[[#This Row],[Current Upsell $]],"$#,#"))</f>
        <v>Premium   $</v>
      </c>
      <c r="T36">
        <f>COUNTIF(Table1[Sales Month],Table1[[#This Row],[Sales Month]])</f>
        <v>6</v>
      </c>
    </row>
    <row r="37" spans="1:20" x14ac:dyDescent="0.2">
      <c r="A37">
        <v>100003</v>
      </c>
      <c r="B37" t="s">
        <v>0</v>
      </c>
      <c r="F37">
        <v>4</v>
      </c>
      <c r="G37">
        <v>6</v>
      </c>
      <c r="H37" s="1">
        <v>43709</v>
      </c>
      <c r="I37" s="1">
        <v>43922</v>
      </c>
      <c r="J37">
        <v>7</v>
      </c>
      <c r="K37">
        <v>14</v>
      </c>
      <c r="L37" s="1">
        <v>43831</v>
      </c>
      <c r="M37">
        <v>40</v>
      </c>
      <c r="N37" s="8" cm="1">
        <f t="array" ref="N37">_xlfn.SWITCH(Table1[[#This Row],[Subscription Type]],"Basic",10,"Premium",10,"Business",25,"Enterprise",27)</f>
        <v>10</v>
      </c>
      <c r="O37" s="9">
        <f>IF(Table1[[#This Row],[Number of Users]]-Table1[[#This Row],[Licenses Bought]]&lt;0, 0, Table1[[#This Row],[Number of Users]]-Table1[[#This Row],[Licenses Bought]])</f>
        <v>2</v>
      </c>
      <c r="P37" s="8">
        <f>Table1[[#This Row],[Upsell $ Per Non-Paying User]] * Table1[[#This Row],[Non-Paying Users]]</f>
        <v>20</v>
      </c>
      <c r="Q37">
        <f>IF(Table1[[#This Row],[Sales Month]]=MAX(Table1[Sales Month]),Table1[[#This Row],[Upsell $ Per Non-Paying User]]*Table1[[#This Row],[Non-Paying Users]],0)</f>
        <v>0</v>
      </c>
      <c r="R37" t="str" cm="1">
        <f t="array" ref="R37">_xlfn.IFS(Table1[[#This Row],[Current Upsell $]]=0," ",Table1[[#This Row],[Current Upsell $]]&gt;=400,"High",Table1[[#This Row],[Current Upsell $]]&gt;=100,"Medium",Table1[[#This Row],[Current Upsell $]]&lt;100,"Low")</f>
        <v xml:space="preserve"> </v>
      </c>
      <c r="S37" t="str">
        <f>_xlfn.CONCAT(Table1[[#This Row],[Subscription Type]]," ",Table1[[#This Row],[Upsell Priorities ]], " ",TEXT(Table1[[#This Row],[Current Upsell $]],"$#,#"))</f>
        <v>Premium   $</v>
      </c>
      <c r="T37">
        <f>COUNTIF(Table1[Sales Month],Table1[[#This Row],[Sales Month]])</f>
        <v>8</v>
      </c>
    </row>
    <row r="38" spans="1:20" x14ac:dyDescent="0.2">
      <c r="A38">
        <v>100003</v>
      </c>
      <c r="B38" t="s">
        <v>0</v>
      </c>
      <c r="F38">
        <v>4</v>
      </c>
      <c r="G38">
        <v>5</v>
      </c>
      <c r="H38" s="1">
        <v>43709</v>
      </c>
      <c r="I38" s="1">
        <v>43922</v>
      </c>
      <c r="J38">
        <v>7</v>
      </c>
      <c r="K38">
        <v>14</v>
      </c>
      <c r="L38" s="1">
        <v>43862</v>
      </c>
      <c r="M38">
        <v>40</v>
      </c>
      <c r="N38" s="8" cm="1">
        <f t="array" ref="N38">_xlfn.SWITCH(Table1[[#This Row],[Subscription Type]],"Basic",10,"Premium",10,"Business",25,"Enterprise",27)</f>
        <v>10</v>
      </c>
      <c r="O38" s="9">
        <f>IF(Table1[[#This Row],[Number of Users]]-Table1[[#This Row],[Licenses Bought]]&lt;0, 0, Table1[[#This Row],[Number of Users]]-Table1[[#This Row],[Licenses Bought]])</f>
        <v>1</v>
      </c>
      <c r="P38" s="8">
        <f>Table1[[#This Row],[Upsell $ Per Non-Paying User]] * Table1[[#This Row],[Non-Paying Users]]</f>
        <v>10</v>
      </c>
      <c r="Q38">
        <f>IF(Table1[[#This Row],[Sales Month]]=MAX(Table1[Sales Month]),Table1[[#This Row],[Upsell $ Per Non-Paying User]]*Table1[[#This Row],[Non-Paying Users]],0)</f>
        <v>0</v>
      </c>
      <c r="R38" t="str" cm="1">
        <f t="array" ref="R38">_xlfn.IFS(Table1[[#This Row],[Current Upsell $]]=0," ",Table1[[#This Row],[Current Upsell $]]&gt;=400,"High",Table1[[#This Row],[Current Upsell $]]&gt;=100,"Medium",Table1[[#This Row],[Current Upsell $]]&lt;100,"Low")</f>
        <v xml:space="preserve"> </v>
      </c>
      <c r="S38" t="str">
        <f>_xlfn.CONCAT(Table1[[#This Row],[Subscription Type]]," ",Table1[[#This Row],[Upsell Priorities ]], " ",TEXT(Table1[[#This Row],[Current Upsell $]],"$#,#"))</f>
        <v>Premium   $</v>
      </c>
      <c r="T38">
        <f>COUNTIF(Table1[Sales Month],Table1[[#This Row],[Sales Month]])</f>
        <v>10</v>
      </c>
    </row>
    <row r="39" spans="1:20" x14ac:dyDescent="0.2">
      <c r="A39">
        <v>100003</v>
      </c>
      <c r="B39" t="s">
        <v>0</v>
      </c>
      <c r="F39">
        <v>4</v>
      </c>
      <c r="G39">
        <v>6</v>
      </c>
      <c r="H39" s="1">
        <v>43709</v>
      </c>
      <c r="I39" s="1">
        <v>43922</v>
      </c>
      <c r="J39">
        <v>7</v>
      </c>
      <c r="K39">
        <v>14</v>
      </c>
      <c r="L39" s="1">
        <v>43891</v>
      </c>
      <c r="M39">
        <v>40</v>
      </c>
      <c r="N39" s="8" cm="1">
        <f t="array" ref="N39">_xlfn.SWITCH(Table1[[#This Row],[Subscription Type]],"Basic",10,"Premium",10,"Business",25,"Enterprise",27)</f>
        <v>10</v>
      </c>
      <c r="O39" s="9">
        <f>IF(Table1[[#This Row],[Number of Users]]-Table1[[#This Row],[Licenses Bought]]&lt;0, 0, Table1[[#This Row],[Number of Users]]-Table1[[#This Row],[Licenses Bought]])</f>
        <v>2</v>
      </c>
      <c r="P39" s="8">
        <f>Table1[[#This Row],[Upsell $ Per Non-Paying User]] * Table1[[#This Row],[Non-Paying Users]]</f>
        <v>20</v>
      </c>
      <c r="Q39">
        <f>IF(Table1[[#This Row],[Sales Month]]=MAX(Table1[Sales Month]),Table1[[#This Row],[Upsell $ Per Non-Paying User]]*Table1[[#This Row],[Non-Paying Users]],0)</f>
        <v>0</v>
      </c>
      <c r="R39" t="str" cm="1">
        <f t="array" ref="R39">_xlfn.IFS(Table1[[#This Row],[Current Upsell $]]=0," ",Table1[[#This Row],[Current Upsell $]]&gt;=400,"High",Table1[[#This Row],[Current Upsell $]]&gt;=100,"Medium",Table1[[#This Row],[Current Upsell $]]&lt;100,"Low")</f>
        <v xml:space="preserve"> </v>
      </c>
      <c r="S39" t="str">
        <f>_xlfn.CONCAT(Table1[[#This Row],[Subscription Type]]," ",Table1[[#This Row],[Upsell Priorities ]], " ",TEXT(Table1[[#This Row],[Current Upsell $]],"$#,#"))</f>
        <v>Premium   $</v>
      </c>
      <c r="T39">
        <f>COUNTIF(Table1[Sales Month],Table1[[#This Row],[Sales Month]])</f>
        <v>16</v>
      </c>
    </row>
    <row r="40" spans="1:20" x14ac:dyDescent="0.2">
      <c r="A40">
        <v>100003</v>
      </c>
      <c r="B40" t="s">
        <v>0</v>
      </c>
      <c r="F40">
        <v>4</v>
      </c>
      <c r="G40">
        <v>5</v>
      </c>
      <c r="H40" s="1">
        <v>43709</v>
      </c>
      <c r="I40" s="1">
        <v>43922</v>
      </c>
      <c r="J40">
        <v>7</v>
      </c>
      <c r="K40">
        <v>14</v>
      </c>
      <c r="L40" s="1">
        <v>43922</v>
      </c>
      <c r="M40">
        <v>40</v>
      </c>
      <c r="N40" s="8" cm="1">
        <f t="array" ref="N40">_xlfn.SWITCH(Table1[[#This Row],[Subscription Type]],"Basic",10,"Premium",10,"Business",25,"Enterprise",27)</f>
        <v>10</v>
      </c>
      <c r="O40" s="9">
        <f>IF(Table1[[#This Row],[Number of Users]]-Table1[[#This Row],[Licenses Bought]]&lt;0, 0, Table1[[#This Row],[Number of Users]]-Table1[[#This Row],[Licenses Bought]])</f>
        <v>1</v>
      </c>
      <c r="P40" s="8">
        <f>Table1[[#This Row],[Upsell $ Per Non-Paying User]] * Table1[[#This Row],[Non-Paying Users]]</f>
        <v>10</v>
      </c>
      <c r="Q40">
        <f>IF(Table1[[#This Row],[Sales Month]]=MAX(Table1[Sales Month]),Table1[[#This Row],[Upsell $ Per Non-Paying User]]*Table1[[#This Row],[Non-Paying Users]],0)</f>
        <v>0</v>
      </c>
      <c r="R40" t="str" cm="1">
        <f t="array" ref="R40">_xlfn.IFS(Table1[[#This Row],[Current Upsell $]]=0," ",Table1[[#This Row],[Current Upsell $]]&gt;=400,"High",Table1[[#This Row],[Current Upsell $]]&gt;=100,"Medium",Table1[[#This Row],[Current Upsell $]]&lt;100,"Low")</f>
        <v xml:space="preserve"> </v>
      </c>
      <c r="S40" t="str">
        <f>_xlfn.CONCAT(Table1[[#This Row],[Subscription Type]]," ",Table1[[#This Row],[Upsell Priorities ]], " ",TEXT(Table1[[#This Row],[Current Upsell $]],"$#,#"))</f>
        <v>Premium   $</v>
      </c>
      <c r="T40">
        <f>COUNTIF(Table1[Sales Month],Table1[[#This Row],[Sales Month]])</f>
        <v>24</v>
      </c>
    </row>
    <row r="41" spans="1:20" x14ac:dyDescent="0.2">
      <c r="A41">
        <v>100004</v>
      </c>
      <c r="B41" t="s">
        <v>3</v>
      </c>
      <c r="F41">
        <v>0</v>
      </c>
      <c r="G41">
        <v>7</v>
      </c>
      <c r="H41" s="1">
        <v>43770</v>
      </c>
      <c r="I41" s="1">
        <v>44075</v>
      </c>
      <c r="J41">
        <v>10</v>
      </c>
      <c r="K41">
        <v>9</v>
      </c>
      <c r="L41" s="1">
        <v>43770</v>
      </c>
      <c r="M41">
        <v>0</v>
      </c>
      <c r="N41" s="8" cm="1">
        <f t="array" ref="N41">_xlfn.SWITCH(Table1[[#This Row],[Subscription Type]],"Basic",10,"Premium",10,"Business",25,"Enterprise",27)</f>
        <v>10</v>
      </c>
      <c r="O41" s="9">
        <f>IF(Table1[[#This Row],[Number of Users]]-Table1[[#This Row],[Licenses Bought]]&lt;0, 0, Table1[[#This Row],[Number of Users]]-Table1[[#This Row],[Licenses Bought]])</f>
        <v>7</v>
      </c>
      <c r="P41" s="8">
        <f>Table1[[#This Row],[Upsell $ Per Non-Paying User]] * Table1[[#This Row],[Non-Paying Users]]</f>
        <v>70</v>
      </c>
      <c r="Q41">
        <f>IF(Table1[[#This Row],[Sales Month]]=MAX(Table1[Sales Month]),Table1[[#This Row],[Upsell $ Per Non-Paying User]]*Table1[[#This Row],[Non-Paying Users]],0)</f>
        <v>0</v>
      </c>
      <c r="R41" t="str" cm="1">
        <f t="array" ref="R41">_xlfn.IFS(Table1[[#This Row],[Current Upsell $]]=0," ",Table1[[#This Row],[Current Upsell $]]&gt;=400,"High",Table1[[#This Row],[Current Upsell $]]&gt;=100,"Medium",Table1[[#This Row],[Current Upsell $]]&lt;100,"Low")</f>
        <v xml:space="preserve"> </v>
      </c>
      <c r="S41" t="str">
        <f>_xlfn.CONCAT(Table1[[#This Row],[Subscription Type]]," ",Table1[[#This Row],[Upsell Priorities ]], " ",TEXT(Table1[[#This Row],[Current Upsell $]],"$#,#"))</f>
        <v>Basic   $</v>
      </c>
      <c r="T41">
        <f>COUNTIF(Table1[Sales Month],Table1[[#This Row],[Sales Month]])</f>
        <v>4</v>
      </c>
    </row>
    <row r="42" spans="1:20" x14ac:dyDescent="0.2">
      <c r="A42">
        <v>100004</v>
      </c>
      <c r="B42" t="s">
        <v>3</v>
      </c>
      <c r="F42">
        <v>0</v>
      </c>
      <c r="G42">
        <v>7</v>
      </c>
      <c r="H42" s="1">
        <v>43770</v>
      </c>
      <c r="I42" s="1">
        <v>44075</v>
      </c>
      <c r="J42">
        <v>10</v>
      </c>
      <c r="K42">
        <v>9</v>
      </c>
      <c r="L42" s="1">
        <v>43800</v>
      </c>
      <c r="M42">
        <v>0</v>
      </c>
      <c r="N42" s="8" cm="1">
        <f t="array" ref="N42">_xlfn.SWITCH(Table1[[#This Row],[Subscription Type]],"Basic",10,"Premium",10,"Business",25,"Enterprise",27)</f>
        <v>10</v>
      </c>
      <c r="O42" s="9">
        <f>IF(Table1[[#This Row],[Number of Users]]-Table1[[#This Row],[Licenses Bought]]&lt;0, 0, Table1[[#This Row],[Number of Users]]-Table1[[#This Row],[Licenses Bought]])</f>
        <v>7</v>
      </c>
      <c r="P42" s="8">
        <f>Table1[[#This Row],[Upsell $ Per Non-Paying User]] * Table1[[#This Row],[Non-Paying Users]]</f>
        <v>70</v>
      </c>
      <c r="Q42">
        <f>IF(Table1[[#This Row],[Sales Month]]=MAX(Table1[Sales Month]),Table1[[#This Row],[Upsell $ Per Non-Paying User]]*Table1[[#This Row],[Non-Paying Users]],0)</f>
        <v>0</v>
      </c>
      <c r="R42" t="str" cm="1">
        <f t="array" ref="R42">_xlfn.IFS(Table1[[#This Row],[Current Upsell $]]=0," ",Table1[[#This Row],[Current Upsell $]]&gt;=400,"High",Table1[[#This Row],[Current Upsell $]]&gt;=100,"Medium",Table1[[#This Row],[Current Upsell $]]&lt;100,"Low")</f>
        <v xml:space="preserve"> </v>
      </c>
      <c r="S42" t="str">
        <f>_xlfn.CONCAT(Table1[[#This Row],[Subscription Type]]," ",Table1[[#This Row],[Upsell Priorities ]], " ",TEXT(Table1[[#This Row],[Current Upsell $]],"$#,#"))</f>
        <v>Basic   $</v>
      </c>
      <c r="T42">
        <f>COUNTIF(Table1[Sales Month],Table1[[#This Row],[Sales Month]])</f>
        <v>6</v>
      </c>
    </row>
    <row r="43" spans="1:20" x14ac:dyDescent="0.2">
      <c r="A43">
        <v>100004</v>
      </c>
      <c r="B43" t="s">
        <v>3</v>
      </c>
      <c r="F43">
        <v>0</v>
      </c>
      <c r="G43">
        <v>7</v>
      </c>
      <c r="H43" s="1">
        <v>43770</v>
      </c>
      <c r="I43" s="1">
        <v>44075</v>
      </c>
      <c r="J43">
        <v>10</v>
      </c>
      <c r="K43">
        <v>9</v>
      </c>
      <c r="L43" s="1">
        <v>43831</v>
      </c>
      <c r="M43">
        <v>0</v>
      </c>
      <c r="N43" s="8" cm="1">
        <f t="array" ref="N43">_xlfn.SWITCH(Table1[[#This Row],[Subscription Type]],"Basic",10,"Premium",10,"Business",25,"Enterprise",27)</f>
        <v>10</v>
      </c>
      <c r="O43" s="9">
        <f>IF(Table1[[#This Row],[Number of Users]]-Table1[[#This Row],[Licenses Bought]]&lt;0, 0, Table1[[#This Row],[Number of Users]]-Table1[[#This Row],[Licenses Bought]])</f>
        <v>7</v>
      </c>
      <c r="P43" s="8">
        <f>Table1[[#This Row],[Upsell $ Per Non-Paying User]] * Table1[[#This Row],[Non-Paying Users]]</f>
        <v>70</v>
      </c>
      <c r="Q43">
        <f>IF(Table1[[#This Row],[Sales Month]]=MAX(Table1[Sales Month]),Table1[[#This Row],[Upsell $ Per Non-Paying User]]*Table1[[#This Row],[Non-Paying Users]],0)</f>
        <v>0</v>
      </c>
      <c r="R43" t="str" cm="1">
        <f t="array" ref="R43">_xlfn.IFS(Table1[[#This Row],[Current Upsell $]]=0," ",Table1[[#This Row],[Current Upsell $]]&gt;=400,"High",Table1[[#This Row],[Current Upsell $]]&gt;=100,"Medium",Table1[[#This Row],[Current Upsell $]]&lt;100,"Low")</f>
        <v xml:space="preserve"> </v>
      </c>
      <c r="S43" t="str">
        <f>_xlfn.CONCAT(Table1[[#This Row],[Subscription Type]]," ",Table1[[#This Row],[Upsell Priorities ]], " ",TEXT(Table1[[#This Row],[Current Upsell $]],"$#,#"))</f>
        <v>Basic   $</v>
      </c>
      <c r="T43">
        <f>COUNTIF(Table1[Sales Month],Table1[[#This Row],[Sales Month]])</f>
        <v>8</v>
      </c>
    </row>
    <row r="44" spans="1:20" x14ac:dyDescent="0.2">
      <c r="A44">
        <v>100004</v>
      </c>
      <c r="B44" t="s">
        <v>3</v>
      </c>
      <c r="F44">
        <v>0</v>
      </c>
      <c r="G44">
        <v>8</v>
      </c>
      <c r="H44" s="1">
        <v>43770</v>
      </c>
      <c r="I44" s="1">
        <v>44075</v>
      </c>
      <c r="J44">
        <v>10</v>
      </c>
      <c r="K44">
        <v>9</v>
      </c>
      <c r="L44" s="1">
        <v>43862</v>
      </c>
      <c r="M44">
        <v>0</v>
      </c>
      <c r="N44" s="8" cm="1">
        <f t="array" ref="N44">_xlfn.SWITCH(Table1[[#This Row],[Subscription Type]],"Basic",10,"Premium",10,"Business",25,"Enterprise",27)</f>
        <v>10</v>
      </c>
      <c r="O44" s="9">
        <f>IF(Table1[[#This Row],[Number of Users]]-Table1[[#This Row],[Licenses Bought]]&lt;0, 0, Table1[[#This Row],[Number of Users]]-Table1[[#This Row],[Licenses Bought]])</f>
        <v>8</v>
      </c>
      <c r="P44" s="8">
        <f>Table1[[#This Row],[Upsell $ Per Non-Paying User]] * Table1[[#This Row],[Non-Paying Users]]</f>
        <v>80</v>
      </c>
      <c r="Q44">
        <f>IF(Table1[[#This Row],[Sales Month]]=MAX(Table1[Sales Month]),Table1[[#This Row],[Upsell $ Per Non-Paying User]]*Table1[[#This Row],[Non-Paying Users]],0)</f>
        <v>0</v>
      </c>
      <c r="R44" t="str" cm="1">
        <f t="array" ref="R44">_xlfn.IFS(Table1[[#This Row],[Current Upsell $]]=0," ",Table1[[#This Row],[Current Upsell $]]&gt;=400,"High",Table1[[#This Row],[Current Upsell $]]&gt;=100,"Medium",Table1[[#This Row],[Current Upsell $]]&lt;100,"Low")</f>
        <v xml:space="preserve"> </v>
      </c>
      <c r="S44" t="str">
        <f>_xlfn.CONCAT(Table1[[#This Row],[Subscription Type]]," ",Table1[[#This Row],[Upsell Priorities ]], " ",TEXT(Table1[[#This Row],[Current Upsell $]],"$#,#"))</f>
        <v>Basic   $</v>
      </c>
      <c r="T44">
        <f>COUNTIF(Table1[Sales Month],Table1[[#This Row],[Sales Month]])</f>
        <v>10</v>
      </c>
    </row>
    <row r="45" spans="1:20" x14ac:dyDescent="0.2">
      <c r="A45">
        <v>100004</v>
      </c>
      <c r="B45" t="s">
        <v>3</v>
      </c>
      <c r="F45">
        <v>0</v>
      </c>
      <c r="G45">
        <v>9</v>
      </c>
      <c r="H45" s="1">
        <v>43770</v>
      </c>
      <c r="I45" s="1">
        <v>44075</v>
      </c>
      <c r="J45">
        <v>10</v>
      </c>
      <c r="K45">
        <v>9</v>
      </c>
      <c r="L45" s="1">
        <v>43891</v>
      </c>
      <c r="M45">
        <v>0</v>
      </c>
      <c r="N45" s="8" cm="1">
        <f t="array" ref="N45">_xlfn.SWITCH(Table1[[#This Row],[Subscription Type]],"Basic",10,"Premium",10,"Business",25,"Enterprise",27)</f>
        <v>10</v>
      </c>
      <c r="O45" s="9">
        <f>IF(Table1[[#This Row],[Number of Users]]-Table1[[#This Row],[Licenses Bought]]&lt;0, 0, Table1[[#This Row],[Number of Users]]-Table1[[#This Row],[Licenses Bought]])</f>
        <v>9</v>
      </c>
      <c r="P45" s="8">
        <f>Table1[[#This Row],[Upsell $ Per Non-Paying User]] * Table1[[#This Row],[Non-Paying Users]]</f>
        <v>90</v>
      </c>
      <c r="Q45">
        <f>IF(Table1[[#This Row],[Sales Month]]=MAX(Table1[Sales Month]),Table1[[#This Row],[Upsell $ Per Non-Paying User]]*Table1[[#This Row],[Non-Paying Users]],0)</f>
        <v>0</v>
      </c>
      <c r="R45" t="str" cm="1">
        <f t="array" ref="R45">_xlfn.IFS(Table1[[#This Row],[Current Upsell $]]=0," ",Table1[[#This Row],[Current Upsell $]]&gt;=400,"High",Table1[[#This Row],[Current Upsell $]]&gt;=100,"Medium",Table1[[#This Row],[Current Upsell $]]&lt;100,"Low")</f>
        <v xml:space="preserve"> </v>
      </c>
      <c r="S45" t="str">
        <f>_xlfn.CONCAT(Table1[[#This Row],[Subscription Type]]," ",Table1[[#This Row],[Upsell Priorities ]], " ",TEXT(Table1[[#This Row],[Current Upsell $]],"$#,#"))</f>
        <v>Basic   $</v>
      </c>
      <c r="T45">
        <f>COUNTIF(Table1[Sales Month],Table1[[#This Row],[Sales Month]])</f>
        <v>16</v>
      </c>
    </row>
    <row r="46" spans="1:20" x14ac:dyDescent="0.2">
      <c r="A46">
        <v>100004</v>
      </c>
      <c r="B46" t="s">
        <v>3</v>
      </c>
      <c r="F46">
        <v>0</v>
      </c>
      <c r="G46">
        <v>7</v>
      </c>
      <c r="H46" s="1">
        <v>43770</v>
      </c>
      <c r="I46" s="1">
        <v>44075</v>
      </c>
      <c r="J46">
        <v>10</v>
      </c>
      <c r="K46">
        <v>9</v>
      </c>
      <c r="L46" s="1">
        <v>43922</v>
      </c>
      <c r="M46">
        <v>0</v>
      </c>
      <c r="N46" s="8" cm="1">
        <f t="array" ref="N46">_xlfn.SWITCH(Table1[[#This Row],[Subscription Type]],"Basic",10,"Premium",10,"Business",25,"Enterprise",27)</f>
        <v>10</v>
      </c>
      <c r="O46" s="9">
        <f>IF(Table1[[#This Row],[Number of Users]]-Table1[[#This Row],[Licenses Bought]]&lt;0, 0, Table1[[#This Row],[Number of Users]]-Table1[[#This Row],[Licenses Bought]])</f>
        <v>7</v>
      </c>
      <c r="P46" s="8">
        <f>Table1[[#This Row],[Upsell $ Per Non-Paying User]] * Table1[[#This Row],[Non-Paying Users]]</f>
        <v>70</v>
      </c>
      <c r="Q46">
        <f>IF(Table1[[#This Row],[Sales Month]]=MAX(Table1[Sales Month]),Table1[[#This Row],[Upsell $ Per Non-Paying User]]*Table1[[#This Row],[Non-Paying Users]],0)</f>
        <v>0</v>
      </c>
      <c r="R46" t="str" cm="1">
        <f t="array" ref="R46">_xlfn.IFS(Table1[[#This Row],[Current Upsell $]]=0," ",Table1[[#This Row],[Current Upsell $]]&gt;=400,"High",Table1[[#This Row],[Current Upsell $]]&gt;=100,"Medium",Table1[[#This Row],[Current Upsell $]]&lt;100,"Low")</f>
        <v xml:space="preserve"> </v>
      </c>
      <c r="S46" t="str">
        <f>_xlfn.CONCAT(Table1[[#This Row],[Subscription Type]]," ",Table1[[#This Row],[Upsell Priorities ]], " ",TEXT(Table1[[#This Row],[Current Upsell $]],"$#,#"))</f>
        <v>Basic   $</v>
      </c>
      <c r="T46">
        <f>COUNTIF(Table1[Sales Month],Table1[[#This Row],[Sales Month]])</f>
        <v>24</v>
      </c>
    </row>
    <row r="47" spans="1:20" x14ac:dyDescent="0.2">
      <c r="A47">
        <v>100004</v>
      </c>
      <c r="B47" t="s">
        <v>3</v>
      </c>
      <c r="F47">
        <v>0</v>
      </c>
      <c r="G47">
        <v>7</v>
      </c>
      <c r="H47" s="1">
        <v>43770</v>
      </c>
      <c r="I47" s="1">
        <v>44075</v>
      </c>
      <c r="J47">
        <v>10</v>
      </c>
      <c r="K47">
        <v>9</v>
      </c>
      <c r="L47" s="1">
        <v>43952</v>
      </c>
      <c r="M47">
        <v>0</v>
      </c>
      <c r="N47" s="8" cm="1">
        <f t="array" ref="N47">_xlfn.SWITCH(Table1[[#This Row],[Subscription Type]],"Basic",10,"Premium",10,"Business",25,"Enterprise",27)</f>
        <v>10</v>
      </c>
      <c r="O47" s="9">
        <f>IF(Table1[[#This Row],[Number of Users]]-Table1[[#This Row],[Licenses Bought]]&lt;0, 0, Table1[[#This Row],[Number of Users]]-Table1[[#This Row],[Licenses Bought]])</f>
        <v>7</v>
      </c>
      <c r="P47" s="8">
        <f>Table1[[#This Row],[Upsell $ Per Non-Paying User]] * Table1[[#This Row],[Non-Paying Users]]</f>
        <v>70</v>
      </c>
      <c r="Q47">
        <f>IF(Table1[[#This Row],[Sales Month]]=MAX(Table1[Sales Month]),Table1[[#This Row],[Upsell $ Per Non-Paying User]]*Table1[[#This Row],[Non-Paying Users]],0)</f>
        <v>0</v>
      </c>
      <c r="R47" t="str" cm="1">
        <f t="array" ref="R47">_xlfn.IFS(Table1[[#This Row],[Current Upsell $]]=0," ",Table1[[#This Row],[Current Upsell $]]&gt;=400,"High",Table1[[#This Row],[Current Upsell $]]&gt;=100,"Medium",Table1[[#This Row],[Current Upsell $]]&lt;100,"Low")</f>
        <v xml:space="preserve"> </v>
      </c>
      <c r="S47" t="str">
        <f>_xlfn.CONCAT(Table1[[#This Row],[Subscription Type]]," ",Table1[[#This Row],[Upsell Priorities ]], " ",TEXT(Table1[[#This Row],[Current Upsell $]],"$#,#"))</f>
        <v>Basic   $</v>
      </c>
      <c r="T47">
        <f>COUNTIF(Table1[Sales Month],Table1[[#This Row],[Sales Month]])</f>
        <v>34</v>
      </c>
    </row>
    <row r="48" spans="1:20" x14ac:dyDescent="0.2">
      <c r="A48">
        <v>100004</v>
      </c>
      <c r="B48" t="s">
        <v>3</v>
      </c>
      <c r="F48">
        <v>0</v>
      </c>
      <c r="G48">
        <v>7</v>
      </c>
      <c r="H48" s="1">
        <v>43770</v>
      </c>
      <c r="I48" s="1">
        <v>44075</v>
      </c>
      <c r="J48">
        <v>10</v>
      </c>
      <c r="K48">
        <v>9</v>
      </c>
      <c r="L48" s="1">
        <v>43983</v>
      </c>
      <c r="M48">
        <v>0</v>
      </c>
      <c r="N48" s="8" cm="1">
        <f t="array" ref="N48">_xlfn.SWITCH(Table1[[#This Row],[Subscription Type]],"Basic",10,"Premium",10,"Business",25,"Enterprise",27)</f>
        <v>10</v>
      </c>
      <c r="O48" s="9">
        <f>IF(Table1[[#This Row],[Number of Users]]-Table1[[#This Row],[Licenses Bought]]&lt;0, 0, Table1[[#This Row],[Number of Users]]-Table1[[#This Row],[Licenses Bought]])</f>
        <v>7</v>
      </c>
      <c r="P48" s="8">
        <f>Table1[[#This Row],[Upsell $ Per Non-Paying User]] * Table1[[#This Row],[Non-Paying Users]]</f>
        <v>70</v>
      </c>
      <c r="Q48">
        <f>IF(Table1[[#This Row],[Sales Month]]=MAX(Table1[Sales Month]),Table1[[#This Row],[Upsell $ Per Non-Paying User]]*Table1[[#This Row],[Non-Paying Users]],0)</f>
        <v>0</v>
      </c>
      <c r="R48" t="str" cm="1">
        <f t="array" ref="R48">_xlfn.IFS(Table1[[#This Row],[Current Upsell $]]=0," ",Table1[[#This Row],[Current Upsell $]]&gt;=400,"High",Table1[[#This Row],[Current Upsell $]]&gt;=100,"Medium",Table1[[#This Row],[Current Upsell $]]&lt;100,"Low")</f>
        <v xml:space="preserve"> </v>
      </c>
      <c r="S48" t="str">
        <f>_xlfn.CONCAT(Table1[[#This Row],[Subscription Type]]," ",Table1[[#This Row],[Upsell Priorities ]], " ",TEXT(Table1[[#This Row],[Current Upsell $]],"$#,#"))</f>
        <v>Basic   $</v>
      </c>
      <c r="T48">
        <f>COUNTIF(Table1[Sales Month],Table1[[#This Row],[Sales Month]])</f>
        <v>54</v>
      </c>
    </row>
    <row r="49" spans="1:20" x14ac:dyDescent="0.2">
      <c r="A49">
        <v>100004</v>
      </c>
      <c r="B49" t="s">
        <v>3</v>
      </c>
      <c r="F49">
        <v>0</v>
      </c>
      <c r="G49">
        <v>7</v>
      </c>
      <c r="H49" s="1">
        <v>43770</v>
      </c>
      <c r="I49" s="1">
        <v>44075</v>
      </c>
      <c r="J49">
        <v>10</v>
      </c>
      <c r="K49">
        <v>9</v>
      </c>
      <c r="L49" s="1">
        <v>44013</v>
      </c>
      <c r="M49">
        <v>0</v>
      </c>
      <c r="N49" s="8" cm="1">
        <f t="array" ref="N49">_xlfn.SWITCH(Table1[[#This Row],[Subscription Type]],"Basic",10,"Premium",10,"Business",25,"Enterprise",27)</f>
        <v>10</v>
      </c>
      <c r="O49" s="9">
        <f>IF(Table1[[#This Row],[Number of Users]]-Table1[[#This Row],[Licenses Bought]]&lt;0, 0, Table1[[#This Row],[Number of Users]]-Table1[[#This Row],[Licenses Bought]])</f>
        <v>7</v>
      </c>
      <c r="P49" s="8">
        <f>Table1[[#This Row],[Upsell $ Per Non-Paying User]] * Table1[[#This Row],[Non-Paying Users]]</f>
        <v>70</v>
      </c>
      <c r="Q49">
        <f>IF(Table1[[#This Row],[Sales Month]]=MAX(Table1[Sales Month]),Table1[[#This Row],[Upsell $ Per Non-Paying User]]*Table1[[#This Row],[Non-Paying Users]],0)</f>
        <v>0</v>
      </c>
      <c r="R49" t="str" cm="1">
        <f t="array" ref="R49">_xlfn.IFS(Table1[[#This Row],[Current Upsell $]]=0," ",Table1[[#This Row],[Current Upsell $]]&gt;=400,"High",Table1[[#This Row],[Current Upsell $]]&gt;=100,"Medium",Table1[[#This Row],[Current Upsell $]]&lt;100,"Low")</f>
        <v xml:space="preserve"> </v>
      </c>
      <c r="S49" t="str">
        <f>_xlfn.CONCAT(Table1[[#This Row],[Subscription Type]]," ",Table1[[#This Row],[Upsell Priorities ]], " ",TEXT(Table1[[#This Row],[Current Upsell $]],"$#,#"))</f>
        <v>Basic   $</v>
      </c>
      <c r="T49">
        <f>COUNTIF(Table1[Sales Month],Table1[[#This Row],[Sales Month]])</f>
        <v>76</v>
      </c>
    </row>
    <row r="50" spans="1:20" x14ac:dyDescent="0.2">
      <c r="A50">
        <v>100004</v>
      </c>
      <c r="B50" t="s">
        <v>3</v>
      </c>
      <c r="F50">
        <v>0</v>
      </c>
      <c r="G50">
        <v>9</v>
      </c>
      <c r="H50" s="1">
        <v>43770</v>
      </c>
      <c r="I50" s="1">
        <v>44075</v>
      </c>
      <c r="J50">
        <v>10</v>
      </c>
      <c r="K50">
        <v>9</v>
      </c>
      <c r="L50" s="1">
        <v>44044</v>
      </c>
      <c r="M50">
        <v>0</v>
      </c>
      <c r="N50" s="8" cm="1">
        <f t="array" ref="N50">_xlfn.SWITCH(Table1[[#This Row],[Subscription Type]],"Basic",10,"Premium",10,"Business",25,"Enterprise",27)</f>
        <v>10</v>
      </c>
      <c r="O50" s="9">
        <f>IF(Table1[[#This Row],[Number of Users]]-Table1[[#This Row],[Licenses Bought]]&lt;0, 0, Table1[[#This Row],[Number of Users]]-Table1[[#This Row],[Licenses Bought]])</f>
        <v>9</v>
      </c>
      <c r="P50" s="8">
        <f>Table1[[#This Row],[Upsell $ Per Non-Paying User]] * Table1[[#This Row],[Non-Paying Users]]</f>
        <v>90</v>
      </c>
      <c r="Q50">
        <f>IF(Table1[[#This Row],[Sales Month]]=MAX(Table1[Sales Month]),Table1[[#This Row],[Upsell $ Per Non-Paying User]]*Table1[[#This Row],[Non-Paying Users]],0)</f>
        <v>0</v>
      </c>
      <c r="R50" t="str" cm="1">
        <f t="array" ref="R50">_xlfn.IFS(Table1[[#This Row],[Current Upsell $]]=0," ",Table1[[#This Row],[Current Upsell $]]&gt;=400,"High",Table1[[#This Row],[Current Upsell $]]&gt;=100,"Medium",Table1[[#This Row],[Current Upsell $]]&lt;100,"Low")</f>
        <v xml:space="preserve"> </v>
      </c>
      <c r="S50" t="str">
        <f>_xlfn.CONCAT(Table1[[#This Row],[Subscription Type]]," ",Table1[[#This Row],[Upsell Priorities ]], " ",TEXT(Table1[[#This Row],[Current Upsell $]],"$#,#"))</f>
        <v>Basic   $</v>
      </c>
      <c r="T50">
        <f>COUNTIF(Table1[Sales Month],Table1[[#This Row],[Sales Month]])</f>
        <v>104</v>
      </c>
    </row>
    <row r="51" spans="1:20" x14ac:dyDescent="0.2">
      <c r="A51">
        <v>100004</v>
      </c>
      <c r="B51" t="s">
        <v>3</v>
      </c>
      <c r="F51">
        <v>0</v>
      </c>
      <c r="G51">
        <v>7</v>
      </c>
      <c r="H51" s="1">
        <v>43770</v>
      </c>
      <c r="I51" s="1">
        <v>44075</v>
      </c>
      <c r="J51">
        <v>10</v>
      </c>
      <c r="K51">
        <v>9</v>
      </c>
      <c r="L51" s="1">
        <v>44075</v>
      </c>
      <c r="M51">
        <v>0</v>
      </c>
      <c r="N51" s="8" cm="1">
        <f t="array" ref="N51">_xlfn.SWITCH(Table1[[#This Row],[Subscription Type]],"Basic",10,"Premium",10,"Business",25,"Enterprise",27)</f>
        <v>10</v>
      </c>
      <c r="O51" s="9">
        <f>IF(Table1[[#This Row],[Number of Users]]-Table1[[#This Row],[Licenses Bought]]&lt;0, 0, Table1[[#This Row],[Number of Users]]-Table1[[#This Row],[Licenses Bought]])</f>
        <v>7</v>
      </c>
      <c r="P51" s="8">
        <f>Table1[[#This Row],[Upsell $ Per Non-Paying User]] * Table1[[#This Row],[Non-Paying Users]]</f>
        <v>70</v>
      </c>
      <c r="Q51">
        <f>IF(Table1[[#This Row],[Sales Month]]=MAX(Table1[Sales Month]),Table1[[#This Row],[Upsell $ Per Non-Paying User]]*Table1[[#This Row],[Non-Paying Users]],0)</f>
        <v>0</v>
      </c>
      <c r="R51" t="str" cm="1">
        <f t="array" ref="R51">_xlfn.IFS(Table1[[#This Row],[Current Upsell $]]=0," ",Table1[[#This Row],[Current Upsell $]]&gt;=400,"High",Table1[[#This Row],[Current Upsell $]]&gt;=100,"Medium",Table1[[#This Row],[Current Upsell $]]&lt;100,"Low")</f>
        <v xml:space="preserve"> </v>
      </c>
      <c r="S51" t="str">
        <f>_xlfn.CONCAT(Table1[[#This Row],[Subscription Type]]," ",Table1[[#This Row],[Upsell Priorities ]], " ",TEXT(Table1[[#This Row],[Current Upsell $]],"$#,#"))</f>
        <v>Basic   $</v>
      </c>
      <c r="T51">
        <f>COUNTIF(Table1[Sales Month],Table1[[#This Row],[Sales Month]])</f>
        <v>137</v>
      </c>
    </row>
    <row r="52" spans="1:20" x14ac:dyDescent="0.2">
      <c r="A52">
        <v>100005</v>
      </c>
      <c r="B52" t="s">
        <v>3</v>
      </c>
      <c r="D52" s="1"/>
      <c r="E52" s="1"/>
      <c r="F52">
        <v>0</v>
      </c>
      <c r="G52">
        <v>47</v>
      </c>
      <c r="H52" s="1">
        <v>43800</v>
      </c>
      <c r="I52" s="1">
        <v>44378</v>
      </c>
      <c r="J52">
        <v>19</v>
      </c>
      <c r="K52">
        <v>0</v>
      </c>
      <c r="L52" s="1">
        <v>43800</v>
      </c>
      <c r="M52">
        <v>0</v>
      </c>
      <c r="N52" s="8" cm="1">
        <f t="array" ref="N52">_xlfn.SWITCH(Table1[[#This Row],[Subscription Type]],"Basic",10,"Premium",10,"Business",25,"Enterprise",27)</f>
        <v>10</v>
      </c>
      <c r="O52" s="9">
        <f>IF(Table1[[#This Row],[Number of Users]]-Table1[[#This Row],[Licenses Bought]]&lt;0, 0, Table1[[#This Row],[Number of Users]]-Table1[[#This Row],[Licenses Bought]])</f>
        <v>47</v>
      </c>
      <c r="P52" s="8">
        <f>Table1[[#This Row],[Upsell $ Per Non-Paying User]] * Table1[[#This Row],[Non-Paying Users]]</f>
        <v>470</v>
      </c>
      <c r="Q52">
        <f>IF(Table1[[#This Row],[Sales Month]]=MAX(Table1[Sales Month]),Table1[[#This Row],[Upsell $ Per Non-Paying User]]*Table1[[#This Row],[Non-Paying Users]],0)</f>
        <v>0</v>
      </c>
      <c r="R52" t="str" cm="1">
        <f t="array" ref="R52">_xlfn.IFS(Table1[[#This Row],[Current Upsell $]]=0," ",Table1[[#This Row],[Current Upsell $]]&gt;=400,"High",Table1[[#This Row],[Current Upsell $]]&gt;=100,"Medium",Table1[[#This Row],[Current Upsell $]]&lt;100,"Low")</f>
        <v xml:space="preserve"> </v>
      </c>
      <c r="S52" t="str">
        <f>_xlfn.CONCAT(Table1[[#This Row],[Subscription Type]]," ",Table1[[#This Row],[Upsell Priorities ]], " ",TEXT(Table1[[#This Row],[Current Upsell $]],"$#,#"))</f>
        <v>Basic   $</v>
      </c>
      <c r="T52">
        <f>COUNTIF(Table1[Sales Month],Table1[[#This Row],[Sales Month]])</f>
        <v>6</v>
      </c>
    </row>
    <row r="53" spans="1:20" x14ac:dyDescent="0.2">
      <c r="A53">
        <v>100005</v>
      </c>
      <c r="B53" t="s">
        <v>1</v>
      </c>
      <c r="D53" s="1"/>
      <c r="E53" s="1"/>
      <c r="F53">
        <v>23</v>
      </c>
      <c r="G53">
        <v>40</v>
      </c>
      <c r="H53" s="1">
        <v>43800</v>
      </c>
      <c r="I53" s="1">
        <v>44378</v>
      </c>
      <c r="J53">
        <v>19</v>
      </c>
      <c r="K53">
        <v>0</v>
      </c>
      <c r="L53" s="1">
        <v>43831</v>
      </c>
      <c r="M53">
        <v>575</v>
      </c>
      <c r="N53" s="8" cm="1">
        <f t="array" ref="N53">_xlfn.SWITCH(Table1[[#This Row],[Subscription Type]],"Basic",10,"Premium",10,"Business",25,"Enterprise",27)</f>
        <v>25</v>
      </c>
      <c r="O53" s="9">
        <f>IF(Table1[[#This Row],[Number of Users]]-Table1[[#This Row],[Licenses Bought]]&lt;0, 0, Table1[[#This Row],[Number of Users]]-Table1[[#This Row],[Licenses Bought]])</f>
        <v>17</v>
      </c>
      <c r="P53" s="8">
        <f>Table1[[#This Row],[Upsell $ Per Non-Paying User]] * Table1[[#This Row],[Non-Paying Users]]</f>
        <v>425</v>
      </c>
      <c r="Q53">
        <f>IF(Table1[[#This Row],[Sales Month]]=MAX(Table1[Sales Month]),Table1[[#This Row],[Upsell $ Per Non-Paying User]]*Table1[[#This Row],[Non-Paying Users]],0)</f>
        <v>0</v>
      </c>
      <c r="R53" t="str" cm="1">
        <f t="array" ref="R53">_xlfn.IFS(Table1[[#This Row],[Current Upsell $]]=0," ",Table1[[#This Row],[Current Upsell $]]&gt;=400,"High",Table1[[#This Row],[Current Upsell $]]&gt;=100,"Medium",Table1[[#This Row],[Current Upsell $]]&lt;100,"Low")</f>
        <v xml:space="preserve"> </v>
      </c>
      <c r="S53" t="str">
        <f>_xlfn.CONCAT(Table1[[#This Row],[Subscription Type]]," ",Table1[[#This Row],[Upsell Priorities ]], " ",TEXT(Table1[[#This Row],[Current Upsell $]],"$#,#"))</f>
        <v>Business   $</v>
      </c>
      <c r="T53">
        <f>COUNTIF(Table1[Sales Month],Table1[[#This Row],[Sales Month]])</f>
        <v>8</v>
      </c>
    </row>
    <row r="54" spans="1:20" x14ac:dyDescent="0.2">
      <c r="A54">
        <v>100005</v>
      </c>
      <c r="B54" t="s">
        <v>1</v>
      </c>
      <c r="D54" s="1"/>
      <c r="E54" s="1"/>
      <c r="F54">
        <v>37</v>
      </c>
      <c r="G54">
        <v>32</v>
      </c>
      <c r="H54" s="1">
        <v>43800</v>
      </c>
      <c r="I54" s="1">
        <v>44378</v>
      </c>
      <c r="J54">
        <v>19</v>
      </c>
      <c r="K54">
        <v>0</v>
      </c>
      <c r="L54" s="1">
        <v>43862</v>
      </c>
      <c r="M54">
        <v>925</v>
      </c>
      <c r="N54" s="8" cm="1">
        <f t="array" ref="N54">_xlfn.SWITCH(Table1[[#This Row],[Subscription Type]],"Basic",10,"Premium",10,"Business",25,"Enterprise",27)</f>
        <v>25</v>
      </c>
      <c r="O54" s="9">
        <f>IF(Table1[[#This Row],[Number of Users]]-Table1[[#This Row],[Licenses Bought]]&lt;0, 0, Table1[[#This Row],[Number of Users]]-Table1[[#This Row],[Licenses Bought]])</f>
        <v>0</v>
      </c>
      <c r="P54" s="8">
        <f>Table1[[#This Row],[Upsell $ Per Non-Paying User]] * Table1[[#This Row],[Non-Paying Users]]</f>
        <v>0</v>
      </c>
      <c r="Q54">
        <f>IF(Table1[[#This Row],[Sales Month]]=MAX(Table1[Sales Month]),Table1[[#This Row],[Upsell $ Per Non-Paying User]]*Table1[[#This Row],[Non-Paying Users]],0)</f>
        <v>0</v>
      </c>
      <c r="R54" t="str" cm="1">
        <f t="array" ref="R54">_xlfn.IFS(Table1[[#This Row],[Current Upsell $]]=0," ",Table1[[#This Row],[Current Upsell $]]&gt;=400,"High",Table1[[#This Row],[Current Upsell $]]&gt;=100,"Medium",Table1[[#This Row],[Current Upsell $]]&lt;100,"Low")</f>
        <v xml:space="preserve"> </v>
      </c>
      <c r="S54" t="str">
        <f>_xlfn.CONCAT(Table1[[#This Row],[Subscription Type]]," ",Table1[[#This Row],[Upsell Priorities ]], " ",TEXT(Table1[[#This Row],[Current Upsell $]],"$#,#"))</f>
        <v>Business   $</v>
      </c>
      <c r="T54">
        <f>COUNTIF(Table1[Sales Month],Table1[[#This Row],[Sales Month]])</f>
        <v>10</v>
      </c>
    </row>
    <row r="55" spans="1:20" x14ac:dyDescent="0.2">
      <c r="A55">
        <v>100005</v>
      </c>
      <c r="B55" t="s">
        <v>1</v>
      </c>
      <c r="D55" s="1"/>
      <c r="E55" s="1"/>
      <c r="F55">
        <v>29</v>
      </c>
      <c r="G55">
        <v>47</v>
      </c>
      <c r="H55" s="1">
        <v>43800</v>
      </c>
      <c r="I55" s="1">
        <v>44378</v>
      </c>
      <c r="J55">
        <v>19</v>
      </c>
      <c r="K55">
        <v>0</v>
      </c>
      <c r="L55" s="1">
        <v>43891</v>
      </c>
      <c r="M55">
        <v>725</v>
      </c>
      <c r="N55" s="8" cm="1">
        <f t="array" ref="N55">_xlfn.SWITCH(Table1[[#This Row],[Subscription Type]],"Basic",10,"Premium",10,"Business",25,"Enterprise",27)</f>
        <v>25</v>
      </c>
      <c r="O55" s="9">
        <f>IF(Table1[[#This Row],[Number of Users]]-Table1[[#This Row],[Licenses Bought]]&lt;0, 0, Table1[[#This Row],[Number of Users]]-Table1[[#This Row],[Licenses Bought]])</f>
        <v>18</v>
      </c>
      <c r="P55" s="8">
        <f>Table1[[#This Row],[Upsell $ Per Non-Paying User]] * Table1[[#This Row],[Non-Paying Users]]</f>
        <v>450</v>
      </c>
      <c r="Q55">
        <f>IF(Table1[[#This Row],[Sales Month]]=MAX(Table1[Sales Month]),Table1[[#This Row],[Upsell $ Per Non-Paying User]]*Table1[[#This Row],[Non-Paying Users]],0)</f>
        <v>0</v>
      </c>
      <c r="R55" t="str" cm="1">
        <f t="array" ref="R55">_xlfn.IFS(Table1[[#This Row],[Current Upsell $]]=0," ",Table1[[#This Row],[Current Upsell $]]&gt;=400,"High",Table1[[#This Row],[Current Upsell $]]&gt;=100,"Medium",Table1[[#This Row],[Current Upsell $]]&lt;100,"Low")</f>
        <v xml:space="preserve"> </v>
      </c>
      <c r="S55" t="str">
        <f>_xlfn.CONCAT(Table1[[#This Row],[Subscription Type]]," ",Table1[[#This Row],[Upsell Priorities ]], " ",TEXT(Table1[[#This Row],[Current Upsell $]],"$#,#"))</f>
        <v>Business   $</v>
      </c>
      <c r="T55">
        <f>COUNTIF(Table1[Sales Month],Table1[[#This Row],[Sales Month]])</f>
        <v>16</v>
      </c>
    </row>
    <row r="56" spans="1:20" x14ac:dyDescent="0.2">
      <c r="A56">
        <v>100005</v>
      </c>
      <c r="B56" t="s">
        <v>1</v>
      </c>
      <c r="D56" s="1"/>
      <c r="E56" s="1"/>
      <c r="F56">
        <v>37</v>
      </c>
      <c r="G56">
        <v>44</v>
      </c>
      <c r="H56" s="1">
        <v>43800</v>
      </c>
      <c r="I56" s="1">
        <v>44378</v>
      </c>
      <c r="J56">
        <v>19</v>
      </c>
      <c r="K56">
        <v>0</v>
      </c>
      <c r="L56" s="1">
        <v>43922</v>
      </c>
      <c r="M56">
        <v>925</v>
      </c>
      <c r="N56" s="8" cm="1">
        <f t="array" ref="N56">_xlfn.SWITCH(Table1[[#This Row],[Subscription Type]],"Basic",10,"Premium",10,"Business",25,"Enterprise",27)</f>
        <v>25</v>
      </c>
      <c r="O56" s="9">
        <f>IF(Table1[[#This Row],[Number of Users]]-Table1[[#This Row],[Licenses Bought]]&lt;0, 0, Table1[[#This Row],[Number of Users]]-Table1[[#This Row],[Licenses Bought]])</f>
        <v>7</v>
      </c>
      <c r="P56" s="8">
        <f>Table1[[#This Row],[Upsell $ Per Non-Paying User]] * Table1[[#This Row],[Non-Paying Users]]</f>
        <v>175</v>
      </c>
      <c r="Q56">
        <f>IF(Table1[[#This Row],[Sales Month]]=MAX(Table1[Sales Month]),Table1[[#This Row],[Upsell $ Per Non-Paying User]]*Table1[[#This Row],[Non-Paying Users]],0)</f>
        <v>0</v>
      </c>
      <c r="R56" t="str" cm="1">
        <f t="array" ref="R56">_xlfn.IFS(Table1[[#This Row],[Current Upsell $]]=0," ",Table1[[#This Row],[Current Upsell $]]&gt;=400,"High",Table1[[#This Row],[Current Upsell $]]&gt;=100,"Medium",Table1[[#This Row],[Current Upsell $]]&lt;100,"Low")</f>
        <v xml:space="preserve"> </v>
      </c>
      <c r="S56" t="str">
        <f>_xlfn.CONCAT(Table1[[#This Row],[Subscription Type]]," ",Table1[[#This Row],[Upsell Priorities ]], " ",TEXT(Table1[[#This Row],[Current Upsell $]],"$#,#"))</f>
        <v>Business   $</v>
      </c>
      <c r="T56">
        <f>COUNTIF(Table1[Sales Month],Table1[[#This Row],[Sales Month]])</f>
        <v>24</v>
      </c>
    </row>
    <row r="57" spans="1:20" x14ac:dyDescent="0.2">
      <c r="A57">
        <v>100005</v>
      </c>
      <c r="B57" t="s">
        <v>1</v>
      </c>
      <c r="D57" s="1"/>
      <c r="E57" s="1"/>
      <c r="F57">
        <v>37</v>
      </c>
      <c r="G57">
        <v>41</v>
      </c>
      <c r="H57" s="1">
        <v>43800</v>
      </c>
      <c r="I57" s="1">
        <v>44378</v>
      </c>
      <c r="J57">
        <v>19</v>
      </c>
      <c r="K57">
        <v>0</v>
      </c>
      <c r="L57" s="1">
        <v>43952</v>
      </c>
      <c r="M57">
        <v>925</v>
      </c>
      <c r="N57" s="8" cm="1">
        <f t="array" ref="N57">_xlfn.SWITCH(Table1[[#This Row],[Subscription Type]],"Basic",10,"Premium",10,"Business",25,"Enterprise",27)</f>
        <v>25</v>
      </c>
      <c r="O57" s="9">
        <f>IF(Table1[[#This Row],[Number of Users]]-Table1[[#This Row],[Licenses Bought]]&lt;0, 0, Table1[[#This Row],[Number of Users]]-Table1[[#This Row],[Licenses Bought]])</f>
        <v>4</v>
      </c>
      <c r="P57" s="8">
        <f>Table1[[#This Row],[Upsell $ Per Non-Paying User]] * Table1[[#This Row],[Non-Paying Users]]</f>
        <v>100</v>
      </c>
      <c r="Q57">
        <f>IF(Table1[[#This Row],[Sales Month]]=MAX(Table1[Sales Month]),Table1[[#This Row],[Upsell $ Per Non-Paying User]]*Table1[[#This Row],[Non-Paying Users]],0)</f>
        <v>0</v>
      </c>
      <c r="R57" t="str" cm="1">
        <f t="array" ref="R57">_xlfn.IFS(Table1[[#This Row],[Current Upsell $]]=0," ",Table1[[#This Row],[Current Upsell $]]&gt;=400,"High",Table1[[#This Row],[Current Upsell $]]&gt;=100,"Medium",Table1[[#This Row],[Current Upsell $]]&lt;100,"Low")</f>
        <v xml:space="preserve"> </v>
      </c>
      <c r="S57" t="str">
        <f>_xlfn.CONCAT(Table1[[#This Row],[Subscription Type]]," ",Table1[[#This Row],[Upsell Priorities ]], " ",TEXT(Table1[[#This Row],[Current Upsell $]],"$#,#"))</f>
        <v>Business   $</v>
      </c>
      <c r="T57">
        <f>COUNTIF(Table1[Sales Month],Table1[[#This Row],[Sales Month]])</f>
        <v>34</v>
      </c>
    </row>
    <row r="58" spans="1:20" x14ac:dyDescent="0.2">
      <c r="A58">
        <v>100005</v>
      </c>
      <c r="B58" t="s">
        <v>1</v>
      </c>
      <c r="D58" s="1"/>
      <c r="E58" s="1"/>
      <c r="F58">
        <v>37</v>
      </c>
      <c r="G58">
        <v>53</v>
      </c>
      <c r="H58" s="1">
        <v>43800</v>
      </c>
      <c r="I58" s="1">
        <v>44378</v>
      </c>
      <c r="J58">
        <v>19</v>
      </c>
      <c r="K58">
        <v>0</v>
      </c>
      <c r="L58" s="1">
        <v>43983</v>
      </c>
      <c r="M58">
        <v>925</v>
      </c>
      <c r="N58" s="8" cm="1">
        <f t="array" ref="N58">_xlfn.SWITCH(Table1[[#This Row],[Subscription Type]],"Basic",10,"Premium",10,"Business",25,"Enterprise",27)</f>
        <v>25</v>
      </c>
      <c r="O58" s="9">
        <f>IF(Table1[[#This Row],[Number of Users]]-Table1[[#This Row],[Licenses Bought]]&lt;0, 0, Table1[[#This Row],[Number of Users]]-Table1[[#This Row],[Licenses Bought]])</f>
        <v>16</v>
      </c>
      <c r="P58" s="8">
        <f>Table1[[#This Row],[Upsell $ Per Non-Paying User]] * Table1[[#This Row],[Non-Paying Users]]</f>
        <v>400</v>
      </c>
      <c r="Q58">
        <f>IF(Table1[[#This Row],[Sales Month]]=MAX(Table1[Sales Month]),Table1[[#This Row],[Upsell $ Per Non-Paying User]]*Table1[[#This Row],[Non-Paying Users]],0)</f>
        <v>0</v>
      </c>
      <c r="R58" t="str" cm="1">
        <f t="array" ref="R58">_xlfn.IFS(Table1[[#This Row],[Current Upsell $]]=0," ",Table1[[#This Row],[Current Upsell $]]&gt;=400,"High",Table1[[#This Row],[Current Upsell $]]&gt;=100,"Medium",Table1[[#This Row],[Current Upsell $]]&lt;100,"Low")</f>
        <v xml:space="preserve"> </v>
      </c>
      <c r="S58" t="str">
        <f>_xlfn.CONCAT(Table1[[#This Row],[Subscription Type]]," ",Table1[[#This Row],[Upsell Priorities ]], " ",TEXT(Table1[[#This Row],[Current Upsell $]],"$#,#"))</f>
        <v>Business   $</v>
      </c>
      <c r="T58">
        <f>COUNTIF(Table1[Sales Month],Table1[[#This Row],[Sales Month]])</f>
        <v>54</v>
      </c>
    </row>
    <row r="59" spans="1:20" x14ac:dyDescent="0.2">
      <c r="A59">
        <v>100005</v>
      </c>
      <c r="B59" t="s">
        <v>1</v>
      </c>
      <c r="D59" s="1"/>
      <c r="E59" s="1"/>
      <c r="F59">
        <v>37</v>
      </c>
      <c r="G59">
        <v>50</v>
      </c>
      <c r="H59" s="1">
        <v>43800</v>
      </c>
      <c r="I59" s="1">
        <v>44378</v>
      </c>
      <c r="J59">
        <v>19</v>
      </c>
      <c r="K59">
        <v>0</v>
      </c>
      <c r="L59" s="1">
        <v>44013</v>
      </c>
      <c r="M59">
        <v>925</v>
      </c>
      <c r="N59" s="8" cm="1">
        <f t="array" ref="N59">_xlfn.SWITCH(Table1[[#This Row],[Subscription Type]],"Basic",10,"Premium",10,"Business",25,"Enterprise",27)</f>
        <v>25</v>
      </c>
      <c r="O59" s="9">
        <f>IF(Table1[[#This Row],[Number of Users]]-Table1[[#This Row],[Licenses Bought]]&lt;0, 0, Table1[[#This Row],[Number of Users]]-Table1[[#This Row],[Licenses Bought]])</f>
        <v>13</v>
      </c>
      <c r="P59" s="8">
        <f>Table1[[#This Row],[Upsell $ Per Non-Paying User]] * Table1[[#This Row],[Non-Paying Users]]</f>
        <v>325</v>
      </c>
      <c r="Q59">
        <f>IF(Table1[[#This Row],[Sales Month]]=MAX(Table1[Sales Month]),Table1[[#This Row],[Upsell $ Per Non-Paying User]]*Table1[[#This Row],[Non-Paying Users]],0)</f>
        <v>0</v>
      </c>
      <c r="R59" t="str" cm="1">
        <f t="array" ref="R59">_xlfn.IFS(Table1[[#This Row],[Current Upsell $]]=0," ",Table1[[#This Row],[Current Upsell $]]&gt;=400,"High",Table1[[#This Row],[Current Upsell $]]&gt;=100,"Medium",Table1[[#This Row],[Current Upsell $]]&lt;100,"Low")</f>
        <v xml:space="preserve"> </v>
      </c>
      <c r="S59" t="str">
        <f>_xlfn.CONCAT(Table1[[#This Row],[Subscription Type]]," ",Table1[[#This Row],[Upsell Priorities ]], " ",TEXT(Table1[[#This Row],[Current Upsell $]],"$#,#"))</f>
        <v>Business   $</v>
      </c>
      <c r="T59">
        <f>COUNTIF(Table1[Sales Month],Table1[[#This Row],[Sales Month]])</f>
        <v>76</v>
      </c>
    </row>
    <row r="60" spans="1:20" x14ac:dyDescent="0.2">
      <c r="A60">
        <v>100005</v>
      </c>
      <c r="B60" t="s">
        <v>1</v>
      </c>
      <c r="D60" s="1"/>
      <c r="E60" s="1"/>
      <c r="F60">
        <v>37</v>
      </c>
      <c r="G60">
        <v>47</v>
      </c>
      <c r="H60" s="1">
        <v>43800</v>
      </c>
      <c r="I60" s="1">
        <v>44378</v>
      </c>
      <c r="J60">
        <v>19</v>
      </c>
      <c r="K60">
        <v>0</v>
      </c>
      <c r="L60" s="1">
        <v>44044</v>
      </c>
      <c r="M60">
        <v>925</v>
      </c>
      <c r="N60" s="8" cm="1">
        <f t="array" ref="N60">_xlfn.SWITCH(Table1[[#This Row],[Subscription Type]],"Basic",10,"Premium",10,"Business",25,"Enterprise",27)</f>
        <v>25</v>
      </c>
      <c r="O60" s="9">
        <f>IF(Table1[[#This Row],[Number of Users]]-Table1[[#This Row],[Licenses Bought]]&lt;0, 0, Table1[[#This Row],[Number of Users]]-Table1[[#This Row],[Licenses Bought]])</f>
        <v>10</v>
      </c>
      <c r="P60" s="8">
        <f>Table1[[#This Row],[Upsell $ Per Non-Paying User]] * Table1[[#This Row],[Non-Paying Users]]</f>
        <v>250</v>
      </c>
      <c r="Q60">
        <f>IF(Table1[[#This Row],[Sales Month]]=MAX(Table1[Sales Month]),Table1[[#This Row],[Upsell $ Per Non-Paying User]]*Table1[[#This Row],[Non-Paying Users]],0)</f>
        <v>0</v>
      </c>
      <c r="R60" t="str" cm="1">
        <f t="array" ref="R60">_xlfn.IFS(Table1[[#This Row],[Current Upsell $]]=0," ",Table1[[#This Row],[Current Upsell $]]&gt;=400,"High",Table1[[#This Row],[Current Upsell $]]&gt;=100,"Medium",Table1[[#This Row],[Current Upsell $]]&lt;100,"Low")</f>
        <v xml:space="preserve"> </v>
      </c>
      <c r="S60" t="str">
        <f>_xlfn.CONCAT(Table1[[#This Row],[Subscription Type]]," ",Table1[[#This Row],[Upsell Priorities ]], " ",TEXT(Table1[[#This Row],[Current Upsell $]],"$#,#"))</f>
        <v>Business   $</v>
      </c>
      <c r="T60">
        <f>COUNTIF(Table1[Sales Month],Table1[[#This Row],[Sales Month]])</f>
        <v>104</v>
      </c>
    </row>
    <row r="61" spans="1:20" x14ac:dyDescent="0.2">
      <c r="A61">
        <v>100005</v>
      </c>
      <c r="B61" t="s">
        <v>1</v>
      </c>
      <c r="D61" s="1"/>
      <c r="E61" s="1"/>
      <c r="F61">
        <v>37</v>
      </c>
      <c r="G61">
        <v>46</v>
      </c>
      <c r="H61" s="1">
        <v>43800</v>
      </c>
      <c r="I61" s="1">
        <v>44378</v>
      </c>
      <c r="J61">
        <v>19</v>
      </c>
      <c r="K61">
        <v>0</v>
      </c>
      <c r="L61" s="1">
        <v>44075</v>
      </c>
      <c r="M61">
        <v>925</v>
      </c>
      <c r="N61" s="8" cm="1">
        <f t="array" ref="N61">_xlfn.SWITCH(Table1[[#This Row],[Subscription Type]],"Basic",10,"Premium",10,"Business",25,"Enterprise",27)</f>
        <v>25</v>
      </c>
      <c r="O61" s="9">
        <f>IF(Table1[[#This Row],[Number of Users]]-Table1[[#This Row],[Licenses Bought]]&lt;0, 0, Table1[[#This Row],[Number of Users]]-Table1[[#This Row],[Licenses Bought]])</f>
        <v>9</v>
      </c>
      <c r="P61" s="8">
        <f>Table1[[#This Row],[Upsell $ Per Non-Paying User]] * Table1[[#This Row],[Non-Paying Users]]</f>
        <v>225</v>
      </c>
      <c r="Q61">
        <f>IF(Table1[[#This Row],[Sales Month]]=MAX(Table1[Sales Month]),Table1[[#This Row],[Upsell $ Per Non-Paying User]]*Table1[[#This Row],[Non-Paying Users]],0)</f>
        <v>0</v>
      </c>
      <c r="R61" t="str" cm="1">
        <f t="array" ref="R61">_xlfn.IFS(Table1[[#This Row],[Current Upsell $]]=0," ",Table1[[#This Row],[Current Upsell $]]&gt;=400,"High",Table1[[#This Row],[Current Upsell $]]&gt;=100,"Medium",Table1[[#This Row],[Current Upsell $]]&lt;100,"Low")</f>
        <v xml:space="preserve"> </v>
      </c>
      <c r="S61" t="str">
        <f>_xlfn.CONCAT(Table1[[#This Row],[Subscription Type]]," ",Table1[[#This Row],[Upsell Priorities ]], " ",TEXT(Table1[[#This Row],[Current Upsell $]],"$#,#"))</f>
        <v>Business   $</v>
      </c>
      <c r="T61">
        <f>COUNTIF(Table1[Sales Month],Table1[[#This Row],[Sales Month]])</f>
        <v>137</v>
      </c>
    </row>
    <row r="62" spans="1:20" x14ac:dyDescent="0.2">
      <c r="A62">
        <v>100005</v>
      </c>
      <c r="B62" t="s">
        <v>1</v>
      </c>
      <c r="D62" s="1"/>
      <c r="E62" s="1"/>
      <c r="F62">
        <v>37</v>
      </c>
      <c r="G62">
        <v>42</v>
      </c>
      <c r="H62" s="1">
        <v>43800</v>
      </c>
      <c r="I62" s="1">
        <v>44378</v>
      </c>
      <c r="J62">
        <v>19</v>
      </c>
      <c r="K62">
        <v>0</v>
      </c>
      <c r="L62" s="1">
        <v>44105</v>
      </c>
      <c r="M62">
        <v>925</v>
      </c>
      <c r="N62" s="8" cm="1">
        <f t="array" ref="N62">_xlfn.SWITCH(Table1[[#This Row],[Subscription Type]],"Basic",10,"Premium",10,"Business",25,"Enterprise",27)</f>
        <v>25</v>
      </c>
      <c r="O62" s="9">
        <f>IF(Table1[[#This Row],[Number of Users]]-Table1[[#This Row],[Licenses Bought]]&lt;0, 0, Table1[[#This Row],[Number of Users]]-Table1[[#This Row],[Licenses Bought]])</f>
        <v>5</v>
      </c>
      <c r="P62" s="8">
        <f>Table1[[#This Row],[Upsell $ Per Non-Paying User]] * Table1[[#This Row],[Non-Paying Users]]</f>
        <v>125</v>
      </c>
      <c r="Q62">
        <f>IF(Table1[[#This Row],[Sales Month]]=MAX(Table1[Sales Month]),Table1[[#This Row],[Upsell $ Per Non-Paying User]]*Table1[[#This Row],[Non-Paying Users]],0)</f>
        <v>0</v>
      </c>
      <c r="R62" t="str" cm="1">
        <f t="array" ref="R62">_xlfn.IFS(Table1[[#This Row],[Current Upsell $]]=0," ",Table1[[#This Row],[Current Upsell $]]&gt;=400,"High",Table1[[#This Row],[Current Upsell $]]&gt;=100,"Medium",Table1[[#This Row],[Current Upsell $]]&lt;100,"Low")</f>
        <v xml:space="preserve"> </v>
      </c>
      <c r="S62" t="str">
        <f>_xlfn.CONCAT(Table1[[#This Row],[Subscription Type]]," ",Table1[[#This Row],[Upsell Priorities ]], " ",TEXT(Table1[[#This Row],[Current Upsell $]],"$#,#"))</f>
        <v>Business   $</v>
      </c>
      <c r="T62">
        <f>COUNTIF(Table1[Sales Month],Table1[[#This Row],[Sales Month]])</f>
        <v>147</v>
      </c>
    </row>
    <row r="63" spans="1:20" x14ac:dyDescent="0.2">
      <c r="A63">
        <v>100005</v>
      </c>
      <c r="B63" t="s">
        <v>1</v>
      </c>
      <c r="D63" s="1"/>
      <c r="E63" s="1"/>
      <c r="F63">
        <v>37</v>
      </c>
      <c r="G63">
        <v>45</v>
      </c>
      <c r="H63" s="1">
        <v>43800</v>
      </c>
      <c r="I63" s="1">
        <v>44378</v>
      </c>
      <c r="J63">
        <v>19</v>
      </c>
      <c r="K63">
        <v>0</v>
      </c>
      <c r="L63" s="1">
        <v>44136</v>
      </c>
      <c r="M63">
        <v>925</v>
      </c>
      <c r="N63" s="8" cm="1">
        <f t="array" ref="N63">_xlfn.SWITCH(Table1[[#This Row],[Subscription Type]],"Basic",10,"Premium",10,"Business",25,"Enterprise",27)</f>
        <v>25</v>
      </c>
      <c r="O63" s="9">
        <f>IF(Table1[[#This Row],[Number of Users]]-Table1[[#This Row],[Licenses Bought]]&lt;0, 0, Table1[[#This Row],[Number of Users]]-Table1[[#This Row],[Licenses Bought]])</f>
        <v>8</v>
      </c>
      <c r="P63" s="8">
        <f>Table1[[#This Row],[Upsell $ Per Non-Paying User]] * Table1[[#This Row],[Non-Paying Users]]</f>
        <v>200</v>
      </c>
      <c r="Q63">
        <f>IF(Table1[[#This Row],[Sales Month]]=MAX(Table1[Sales Month]),Table1[[#This Row],[Upsell $ Per Non-Paying User]]*Table1[[#This Row],[Non-Paying Users]],0)</f>
        <v>0</v>
      </c>
      <c r="R63" t="str" cm="1">
        <f t="array" ref="R63">_xlfn.IFS(Table1[[#This Row],[Current Upsell $]]=0," ",Table1[[#This Row],[Current Upsell $]]&gt;=400,"High",Table1[[#This Row],[Current Upsell $]]&gt;=100,"Medium",Table1[[#This Row],[Current Upsell $]]&lt;100,"Low")</f>
        <v xml:space="preserve"> </v>
      </c>
      <c r="S63" t="str">
        <f>_xlfn.CONCAT(Table1[[#This Row],[Subscription Type]]," ",Table1[[#This Row],[Upsell Priorities ]], " ",TEXT(Table1[[#This Row],[Current Upsell $]],"$#,#"))</f>
        <v>Business   $</v>
      </c>
      <c r="T63">
        <f>COUNTIF(Table1[Sales Month],Table1[[#This Row],[Sales Month]])</f>
        <v>146</v>
      </c>
    </row>
    <row r="64" spans="1:20" x14ac:dyDescent="0.2">
      <c r="A64">
        <v>100005</v>
      </c>
      <c r="B64" t="s">
        <v>1</v>
      </c>
      <c r="D64" s="1"/>
      <c r="E64" s="1"/>
      <c r="F64">
        <v>37</v>
      </c>
      <c r="G64">
        <v>46</v>
      </c>
      <c r="H64" s="1">
        <v>43800</v>
      </c>
      <c r="I64" s="1">
        <v>44378</v>
      </c>
      <c r="J64">
        <v>19</v>
      </c>
      <c r="K64">
        <v>0</v>
      </c>
      <c r="L64" s="1">
        <v>44166</v>
      </c>
      <c r="M64">
        <v>925</v>
      </c>
      <c r="N64" s="8" cm="1">
        <f t="array" ref="N64">_xlfn.SWITCH(Table1[[#This Row],[Subscription Type]],"Basic",10,"Premium",10,"Business",25,"Enterprise",27)</f>
        <v>25</v>
      </c>
      <c r="O64" s="9">
        <f>IF(Table1[[#This Row],[Number of Users]]-Table1[[#This Row],[Licenses Bought]]&lt;0, 0, Table1[[#This Row],[Number of Users]]-Table1[[#This Row],[Licenses Bought]])</f>
        <v>9</v>
      </c>
      <c r="P64" s="8">
        <f>Table1[[#This Row],[Upsell $ Per Non-Paying User]] * Table1[[#This Row],[Non-Paying Users]]</f>
        <v>225</v>
      </c>
      <c r="Q64">
        <f>IF(Table1[[#This Row],[Sales Month]]=MAX(Table1[Sales Month]),Table1[[#This Row],[Upsell $ Per Non-Paying User]]*Table1[[#This Row],[Non-Paying Users]],0)</f>
        <v>0</v>
      </c>
      <c r="R64" t="str" cm="1">
        <f t="array" ref="R64">_xlfn.IFS(Table1[[#This Row],[Current Upsell $]]=0," ",Table1[[#This Row],[Current Upsell $]]&gt;=400,"High",Table1[[#This Row],[Current Upsell $]]&gt;=100,"Medium",Table1[[#This Row],[Current Upsell $]]&lt;100,"Low")</f>
        <v xml:space="preserve"> </v>
      </c>
      <c r="S64" t="str">
        <f>_xlfn.CONCAT(Table1[[#This Row],[Subscription Type]]," ",Table1[[#This Row],[Upsell Priorities ]], " ",TEXT(Table1[[#This Row],[Current Upsell $]],"$#,#"))</f>
        <v>Business   $</v>
      </c>
      <c r="T64">
        <f>COUNTIF(Table1[Sales Month],Table1[[#This Row],[Sales Month]])</f>
        <v>153</v>
      </c>
    </row>
    <row r="65" spans="1:20" x14ac:dyDescent="0.2">
      <c r="A65">
        <v>100005</v>
      </c>
      <c r="B65" t="s">
        <v>1</v>
      </c>
      <c r="D65" s="1"/>
      <c r="E65" s="1"/>
      <c r="F65">
        <v>37</v>
      </c>
      <c r="G65">
        <v>49</v>
      </c>
      <c r="H65" s="1">
        <v>43800</v>
      </c>
      <c r="I65" s="1">
        <v>44378</v>
      </c>
      <c r="J65">
        <v>19</v>
      </c>
      <c r="K65">
        <v>0</v>
      </c>
      <c r="L65" s="1">
        <v>44197</v>
      </c>
      <c r="M65">
        <v>925</v>
      </c>
      <c r="N65" s="8" cm="1">
        <f t="array" ref="N65">_xlfn.SWITCH(Table1[[#This Row],[Subscription Type]],"Basic",10,"Premium",10,"Business",25,"Enterprise",27)</f>
        <v>25</v>
      </c>
      <c r="O65" s="9">
        <f>IF(Table1[[#This Row],[Number of Users]]-Table1[[#This Row],[Licenses Bought]]&lt;0, 0, Table1[[#This Row],[Number of Users]]-Table1[[#This Row],[Licenses Bought]])</f>
        <v>12</v>
      </c>
      <c r="P65" s="8">
        <f>Table1[[#This Row],[Upsell $ Per Non-Paying User]] * Table1[[#This Row],[Non-Paying Users]]</f>
        <v>300</v>
      </c>
      <c r="Q65">
        <f>IF(Table1[[#This Row],[Sales Month]]=MAX(Table1[Sales Month]),Table1[[#This Row],[Upsell $ Per Non-Paying User]]*Table1[[#This Row],[Non-Paying Users]],0)</f>
        <v>0</v>
      </c>
      <c r="R65" t="str" cm="1">
        <f t="array" ref="R65">_xlfn.IFS(Table1[[#This Row],[Current Upsell $]]=0," ",Table1[[#This Row],[Current Upsell $]]&gt;=400,"High",Table1[[#This Row],[Current Upsell $]]&gt;=100,"Medium",Table1[[#This Row],[Current Upsell $]]&lt;100,"Low")</f>
        <v xml:space="preserve"> </v>
      </c>
      <c r="S65" t="str">
        <f>_xlfn.CONCAT(Table1[[#This Row],[Subscription Type]]," ",Table1[[#This Row],[Upsell Priorities ]], " ",TEXT(Table1[[#This Row],[Current Upsell $]],"$#,#"))</f>
        <v>Business   $</v>
      </c>
      <c r="T65">
        <f>COUNTIF(Table1[Sales Month],Table1[[#This Row],[Sales Month]])</f>
        <v>158</v>
      </c>
    </row>
    <row r="66" spans="1:20" x14ac:dyDescent="0.2">
      <c r="A66">
        <v>100005</v>
      </c>
      <c r="B66" t="s">
        <v>1</v>
      </c>
      <c r="D66" s="1"/>
      <c r="E66" s="1"/>
      <c r="F66">
        <v>37</v>
      </c>
      <c r="G66">
        <v>34</v>
      </c>
      <c r="H66" s="1">
        <v>43800</v>
      </c>
      <c r="I66" s="1">
        <v>44378</v>
      </c>
      <c r="J66">
        <v>19</v>
      </c>
      <c r="K66">
        <v>0</v>
      </c>
      <c r="L66" s="1">
        <v>44228</v>
      </c>
      <c r="M66">
        <v>925</v>
      </c>
      <c r="N66" s="8" cm="1">
        <f t="array" ref="N66">_xlfn.SWITCH(Table1[[#This Row],[Subscription Type]],"Basic",10,"Premium",10,"Business",25,"Enterprise",27)</f>
        <v>25</v>
      </c>
      <c r="O66" s="9">
        <f>IF(Table1[[#This Row],[Number of Users]]-Table1[[#This Row],[Licenses Bought]]&lt;0, 0, Table1[[#This Row],[Number of Users]]-Table1[[#This Row],[Licenses Bought]])</f>
        <v>0</v>
      </c>
      <c r="P66" s="8">
        <f>Table1[[#This Row],[Upsell $ Per Non-Paying User]] * Table1[[#This Row],[Non-Paying Users]]</f>
        <v>0</v>
      </c>
      <c r="Q66">
        <f>IF(Table1[[#This Row],[Sales Month]]=MAX(Table1[Sales Month]),Table1[[#This Row],[Upsell $ Per Non-Paying User]]*Table1[[#This Row],[Non-Paying Users]],0)</f>
        <v>0</v>
      </c>
      <c r="R66" t="str" cm="1">
        <f t="array" ref="R66">_xlfn.IFS(Table1[[#This Row],[Current Upsell $]]=0," ",Table1[[#This Row],[Current Upsell $]]&gt;=400,"High",Table1[[#This Row],[Current Upsell $]]&gt;=100,"Medium",Table1[[#This Row],[Current Upsell $]]&lt;100,"Low")</f>
        <v xml:space="preserve"> </v>
      </c>
      <c r="S66" t="str">
        <f>_xlfn.CONCAT(Table1[[#This Row],[Subscription Type]]," ",Table1[[#This Row],[Upsell Priorities ]], " ",TEXT(Table1[[#This Row],[Current Upsell $]],"$#,#"))</f>
        <v>Business   $</v>
      </c>
      <c r="T66">
        <f>COUNTIF(Table1[Sales Month],Table1[[#This Row],[Sales Month]])</f>
        <v>175</v>
      </c>
    </row>
    <row r="67" spans="1:20" x14ac:dyDescent="0.2">
      <c r="A67">
        <v>100005</v>
      </c>
      <c r="B67" t="s">
        <v>1</v>
      </c>
      <c r="D67" s="1"/>
      <c r="E67" s="1"/>
      <c r="F67">
        <v>37</v>
      </c>
      <c r="G67">
        <v>52</v>
      </c>
      <c r="H67" s="1">
        <v>43800</v>
      </c>
      <c r="I67" s="1">
        <v>44378</v>
      </c>
      <c r="J67">
        <v>19</v>
      </c>
      <c r="K67">
        <v>0</v>
      </c>
      <c r="L67" s="1">
        <v>44256</v>
      </c>
      <c r="M67">
        <v>925</v>
      </c>
      <c r="N67" s="8" cm="1">
        <f t="array" ref="N67">_xlfn.SWITCH(Table1[[#This Row],[Subscription Type]],"Basic",10,"Premium",10,"Business",25,"Enterprise",27)</f>
        <v>25</v>
      </c>
      <c r="O67" s="9">
        <f>IF(Table1[[#This Row],[Number of Users]]-Table1[[#This Row],[Licenses Bought]]&lt;0, 0, Table1[[#This Row],[Number of Users]]-Table1[[#This Row],[Licenses Bought]])</f>
        <v>15</v>
      </c>
      <c r="P67" s="8">
        <f>Table1[[#This Row],[Upsell $ Per Non-Paying User]] * Table1[[#This Row],[Non-Paying Users]]</f>
        <v>375</v>
      </c>
      <c r="Q67">
        <f>IF(Table1[[#This Row],[Sales Month]]=MAX(Table1[Sales Month]),Table1[[#This Row],[Upsell $ Per Non-Paying User]]*Table1[[#This Row],[Non-Paying Users]],0)</f>
        <v>0</v>
      </c>
      <c r="R67" t="str" cm="1">
        <f t="array" ref="R67">_xlfn.IFS(Table1[[#This Row],[Current Upsell $]]=0," ",Table1[[#This Row],[Current Upsell $]]&gt;=400,"High",Table1[[#This Row],[Current Upsell $]]&gt;=100,"Medium",Table1[[#This Row],[Current Upsell $]]&lt;100,"Low")</f>
        <v xml:space="preserve"> </v>
      </c>
      <c r="S67" t="str">
        <f>_xlfn.CONCAT(Table1[[#This Row],[Subscription Type]]," ",Table1[[#This Row],[Upsell Priorities ]], " ",TEXT(Table1[[#This Row],[Current Upsell $]],"$#,#"))</f>
        <v>Business   $</v>
      </c>
      <c r="T67">
        <f>COUNTIF(Table1[Sales Month],Table1[[#This Row],[Sales Month]])</f>
        <v>194</v>
      </c>
    </row>
    <row r="68" spans="1:20" x14ac:dyDescent="0.2">
      <c r="A68">
        <v>100005</v>
      </c>
      <c r="B68" t="s">
        <v>1</v>
      </c>
      <c r="D68" s="1"/>
      <c r="E68" s="1"/>
      <c r="F68">
        <v>37</v>
      </c>
      <c r="G68">
        <v>48</v>
      </c>
      <c r="H68" s="1">
        <v>43800</v>
      </c>
      <c r="I68" s="1">
        <v>44378</v>
      </c>
      <c r="J68">
        <v>19</v>
      </c>
      <c r="K68">
        <v>0</v>
      </c>
      <c r="L68" s="1">
        <v>44287</v>
      </c>
      <c r="M68">
        <v>925</v>
      </c>
      <c r="N68" s="8" cm="1">
        <f t="array" ref="N68">_xlfn.SWITCH(Table1[[#This Row],[Subscription Type]],"Basic",10,"Premium",10,"Business",25,"Enterprise",27)</f>
        <v>25</v>
      </c>
      <c r="O68" s="9">
        <f>IF(Table1[[#This Row],[Number of Users]]-Table1[[#This Row],[Licenses Bought]]&lt;0, 0, Table1[[#This Row],[Number of Users]]-Table1[[#This Row],[Licenses Bought]])</f>
        <v>11</v>
      </c>
      <c r="P68" s="8">
        <f>Table1[[#This Row],[Upsell $ Per Non-Paying User]] * Table1[[#This Row],[Non-Paying Users]]</f>
        <v>275</v>
      </c>
      <c r="Q68">
        <f>IF(Table1[[#This Row],[Sales Month]]=MAX(Table1[Sales Month]),Table1[[#This Row],[Upsell $ Per Non-Paying User]]*Table1[[#This Row],[Non-Paying Users]],0)</f>
        <v>0</v>
      </c>
      <c r="R68" t="str" cm="1">
        <f t="array" ref="R68">_xlfn.IFS(Table1[[#This Row],[Current Upsell $]]=0," ",Table1[[#This Row],[Current Upsell $]]&gt;=400,"High",Table1[[#This Row],[Current Upsell $]]&gt;=100,"Medium",Table1[[#This Row],[Current Upsell $]]&lt;100,"Low")</f>
        <v xml:space="preserve"> </v>
      </c>
      <c r="S68" t="str">
        <f>_xlfn.CONCAT(Table1[[#This Row],[Subscription Type]]," ",Table1[[#This Row],[Upsell Priorities ]], " ",TEXT(Table1[[#This Row],[Current Upsell $]],"$#,#"))</f>
        <v>Business   $</v>
      </c>
      <c r="T68">
        <f>COUNTIF(Table1[Sales Month],Table1[[#This Row],[Sales Month]])</f>
        <v>208</v>
      </c>
    </row>
    <row r="69" spans="1:20" x14ac:dyDescent="0.2">
      <c r="A69">
        <v>100005</v>
      </c>
      <c r="B69" t="s">
        <v>1</v>
      </c>
      <c r="D69" s="1"/>
      <c r="E69" s="1"/>
      <c r="F69">
        <v>37</v>
      </c>
      <c r="G69">
        <v>55</v>
      </c>
      <c r="H69" s="1">
        <v>43800</v>
      </c>
      <c r="I69" s="1">
        <v>44378</v>
      </c>
      <c r="J69">
        <v>19</v>
      </c>
      <c r="K69">
        <v>0</v>
      </c>
      <c r="L69" s="1">
        <v>44317</v>
      </c>
      <c r="M69">
        <v>925</v>
      </c>
      <c r="N69" s="8" cm="1">
        <f t="array" ref="N69">_xlfn.SWITCH(Table1[[#This Row],[Subscription Type]],"Basic",10,"Premium",10,"Business",25,"Enterprise",27)</f>
        <v>25</v>
      </c>
      <c r="O69" s="9">
        <f>IF(Table1[[#This Row],[Number of Users]]-Table1[[#This Row],[Licenses Bought]]&lt;0, 0, Table1[[#This Row],[Number of Users]]-Table1[[#This Row],[Licenses Bought]])</f>
        <v>18</v>
      </c>
      <c r="P69" s="8">
        <f>Table1[[#This Row],[Upsell $ Per Non-Paying User]] * Table1[[#This Row],[Non-Paying Users]]</f>
        <v>450</v>
      </c>
      <c r="Q69">
        <f>IF(Table1[[#This Row],[Sales Month]]=MAX(Table1[Sales Month]),Table1[[#This Row],[Upsell $ Per Non-Paying User]]*Table1[[#This Row],[Non-Paying Users]],0)</f>
        <v>0</v>
      </c>
      <c r="R69" t="str" cm="1">
        <f t="array" ref="R69">_xlfn.IFS(Table1[[#This Row],[Current Upsell $]]=0," ",Table1[[#This Row],[Current Upsell $]]&gt;=400,"High",Table1[[#This Row],[Current Upsell $]]&gt;=100,"Medium",Table1[[#This Row],[Current Upsell $]]&lt;100,"Low")</f>
        <v xml:space="preserve"> </v>
      </c>
      <c r="S69" t="str">
        <f>_xlfn.CONCAT(Table1[[#This Row],[Subscription Type]]," ",Table1[[#This Row],[Upsell Priorities ]], " ",TEXT(Table1[[#This Row],[Current Upsell $]],"$#,#"))</f>
        <v>Business   $</v>
      </c>
      <c r="T69">
        <f>COUNTIF(Table1[Sales Month],Table1[[#This Row],[Sales Month]])</f>
        <v>249</v>
      </c>
    </row>
    <row r="70" spans="1:20" x14ac:dyDescent="0.2">
      <c r="A70">
        <v>100005</v>
      </c>
      <c r="B70" t="s">
        <v>1</v>
      </c>
      <c r="D70" s="1"/>
      <c r="E70" s="1"/>
      <c r="F70">
        <v>37</v>
      </c>
      <c r="G70">
        <v>43</v>
      </c>
      <c r="H70" s="1">
        <v>43800</v>
      </c>
      <c r="I70" s="1">
        <v>44378</v>
      </c>
      <c r="J70">
        <v>19</v>
      </c>
      <c r="K70">
        <v>0</v>
      </c>
      <c r="L70" s="1">
        <v>44348</v>
      </c>
      <c r="M70">
        <v>925</v>
      </c>
      <c r="N70" s="8" cm="1">
        <f t="array" ref="N70">_xlfn.SWITCH(Table1[[#This Row],[Subscription Type]],"Basic",10,"Premium",10,"Business",25,"Enterprise",27)</f>
        <v>25</v>
      </c>
      <c r="O70" s="9">
        <f>IF(Table1[[#This Row],[Number of Users]]-Table1[[#This Row],[Licenses Bought]]&lt;0, 0, Table1[[#This Row],[Number of Users]]-Table1[[#This Row],[Licenses Bought]])</f>
        <v>6</v>
      </c>
      <c r="P70" s="8">
        <f>Table1[[#This Row],[Upsell $ Per Non-Paying User]] * Table1[[#This Row],[Non-Paying Users]]</f>
        <v>150</v>
      </c>
      <c r="Q70">
        <f>IF(Table1[[#This Row],[Sales Month]]=MAX(Table1[Sales Month]),Table1[[#This Row],[Upsell $ Per Non-Paying User]]*Table1[[#This Row],[Non-Paying Users]],0)</f>
        <v>150</v>
      </c>
      <c r="R70" t="str" cm="1">
        <f t="array" ref="R70">_xlfn.IFS(Table1[[#This Row],[Current Upsell $]]=0," ",Table1[[#This Row],[Current Upsell $]]&gt;=400,"High",Table1[[#This Row],[Current Upsell $]]&gt;=100,"Medium",Table1[[#This Row],[Current Upsell $]]&lt;100,"Low")</f>
        <v>Medium</v>
      </c>
      <c r="S70" t="str">
        <f>_xlfn.CONCAT(Table1[[#This Row],[Subscription Type]]," ",Table1[[#This Row],[Upsell Priorities ]], " ",TEXT(Table1[[#This Row],[Current Upsell $]],"$#,#"))</f>
        <v>Business Medium $150</v>
      </c>
      <c r="T70">
        <f>COUNTIF(Table1[Sales Month],Table1[[#This Row],[Sales Month]])</f>
        <v>307</v>
      </c>
    </row>
    <row r="71" spans="1:20" x14ac:dyDescent="0.2">
      <c r="A71">
        <v>100006</v>
      </c>
      <c r="B71" t="s">
        <v>3</v>
      </c>
      <c r="F71">
        <v>0</v>
      </c>
      <c r="G71">
        <v>5</v>
      </c>
      <c r="H71" s="1">
        <v>43800</v>
      </c>
      <c r="I71" s="1">
        <v>44287</v>
      </c>
      <c r="J71">
        <v>16</v>
      </c>
      <c r="K71">
        <v>2</v>
      </c>
      <c r="L71" s="1">
        <v>43800</v>
      </c>
      <c r="M71">
        <v>0</v>
      </c>
      <c r="N71" s="8" cm="1">
        <f t="array" ref="N71">_xlfn.SWITCH(Table1[[#This Row],[Subscription Type]],"Basic",10,"Premium",10,"Business",25,"Enterprise",27)</f>
        <v>10</v>
      </c>
      <c r="O71" s="9">
        <f>IF(Table1[[#This Row],[Number of Users]]-Table1[[#This Row],[Licenses Bought]]&lt;0, 0, Table1[[#This Row],[Number of Users]]-Table1[[#This Row],[Licenses Bought]])</f>
        <v>5</v>
      </c>
      <c r="P71" s="8">
        <f>Table1[[#This Row],[Upsell $ Per Non-Paying User]] * Table1[[#This Row],[Non-Paying Users]]</f>
        <v>50</v>
      </c>
      <c r="Q71">
        <f>IF(Table1[[#This Row],[Sales Month]]=MAX(Table1[Sales Month]),Table1[[#This Row],[Upsell $ Per Non-Paying User]]*Table1[[#This Row],[Non-Paying Users]],0)</f>
        <v>0</v>
      </c>
      <c r="R71" t="str" cm="1">
        <f t="array" ref="R71">_xlfn.IFS(Table1[[#This Row],[Current Upsell $]]=0," ",Table1[[#This Row],[Current Upsell $]]&gt;=400,"High",Table1[[#This Row],[Current Upsell $]]&gt;=100,"Medium",Table1[[#This Row],[Current Upsell $]]&lt;100,"Low")</f>
        <v xml:space="preserve"> </v>
      </c>
      <c r="S71" t="str">
        <f>_xlfn.CONCAT(Table1[[#This Row],[Subscription Type]]," ",Table1[[#This Row],[Upsell Priorities ]], " ",TEXT(Table1[[#This Row],[Current Upsell $]],"$#,#"))</f>
        <v>Basic   $</v>
      </c>
      <c r="T71">
        <f>COUNTIF(Table1[Sales Month],Table1[[#This Row],[Sales Month]])</f>
        <v>6</v>
      </c>
    </row>
    <row r="72" spans="1:20" x14ac:dyDescent="0.2">
      <c r="A72">
        <v>100006</v>
      </c>
      <c r="B72" t="s">
        <v>0</v>
      </c>
      <c r="F72">
        <v>3</v>
      </c>
      <c r="G72">
        <v>8</v>
      </c>
      <c r="H72" s="1">
        <v>43800</v>
      </c>
      <c r="I72" s="1">
        <v>44287</v>
      </c>
      <c r="J72">
        <v>16</v>
      </c>
      <c r="K72">
        <v>2</v>
      </c>
      <c r="L72" s="1">
        <v>43831</v>
      </c>
      <c r="M72">
        <v>30</v>
      </c>
      <c r="N72" s="8" cm="1">
        <f t="array" ref="N72">_xlfn.SWITCH(Table1[[#This Row],[Subscription Type]],"Basic",10,"Premium",10,"Business",25,"Enterprise",27)</f>
        <v>10</v>
      </c>
      <c r="O72" s="9">
        <f>IF(Table1[[#This Row],[Number of Users]]-Table1[[#This Row],[Licenses Bought]]&lt;0, 0, Table1[[#This Row],[Number of Users]]-Table1[[#This Row],[Licenses Bought]])</f>
        <v>5</v>
      </c>
      <c r="P72" s="8">
        <f>Table1[[#This Row],[Upsell $ Per Non-Paying User]] * Table1[[#This Row],[Non-Paying Users]]</f>
        <v>50</v>
      </c>
      <c r="Q72">
        <f>IF(Table1[[#This Row],[Sales Month]]=MAX(Table1[Sales Month]),Table1[[#This Row],[Upsell $ Per Non-Paying User]]*Table1[[#This Row],[Non-Paying Users]],0)</f>
        <v>0</v>
      </c>
      <c r="R72" t="str" cm="1">
        <f t="array" ref="R72">_xlfn.IFS(Table1[[#This Row],[Current Upsell $]]=0," ",Table1[[#This Row],[Current Upsell $]]&gt;=400,"High",Table1[[#This Row],[Current Upsell $]]&gt;=100,"Medium",Table1[[#This Row],[Current Upsell $]]&lt;100,"Low")</f>
        <v xml:space="preserve"> </v>
      </c>
      <c r="S72" t="str">
        <f>_xlfn.CONCAT(Table1[[#This Row],[Subscription Type]]," ",Table1[[#This Row],[Upsell Priorities ]], " ",TEXT(Table1[[#This Row],[Current Upsell $]],"$#,#"))</f>
        <v>Premium   $</v>
      </c>
      <c r="T72">
        <f>COUNTIF(Table1[Sales Month],Table1[[#This Row],[Sales Month]])</f>
        <v>8</v>
      </c>
    </row>
    <row r="73" spans="1:20" x14ac:dyDescent="0.2">
      <c r="A73">
        <v>100006</v>
      </c>
      <c r="B73" t="s">
        <v>0</v>
      </c>
      <c r="F73">
        <v>5</v>
      </c>
      <c r="G73">
        <v>6</v>
      </c>
      <c r="H73" s="1">
        <v>43800</v>
      </c>
      <c r="I73" s="1">
        <v>44287</v>
      </c>
      <c r="J73">
        <v>16</v>
      </c>
      <c r="K73">
        <v>2</v>
      </c>
      <c r="L73" s="1">
        <v>43862</v>
      </c>
      <c r="M73">
        <v>50</v>
      </c>
      <c r="N73" s="8" cm="1">
        <f t="array" ref="N73">_xlfn.SWITCH(Table1[[#This Row],[Subscription Type]],"Basic",10,"Premium",10,"Business",25,"Enterprise",27)</f>
        <v>10</v>
      </c>
      <c r="O73" s="9">
        <f>IF(Table1[[#This Row],[Number of Users]]-Table1[[#This Row],[Licenses Bought]]&lt;0, 0, Table1[[#This Row],[Number of Users]]-Table1[[#This Row],[Licenses Bought]])</f>
        <v>1</v>
      </c>
      <c r="P73" s="8">
        <f>Table1[[#This Row],[Upsell $ Per Non-Paying User]] * Table1[[#This Row],[Non-Paying Users]]</f>
        <v>10</v>
      </c>
      <c r="Q73">
        <f>IF(Table1[[#This Row],[Sales Month]]=MAX(Table1[Sales Month]),Table1[[#This Row],[Upsell $ Per Non-Paying User]]*Table1[[#This Row],[Non-Paying Users]],0)</f>
        <v>0</v>
      </c>
      <c r="R73" t="str" cm="1">
        <f t="array" ref="R73">_xlfn.IFS(Table1[[#This Row],[Current Upsell $]]=0," ",Table1[[#This Row],[Current Upsell $]]&gt;=400,"High",Table1[[#This Row],[Current Upsell $]]&gt;=100,"Medium",Table1[[#This Row],[Current Upsell $]]&lt;100,"Low")</f>
        <v xml:space="preserve"> </v>
      </c>
      <c r="S73" t="str">
        <f>_xlfn.CONCAT(Table1[[#This Row],[Subscription Type]]," ",Table1[[#This Row],[Upsell Priorities ]], " ",TEXT(Table1[[#This Row],[Current Upsell $]],"$#,#"))</f>
        <v>Premium   $</v>
      </c>
      <c r="T73">
        <f>COUNTIF(Table1[Sales Month],Table1[[#This Row],[Sales Month]])</f>
        <v>10</v>
      </c>
    </row>
    <row r="74" spans="1:20" x14ac:dyDescent="0.2">
      <c r="A74">
        <v>100006</v>
      </c>
      <c r="B74" t="s">
        <v>0</v>
      </c>
      <c r="F74">
        <v>5</v>
      </c>
      <c r="G74">
        <v>7</v>
      </c>
      <c r="H74" s="1">
        <v>43800</v>
      </c>
      <c r="I74" s="1">
        <v>44287</v>
      </c>
      <c r="J74">
        <v>16</v>
      </c>
      <c r="K74">
        <v>2</v>
      </c>
      <c r="L74" s="1">
        <v>43891</v>
      </c>
      <c r="M74">
        <v>50</v>
      </c>
      <c r="N74" s="8" cm="1">
        <f t="array" ref="N74">_xlfn.SWITCH(Table1[[#This Row],[Subscription Type]],"Basic",10,"Premium",10,"Business",25,"Enterprise",27)</f>
        <v>10</v>
      </c>
      <c r="O74" s="9">
        <f>IF(Table1[[#This Row],[Number of Users]]-Table1[[#This Row],[Licenses Bought]]&lt;0, 0, Table1[[#This Row],[Number of Users]]-Table1[[#This Row],[Licenses Bought]])</f>
        <v>2</v>
      </c>
      <c r="P74" s="8">
        <f>Table1[[#This Row],[Upsell $ Per Non-Paying User]] * Table1[[#This Row],[Non-Paying Users]]</f>
        <v>20</v>
      </c>
      <c r="Q74">
        <f>IF(Table1[[#This Row],[Sales Month]]=MAX(Table1[Sales Month]),Table1[[#This Row],[Upsell $ Per Non-Paying User]]*Table1[[#This Row],[Non-Paying Users]],0)</f>
        <v>0</v>
      </c>
      <c r="R74" t="str" cm="1">
        <f t="array" ref="R74">_xlfn.IFS(Table1[[#This Row],[Current Upsell $]]=0," ",Table1[[#This Row],[Current Upsell $]]&gt;=400,"High",Table1[[#This Row],[Current Upsell $]]&gt;=100,"Medium",Table1[[#This Row],[Current Upsell $]]&lt;100,"Low")</f>
        <v xml:space="preserve"> </v>
      </c>
      <c r="S74" t="str">
        <f>_xlfn.CONCAT(Table1[[#This Row],[Subscription Type]]," ",Table1[[#This Row],[Upsell Priorities ]], " ",TEXT(Table1[[#This Row],[Current Upsell $]],"$#,#"))</f>
        <v>Premium   $</v>
      </c>
      <c r="T74">
        <f>COUNTIF(Table1[Sales Month],Table1[[#This Row],[Sales Month]])</f>
        <v>16</v>
      </c>
    </row>
    <row r="75" spans="1:20" x14ac:dyDescent="0.2">
      <c r="A75">
        <v>100006</v>
      </c>
      <c r="B75" t="s">
        <v>0</v>
      </c>
      <c r="F75">
        <v>5</v>
      </c>
      <c r="G75">
        <v>7</v>
      </c>
      <c r="H75" s="1">
        <v>43800</v>
      </c>
      <c r="I75" s="1">
        <v>44287</v>
      </c>
      <c r="J75">
        <v>16</v>
      </c>
      <c r="K75">
        <v>2</v>
      </c>
      <c r="L75" s="1">
        <v>43922</v>
      </c>
      <c r="M75">
        <v>50</v>
      </c>
      <c r="N75" s="8" cm="1">
        <f t="array" ref="N75">_xlfn.SWITCH(Table1[[#This Row],[Subscription Type]],"Basic",10,"Premium",10,"Business",25,"Enterprise",27)</f>
        <v>10</v>
      </c>
      <c r="O75" s="9">
        <f>IF(Table1[[#This Row],[Number of Users]]-Table1[[#This Row],[Licenses Bought]]&lt;0, 0, Table1[[#This Row],[Number of Users]]-Table1[[#This Row],[Licenses Bought]])</f>
        <v>2</v>
      </c>
      <c r="P75" s="8">
        <f>Table1[[#This Row],[Upsell $ Per Non-Paying User]] * Table1[[#This Row],[Non-Paying Users]]</f>
        <v>20</v>
      </c>
      <c r="Q75">
        <f>IF(Table1[[#This Row],[Sales Month]]=MAX(Table1[Sales Month]),Table1[[#This Row],[Upsell $ Per Non-Paying User]]*Table1[[#This Row],[Non-Paying Users]],0)</f>
        <v>0</v>
      </c>
      <c r="R75" t="str" cm="1">
        <f t="array" ref="R75">_xlfn.IFS(Table1[[#This Row],[Current Upsell $]]=0," ",Table1[[#This Row],[Current Upsell $]]&gt;=400,"High",Table1[[#This Row],[Current Upsell $]]&gt;=100,"Medium",Table1[[#This Row],[Current Upsell $]]&lt;100,"Low")</f>
        <v xml:space="preserve"> </v>
      </c>
      <c r="S75" t="str">
        <f>_xlfn.CONCAT(Table1[[#This Row],[Subscription Type]]," ",Table1[[#This Row],[Upsell Priorities ]], " ",TEXT(Table1[[#This Row],[Current Upsell $]],"$#,#"))</f>
        <v>Premium   $</v>
      </c>
      <c r="T75">
        <f>COUNTIF(Table1[Sales Month],Table1[[#This Row],[Sales Month]])</f>
        <v>24</v>
      </c>
    </row>
    <row r="76" spans="1:20" x14ac:dyDescent="0.2">
      <c r="A76">
        <v>100006</v>
      </c>
      <c r="B76" t="s">
        <v>0</v>
      </c>
      <c r="F76">
        <v>5</v>
      </c>
      <c r="G76">
        <v>5</v>
      </c>
      <c r="H76" s="1">
        <v>43800</v>
      </c>
      <c r="I76" s="1">
        <v>44287</v>
      </c>
      <c r="J76">
        <v>16</v>
      </c>
      <c r="K76">
        <v>2</v>
      </c>
      <c r="L76" s="1">
        <v>43952</v>
      </c>
      <c r="M76">
        <v>50</v>
      </c>
      <c r="N76" s="8" cm="1">
        <f t="array" ref="N76">_xlfn.SWITCH(Table1[[#This Row],[Subscription Type]],"Basic",10,"Premium",10,"Business",25,"Enterprise",27)</f>
        <v>10</v>
      </c>
      <c r="O76" s="9">
        <f>IF(Table1[[#This Row],[Number of Users]]-Table1[[#This Row],[Licenses Bought]]&lt;0, 0, Table1[[#This Row],[Number of Users]]-Table1[[#This Row],[Licenses Bought]])</f>
        <v>0</v>
      </c>
      <c r="P76" s="8">
        <f>Table1[[#This Row],[Upsell $ Per Non-Paying User]] * Table1[[#This Row],[Non-Paying Users]]</f>
        <v>0</v>
      </c>
      <c r="Q76">
        <f>IF(Table1[[#This Row],[Sales Month]]=MAX(Table1[Sales Month]),Table1[[#This Row],[Upsell $ Per Non-Paying User]]*Table1[[#This Row],[Non-Paying Users]],0)</f>
        <v>0</v>
      </c>
      <c r="R76" t="str" cm="1">
        <f t="array" ref="R76">_xlfn.IFS(Table1[[#This Row],[Current Upsell $]]=0," ",Table1[[#This Row],[Current Upsell $]]&gt;=400,"High",Table1[[#This Row],[Current Upsell $]]&gt;=100,"Medium",Table1[[#This Row],[Current Upsell $]]&lt;100,"Low")</f>
        <v xml:space="preserve"> </v>
      </c>
      <c r="S76" t="str">
        <f>_xlfn.CONCAT(Table1[[#This Row],[Subscription Type]]," ",Table1[[#This Row],[Upsell Priorities ]], " ",TEXT(Table1[[#This Row],[Current Upsell $]],"$#,#"))</f>
        <v>Premium   $</v>
      </c>
      <c r="T76">
        <f>COUNTIF(Table1[Sales Month],Table1[[#This Row],[Sales Month]])</f>
        <v>34</v>
      </c>
    </row>
    <row r="77" spans="1:20" x14ac:dyDescent="0.2">
      <c r="A77">
        <v>100006</v>
      </c>
      <c r="B77" t="s">
        <v>0</v>
      </c>
      <c r="F77">
        <v>5</v>
      </c>
      <c r="G77">
        <v>6</v>
      </c>
      <c r="H77" s="1">
        <v>43800</v>
      </c>
      <c r="I77" s="1">
        <v>44287</v>
      </c>
      <c r="J77">
        <v>16</v>
      </c>
      <c r="K77">
        <v>2</v>
      </c>
      <c r="L77" s="1">
        <v>43983</v>
      </c>
      <c r="M77">
        <v>50</v>
      </c>
      <c r="N77" s="8" cm="1">
        <f t="array" ref="N77">_xlfn.SWITCH(Table1[[#This Row],[Subscription Type]],"Basic",10,"Premium",10,"Business",25,"Enterprise",27)</f>
        <v>10</v>
      </c>
      <c r="O77" s="9">
        <f>IF(Table1[[#This Row],[Number of Users]]-Table1[[#This Row],[Licenses Bought]]&lt;0, 0, Table1[[#This Row],[Number of Users]]-Table1[[#This Row],[Licenses Bought]])</f>
        <v>1</v>
      </c>
      <c r="P77" s="8">
        <f>Table1[[#This Row],[Upsell $ Per Non-Paying User]] * Table1[[#This Row],[Non-Paying Users]]</f>
        <v>10</v>
      </c>
      <c r="Q77">
        <f>IF(Table1[[#This Row],[Sales Month]]=MAX(Table1[Sales Month]),Table1[[#This Row],[Upsell $ Per Non-Paying User]]*Table1[[#This Row],[Non-Paying Users]],0)</f>
        <v>0</v>
      </c>
      <c r="R77" t="str" cm="1">
        <f t="array" ref="R77">_xlfn.IFS(Table1[[#This Row],[Current Upsell $]]=0," ",Table1[[#This Row],[Current Upsell $]]&gt;=400,"High",Table1[[#This Row],[Current Upsell $]]&gt;=100,"Medium",Table1[[#This Row],[Current Upsell $]]&lt;100,"Low")</f>
        <v xml:space="preserve"> </v>
      </c>
      <c r="S77" t="str">
        <f>_xlfn.CONCAT(Table1[[#This Row],[Subscription Type]]," ",Table1[[#This Row],[Upsell Priorities ]], " ",TEXT(Table1[[#This Row],[Current Upsell $]],"$#,#"))</f>
        <v>Premium   $</v>
      </c>
      <c r="T77">
        <f>COUNTIF(Table1[Sales Month],Table1[[#This Row],[Sales Month]])</f>
        <v>54</v>
      </c>
    </row>
    <row r="78" spans="1:20" x14ac:dyDescent="0.2">
      <c r="A78">
        <v>100006</v>
      </c>
      <c r="B78" t="s">
        <v>0</v>
      </c>
      <c r="F78">
        <v>5</v>
      </c>
      <c r="G78">
        <v>4</v>
      </c>
      <c r="H78" s="1">
        <v>43800</v>
      </c>
      <c r="I78" s="1">
        <v>44287</v>
      </c>
      <c r="J78">
        <v>16</v>
      </c>
      <c r="K78">
        <v>2</v>
      </c>
      <c r="L78" s="1">
        <v>44013</v>
      </c>
      <c r="M78">
        <v>50</v>
      </c>
      <c r="N78" s="8" cm="1">
        <f t="array" ref="N78">_xlfn.SWITCH(Table1[[#This Row],[Subscription Type]],"Basic",10,"Premium",10,"Business",25,"Enterprise",27)</f>
        <v>10</v>
      </c>
      <c r="O78" s="9">
        <f>IF(Table1[[#This Row],[Number of Users]]-Table1[[#This Row],[Licenses Bought]]&lt;0, 0, Table1[[#This Row],[Number of Users]]-Table1[[#This Row],[Licenses Bought]])</f>
        <v>0</v>
      </c>
      <c r="P78" s="8">
        <f>Table1[[#This Row],[Upsell $ Per Non-Paying User]] * Table1[[#This Row],[Non-Paying Users]]</f>
        <v>0</v>
      </c>
      <c r="Q78">
        <f>IF(Table1[[#This Row],[Sales Month]]=MAX(Table1[Sales Month]),Table1[[#This Row],[Upsell $ Per Non-Paying User]]*Table1[[#This Row],[Non-Paying Users]],0)</f>
        <v>0</v>
      </c>
      <c r="R78" t="str" cm="1">
        <f t="array" ref="R78">_xlfn.IFS(Table1[[#This Row],[Current Upsell $]]=0," ",Table1[[#This Row],[Current Upsell $]]&gt;=400,"High",Table1[[#This Row],[Current Upsell $]]&gt;=100,"Medium",Table1[[#This Row],[Current Upsell $]]&lt;100,"Low")</f>
        <v xml:space="preserve"> </v>
      </c>
      <c r="S78" t="str">
        <f>_xlfn.CONCAT(Table1[[#This Row],[Subscription Type]]," ",Table1[[#This Row],[Upsell Priorities ]], " ",TEXT(Table1[[#This Row],[Current Upsell $]],"$#,#"))</f>
        <v>Premium   $</v>
      </c>
      <c r="T78">
        <f>COUNTIF(Table1[Sales Month],Table1[[#This Row],[Sales Month]])</f>
        <v>76</v>
      </c>
    </row>
    <row r="79" spans="1:20" x14ac:dyDescent="0.2">
      <c r="A79">
        <v>100006</v>
      </c>
      <c r="B79" t="s">
        <v>0</v>
      </c>
      <c r="F79">
        <v>5</v>
      </c>
      <c r="G79">
        <v>7</v>
      </c>
      <c r="H79" s="1">
        <v>43800</v>
      </c>
      <c r="I79" s="1">
        <v>44287</v>
      </c>
      <c r="J79">
        <v>16</v>
      </c>
      <c r="K79">
        <v>2</v>
      </c>
      <c r="L79" s="1">
        <v>44044</v>
      </c>
      <c r="M79">
        <v>50</v>
      </c>
      <c r="N79" s="8" cm="1">
        <f t="array" ref="N79">_xlfn.SWITCH(Table1[[#This Row],[Subscription Type]],"Basic",10,"Premium",10,"Business",25,"Enterprise",27)</f>
        <v>10</v>
      </c>
      <c r="O79" s="9">
        <f>IF(Table1[[#This Row],[Number of Users]]-Table1[[#This Row],[Licenses Bought]]&lt;0, 0, Table1[[#This Row],[Number of Users]]-Table1[[#This Row],[Licenses Bought]])</f>
        <v>2</v>
      </c>
      <c r="P79" s="8">
        <f>Table1[[#This Row],[Upsell $ Per Non-Paying User]] * Table1[[#This Row],[Non-Paying Users]]</f>
        <v>20</v>
      </c>
      <c r="Q79">
        <f>IF(Table1[[#This Row],[Sales Month]]=MAX(Table1[Sales Month]),Table1[[#This Row],[Upsell $ Per Non-Paying User]]*Table1[[#This Row],[Non-Paying Users]],0)</f>
        <v>0</v>
      </c>
      <c r="R79" t="str" cm="1">
        <f t="array" ref="R79">_xlfn.IFS(Table1[[#This Row],[Current Upsell $]]=0," ",Table1[[#This Row],[Current Upsell $]]&gt;=400,"High",Table1[[#This Row],[Current Upsell $]]&gt;=100,"Medium",Table1[[#This Row],[Current Upsell $]]&lt;100,"Low")</f>
        <v xml:space="preserve"> </v>
      </c>
      <c r="S79" t="str">
        <f>_xlfn.CONCAT(Table1[[#This Row],[Subscription Type]]," ",Table1[[#This Row],[Upsell Priorities ]], " ",TEXT(Table1[[#This Row],[Current Upsell $]],"$#,#"))</f>
        <v>Premium   $</v>
      </c>
      <c r="T79">
        <f>COUNTIF(Table1[Sales Month],Table1[[#This Row],[Sales Month]])</f>
        <v>104</v>
      </c>
    </row>
    <row r="80" spans="1:20" x14ac:dyDescent="0.2">
      <c r="A80">
        <v>100006</v>
      </c>
      <c r="B80" t="s">
        <v>0</v>
      </c>
      <c r="F80">
        <v>5</v>
      </c>
      <c r="G80">
        <v>6</v>
      </c>
      <c r="H80" s="1">
        <v>43800</v>
      </c>
      <c r="I80" s="1">
        <v>44287</v>
      </c>
      <c r="J80">
        <v>16</v>
      </c>
      <c r="K80">
        <v>2</v>
      </c>
      <c r="L80" s="1">
        <v>44075</v>
      </c>
      <c r="M80">
        <v>50</v>
      </c>
      <c r="N80" s="8" cm="1">
        <f t="array" ref="N80">_xlfn.SWITCH(Table1[[#This Row],[Subscription Type]],"Basic",10,"Premium",10,"Business",25,"Enterprise",27)</f>
        <v>10</v>
      </c>
      <c r="O80" s="9">
        <f>IF(Table1[[#This Row],[Number of Users]]-Table1[[#This Row],[Licenses Bought]]&lt;0, 0, Table1[[#This Row],[Number of Users]]-Table1[[#This Row],[Licenses Bought]])</f>
        <v>1</v>
      </c>
      <c r="P80" s="8">
        <f>Table1[[#This Row],[Upsell $ Per Non-Paying User]] * Table1[[#This Row],[Non-Paying Users]]</f>
        <v>10</v>
      </c>
      <c r="Q80">
        <f>IF(Table1[[#This Row],[Sales Month]]=MAX(Table1[Sales Month]),Table1[[#This Row],[Upsell $ Per Non-Paying User]]*Table1[[#This Row],[Non-Paying Users]],0)</f>
        <v>0</v>
      </c>
      <c r="R80" t="str" cm="1">
        <f t="array" ref="R80">_xlfn.IFS(Table1[[#This Row],[Current Upsell $]]=0," ",Table1[[#This Row],[Current Upsell $]]&gt;=400,"High",Table1[[#This Row],[Current Upsell $]]&gt;=100,"Medium",Table1[[#This Row],[Current Upsell $]]&lt;100,"Low")</f>
        <v xml:space="preserve"> </v>
      </c>
      <c r="S80" t="str">
        <f>_xlfn.CONCAT(Table1[[#This Row],[Subscription Type]]," ",Table1[[#This Row],[Upsell Priorities ]], " ",TEXT(Table1[[#This Row],[Current Upsell $]],"$#,#"))</f>
        <v>Premium   $</v>
      </c>
      <c r="T80">
        <f>COUNTIF(Table1[Sales Month],Table1[[#This Row],[Sales Month]])</f>
        <v>137</v>
      </c>
    </row>
    <row r="81" spans="1:20" x14ac:dyDescent="0.2">
      <c r="A81">
        <v>100006</v>
      </c>
      <c r="B81" t="s">
        <v>0</v>
      </c>
      <c r="F81">
        <v>5</v>
      </c>
      <c r="G81">
        <v>7</v>
      </c>
      <c r="H81" s="1">
        <v>43800</v>
      </c>
      <c r="I81" s="1">
        <v>44287</v>
      </c>
      <c r="J81">
        <v>16</v>
      </c>
      <c r="K81">
        <v>2</v>
      </c>
      <c r="L81" s="1">
        <v>44105</v>
      </c>
      <c r="M81">
        <v>50</v>
      </c>
      <c r="N81" s="8" cm="1">
        <f t="array" ref="N81">_xlfn.SWITCH(Table1[[#This Row],[Subscription Type]],"Basic",10,"Premium",10,"Business",25,"Enterprise",27)</f>
        <v>10</v>
      </c>
      <c r="O81" s="9">
        <f>IF(Table1[[#This Row],[Number of Users]]-Table1[[#This Row],[Licenses Bought]]&lt;0, 0, Table1[[#This Row],[Number of Users]]-Table1[[#This Row],[Licenses Bought]])</f>
        <v>2</v>
      </c>
      <c r="P81" s="8">
        <f>Table1[[#This Row],[Upsell $ Per Non-Paying User]] * Table1[[#This Row],[Non-Paying Users]]</f>
        <v>20</v>
      </c>
      <c r="Q81">
        <f>IF(Table1[[#This Row],[Sales Month]]=MAX(Table1[Sales Month]),Table1[[#This Row],[Upsell $ Per Non-Paying User]]*Table1[[#This Row],[Non-Paying Users]],0)</f>
        <v>0</v>
      </c>
      <c r="R81" t="str" cm="1">
        <f t="array" ref="R81">_xlfn.IFS(Table1[[#This Row],[Current Upsell $]]=0," ",Table1[[#This Row],[Current Upsell $]]&gt;=400,"High",Table1[[#This Row],[Current Upsell $]]&gt;=100,"Medium",Table1[[#This Row],[Current Upsell $]]&lt;100,"Low")</f>
        <v xml:space="preserve"> </v>
      </c>
      <c r="S81" t="str">
        <f>_xlfn.CONCAT(Table1[[#This Row],[Subscription Type]]," ",Table1[[#This Row],[Upsell Priorities ]], " ",TEXT(Table1[[#This Row],[Current Upsell $]],"$#,#"))</f>
        <v>Premium   $</v>
      </c>
      <c r="T81">
        <f>COUNTIF(Table1[Sales Month],Table1[[#This Row],[Sales Month]])</f>
        <v>147</v>
      </c>
    </row>
    <row r="82" spans="1:20" x14ac:dyDescent="0.2">
      <c r="A82">
        <v>100006</v>
      </c>
      <c r="B82" t="s">
        <v>0</v>
      </c>
      <c r="F82">
        <v>5</v>
      </c>
      <c r="G82">
        <v>7</v>
      </c>
      <c r="H82" s="1">
        <v>43800</v>
      </c>
      <c r="I82" s="1">
        <v>44287</v>
      </c>
      <c r="J82">
        <v>16</v>
      </c>
      <c r="K82">
        <v>2</v>
      </c>
      <c r="L82" s="1">
        <v>44136</v>
      </c>
      <c r="M82">
        <v>50</v>
      </c>
      <c r="N82" s="8" cm="1">
        <f t="array" ref="N82">_xlfn.SWITCH(Table1[[#This Row],[Subscription Type]],"Basic",10,"Premium",10,"Business",25,"Enterprise",27)</f>
        <v>10</v>
      </c>
      <c r="O82" s="9">
        <f>IF(Table1[[#This Row],[Number of Users]]-Table1[[#This Row],[Licenses Bought]]&lt;0, 0, Table1[[#This Row],[Number of Users]]-Table1[[#This Row],[Licenses Bought]])</f>
        <v>2</v>
      </c>
      <c r="P82" s="8">
        <f>Table1[[#This Row],[Upsell $ Per Non-Paying User]] * Table1[[#This Row],[Non-Paying Users]]</f>
        <v>20</v>
      </c>
      <c r="Q82">
        <f>IF(Table1[[#This Row],[Sales Month]]=MAX(Table1[Sales Month]),Table1[[#This Row],[Upsell $ Per Non-Paying User]]*Table1[[#This Row],[Non-Paying Users]],0)</f>
        <v>0</v>
      </c>
      <c r="R82" t="str" cm="1">
        <f t="array" ref="R82">_xlfn.IFS(Table1[[#This Row],[Current Upsell $]]=0," ",Table1[[#This Row],[Current Upsell $]]&gt;=400,"High",Table1[[#This Row],[Current Upsell $]]&gt;=100,"Medium",Table1[[#This Row],[Current Upsell $]]&lt;100,"Low")</f>
        <v xml:space="preserve"> </v>
      </c>
      <c r="S82" t="str">
        <f>_xlfn.CONCAT(Table1[[#This Row],[Subscription Type]]," ",Table1[[#This Row],[Upsell Priorities ]], " ",TEXT(Table1[[#This Row],[Current Upsell $]],"$#,#"))</f>
        <v>Premium   $</v>
      </c>
      <c r="T82">
        <f>COUNTIF(Table1[Sales Month],Table1[[#This Row],[Sales Month]])</f>
        <v>146</v>
      </c>
    </row>
    <row r="83" spans="1:20" x14ac:dyDescent="0.2">
      <c r="A83">
        <v>100006</v>
      </c>
      <c r="B83" t="s">
        <v>0</v>
      </c>
      <c r="F83">
        <v>5</v>
      </c>
      <c r="G83">
        <v>6</v>
      </c>
      <c r="H83" s="1">
        <v>43800</v>
      </c>
      <c r="I83" s="1">
        <v>44287</v>
      </c>
      <c r="J83">
        <v>16</v>
      </c>
      <c r="K83">
        <v>2</v>
      </c>
      <c r="L83" s="1">
        <v>44166</v>
      </c>
      <c r="M83">
        <v>50</v>
      </c>
      <c r="N83" s="8" cm="1">
        <f t="array" ref="N83">_xlfn.SWITCH(Table1[[#This Row],[Subscription Type]],"Basic",10,"Premium",10,"Business",25,"Enterprise",27)</f>
        <v>10</v>
      </c>
      <c r="O83" s="9">
        <f>IF(Table1[[#This Row],[Number of Users]]-Table1[[#This Row],[Licenses Bought]]&lt;0, 0, Table1[[#This Row],[Number of Users]]-Table1[[#This Row],[Licenses Bought]])</f>
        <v>1</v>
      </c>
      <c r="P83" s="8">
        <f>Table1[[#This Row],[Upsell $ Per Non-Paying User]] * Table1[[#This Row],[Non-Paying Users]]</f>
        <v>10</v>
      </c>
      <c r="Q83">
        <f>IF(Table1[[#This Row],[Sales Month]]=MAX(Table1[Sales Month]),Table1[[#This Row],[Upsell $ Per Non-Paying User]]*Table1[[#This Row],[Non-Paying Users]],0)</f>
        <v>0</v>
      </c>
      <c r="R83" t="str" cm="1">
        <f t="array" ref="R83">_xlfn.IFS(Table1[[#This Row],[Current Upsell $]]=0," ",Table1[[#This Row],[Current Upsell $]]&gt;=400,"High",Table1[[#This Row],[Current Upsell $]]&gt;=100,"Medium",Table1[[#This Row],[Current Upsell $]]&lt;100,"Low")</f>
        <v xml:space="preserve"> </v>
      </c>
      <c r="S83" t="str">
        <f>_xlfn.CONCAT(Table1[[#This Row],[Subscription Type]]," ",Table1[[#This Row],[Upsell Priorities ]], " ",TEXT(Table1[[#This Row],[Current Upsell $]],"$#,#"))</f>
        <v>Premium   $</v>
      </c>
      <c r="T83">
        <f>COUNTIF(Table1[Sales Month],Table1[[#This Row],[Sales Month]])</f>
        <v>153</v>
      </c>
    </row>
    <row r="84" spans="1:20" x14ac:dyDescent="0.2">
      <c r="A84">
        <v>100006</v>
      </c>
      <c r="B84" t="s">
        <v>0</v>
      </c>
      <c r="F84">
        <v>5</v>
      </c>
      <c r="G84">
        <v>7</v>
      </c>
      <c r="H84" s="1">
        <v>43800</v>
      </c>
      <c r="I84" s="1">
        <v>44287</v>
      </c>
      <c r="J84">
        <v>16</v>
      </c>
      <c r="K84">
        <v>2</v>
      </c>
      <c r="L84" s="1">
        <v>44197</v>
      </c>
      <c r="M84">
        <v>50</v>
      </c>
      <c r="N84" s="8" cm="1">
        <f t="array" ref="N84">_xlfn.SWITCH(Table1[[#This Row],[Subscription Type]],"Basic",10,"Premium",10,"Business",25,"Enterprise",27)</f>
        <v>10</v>
      </c>
      <c r="O84" s="9">
        <f>IF(Table1[[#This Row],[Number of Users]]-Table1[[#This Row],[Licenses Bought]]&lt;0, 0, Table1[[#This Row],[Number of Users]]-Table1[[#This Row],[Licenses Bought]])</f>
        <v>2</v>
      </c>
      <c r="P84" s="8">
        <f>Table1[[#This Row],[Upsell $ Per Non-Paying User]] * Table1[[#This Row],[Non-Paying Users]]</f>
        <v>20</v>
      </c>
      <c r="Q84">
        <f>IF(Table1[[#This Row],[Sales Month]]=MAX(Table1[Sales Month]),Table1[[#This Row],[Upsell $ Per Non-Paying User]]*Table1[[#This Row],[Non-Paying Users]],0)</f>
        <v>0</v>
      </c>
      <c r="R84" t="str" cm="1">
        <f t="array" ref="R84">_xlfn.IFS(Table1[[#This Row],[Current Upsell $]]=0," ",Table1[[#This Row],[Current Upsell $]]&gt;=400,"High",Table1[[#This Row],[Current Upsell $]]&gt;=100,"Medium",Table1[[#This Row],[Current Upsell $]]&lt;100,"Low")</f>
        <v xml:space="preserve"> </v>
      </c>
      <c r="S84" t="str">
        <f>_xlfn.CONCAT(Table1[[#This Row],[Subscription Type]]," ",Table1[[#This Row],[Upsell Priorities ]], " ",TEXT(Table1[[#This Row],[Current Upsell $]],"$#,#"))</f>
        <v>Premium   $</v>
      </c>
      <c r="T84">
        <f>COUNTIF(Table1[Sales Month],Table1[[#This Row],[Sales Month]])</f>
        <v>158</v>
      </c>
    </row>
    <row r="85" spans="1:20" x14ac:dyDescent="0.2">
      <c r="A85">
        <v>100006</v>
      </c>
      <c r="B85" t="s">
        <v>0</v>
      </c>
      <c r="F85">
        <v>5</v>
      </c>
      <c r="G85">
        <v>6</v>
      </c>
      <c r="H85" s="1">
        <v>43800</v>
      </c>
      <c r="I85" s="1">
        <v>44287</v>
      </c>
      <c r="J85">
        <v>16</v>
      </c>
      <c r="K85">
        <v>2</v>
      </c>
      <c r="L85" s="1">
        <v>44228</v>
      </c>
      <c r="M85">
        <v>50</v>
      </c>
      <c r="N85" s="8" cm="1">
        <f t="array" ref="N85">_xlfn.SWITCH(Table1[[#This Row],[Subscription Type]],"Basic",10,"Premium",10,"Business",25,"Enterprise",27)</f>
        <v>10</v>
      </c>
      <c r="O85" s="9">
        <f>IF(Table1[[#This Row],[Number of Users]]-Table1[[#This Row],[Licenses Bought]]&lt;0, 0, Table1[[#This Row],[Number of Users]]-Table1[[#This Row],[Licenses Bought]])</f>
        <v>1</v>
      </c>
      <c r="P85" s="8">
        <f>Table1[[#This Row],[Upsell $ Per Non-Paying User]] * Table1[[#This Row],[Non-Paying Users]]</f>
        <v>10</v>
      </c>
      <c r="Q85">
        <f>IF(Table1[[#This Row],[Sales Month]]=MAX(Table1[Sales Month]),Table1[[#This Row],[Upsell $ Per Non-Paying User]]*Table1[[#This Row],[Non-Paying Users]],0)</f>
        <v>0</v>
      </c>
      <c r="R85" t="str" cm="1">
        <f t="array" ref="R85">_xlfn.IFS(Table1[[#This Row],[Current Upsell $]]=0," ",Table1[[#This Row],[Current Upsell $]]&gt;=400,"High",Table1[[#This Row],[Current Upsell $]]&gt;=100,"Medium",Table1[[#This Row],[Current Upsell $]]&lt;100,"Low")</f>
        <v xml:space="preserve"> </v>
      </c>
      <c r="S85" t="str">
        <f>_xlfn.CONCAT(Table1[[#This Row],[Subscription Type]]," ",Table1[[#This Row],[Upsell Priorities ]], " ",TEXT(Table1[[#This Row],[Current Upsell $]],"$#,#"))</f>
        <v>Premium   $</v>
      </c>
      <c r="T85">
        <f>COUNTIF(Table1[Sales Month],Table1[[#This Row],[Sales Month]])</f>
        <v>175</v>
      </c>
    </row>
    <row r="86" spans="1:20" x14ac:dyDescent="0.2">
      <c r="A86">
        <v>100006</v>
      </c>
      <c r="B86" t="s">
        <v>0</v>
      </c>
      <c r="F86">
        <v>5</v>
      </c>
      <c r="G86">
        <v>6</v>
      </c>
      <c r="H86" s="1">
        <v>43800</v>
      </c>
      <c r="I86" s="1">
        <v>44287</v>
      </c>
      <c r="J86">
        <v>16</v>
      </c>
      <c r="K86">
        <v>2</v>
      </c>
      <c r="L86" s="1">
        <v>44256</v>
      </c>
      <c r="M86">
        <v>50</v>
      </c>
      <c r="N86" s="8" cm="1">
        <f t="array" ref="N86">_xlfn.SWITCH(Table1[[#This Row],[Subscription Type]],"Basic",10,"Premium",10,"Business",25,"Enterprise",27)</f>
        <v>10</v>
      </c>
      <c r="O86" s="9">
        <f>IF(Table1[[#This Row],[Number of Users]]-Table1[[#This Row],[Licenses Bought]]&lt;0, 0, Table1[[#This Row],[Number of Users]]-Table1[[#This Row],[Licenses Bought]])</f>
        <v>1</v>
      </c>
      <c r="P86" s="8">
        <f>Table1[[#This Row],[Upsell $ Per Non-Paying User]] * Table1[[#This Row],[Non-Paying Users]]</f>
        <v>10</v>
      </c>
      <c r="Q86">
        <f>IF(Table1[[#This Row],[Sales Month]]=MAX(Table1[Sales Month]),Table1[[#This Row],[Upsell $ Per Non-Paying User]]*Table1[[#This Row],[Non-Paying Users]],0)</f>
        <v>0</v>
      </c>
      <c r="R86" t="str" cm="1">
        <f t="array" ref="R86">_xlfn.IFS(Table1[[#This Row],[Current Upsell $]]=0," ",Table1[[#This Row],[Current Upsell $]]&gt;=400,"High",Table1[[#This Row],[Current Upsell $]]&gt;=100,"Medium",Table1[[#This Row],[Current Upsell $]]&lt;100,"Low")</f>
        <v xml:space="preserve"> </v>
      </c>
      <c r="S86" t="str">
        <f>_xlfn.CONCAT(Table1[[#This Row],[Subscription Type]]," ",Table1[[#This Row],[Upsell Priorities ]], " ",TEXT(Table1[[#This Row],[Current Upsell $]],"$#,#"))</f>
        <v>Premium   $</v>
      </c>
      <c r="T86">
        <f>COUNTIF(Table1[Sales Month],Table1[[#This Row],[Sales Month]])</f>
        <v>194</v>
      </c>
    </row>
    <row r="87" spans="1:20" x14ac:dyDescent="0.2">
      <c r="A87">
        <v>100006</v>
      </c>
      <c r="B87" t="s">
        <v>0</v>
      </c>
      <c r="F87">
        <v>5</v>
      </c>
      <c r="G87">
        <v>6</v>
      </c>
      <c r="H87" s="1">
        <v>43800</v>
      </c>
      <c r="I87" s="1">
        <v>44287</v>
      </c>
      <c r="J87">
        <v>16</v>
      </c>
      <c r="K87">
        <v>2</v>
      </c>
      <c r="L87" s="1">
        <v>44287</v>
      </c>
      <c r="M87">
        <v>50</v>
      </c>
      <c r="N87" s="8" cm="1">
        <f t="array" ref="N87">_xlfn.SWITCH(Table1[[#This Row],[Subscription Type]],"Basic",10,"Premium",10,"Business",25,"Enterprise",27)</f>
        <v>10</v>
      </c>
      <c r="O87" s="9">
        <f>IF(Table1[[#This Row],[Number of Users]]-Table1[[#This Row],[Licenses Bought]]&lt;0, 0, Table1[[#This Row],[Number of Users]]-Table1[[#This Row],[Licenses Bought]])</f>
        <v>1</v>
      </c>
      <c r="P87" s="8">
        <f>Table1[[#This Row],[Upsell $ Per Non-Paying User]] * Table1[[#This Row],[Non-Paying Users]]</f>
        <v>10</v>
      </c>
      <c r="Q87">
        <f>IF(Table1[[#This Row],[Sales Month]]=MAX(Table1[Sales Month]),Table1[[#This Row],[Upsell $ Per Non-Paying User]]*Table1[[#This Row],[Non-Paying Users]],0)</f>
        <v>0</v>
      </c>
      <c r="R87" t="str" cm="1">
        <f t="array" ref="R87">_xlfn.IFS(Table1[[#This Row],[Current Upsell $]]=0," ",Table1[[#This Row],[Current Upsell $]]&gt;=400,"High",Table1[[#This Row],[Current Upsell $]]&gt;=100,"Medium",Table1[[#This Row],[Current Upsell $]]&lt;100,"Low")</f>
        <v xml:space="preserve"> </v>
      </c>
      <c r="S87" t="str">
        <f>_xlfn.CONCAT(Table1[[#This Row],[Subscription Type]]," ",Table1[[#This Row],[Upsell Priorities ]], " ",TEXT(Table1[[#This Row],[Current Upsell $]],"$#,#"))</f>
        <v>Premium   $</v>
      </c>
      <c r="T87">
        <f>COUNTIF(Table1[Sales Month],Table1[[#This Row],[Sales Month]])</f>
        <v>208</v>
      </c>
    </row>
    <row r="88" spans="1:20" x14ac:dyDescent="0.2">
      <c r="A88">
        <v>100007</v>
      </c>
      <c r="B88" t="s">
        <v>3</v>
      </c>
      <c r="D88" s="1"/>
      <c r="E88" s="1"/>
      <c r="F88">
        <v>0</v>
      </c>
      <c r="G88">
        <v>555</v>
      </c>
      <c r="H88" s="1">
        <v>43831</v>
      </c>
      <c r="I88" s="1">
        <v>44378</v>
      </c>
      <c r="J88">
        <v>18</v>
      </c>
      <c r="K88">
        <v>0</v>
      </c>
      <c r="L88" s="1">
        <v>43831</v>
      </c>
      <c r="M88">
        <v>0</v>
      </c>
      <c r="N88" s="8" cm="1">
        <f t="array" ref="N88">_xlfn.SWITCH(Table1[[#This Row],[Subscription Type]],"Basic",10,"Premium",10,"Business",25,"Enterprise",27)</f>
        <v>10</v>
      </c>
      <c r="O88" s="9">
        <f>IF(Table1[[#This Row],[Number of Users]]-Table1[[#This Row],[Licenses Bought]]&lt;0, 0, Table1[[#This Row],[Number of Users]]-Table1[[#This Row],[Licenses Bought]])</f>
        <v>555</v>
      </c>
      <c r="P88" s="8">
        <f>Table1[[#This Row],[Upsell $ Per Non-Paying User]] * Table1[[#This Row],[Non-Paying Users]]</f>
        <v>5550</v>
      </c>
      <c r="Q88">
        <f>IF(Table1[[#This Row],[Sales Month]]=MAX(Table1[Sales Month]),Table1[[#This Row],[Upsell $ Per Non-Paying User]]*Table1[[#This Row],[Non-Paying Users]],0)</f>
        <v>0</v>
      </c>
      <c r="R88" t="str" cm="1">
        <f t="array" ref="R88">_xlfn.IFS(Table1[[#This Row],[Current Upsell $]]=0," ",Table1[[#This Row],[Current Upsell $]]&gt;=400,"High",Table1[[#This Row],[Current Upsell $]]&gt;=100,"Medium",Table1[[#This Row],[Current Upsell $]]&lt;100,"Low")</f>
        <v xml:space="preserve"> </v>
      </c>
      <c r="S88" t="str">
        <f>_xlfn.CONCAT(Table1[[#This Row],[Subscription Type]]," ",Table1[[#This Row],[Upsell Priorities ]], " ",TEXT(Table1[[#This Row],[Current Upsell $]],"$#,#"))</f>
        <v>Basic   $</v>
      </c>
      <c r="T88">
        <f>COUNTIF(Table1[Sales Month],Table1[[#This Row],[Sales Month]])</f>
        <v>8</v>
      </c>
    </row>
    <row r="89" spans="1:20" x14ac:dyDescent="0.2">
      <c r="A89">
        <v>100007</v>
      </c>
      <c r="B89" t="s">
        <v>2</v>
      </c>
      <c r="C89">
        <v>12</v>
      </c>
      <c r="D89" s="1">
        <v>44378</v>
      </c>
      <c r="E89" s="1">
        <v>44742</v>
      </c>
      <c r="F89">
        <v>600</v>
      </c>
      <c r="G89">
        <v>628</v>
      </c>
      <c r="H89" s="1">
        <v>43831</v>
      </c>
      <c r="I89" s="1">
        <v>44378</v>
      </c>
      <c r="J89">
        <v>18</v>
      </c>
      <c r="K89">
        <v>0</v>
      </c>
      <c r="L89" s="1">
        <v>43862</v>
      </c>
      <c r="M89">
        <v>4710</v>
      </c>
      <c r="N89" s="8" cm="1">
        <f t="array" ref="N89">_xlfn.SWITCH(Table1[[#This Row],[Subscription Type]],"Basic",10,"Premium",10,"Business",25,"Enterprise",27)</f>
        <v>27</v>
      </c>
      <c r="O89" s="9">
        <f>IF(Table1[[#This Row],[Number of Users]]-Table1[[#This Row],[Licenses Bought]]&lt;0, 0, Table1[[#This Row],[Number of Users]]-Table1[[#This Row],[Licenses Bought]])</f>
        <v>28</v>
      </c>
      <c r="P89" s="8">
        <f>Table1[[#This Row],[Upsell $ Per Non-Paying User]] * Table1[[#This Row],[Non-Paying Users]]</f>
        <v>756</v>
      </c>
      <c r="Q89">
        <f>IF(Table1[[#This Row],[Sales Month]]=MAX(Table1[Sales Month]),Table1[[#This Row],[Upsell $ Per Non-Paying User]]*Table1[[#This Row],[Non-Paying Users]],0)</f>
        <v>0</v>
      </c>
      <c r="R89" t="str" cm="1">
        <f t="array" ref="R89">_xlfn.IFS(Table1[[#This Row],[Current Upsell $]]=0," ",Table1[[#This Row],[Current Upsell $]]&gt;=400,"High",Table1[[#This Row],[Current Upsell $]]&gt;=100,"Medium",Table1[[#This Row],[Current Upsell $]]&lt;100,"Low")</f>
        <v xml:space="preserve"> </v>
      </c>
      <c r="S89" t="str">
        <f>_xlfn.CONCAT(Table1[[#This Row],[Subscription Type]]," ",Table1[[#This Row],[Upsell Priorities ]], " ",TEXT(Table1[[#This Row],[Current Upsell $]],"$#,#"))</f>
        <v>Enterprise   $</v>
      </c>
      <c r="T89">
        <f>COUNTIF(Table1[Sales Month],Table1[[#This Row],[Sales Month]])</f>
        <v>10</v>
      </c>
    </row>
    <row r="90" spans="1:20" x14ac:dyDescent="0.2">
      <c r="A90">
        <v>100007</v>
      </c>
      <c r="B90" t="s">
        <v>2</v>
      </c>
      <c r="C90">
        <v>12</v>
      </c>
      <c r="D90" s="1">
        <v>44378</v>
      </c>
      <c r="E90" s="1">
        <v>44742</v>
      </c>
      <c r="F90">
        <v>600</v>
      </c>
      <c r="G90">
        <v>639</v>
      </c>
      <c r="H90" s="1">
        <v>43831</v>
      </c>
      <c r="I90" s="1">
        <v>44378</v>
      </c>
      <c r="J90">
        <v>18</v>
      </c>
      <c r="K90">
        <v>0</v>
      </c>
      <c r="L90" s="1">
        <v>43891</v>
      </c>
      <c r="M90">
        <v>10110</v>
      </c>
      <c r="N90" s="8" cm="1">
        <f t="array" ref="N90">_xlfn.SWITCH(Table1[[#This Row],[Subscription Type]],"Basic",10,"Premium",10,"Business",25,"Enterprise",27)</f>
        <v>27</v>
      </c>
      <c r="O90" s="9">
        <f>IF(Table1[[#This Row],[Number of Users]]-Table1[[#This Row],[Licenses Bought]]&lt;0, 0, Table1[[#This Row],[Number of Users]]-Table1[[#This Row],[Licenses Bought]])</f>
        <v>39</v>
      </c>
      <c r="P90" s="8">
        <f>Table1[[#This Row],[Upsell $ Per Non-Paying User]] * Table1[[#This Row],[Non-Paying Users]]</f>
        <v>1053</v>
      </c>
      <c r="Q90">
        <f>IF(Table1[[#This Row],[Sales Month]]=MAX(Table1[Sales Month]),Table1[[#This Row],[Upsell $ Per Non-Paying User]]*Table1[[#This Row],[Non-Paying Users]],0)</f>
        <v>0</v>
      </c>
      <c r="R90" t="str" cm="1">
        <f t="array" ref="R90">_xlfn.IFS(Table1[[#This Row],[Current Upsell $]]=0," ",Table1[[#This Row],[Current Upsell $]]&gt;=400,"High",Table1[[#This Row],[Current Upsell $]]&gt;=100,"Medium",Table1[[#This Row],[Current Upsell $]]&lt;100,"Low")</f>
        <v xml:space="preserve"> </v>
      </c>
      <c r="S90" t="str">
        <f>_xlfn.CONCAT(Table1[[#This Row],[Subscription Type]]," ",Table1[[#This Row],[Upsell Priorities ]], " ",TEXT(Table1[[#This Row],[Current Upsell $]],"$#,#"))</f>
        <v>Enterprise   $</v>
      </c>
      <c r="T90">
        <f>COUNTIF(Table1[Sales Month],Table1[[#This Row],[Sales Month]])</f>
        <v>16</v>
      </c>
    </row>
    <row r="91" spans="1:20" x14ac:dyDescent="0.2">
      <c r="A91">
        <v>100007</v>
      </c>
      <c r="B91" t="s">
        <v>2</v>
      </c>
      <c r="C91">
        <v>12</v>
      </c>
      <c r="D91" s="1">
        <v>44378</v>
      </c>
      <c r="E91" s="1">
        <v>44742</v>
      </c>
      <c r="F91">
        <v>600</v>
      </c>
      <c r="G91">
        <v>639</v>
      </c>
      <c r="H91" s="1">
        <v>43831</v>
      </c>
      <c r="I91" s="1">
        <v>44378</v>
      </c>
      <c r="J91">
        <v>18</v>
      </c>
      <c r="K91">
        <v>0</v>
      </c>
      <c r="L91" s="1">
        <v>43922</v>
      </c>
      <c r="M91">
        <v>16080</v>
      </c>
      <c r="N91" s="8" cm="1">
        <f t="array" ref="N91">_xlfn.SWITCH(Table1[[#This Row],[Subscription Type]],"Basic",10,"Premium",10,"Business",25,"Enterprise",27)</f>
        <v>27</v>
      </c>
      <c r="O91" s="9">
        <f>IF(Table1[[#This Row],[Number of Users]]-Table1[[#This Row],[Licenses Bought]]&lt;0, 0, Table1[[#This Row],[Number of Users]]-Table1[[#This Row],[Licenses Bought]])</f>
        <v>39</v>
      </c>
      <c r="P91" s="8">
        <f>Table1[[#This Row],[Upsell $ Per Non-Paying User]] * Table1[[#This Row],[Non-Paying Users]]</f>
        <v>1053</v>
      </c>
      <c r="Q91">
        <f>IF(Table1[[#This Row],[Sales Month]]=MAX(Table1[Sales Month]),Table1[[#This Row],[Upsell $ Per Non-Paying User]]*Table1[[#This Row],[Non-Paying Users]],0)</f>
        <v>0</v>
      </c>
      <c r="R91" t="str" cm="1">
        <f t="array" ref="R91">_xlfn.IFS(Table1[[#This Row],[Current Upsell $]]=0," ",Table1[[#This Row],[Current Upsell $]]&gt;=400,"High",Table1[[#This Row],[Current Upsell $]]&gt;=100,"Medium",Table1[[#This Row],[Current Upsell $]]&lt;100,"Low")</f>
        <v xml:space="preserve"> </v>
      </c>
      <c r="S91" t="str">
        <f>_xlfn.CONCAT(Table1[[#This Row],[Subscription Type]]," ",Table1[[#This Row],[Upsell Priorities ]], " ",TEXT(Table1[[#This Row],[Current Upsell $]],"$#,#"))</f>
        <v>Enterprise   $</v>
      </c>
      <c r="T91">
        <f>COUNTIF(Table1[Sales Month],Table1[[#This Row],[Sales Month]])</f>
        <v>24</v>
      </c>
    </row>
    <row r="92" spans="1:20" x14ac:dyDescent="0.2">
      <c r="A92">
        <v>100007</v>
      </c>
      <c r="B92" t="s">
        <v>2</v>
      </c>
      <c r="C92">
        <v>12</v>
      </c>
      <c r="D92" s="1">
        <v>44378</v>
      </c>
      <c r="E92" s="1">
        <v>44742</v>
      </c>
      <c r="F92">
        <v>600</v>
      </c>
      <c r="G92">
        <v>658</v>
      </c>
      <c r="H92" s="1">
        <v>43831</v>
      </c>
      <c r="I92" s="1">
        <v>44378</v>
      </c>
      <c r="J92">
        <v>18</v>
      </c>
      <c r="K92">
        <v>0</v>
      </c>
      <c r="L92" s="1">
        <v>43952</v>
      </c>
      <c r="M92">
        <v>18000</v>
      </c>
      <c r="N92" s="8" cm="1">
        <f t="array" ref="N92">_xlfn.SWITCH(Table1[[#This Row],[Subscription Type]],"Basic",10,"Premium",10,"Business",25,"Enterprise",27)</f>
        <v>27</v>
      </c>
      <c r="O92" s="9">
        <f>IF(Table1[[#This Row],[Number of Users]]-Table1[[#This Row],[Licenses Bought]]&lt;0, 0, Table1[[#This Row],[Number of Users]]-Table1[[#This Row],[Licenses Bought]])</f>
        <v>58</v>
      </c>
      <c r="P92" s="8">
        <f>Table1[[#This Row],[Upsell $ Per Non-Paying User]] * Table1[[#This Row],[Non-Paying Users]]</f>
        <v>1566</v>
      </c>
      <c r="Q92">
        <f>IF(Table1[[#This Row],[Sales Month]]=MAX(Table1[Sales Month]),Table1[[#This Row],[Upsell $ Per Non-Paying User]]*Table1[[#This Row],[Non-Paying Users]],0)</f>
        <v>0</v>
      </c>
      <c r="R92" t="str" cm="1">
        <f t="array" ref="R92">_xlfn.IFS(Table1[[#This Row],[Current Upsell $]]=0," ",Table1[[#This Row],[Current Upsell $]]&gt;=400,"High",Table1[[#This Row],[Current Upsell $]]&gt;=100,"Medium",Table1[[#This Row],[Current Upsell $]]&lt;100,"Low")</f>
        <v xml:space="preserve"> </v>
      </c>
      <c r="S92" t="str">
        <f>_xlfn.CONCAT(Table1[[#This Row],[Subscription Type]]," ",Table1[[#This Row],[Upsell Priorities ]], " ",TEXT(Table1[[#This Row],[Current Upsell $]],"$#,#"))</f>
        <v>Enterprise   $</v>
      </c>
      <c r="T92">
        <f>COUNTIF(Table1[Sales Month],Table1[[#This Row],[Sales Month]])</f>
        <v>34</v>
      </c>
    </row>
    <row r="93" spans="1:20" x14ac:dyDescent="0.2">
      <c r="A93">
        <v>100007</v>
      </c>
      <c r="B93" t="s">
        <v>2</v>
      </c>
      <c r="C93">
        <v>12</v>
      </c>
      <c r="D93" s="1">
        <v>44378</v>
      </c>
      <c r="E93" s="1">
        <v>44742</v>
      </c>
      <c r="F93">
        <v>600</v>
      </c>
      <c r="G93">
        <v>653</v>
      </c>
      <c r="H93" s="1">
        <v>43831</v>
      </c>
      <c r="I93" s="1">
        <v>44378</v>
      </c>
      <c r="J93">
        <v>18</v>
      </c>
      <c r="K93">
        <v>0</v>
      </c>
      <c r="L93" s="1">
        <v>43983</v>
      </c>
      <c r="M93">
        <v>18000</v>
      </c>
      <c r="N93" s="8" cm="1">
        <f t="array" ref="N93">_xlfn.SWITCH(Table1[[#This Row],[Subscription Type]],"Basic",10,"Premium",10,"Business",25,"Enterprise",27)</f>
        <v>27</v>
      </c>
      <c r="O93" s="9">
        <f>IF(Table1[[#This Row],[Number of Users]]-Table1[[#This Row],[Licenses Bought]]&lt;0, 0, Table1[[#This Row],[Number of Users]]-Table1[[#This Row],[Licenses Bought]])</f>
        <v>53</v>
      </c>
      <c r="P93" s="8">
        <f>Table1[[#This Row],[Upsell $ Per Non-Paying User]] * Table1[[#This Row],[Non-Paying Users]]</f>
        <v>1431</v>
      </c>
      <c r="Q93">
        <f>IF(Table1[[#This Row],[Sales Month]]=MAX(Table1[Sales Month]),Table1[[#This Row],[Upsell $ Per Non-Paying User]]*Table1[[#This Row],[Non-Paying Users]],0)</f>
        <v>0</v>
      </c>
      <c r="R93" t="str" cm="1">
        <f t="array" ref="R93">_xlfn.IFS(Table1[[#This Row],[Current Upsell $]]=0," ",Table1[[#This Row],[Current Upsell $]]&gt;=400,"High",Table1[[#This Row],[Current Upsell $]]&gt;=100,"Medium",Table1[[#This Row],[Current Upsell $]]&lt;100,"Low")</f>
        <v xml:space="preserve"> </v>
      </c>
      <c r="S93" t="str">
        <f>_xlfn.CONCAT(Table1[[#This Row],[Subscription Type]]," ",Table1[[#This Row],[Upsell Priorities ]], " ",TEXT(Table1[[#This Row],[Current Upsell $]],"$#,#"))</f>
        <v>Enterprise   $</v>
      </c>
      <c r="T93">
        <f>COUNTIF(Table1[Sales Month],Table1[[#This Row],[Sales Month]])</f>
        <v>54</v>
      </c>
    </row>
    <row r="94" spans="1:20" x14ac:dyDescent="0.2">
      <c r="A94">
        <v>100007</v>
      </c>
      <c r="B94" t="s">
        <v>2</v>
      </c>
      <c r="C94">
        <v>12</v>
      </c>
      <c r="D94" s="1">
        <v>44378</v>
      </c>
      <c r="E94" s="1">
        <v>44742</v>
      </c>
      <c r="F94">
        <v>600</v>
      </c>
      <c r="G94">
        <v>646</v>
      </c>
      <c r="H94" s="1">
        <v>43831</v>
      </c>
      <c r="I94" s="1">
        <v>44378</v>
      </c>
      <c r="J94">
        <v>18</v>
      </c>
      <c r="K94">
        <v>0</v>
      </c>
      <c r="L94" s="1">
        <v>44013</v>
      </c>
      <c r="M94">
        <v>18000</v>
      </c>
      <c r="N94" s="8" cm="1">
        <f t="array" ref="N94">_xlfn.SWITCH(Table1[[#This Row],[Subscription Type]],"Basic",10,"Premium",10,"Business",25,"Enterprise",27)</f>
        <v>27</v>
      </c>
      <c r="O94" s="9">
        <f>IF(Table1[[#This Row],[Number of Users]]-Table1[[#This Row],[Licenses Bought]]&lt;0, 0, Table1[[#This Row],[Number of Users]]-Table1[[#This Row],[Licenses Bought]])</f>
        <v>46</v>
      </c>
      <c r="P94" s="8">
        <f>Table1[[#This Row],[Upsell $ Per Non-Paying User]] * Table1[[#This Row],[Non-Paying Users]]</f>
        <v>1242</v>
      </c>
      <c r="Q94">
        <f>IF(Table1[[#This Row],[Sales Month]]=MAX(Table1[Sales Month]),Table1[[#This Row],[Upsell $ Per Non-Paying User]]*Table1[[#This Row],[Non-Paying Users]],0)</f>
        <v>0</v>
      </c>
      <c r="R94" t="str" cm="1">
        <f t="array" ref="R94">_xlfn.IFS(Table1[[#This Row],[Current Upsell $]]=0," ",Table1[[#This Row],[Current Upsell $]]&gt;=400,"High",Table1[[#This Row],[Current Upsell $]]&gt;=100,"Medium",Table1[[#This Row],[Current Upsell $]]&lt;100,"Low")</f>
        <v xml:space="preserve"> </v>
      </c>
      <c r="S94" t="str">
        <f>_xlfn.CONCAT(Table1[[#This Row],[Subscription Type]]," ",Table1[[#This Row],[Upsell Priorities ]], " ",TEXT(Table1[[#This Row],[Current Upsell $]],"$#,#"))</f>
        <v>Enterprise   $</v>
      </c>
      <c r="T94">
        <f>COUNTIF(Table1[Sales Month],Table1[[#This Row],[Sales Month]])</f>
        <v>76</v>
      </c>
    </row>
    <row r="95" spans="1:20" x14ac:dyDescent="0.2">
      <c r="A95">
        <v>100007</v>
      </c>
      <c r="B95" t="s">
        <v>2</v>
      </c>
      <c r="C95">
        <v>12</v>
      </c>
      <c r="D95" s="1">
        <v>44378</v>
      </c>
      <c r="E95" s="1">
        <v>44742</v>
      </c>
      <c r="F95">
        <v>600</v>
      </c>
      <c r="G95">
        <v>643</v>
      </c>
      <c r="H95" s="1">
        <v>43831</v>
      </c>
      <c r="I95" s="1">
        <v>44378</v>
      </c>
      <c r="J95">
        <v>18</v>
      </c>
      <c r="K95">
        <v>0</v>
      </c>
      <c r="L95" s="1">
        <v>44044</v>
      </c>
      <c r="M95">
        <v>18000</v>
      </c>
      <c r="N95" s="8" cm="1">
        <f t="array" ref="N95">_xlfn.SWITCH(Table1[[#This Row],[Subscription Type]],"Basic",10,"Premium",10,"Business",25,"Enterprise",27)</f>
        <v>27</v>
      </c>
      <c r="O95" s="9">
        <f>IF(Table1[[#This Row],[Number of Users]]-Table1[[#This Row],[Licenses Bought]]&lt;0, 0, Table1[[#This Row],[Number of Users]]-Table1[[#This Row],[Licenses Bought]])</f>
        <v>43</v>
      </c>
      <c r="P95" s="8">
        <f>Table1[[#This Row],[Upsell $ Per Non-Paying User]] * Table1[[#This Row],[Non-Paying Users]]</f>
        <v>1161</v>
      </c>
      <c r="Q95">
        <f>IF(Table1[[#This Row],[Sales Month]]=MAX(Table1[Sales Month]),Table1[[#This Row],[Upsell $ Per Non-Paying User]]*Table1[[#This Row],[Non-Paying Users]],0)</f>
        <v>0</v>
      </c>
      <c r="R95" t="str" cm="1">
        <f t="array" ref="R95">_xlfn.IFS(Table1[[#This Row],[Current Upsell $]]=0," ",Table1[[#This Row],[Current Upsell $]]&gt;=400,"High",Table1[[#This Row],[Current Upsell $]]&gt;=100,"Medium",Table1[[#This Row],[Current Upsell $]]&lt;100,"Low")</f>
        <v xml:space="preserve"> </v>
      </c>
      <c r="S95" t="str">
        <f>_xlfn.CONCAT(Table1[[#This Row],[Subscription Type]]," ",Table1[[#This Row],[Upsell Priorities ]], " ",TEXT(Table1[[#This Row],[Current Upsell $]],"$#,#"))</f>
        <v>Enterprise   $</v>
      </c>
      <c r="T95">
        <f>COUNTIF(Table1[Sales Month],Table1[[#This Row],[Sales Month]])</f>
        <v>104</v>
      </c>
    </row>
    <row r="96" spans="1:20" x14ac:dyDescent="0.2">
      <c r="A96">
        <v>100007</v>
      </c>
      <c r="B96" t="s">
        <v>2</v>
      </c>
      <c r="C96">
        <v>12</v>
      </c>
      <c r="D96" s="1">
        <v>44378</v>
      </c>
      <c r="E96" s="1">
        <v>44742</v>
      </c>
      <c r="F96">
        <v>600</v>
      </c>
      <c r="G96">
        <v>656</v>
      </c>
      <c r="H96" s="1">
        <v>43831</v>
      </c>
      <c r="I96" s="1">
        <v>44378</v>
      </c>
      <c r="J96">
        <v>18</v>
      </c>
      <c r="K96">
        <v>0</v>
      </c>
      <c r="L96" s="1">
        <v>44075</v>
      </c>
      <c r="M96">
        <v>18000</v>
      </c>
      <c r="N96" s="8" cm="1">
        <f t="array" ref="N96">_xlfn.SWITCH(Table1[[#This Row],[Subscription Type]],"Basic",10,"Premium",10,"Business",25,"Enterprise",27)</f>
        <v>27</v>
      </c>
      <c r="O96" s="9">
        <f>IF(Table1[[#This Row],[Number of Users]]-Table1[[#This Row],[Licenses Bought]]&lt;0, 0, Table1[[#This Row],[Number of Users]]-Table1[[#This Row],[Licenses Bought]])</f>
        <v>56</v>
      </c>
      <c r="P96" s="8">
        <f>Table1[[#This Row],[Upsell $ Per Non-Paying User]] * Table1[[#This Row],[Non-Paying Users]]</f>
        <v>1512</v>
      </c>
      <c r="Q96">
        <f>IF(Table1[[#This Row],[Sales Month]]=MAX(Table1[Sales Month]),Table1[[#This Row],[Upsell $ Per Non-Paying User]]*Table1[[#This Row],[Non-Paying Users]],0)</f>
        <v>0</v>
      </c>
      <c r="R96" t="str" cm="1">
        <f t="array" ref="R96">_xlfn.IFS(Table1[[#This Row],[Current Upsell $]]=0," ",Table1[[#This Row],[Current Upsell $]]&gt;=400,"High",Table1[[#This Row],[Current Upsell $]]&gt;=100,"Medium",Table1[[#This Row],[Current Upsell $]]&lt;100,"Low")</f>
        <v xml:space="preserve"> </v>
      </c>
      <c r="S96" t="str">
        <f>_xlfn.CONCAT(Table1[[#This Row],[Subscription Type]]," ",Table1[[#This Row],[Upsell Priorities ]], " ",TEXT(Table1[[#This Row],[Current Upsell $]],"$#,#"))</f>
        <v>Enterprise   $</v>
      </c>
      <c r="T96">
        <f>COUNTIF(Table1[Sales Month],Table1[[#This Row],[Sales Month]])</f>
        <v>137</v>
      </c>
    </row>
    <row r="97" spans="1:20" x14ac:dyDescent="0.2">
      <c r="A97">
        <v>100007</v>
      </c>
      <c r="B97" t="s">
        <v>2</v>
      </c>
      <c r="C97">
        <v>12</v>
      </c>
      <c r="D97" s="1">
        <v>44378</v>
      </c>
      <c r="E97" s="1">
        <v>44742</v>
      </c>
      <c r="F97">
        <v>600</v>
      </c>
      <c r="G97">
        <v>640</v>
      </c>
      <c r="H97" s="1">
        <v>43831</v>
      </c>
      <c r="I97" s="1">
        <v>44378</v>
      </c>
      <c r="J97">
        <v>18</v>
      </c>
      <c r="K97">
        <v>0</v>
      </c>
      <c r="L97" s="1">
        <v>44105</v>
      </c>
      <c r="M97">
        <v>18000</v>
      </c>
      <c r="N97" s="8" cm="1">
        <f t="array" ref="N97">_xlfn.SWITCH(Table1[[#This Row],[Subscription Type]],"Basic",10,"Premium",10,"Business",25,"Enterprise",27)</f>
        <v>27</v>
      </c>
      <c r="O97" s="9">
        <f>IF(Table1[[#This Row],[Number of Users]]-Table1[[#This Row],[Licenses Bought]]&lt;0, 0, Table1[[#This Row],[Number of Users]]-Table1[[#This Row],[Licenses Bought]])</f>
        <v>40</v>
      </c>
      <c r="P97" s="8">
        <f>Table1[[#This Row],[Upsell $ Per Non-Paying User]] * Table1[[#This Row],[Non-Paying Users]]</f>
        <v>1080</v>
      </c>
      <c r="Q97">
        <f>IF(Table1[[#This Row],[Sales Month]]=MAX(Table1[Sales Month]),Table1[[#This Row],[Upsell $ Per Non-Paying User]]*Table1[[#This Row],[Non-Paying Users]],0)</f>
        <v>0</v>
      </c>
      <c r="R97" t="str" cm="1">
        <f t="array" ref="R97">_xlfn.IFS(Table1[[#This Row],[Current Upsell $]]=0," ",Table1[[#This Row],[Current Upsell $]]&gt;=400,"High",Table1[[#This Row],[Current Upsell $]]&gt;=100,"Medium",Table1[[#This Row],[Current Upsell $]]&lt;100,"Low")</f>
        <v xml:space="preserve"> </v>
      </c>
      <c r="S97" t="str">
        <f>_xlfn.CONCAT(Table1[[#This Row],[Subscription Type]]," ",Table1[[#This Row],[Upsell Priorities ]], " ",TEXT(Table1[[#This Row],[Current Upsell $]],"$#,#"))</f>
        <v>Enterprise   $</v>
      </c>
      <c r="T97">
        <f>COUNTIF(Table1[Sales Month],Table1[[#This Row],[Sales Month]])</f>
        <v>147</v>
      </c>
    </row>
    <row r="98" spans="1:20" x14ac:dyDescent="0.2">
      <c r="A98">
        <v>100007</v>
      </c>
      <c r="B98" t="s">
        <v>2</v>
      </c>
      <c r="C98">
        <v>12</v>
      </c>
      <c r="D98" s="1">
        <v>44378</v>
      </c>
      <c r="E98" s="1">
        <v>44742</v>
      </c>
      <c r="F98">
        <v>600</v>
      </c>
      <c r="G98">
        <v>636</v>
      </c>
      <c r="H98" s="1">
        <v>43831</v>
      </c>
      <c r="I98" s="1">
        <v>44378</v>
      </c>
      <c r="J98">
        <v>18</v>
      </c>
      <c r="K98">
        <v>0</v>
      </c>
      <c r="L98" s="1">
        <v>44136</v>
      </c>
      <c r="M98">
        <v>18000</v>
      </c>
      <c r="N98" s="8" cm="1">
        <f t="array" ref="N98">_xlfn.SWITCH(Table1[[#This Row],[Subscription Type]],"Basic",10,"Premium",10,"Business",25,"Enterprise",27)</f>
        <v>27</v>
      </c>
      <c r="O98" s="9">
        <f>IF(Table1[[#This Row],[Number of Users]]-Table1[[#This Row],[Licenses Bought]]&lt;0, 0, Table1[[#This Row],[Number of Users]]-Table1[[#This Row],[Licenses Bought]])</f>
        <v>36</v>
      </c>
      <c r="P98" s="8">
        <f>Table1[[#This Row],[Upsell $ Per Non-Paying User]] * Table1[[#This Row],[Non-Paying Users]]</f>
        <v>972</v>
      </c>
      <c r="Q98">
        <f>IF(Table1[[#This Row],[Sales Month]]=MAX(Table1[Sales Month]),Table1[[#This Row],[Upsell $ Per Non-Paying User]]*Table1[[#This Row],[Non-Paying Users]],0)</f>
        <v>0</v>
      </c>
      <c r="R98" t="str" cm="1">
        <f t="array" ref="R98">_xlfn.IFS(Table1[[#This Row],[Current Upsell $]]=0," ",Table1[[#This Row],[Current Upsell $]]&gt;=400,"High",Table1[[#This Row],[Current Upsell $]]&gt;=100,"Medium",Table1[[#This Row],[Current Upsell $]]&lt;100,"Low")</f>
        <v xml:space="preserve"> </v>
      </c>
      <c r="S98" t="str">
        <f>_xlfn.CONCAT(Table1[[#This Row],[Subscription Type]]," ",Table1[[#This Row],[Upsell Priorities ]], " ",TEXT(Table1[[#This Row],[Current Upsell $]],"$#,#"))</f>
        <v>Enterprise   $</v>
      </c>
      <c r="T98">
        <f>COUNTIF(Table1[Sales Month],Table1[[#This Row],[Sales Month]])</f>
        <v>146</v>
      </c>
    </row>
    <row r="99" spans="1:20" x14ac:dyDescent="0.2">
      <c r="A99">
        <v>100007</v>
      </c>
      <c r="B99" t="s">
        <v>2</v>
      </c>
      <c r="C99">
        <v>12</v>
      </c>
      <c r="D99" s="1">
        <v>44378</v>
      </c>
      <c r="E99" s="1">
        <v>44742</v>
      </c>
      <c r="F99">
        <v>600</v>
      </c>
      <c r="G99">
        <v>641</v>
      </c>
      <c r="H99" s="1">
        <v>43831</v>
      </c>
      <c r="I99" s="1">
        <v>44378</v>
      </c>
      <c r="J99">
        <v>18</v>
      </c>
      <c r="K99">
        <v>0</v>
      </c>
      <c r="L99" s="1">
        <v>44166</v>
      </c>
      <c r="M99">
        <v>18000</v>
      </c>
      <c r="N99" s="8" cm="1">
        <f t="array" ref="N99">_xlfn.SWITCH(Table1[[#This Row],[Subscription Type]],"Basic",10,"Premium",10,"Business",25,"Enterprise",27)</f>
        <v>27</v>
      </c>
      <c r="O99" s="9">
        <f>IF(Table1[[#This Row],[Number of Users]]-Table1[[#This Row],[Licenses Bought]]&lt;0, 0, Table1[[#This Row],[Number of Users]]-Table1[[#This Row],[Licenses Bought]])</f>
        <v>41</v>
      </c>
      <c r="P99" s="8">
        <f>Table1[[#This Row],[Upsell $ Per Non-Paying User]] * Table1[[#This Row],[Non-Paying Users]]</f>
        <v>1107</v>
      </c>
      <c r="Q99">
        <f>IF(Table1[[#This Row],[Sales Month]]=MAX(Table1[Sales Month]),Table1[[#This Row],[Upsell $ Per Non-Paying User]]*Table1[[#This Row],[Non-Paying Users]],0)</f>
        <v>0</v>
      </c>
      <c r="R99" t="str" cm="1">
        <f t="array" ref="R99">_xlfn.IFS(Table1[[#This Row],[Current Upsell $]]=0," ",Table1[[#This Row],[Current Upsell $]]&gt;=400,"High",Table1[[#This Row],[Current Upsell $]]&gt;=100,"Medium",Table1[[#This Row],[Current Upsell $]]&lt;100,"Low")</f>
        <v xml:space="preserve"> </v>
      </c>
      <c r="S99" t="str">
        <f>_xlfn.CONCAT(Table1[[#This Row],[Subscription Type]]," ",Table1[[#This Row],[Upsell Priorities ]], " ",TEXT(Table1[[#This Row],[Current Upsell $]],"$#,#"))</f>
        <v>Enterprise   $</v>
      </c>
      <c r="T99">
        <f>COUNTIF(Table1[Sales Month],Table1[[#This Row],[Sales Month]])</f>
        <v>153</v>
      </c>
    </row>
    <row r="100" spans="1:20" x14ac:dyDescent="0.2">
      <c r="A100">
        <v>100007</v>
      </c>
      <c r="B100" t="s">
        <v>2</v>
      </c>
      <c r="C100">
        <v>12</v>
      </c>
      <c r="D100" s="1">
        <v>44378</v>
      </c>
      <c r="E100" s="1">
        <v>44742</v>
      </c>
      <c r="F100">
        <v>600</v>
      </c>
      <c r="G100">
        <v>657</v>
      </c>
      <c r="H100" s="1">
        <v>43831</v>
      </c>
      <c r="I100" s="1">
        <v>44378</v>
      </c>
      <c r="J100">
        <v>18</v>
      </c>
      <c r="K100">
        <v>0</v>
      </c>
      <c r="L100" s="1">
        <v>44197</v>
      </c>
      <c r="M100">
        <v>18000</v>
      </c>
      <c r="N100" s="8" cm="1">
        <f t="array" ref="N100">_xlfn.SWITCH(Table1[[#This Row],[Subscription Type]],"Basic",10,"Premium",10,"Business",25,"Enterprise",27)</f>
        <v>27</v>
      </c>
      <c r="O100" s="9">
        <f>IF(Table1[[#This Row],[Number of Users]]-Table1[[#This Row],[Licenses Bought]]&lt;0, 0, Table1[[#This Row],[Number of Users]]-Table1[[#This Row],[Licenses Bought]])</f>
        <v>57</v>
      </c>
      <c r="P100" s="8">
        <f>Table1[[#This Row],[Upsell $ Per Non-Paying User]] * Table1[[#This Row],[Non-Paying Users]]</f>
        <v>1539</v>
      </c>
      <c r="Q100">
        <f>IF(Table1[[#This Row],[Sales Month]]=MAX(Table1[Sales Month]),Table1[[#This Row],[Upsell $ Per Non-Paying User]]*Table1[[#This Row],[Non-Paying Users]],0)</f>
        <v>0</v>
      </c>
      <c r="R100" t="str" cm="1">
        <f t="array" ref="R100">_xlfn.IFS(Table1[[#This Row],[Current Upsell $]]=0," ",Table1[[#This Row],[Current Upsell $]]&gt;=400,"High",Table1[[#This Row],[Current Upsell $]]&gt;=100,"Medium",Table1[[#This Row],[Current Upsell $]]&lt;100,"Low")</f>
        <v xml:space="preserve"> </v>
      </c>
      <c r="S100" t="str">
        <f>_xlfn.CONCAT(Table1[[#This Row],[Subscription Type]]," ",Table1[[#This Row],[Upsell Priorities ]], " ",TEXT(Table1[[#This Row],[Current Upsell $]],"$#,#"))</f>
        <v>Enterprise   $</v>
      </c>
      <c r="T100">
        <f>COUNTIF(Table1[Sales Month],Table1[[#This Row],[Sales Month]])</f>
        <v>158</v>
      </c>
    </row>
    <row r="101" spans="1:20" x14ac:dyDescent="0.2">
      <c r="A101">
        <v>100007</v>
      </c>
      <c r="B101" t="s">
        <v>2</v>
      </c>
      <c r="C101">
        <v>12</v>
      </c>
      <c r="D101" s="1">
        <v>44378</v>
      </c>
      <c r="E101" s="1">
        <v>44742</v>
      </c>
      <c r="F101">
        <v>600</v>
      </c>
      <c r="G101">
        <v>642</v>
      </c>
      <c r="H101" s="1">
        <v>43831</v>
      </c>
      <c r="I101" s="1">
        <v>44378</v>
      </c>
      <c r="J101">
        <v>18</v>
      </c>
      <c r="K101">
        <v>0</v>
      </c>
      <c r="L101" s="1">
        <v>44228</v>
      </c>
      <c r="M101">
        <v>18000</v>
      </c>
      <c r="N101" s="8" cm="1">
        <f t="array" ref="N101">_xlfn.SWITCH(Table1[[#This Row],[Subscription Type]],"Basic",10,"Premium",10,"Business",25,"Enterprise",27)</f>
        <v>27</v>
      </c>
      <c r="O101" s="9">
        <f>IF(Table1[[#This Row],[Number of Users]]-Table1[[#This Row],[Licenses Bought]]&lt;0, 0, Table1[[#This Row],[Number of Users]]-Table1[[#This Row],[Licenses Bought]])</f>
        <v>42</v>
      </c>
      <c r="P101" s="8">
        <f>Table1[[#This Row],[Upsell $ Per Non-Paying User]] * Table1[[#This Row],[Non-Paying Users]]</f>
        <v>1134</v>
      </c>
      <c r="Q101">
        <f>IF(Table1[[#This Row],[Sales Month]]=MAX(Table1[Sales Month]),Table1[[#This Row],[Upsell $ Per Non-Paying User]]*Table1[[#This Row],[Non-Paying Users]],0)</f>
        <v>0</v>
      </c>
      <c r="R101" t="str" cm="1">
        <f t="array" ref="R101">_xlfn.IFS(Table1[[#This Row],[Current Upsell $]]=0," ",Table1[[#This Row],[Current Upsell $]]&gt;=400,"High",Table1[[#This Row],[Current Upsell $]]&gt;=100,"Medium",Table1[[#This Row],[Current Upsell $]]&lt;100,"Low")</f>
        <v xml:space="preserve"> </v>
      </c>
      <c r="S101" t="str">
        <f>_xlfn.CONCAT(Table1[[#This Row],[Subscription Type]]," ",Table1[[#This Row],[Upsell Priorities ]], " ",TEXT(Table1[[#This Row],[Current Upsell $]],"$#,#"))</f>
        <v>Enterprise   $</v>
      </c>
      <c r="T101">
        <f>COUNTIF(Table1[Sales Month],Table1[[#This Row],[Sales Month]])</f>
        <v>175</v>
      </c>
    </row>
    <row r="102" spans="1:20" x14ac:dyDescent="0.2">
      <c r="A102">
        <v>100007</v>
      </c>
      <c r="B102" t="s">
        <v>2</v>
      </c>
      <c r="C102">
        <v>12</v>
      </c>
      <c r="D102" s="1">
        <v>44378</v>
      </c>
      <c r="E102" s="1">
        <v>44742</v>
      </c>
      <c r="F102">
        <v>600</v>
      </c>
      <c r="G102">
        <v>655</v>
      </c>
      <c r="H102" s="1">
        <v>43831</v>
      </c>
      <c r="I102" s="1">
        <v>44378</v>
      </c>
      <c r="J102">
        <v>18</v>
      </c>
      <c r="K102">
        <v>0</v>
      </c>
      <c r="L102" s="1">
        <v>44256</v>
      </c>
      <c r="M102">
        <v>18000</v>
      </c>
      <c r="N102" s="8" cm="1">
        <f t="array" ref="N102">_xlfn.SWITCH(Table1[[#This Row],[Subscription Type]],"Basic",10,"Premium",10,"Business",25,"Enterprise",27)</f>
        <v>27</v>
      </c>
      <c r="O102" s="9">
        <f>IF(Table1[[#This Row],[Number of Users]]-Table1[[#This Row],[Licenses Bought]]&lt;0, 0, Table1[[#This Row],[Number of Users]]-Table1[[#This Row],[Licenses Bought]])</f>
        <v>55</v>
      </c>
      <c r="P102" s="8">
        <f>Table1[[#This Row],[Upsell $ Per Non-Paying User]] * Table1[[#This Row],[Non-Paying Users]]</f>
        <v>1485</v>
      </c>
      <c r="Q102">
        <f>IF(Table1[[#This Row],[Sales Month]]=MAX(Table1[Sales Month]),Table1[[#This Row],[Upsell $ Per Non-Paying User]]*Table1[[#This Row],[Non-Paying Users]],0)</f>
        <v>0</v>
      </c>
      <c r="R102" t="str" cm="1">
        <f t="array" ref="R102">_xlfn.IFS(Table1[[#This Row],[Current Upsell $]]=0," ",Table1[[#This Row],[Current Upsell $]]&gt;=400,"High",Table1[[#This Row],[Current Upsell $]]&gt;=100,"Medium",Table1[[#This Row],[Current Upsell $]]&lt;100,"Low")</f>
        <v xml:space="preserve"> </v>
      </c>
      <c r="S102" t="str">
        <f>_xlfn.CONCAT(Table1[[#This Row],[Subscription Type]]," ",Table1[[#This Row],[Upsell Priorities ]], " ",TEXT(Table1[[#This Row],[Current Upsell $]],"$#,#"))</f>
        <v>Enterprise   $</v>
      </c>
      <c r="T102">
        <f>COUNTIF(Table1[Sales Month],Table1[[#This Row],[Sales Month]])</f>
        <v>194</v>
      </c>
    </row>
    <row r="103" spans="1:20" x14ac:dyDescent="0.2">
      <c r="A103">
        <v>100007</v>
      </c>
      <c r="B103" t="s">
        <v>2</v>
      </c>
      <c r="C103">
        <v>12</v>
      </c>
      <c r="D103" s="1">
        <v>44378</v>
      </c>
      <c r="E103" s="1">
        <v>44742</v>
      </c>
      <c r="F103">
        <v>600</v>
      </c>
      <c r="G103">
        <v>677</v>
      </c>
      <c r="H103" s="1">
        <v>43831</v>
      </c>
      <c r="I103" s="1">
        <v>44378</v>
      </c>
      <c r="J103">
        <v>18</v>
      </c>
      <c r="K103">
        <v>0</v>
      </c>
      <c r="L103" s="1">
        <v>44287</v>
      </c>
      <c r="M103">
        <v>18000</v>
      </c>
      <c r="N103" s="8" cm="1">
        <f t="array" ref="N103">_xlfn.SWITCH(Table1[[#This Row],[Subscription Type]],"Basic",10,"Premium",10,"Business",25,"Enterprise",27)</f>
        <v>27</v>
      </c>
      <c r="O103" s="9">
        <f>IF(Table1[[#This Row],[Number of Users]]-Table1[[#This Row],[Licenses Bought]]&lt;0, 0, Table1[[#This Row],[Number of Users]]-Table1[[#This Row],[Licenses Bought]])</f>
        <v>77</v>
      </c>
      <c r="P103" s="8">
        <f>Table1[[#This Row],[Upsell $ Per Non-Paying User]] * Table1[[#This Row],[Non-Paying Users]]</f>
        <v>2079</v>
      </c>
      <c r="Q103">
        <f>IF(Table1[[#This Row],[Sales Month]]=MAX(Table1[Sales Month]),Table1[[#This Row],[Upsell $ Per Non-Paying User]]*Table1[[#This Row],[Non-Paying Users]],0)</f>
        <v>0</v>
      </c>
      <c r="R103" t="str" cm="1">
        <f t="array" ref="R103">_xlfn.IFS(Table1[[#This Row],[Current Upsell $]]=0," ",Table1[[#This Row],[Current Upsell $]]&gt;=400,"High",Table1[[#This Row],[Current Upsell $]]&gt;=100,"Medium",Table1[[#This Row],[Current Upsell $]]&lt;100,"Low")</f>
        <v xml:space="preserve"> </v>
      </c>
      <c r="S103" t="str">
        <f>_xlfn.CONCAT(Table1[[#This Row],[Subscription Type]]," ",Table1[[#This Row],[Upsell Priorities ]], " ",TEXT(Table1[[#This Row],[Current Upsell $]],"$#,#"))</f>
        <v>Enterprise   $</v>
      </c>
      <c r="T103">
        <f>COUNTIF(Table1[Sales Month],Table1[[#This Row],[Sales Month]])</f>
        <v>208</v>
      </c>
    </row>
    <row r="104" spans="1:20" x14ac:dyDescent="0.2">
      <c r="A104">
        <v>100007</v>
      </c>
      <c r="B104" t="s">
        <v>2</v>
      </c>
      <c r="C104">
        <v>12</v>
      </c>
      <c r="D104" s="1">
        <v>44378</v>
      </c>
      <c r="E104" s="1">
        <v>44742</v>
      </c>
      <c r="F104">
        <v>600</v>
      </c>
      <c r="G104">
        <v>682</v>
      </c>
      <c r="H104" s="1">
        <v>43831</v>
      </c>
      <c r="I104" s="1">
        <v>44378</v>
      </c>
      <c r="J104">
        <v>18</v>
      </c>
      <c r="K104">
        <v>0</v>
      </c>
      <c r="L104" s="1">
        <v>44317</v>
      </c>
      <c r="M104">
        <v>18000</v>
      </c>
      <c r="N104" s="8" cm="1">
        <f t="array" ref="N104">_xlfn.SWITCH(Table1[[#This Row],[Subscription Type]],"Basic",10,"Premium",10,"Business",25,"Enterprise",27)</f>
        <v>27</v>
      </c>
      <c r="O104" s="9">
        <f>IF(Table1[[#This Row],[Number of Users]]-Table1[[#This Row],[Licenses Bought]]&lt;0, 0, Table1[[#This Row],[Number of Users]]-Table1[[#This Row],[Licenses Bought]])</f>
        <v>82</v>
      </c>
      <c r="P104" s="8">
        <f>Table1[[#This Row],[Upsell $ Per Non-Paying User]] * Table1[[#This Row],[Non-Paying Users]]</f>
        <v>2214</v>
      </c>
      <c r="Q104">
        <f>IF(Table1[[#This Row],[Sales Month]]=MAX(Table1[Sales Month]),Table1[[#This Row],[Upsell $ Per Non-Paying User]]*Table1[[#This Row],[Non-Paying Users]],0)</f>
        <v>0</v>
      </c>
      <c r="R104" t="str" cm="1">
        <f t="array" ref="R104">_xlfn.IFS(Table1[[#This Row],[Current Upsell $]]=0," ",Table1[[#This Row],[Current Upsell $]]&gt;=400,"High",Table1[[#This Row],[Current Upsell $]]&gt;=100,"Medium",Table1[[#This Row],[Current Upsell $]]&lt;100,"Low")</f>
        <v xml:space="preserve"> </v>
      </c>
      <c r="S104" t="str">
        <f>_xlfn.CONCAT(Table1[[#This Row],[Subscription Type]]," ",Table1[[#This Row],[Upsell Priorities ]], " ",TEXT(Table1[[#This Row],[Current Upsell $]],"$#,#"))</f>
        <v>Enterprise   $</v>
      </c>
      <c r="T104">
        <f>COUNTIF(Table1[Sales Month],Table1[[#This Row],[Sales Month]])</f>
        <v>249</v>
      </c>
    </row>
    <row r="105" spans="1:20" x14ac:dyDescent="0.2">
      <c r="A105">
        <v>100007</v>
      </c>
      <c r="B105" t="s">
        <v>2</v>
      </c>
      <c r="C105">
        <v>12</v>
      </c>
      <c r="D105" s="1">
        <v>44378</v>
      </c>
      <c r="E105" s="1">
        <v>44742</v>
      </c>
      <c r="F105">
        <v>600</v>
      </c>
      <c r="G105">
        <v>687</v>
      </c>
      <c r="H105" s="1">
        <v>43831</v>
      </c>
      <c r="I105" s="1">
        <v>44378</v>
      </c>
      <c r="J105">
        <v>18</v>
      </c>
      <c r="K105">
        <v>0</v>
      </c>
      <c r="L105" s="1">
        <v>44348</v>
      </c>
      <c r="M105">
        <v>18000</v>
      </c>
      <c r="N105" s="8" cm="1">
        <f t="array" ref="N105">_xlfn.SWITCH(Table1[[#This Row],[Subscription Type]],"Basic",10,"Premium",10,"Business",25,"Enterprise",27)</f>
        <v>27</v>
      </c>
      <c r="O105" s="9">
        <f>IF(Table1[[#This Row],[Number of Users]]-Table1[[#This Row],[Licenses Bought]]&lt;0, 0, Table1[[#This Row],[Number of Users]]-Table1[[#This Row],[Licenses Bought]])</f>
        <v>87</v>
      </c>
      <c r="P105" s="8">
        <f>Table1[[#This Row],[Upsell $ Per Non-Paying User]] * Table1[[#This Row],[Non-Paying Users]]</f>
        <v>2349</v>
      </c>
      <c r="Q105">
        <f>IF(Table1[[#This Row],[Sales Month]]=MAX(Table1[Sales Month]),Table1[[#This Row],[Upsell $ Per Non-Paying User]]*Table1[[#This Row],[Non-Paying Users]],0)</f>
        <v>2349</v>
      </c>
      <c r="R105" t="str" cm="1">
        <f t="array" ref="R105">_xlfn.IFS(Table1[[#This Row],[Current Upsell $]]=0," ",Table1[[#This Row],[Current Upsell $]]&gt;=400,"High",Table1[[#This Row],[Current Upsell $]]&gt;=100,"Medium",Table1[[#This Row],[Current Upsell $]]&lt;100,"Low")</f>
        <v>High</v>
      </c>
      <c r="S105" t="str">
        <f>_xlfn.CONCAT(Table1[[#This Row],[Subscription Type]]," ",Table1[[#This Row],[Upsell Priorities ]], " ",TEXT(Table1[[#This Row],[Current Upsell $]],"$#,#"))</f>
        <v>Enterprise High $2,349</v>
      </c>
      <c r="T105">
        <f>COUNTIF(Table1[Sales Month],Table1[[#This Row],[Sales Month]])</f>
        <v>307</v>
      </c>
    </row>
    <row r="106" spans="1:20" x14ac:dyDescent="0.2">
      <c r="A106">
        <v>100008</v>
      </c>
      <c r="B106" t="s">
        <v>3</v>
      </c>
      <c r="D106" s="1"/>
      <c r="E106" s="1"/>
      <c r="F106">
        <v>0</v>
      </c>
      <c r="G106">
        <v>2</v>
      </c>
      <c r="H106" s="1">
        <v>43831</v>
      </c>
      <c r="I106" s="1">
        <v>44378</v>
      </c>
      <c r="J106">
        <v>18</v>
      </c>
      <c r="K106">
        <v>0</v>
      </c>
      <c r="L106" s="1">
        <v>43831</v>
      </c>
      <c r="M106">
        <v>0</v>
      </c>
      <c r="N106" s="8" cm="1">
        <f t="array" ref="N106">_xlfn.SWITCH(Table1[[#This Row],[Subscription Type]],"Basic",10,"Premium",10,"Business",25,"Enterprise",27)</f>
        <v>10</v>
      </c>
      <c r="O106" s="9">
        <f>IF(Table1[[#This Row],[Number of Users]]-Table1[[#This Row],[Licenses Bought]]&lt;0, 0, Table1[[#This Row],[Number of Users]]-Table1[[#This Row],[Licenses Bought]])</f>
        <v>2</v>
      </c>
      <c r="P106" s="8">
        <f>Table1[[#This Row],[Upsell $ Per Non-Paying User]] * Table1[[#This Row],[Non-Paying Users]]</f>
        <v>20</v>
      </c>
      <c r="Q106">
        <f>IF(Table1[[#This Row],[Sales Month]]=MAX(Table1[Sales Month]),Table1[[#This Row],[Upsell $ Per Non-Paying User]]*Table1[[#This Row],[Non-Paying Users]],0)</f>
        <v>0</v>
      </c>
      <c r="R106" t="str" cm="1">
        <f t="array" ref="R106">_xlfn.IFS(Table1[[#This Row],[Current Upsell $]]=0," ",Table1[[#This Row],[Current Upsell $]]&gt;=400,"High",Table1[[#This Row],[Current Upsell $]]&gt;=100,"Medium",Table1[[#This Row],[Current Upsell $]]&lt;100,"Low")</f>
        <v xml:space="preserve"> </v>
      </c>
      <c r="S106" t="str">
        <f>_xlfn.CONCAT(Table1[[#This Row],[Subscription Type]]," ",Table1[[#This Row],[Upsell Priorities ]], " ",TEXT(Table1[[#This Row],[Current Upsell $]],"$#,#"))</f>
        <v>Basic   $</v>
      </c>
      <c r="T106">
        <f>COUNTIF(Table1[Sales Month],Table1[[#This Row],[Sales Month]])</f>
        <v>8</v>
      </c>
    </row>
    <row r="107" spans="1:20" x14ac:dyDescent="0.2">
      <c r="A107">
        <v>100008</v>
      </c>
      <c r="B107" t="s">
        <v>0</v>
      </c>
      <c r="D107" s="1"/>
      <c r="E107" s="1"/>
      <c r="F107">
        <v>1</v>
      </c>
      <c r="G107">
        <v>2</v>
      </c>
      <c r="H107" s="1">
        <v>43831</v>
      </c>
      <c r="I107" s="1">
        <v>44378</v>
      </c>
      <c r="J107">
        <v>18</v>
      </c>
      <c r="K107">
        <v>0</v>
      </c>
      <c r="L107" s="1">
        <v>43862</v>
      </c>
      <c r="M107">
        <v>10</v>
      </c>
      <c r="N107" s="8" cm="1">
        <f t="array" ref="N107">_xlfn.SWITCH(Table1[[#This Row],[Subscription Type]],"Basic",10,"Premium",10,"Business",25,"Enterprise",27)</f>
        <v>10</v>
      </c>
      <c r="O107" s="9">
        <f>IF(Table1[[#This Row],[Number of Users]]-Table1[[#This Row],[Licenses Bought]]&lt;0, 0, Table1[[#This Row],[Number of Users]]-Table1[[#This Row],[Licenses Bought]])</f>
        <v>1</v>
      </c>
      <c r="P107" s="8">
        <f>Table1[[#This Row],[Upsell $ Per Non-Paying User]] * Table1[[#This Row],[Non-Paying Users]]</f>
        <v>10</v>
      </c>
      <c r="Q107">
        <f>IF(Table1[[#This Row],[Sales Month]]=MAX(Table1[Sales Month]),Table1[[#This Row],[Upsell $ Per Non-Paying User]]*Table1[[#This Row],[Non-Paying Users]],0)</f>
        <v>0</v>
      </c>
      <c r="R107" t="str" cm="1">
        <f t="array" ref="R107">_xlfn.IFS(Table1[[#This Row],[Current Upsell $]]=0," ",Table1[[#This Row],[Current Upsell $]]&gt;=400,"High",Table1[[#This Row],[Current Upsell $]]&gt;=100,"Medium",Table1[[#This Row],[Current Upsell $]]&lt;100,"Low")</f>
        <v xml:space="preserve"> </v>
      </c>
      <c r="S107" t="str">
        <f>_xlfn.CONCAT(Table1[[#This Row],[Subscription Type]]," ",Table1[[#This Row],[Upsell Priorities ]], " ",TEXT(Table1[[#This Row],[Current Upsell $]],"$#,#"))</f>
        <v>Premium   $</v>
      </c>
      <c r="T107">
        <f>COUNTIF(Table1[Sales Month],Table1[[#This Row],[Sales Month]])</f>
        <v>10</v>
      </c>
    </row>
    <row r="108" spans="1:20" x14ac:dyDescent="0.2">
      <c r="A108">
        <v>100008</v>
      </c>
      <c r="B108" t="s">
        <v>0</v>
      </c>
      <c r="D108" s="1"/>
      <c r="E108" s="1"/>
      <c r="F108">
        <v>1</v>
      </c>
      <c r="G108">
        <v>2</v>
      </c>
      <c r="H108" s="1">
        <v>43831</v>
      </c>
      <c r="I108" s="1">
        <v>44378</v>
      </c>
      <c r="J108">
        <v>18</v>
      </c>
      <c r="K108">
        <v>0</v>
      </c>
      <c r="L108" s="1">
        <v>43891</v>
      </c>
      <c r="M108">
        <v>10</v>
      </c>
      <c r="N108" s="8" cm="1">
        <f t="array" ref="N108">_xlfn.SWITCH(Table1[[#This Row],[Subscription Type]],"Basic",10,"Premium",10,"Business",25,"Enterprise",27)</f>
        <v>10</v>
      </c>
      <c r="O108" s="9">
        <f>IF(Table1[[#This Row],[Number of Users]]-Table1[[#This Row],[Licenses Bought]]&lt;0, 0, Table1[[#This Row],[Number of Users]]-Table1[[#This Row],[Licenses Bought]])</f>
        <v>1</v>
      </c>
      <c r="P108" s="8">
        <f>Table1[[#This Row],[Upsell $ Per Non-Paying User]] * Table1[[#This Row],[Non-Paying Users]]</f>
        <v>10</v>
      </c>
      <c r="Q108">
        <f>IF(Table1[[#This Row],[Sales Month]]=MAX(Table1[Sales Month]),Table1[[#This Row],[Upsell $ Per Non-Paying User]]*Table1[[#This Row],[Non-Paying Users]],0)</f>
        <v>0</v>
      </c>
      <c r="R108" t="str" cm="1">
        <f t="array" ref="R108">_xlfn.IFS(Table1[[#This Row],[Current Upsell $]]=0," ",Table1[[#This Row],[Current Upsell $]]&gt;=400,"High",Table1[[#This Row],[Current Upsell $]]&gt;=100,"Medium",Table1[[#This Row],[Current Upsell $]]&lt;100,"Low")</f>
        <v xml:space="preserve"> </v>
      </c>
      <c r="S108" t="str">
        <f>_xlfn.CONCAT(Table1[[#This Row],[Subscription Type]]," ",Table1[[#This Row],[Upsell Priorities ]], " ",TEXT(Table1[[#This Row],[Current Upsell $]],"$#,#"))</f>
        <v>Premium   $</v>
      </c>
      <c r="T108">
        <f>COUNTIF(Table1[Sales Month],Table1[[#This Row],[Sales Month]])</f>
        <v>16</v>
      </c>
    </row>
    <row r="109" spans="1:20" x14ac:dyDescent="0.2">
      <c r="A109">
        <v>100008</v>
      </c>
      <c r="B109" t="s">
        <v>0</v>
      </c>
      <c r="D109" s="1"/>
      <c r="E109" s="1"/>
      <c r="F109">
        <v>1</v>
      </c>
      <c r="G109">
        <v>2</v>
      </c>
      <c r="H109" s="1">
        <v>43831</v>
      </c>
      <c r="I109" s="1">
        <v>44378</v>
      </c>
      <c r="J109">
        <v>18</v>
      </c>
      <c r="K109">
        <v>0</v>
      </c>
      <c r="L109" s="1">
        <v>43922</v>
      </c>
      <c r="M109">
        <v>10</v>
      </c>
      <c r="N109" s="8" cm="1">
        <f t="array" ref="N109">_xlfn.SWITCH(Table1[[#This Row],[Subscription Type]],"Basic",10,"Premium",10,"Business",25,"Enterprise",27)</f>
        <v>10</v>
      </c>
      <c r="O109" s="9">
        <f>IF(Table1[[#This Row],[Number of Users]]-Table1[[#This Row],[Licenses Bought]]&lt;0, 0, Table1[[#This Row],[Number of Users]]-Table1[[#This Row],[Licenses Bought]])</f>
        <v>1</v>
      </c>
      <c r="P109" s="8">
        <f>Table1[[#This Row],[Upsell $ Per Non-Paying User]] * Table1[[#This Row],[Non-Paying Users]]</f>
        <v>10</v>
      </c>
      <c r="Q109">
        <f>IF(Table1[[#This Row],[Sales Month]]=MAX(Table1[Sales Month]),Table1[[#This Row],[Upsell $ Per Non-Paying User]]*Table1[[#This Row],[Non-Paying Users]],0)</f>
        <v>0</v>
      </c>
      <c r="R109" t="str" cm="1">
        <f t="array" ref="R109">_xlfn.IFS(Table1[[#This Row],[Current Upsell $]]=0," ",Table1[[#This Row],[Current Upsell $]]&gt;=400,"High",Table1[[#This Row],[Current Upsell $]]&gt;=100,"Medium",Table1[[#This Row],[Current Upsell $]]&lt;100,"Low")</f>
        <v xml:space="preserve"> </v>
      </c>
      <c r="S109" t="str">
        <f>_xlfn.CONCAT(Table1[[#This Row],[Subscription Type]]," ",Table1[[#This Row],[Upsell Priorities ]], " ",TEXT(Table1[[#This Row],[Current Upsell $]],"$#,#"))</f>
        <v>Premium   $</v>
      </c>
      <c r="T109">
        <f>COUNTIF(Table1[Sales Month],Table1[[#This Row],[Sales Month]])</f>
        <v>24</v>
      </c>
    </row>
    <row r="110" spans="1:20" x14ac:dyDescent="0.2">
      <c r="A110">
        <v>100008</v>
      </c>
      <c r="B110" t="s">
        <v>0</v>
      </c>
      <c r="D110" s="1"/>
      <c r="E110" s="1"/>
      <c r="F110">
        <v>1</v>
      </c>
      <c r="G110">
        <v>2</v>
      </c>
      <c r="H110" s="1">
        <v>43831</v>
      </c>
      <c r="I110" s="1">
        <v>44378</v>
      </c>
      <c r="J110">
        <v>18</v>
      </c>
      <c r="K110">
        <v>0</v>
      </c>
      <c r="L110" s="1">
        <v>43952</v>
      </c>
      <c r="M110">
        <v>10</v>
      </c>
      <c r="N110" s="8" cm="1">
        <f t="array" ref="N110">_xlfn.SWITCH(Table1[[#This Row],[Subscription Type]],"Basic",10,"Premium",10,"Business",25,"Enterprise",27)</f>
        <v>10</v>
      </c>
      <c r="O110" s="9">
        <f>IF(Table1[[#This Row],[Number of Users]]-Table1[[#This Row],[Licenses Bought]]&lt;0, 0, Table1[[#This Row],[Number of Users]]-Table1[[#This Row],[Licenses Bought]])</f>
        <v>1</v>
      </c>
      <c r="P110" s="8">
        <f>Table1[[#This Row],[Upsell $ Per Non-Paying User]] * Table1[[#This Row],[Non-Paying Users]]</f>
        <v>10</v>
      </c>
      <c r="Q110">
        <f>IF(Table1[[#This Row],[Sales Month]]=MAX(Table1[Sales Month]),Table1[[#This Row],[Upsell $ Per Non-Paying User]]*Table1[[#This Row],[Non-Paying Users]],0)</f>
        <v>0</v>
      </c>
      <c r="R110" t="str" cm="1">
        <f t="array" ref="R110">_xlfn.IFS(Table1[[#This Row],[Current Upsell $]]=0," ",Table1[[#This Row],[Current Upsell $]]&gt;=400,"High",Table1[[#This Row],[Current Upsell $]]&gt;=100,"Medium",Table1[[#This Row],[Current Upsell $]]&lt;100,"Low")</f>
        <v xml:space="preserve"> </v>
      </c>
      <c r="S110" t="str">
        <f>_xlfn.CONCAT(Table1[[#This Row],[Subscription Type]]," ",Table1[[#This Row],[Upsell Priorities ]], " ",TEXT(Table1[[#This Row],[Current Upsell $]],"$#,#"))</f>
        <v>Premium   $</v>
      </c>
      <c r="T110">
        <f>COUNTIF(Table1[Sales Month],Table1[[#This Row],[Sales Month]])</f>
        <v>34</v>
      </c>
    </row>
    <row r="111" spans="1:20" x14ac:dyDescent="0.2">
      <c r="A111">
        <v>100008</v>
      </c>
      <c r="B111" t="s">
        <v>0</v>
      </c>
      <c r="D111" s="1"/>
      <c r="E111" s="1"/>
      <c r="F111">
        <v>1</v>
      </c>
      <c r="G111">
        <v>2</v>
      </c>
      <c r="H111" s="1">
        <v>43831</v>
      </c>
      <c r="I111" s="1">
        <v>44378</v>
      </c>
      <c r="J111">
        <v>18</v>
      </c>
      <c r="K111">
        <v>0</v>
      </c>
      <c r="L111" s="1">
        <v>43983</v>
      </c>
      <c r="M111">
        <v>10</v>
      </c>
      <c r="N111" s="8" cm="1">
        <f t="array" ref="N111">_xlfn.SWITCH(Table1[[#This Row],[Subscription Type]],"Basic",10,"Premium",10,"Business",25,"Enterprise",27)</f>
        <v>10</v>
      </c>
      <c r="O111" s="9">
        <f>IF(Table1[[#This Row],[Number of Users]]-Table1[[#This Row],[Licenses Bought]]&lt;0, 0, Table1[[#This Row],[Number of Users]]-Table1[[#This Row],[Licenses Bought]])</f>
        <v>1</v>
      </c>
      <c r="P111" s="8">
        <f>Table1[[#This Row],[Upsell $ Per Non-Paying User]] * Table1[[#This Row],[Non-Paying Users]]</f>
        <v>10</v>
      </c>
      <c r="Q111">
        <f>IF(Table1[[#This Row],[Sales Month]]=MAX(Table1[Sales Month]),Table1[[#This Row],[Upsell $ Per Non-Paying User]]*Table1[[#This Row],[Non-Paying Users]],0)</f>
        <v>0</v>
      </c>
      <c r="R111" t="str" cm="1">
        <f t="array" ref="R111">_xlfn.IFS(Table1[[#This Row],[Current Upsell $]]=0," ",Table1[[#This Row],[Current Upsell $]]&gt;=400,"High",Table1[[#This Row],[Current Upsell $]]&gt;=100,"Medium",Table1[[#This Row],[Current Upsell $]]&lt;100,"Low")</f>
        <v xml:space="preserve"> </v>
      </c>
      <c r="S111" t="str">
        <f>_xlfn.CONCAT(Table1[[#This Row],[Subscription Type]]," ",Table1[[#This Row],[Upsell Priorities ]], " ",TEXT(Table1[[#This Row],[Current Upsell $]],"$#,#"))</f>
        <v>Premium   $</v>
      </c>
      <c r="T111">
        <f>COUNTIF(Table1[Sales Month],Table1[[#This Row],[Sales Month]])</f>
        <v>54</v>
      </c>
    </row>
    <row r="112" spans="1:20" x14ac:dyDescent="0.2">
      <c r="A112">
        <v>100008</v>
      </c>
      <c r="B112" t="s">
        <v>0</v>
      </c>
      <c r="D112" s="1"/>
      <c r="E112" s="1"/>
      <c r="F112">
        <v>1</v>
      </c>
      <c r="G112">
        <v>2</v>
      </c>
      <c r="H112" s="1">
        <v>43831</v>
      </c>
      <c r="I112" s="1">
        <v>44378</v>
      </c>
      <c r="J112">
        <v>18</v>
      </c>
      <c r="K112">
        <v>0</v>
      </c>
      <c r="L112" s="1">
        <v>44013</v>
      </c>
      <c r="M112">
        <v>10</v>
      </c>
      <c r="N112" s="8" cm="1">
        <f t="array" ref="N112">_xlfn.SWITCH(Table1[[#This Row],[Subscription Type]],"Basic",10,"Premium",10,"Business",25,"Enterprise",27)</f>
        <v>10</v>
      </c>
      <c r="O112" s="9">
        <f>IF(Table1[[#This Row],[Number of Users]]-Table1[[#This Row],[Licenses Bought]]&lt;0, 0, Table1[[#This Row],[Number of Users]]-Table1[[#This Row],[Licenses Bought]])</f>
        <v>1</v>
      </c>
      <c r="P112" s="8">
        <f>Table1[[#This Row],[Upsell $ Per Non-Paying User]] * Table1[[#This Row],[Non-Paying Users]]</f>
        <v>10</v>
      </c>
      <c r="Q112">
        <f>IF(Table1[[#This Row],[Sales Month]]=MAX(Table1[Sales Month]),Table1[[#This Row],[Upsell $ Per Non-Paying User]]*Table1[[#This Row],[Non-Paying Users]],0)</f>
        <v>0</v>
      </c>
      <c r="R112" t="str" cm="1">
        <f t="array" ref="R112">_xlfn.IFS(Table1[[#This Row],[Current Upsell $]]=0," ",Table1[[#This Row],[Current Upsell $]]&gt;=400,"High",Table1[[#This Row],[Current Upsell $]]&gt;=100,"Medium",Table1[[#This Row],[Current Upsell $]]&lt;100,"Low")</f>
        <v xml:space="preserve"> </v>
      </c>
      <c r="S112" t="str">
        <f>_xlfn.CONCAT(Table1[[#This Row],[Subscription Type]]," ",Table1[[#This Row],[Upsell Priorities ]], " ",TEXT(Table1[[#This Row],[Current Upsell $]],"$#,#"))</f>
        <v>Premium   $</v>
      </c>
      <c r="T112">
        <f>COUNTIF(Table1[Sales Month],Table1[[#This Row],[Sales Month]])</f>
        <v>76</v>
      </c>
    </row>
    <row r="113" spans="1:20" x14ac:dyDescent="0.2">
      <c r="A113">
        <v>100008</v>
      </c>
      <c r="B113" t="s">
        <v>0</v>
      </c>
      <c r="D113" s="1"/>
      <c r="E113" s="1"/>
      <c r="F113">
        <v>1</v>
      </c>
      <c r="G113">
        <v>2</v>
      </c>
      <c r="H113" s="1">
        <v>43831</v>
      </c>
      <c r="I113" s="1">
        <v>44378</v>
      </c>
      <c r="J113">
        <v>18</v>
      </c>
      <c r="K113">
        <v>0</v>
      </c>
      <c r="L113" s="1">
        <v>44044</v>
      </c>
      <c r="M113">
        <v>10</v>
      </c>
      <c r="N113" s="8" cm="1">
        <f t="array" ref="N113">_xlfn.SWITCH(Table1[[#This Row],[Subscription Type]],"Basic",10,"Premium",10,"Business",25,"Enterprise",27)</f>
        <v>10</v>
      </c>
      <c r="O113" s="9">
        <f>IF(Table1[[#This Row],[Number of Users]]-Table1[[#This Row],[Licenses Bought]]&lt;0, 0, Table1[[#This Row],[Number of Users]]-Table1[[#This Row],[Licenses Bought]])</f>
        <v>1</v>
      </c>
      <c r="P113" s="8">
        <f>Table1[[#This Row],[Upsell $ Per Non-Paying User]] * Table1[[#This Row],[Non-Paying Users]]</f>
        <v>10</v>
      </c>
      <c r="Q113">
        <f>IF(Table1[[#This Row],[Sales Month]]=MAX(Table1[Sales Month]),Table1[[#This Row],[Upsell $ Per Non-Paying User]]*Table1[[#This Row],[Non-Paying Users]],0)</f>
        <v>0</v>
      </c>
      <c r="R113" t="str" cm="1">
        <f t="array" ref="R113">_xlfn.IFS(Table1[[#This Row],[Current Upsell $]]=0," ",Table1[[#This Row],[Current Upsell $]]&gt;=400,"High",Table1[[#This Row],[Current Upsell $]]&gt;=100,"Medium",Table1[[#This Row],[Current Upsell $]]&lt;100,"Low")</f>
        <v xml:space="preserve"> </v>
      </c>
      <c r="S113" t="str">
        <f>_xlfn.CONCAT(Table1[[#This Row],[Subscription Type]]," ",Table1[[#This Row],[Upsell Priorities ]], " ",TEXT(Table1[[#This Row],[Current Upsell $]],"$#,#"))</f>
        <v>Premium   $</v>
      </c>
      <c r="T113">
        <f>COUNTIF(Table1[Sales Month],Table1[[#This Row],[Sales Month]])</f>
        <v>104</v>
      </c>
    </row>
    <row r="114" spans="1:20" x14ac:dyDescent="0.2">
      <c r="A114">
        <v>100008</v>
      </c>
      <c r="B114" t="s">
        <v>0</v>
      </c>
      <c r="D114" s="1"/>
      <c r="E114" s="1"/>
      <c r="F114">
        <v>1</v>
      </c>
      <c r="G114">
        <v>2</v>
      </c>
      <c r="H114" s="1">
        <v>43831</v>
      </c>
      <c r="I114" s="1">
        <v>44378</v>
      </c>
      <c r="J114">
        <v>18</v>
      </c>
      <c r="K114">
        <v>0</v>
      </c>
      <c r="L114" s="1">
        <v>44075</v>
      </c>
      <c r="M114">
        <v>10</v>
      </c>
      <c r="N114" s="8" cm="1">
        <f t="array" ref="N114">_xlfn.SWITCH(Table1[[#This Row],[Subscription Type]],"Basic",10,"Premium",10,"Business",25,"Enterprise",27)</f>
        <v>10</v>
      </c>
      <c r="O114" s="9">
        <f>IF(Table1[[#This Row],[Number of Users]]-Table1[[#This Row],[Licenses Bought]]&lt;0, 0, Table1[[#This Row],[Number of Users]]-Table1[[#This Row],[Licenses Bought]])</f>
        <v>1</v>
      </c>
      <c r="P114" s="8">
        <f>Table1[[#This Row],[Upsell $ Per Non-Paying User]] * Table1[[#This Row],[Non-Paying Users]]</f>
        <v>10</v>
      </c>
      <c r="Q114">
        <f>IF(Table1[[#This Row],[Sales Month]]=MAX(Table1[Sales Month]),Table1[[#This Row],[Upsell $ Per Non-Paying User]]*Table1[[#This Row],[Non-Paying Users]],0)</f>
        <v>0</v>
      </c>
      <c r="R114" t="str" cm="1">
        <f t="array" ref="R114">_xlfn.IFS(Table1[[#This Row],[Current Upsell $]]=0," ",Table1[[#This Row],[Current Upsell $]]&gt;=400,"High",Table1[[#This Row],[Current Upsell $]]&gt;=100,"Medium",Table1[[#This Row],[Current Upsell $]]&lt;100,"Low")</f>
        <v xml:space="preserve"> </v>
      </c>
      <c r="S114" t="str">
        <f>_xlfn.CONCAT(Table1[[#This Row],[Subscription Type]]," ",Table1[[#This Row],[Upsell Priorities ]], " ",TEXT(Table1[[#This Row],[Current Upsell $]],"$#,#"))</f>
        <v>Premium   $</v>
      </c>
      <c r="T114">
        <f>COUNTIF(Table1[Sales Month],Table1[[#This Row],[Sales Month]])</f>
        <v>137</v>
      </c>
    </row>
    <row r="115" spans="1:20" x14ac:dyDescent="0.2">
      <c r="A115">
        <v>100008</v>
      </c>
      <c r="B115" t="s">
        <v>0</v>
      </c>
      <c r="D115" s="1"/>
      <c r="E115" s="1"/>
      <c r="F115">
        <v>1</v>
      </c>
      <c r="G115">
        <v>1</v>
      </c>
      <c r="H115" s="1">
        <v>43831</v>
      </c>
      <c r="I115" s="1">
        <v>44378</v>
      </c>
      <c r="J115">
        <v>18</v>
      </c>
      <c r="K115">
        <v>0</v>
      </c>
      <c r="L115" s="1">
        <v>44105</v>
      </c>
      <c r="M115">
        <v>10</v>
      </c>
      <c r="N115" s="8" cm="1">
        <f t="array" ref="N115">_xlfn.SWITCH(Table1[[#This Row],[Subscription Type]],"Basic",10,"Premium",10,"Business",25,"Enterprise",27)</f>
        <v>10</v>
      </c>
      <c r="O115" s="9">
        <f>IF(Table1[[#This Row],[Number of Users]]-Table1[[#This Row],[Licenses Bought]]&lt;0, 0, Table1[[#This Row],[Number of Users]]-Table1[[#This Row],[Licenses Bought]])</f>
        <v>0</v>
      </c>
      <c r="P115" s="8">
        <f>Table1[[#This Row],[Upsell $ Per Non-Paying User]] * Table1[[#This Row],[Non-Paying Users]]</f>
        <v>0</v>
      </c>
      <c r="Q115">
        <f>IF(Table1[[#This Row],[Sales Month]]=MAX(Table1[Sales Month]),Table1[[#This Row],[Upsell $ Per Non-Paying User]]*Table1[[#This Row],[Non-Paying Users]],0)</f>
        <v>0</v>
      </c>
      <c r="R115" t="str" cm="1">
        <f t="array" ref="R115">_xlfn.IFS(Table1[[#This Row],[Current Upsell $]]=0," ",Table1[[#This Row],[Current Upsell $]]&gt;=400,"High",Table1[[#This Row],[Current Upsell $]]&gt;=100,"Medium",Table1[[#This Row],[Current Upsell $]]&lt;100,"Low")</f>
        <v xml:space="preserve"> </v>
      </c>
      <c r="S115" t="str">
        <f>_xlfn.CONCAT(Table1[[#This Row],[Subscription Type]]," ",Table1[[#This Row],[Upsell Priorities ]], " ",TEXT(Table1[[#This Row],[Current Upsell $]],"$#,#"))</f>
        <v>Premium   $</v>
      </c>
      <c r="T115">
        <f>COUNTIF(Table1[Sales Month],Table1[[#This Row],[Sales Month]])</f>
        <v>147</v>
      </c>
    </row>
    <row r="116" spans="1:20" x14ac:dyDescent="0.2">
      <c r="A116">
        <v>100008</v>
      </c>
      <c r="B116" t="s">
        <v>0</v>
      </c>
      <c r="D116" s="1"/>
      <c r="E116" s="1"/>
      <c r="F116">
        <v>1</v>
      </c>
      <c r="G116">
        <v>2</v>
      </c>
      <c r="H116" s="1">
        <v>43831</v>
      </c>
      <c r="I116" s="1">
        <v>44378</v>
      </c>
      <c r="J116">
        <v>18</v>
      </c>
      <c r="K116">
        <v>0</v>
      </c>
      <c r="L116" s="1">
        <v>44136</v>
      </c>
      <c r="M116">
        <v>10</v>
      </c>
      <c r="N116" s="8" cm="1">
        <f t="array" ref="N116">_xlfn.SWITCH(Table1[[#This Row],[Subscription Type]],"Basic",10,"Premium",10,"Business",25,"Enterprise",27)</f>
        <v>10</v>
      </c>
      <c r="O116" s="9">
        <f>IF(Table1[[#This Row],[Number of Users]]-Table1[[#This Row],[Licenses Bought]]&lt;0, 0, Table1[[#This Row],[Number of Users]]-Table1[[#This Row],[Licenses Bought]])</f>
        <v>1</v>
      </c>
      <c r="P116" s="8">
        <f>Table1[[#This Row],[Upsell $ Per Non-Paying User]] * Table1[[#This Row],[Non-Paying Users]]</f>
        <v>10</v>
      </c>
      <c r="Q116">
        <f>IF(Table1[[#This Row],[Sales Month]]=MAX(Table1[Sales Month]),Table1[[#This Row],[Upsell $ Per Non-Paying User]]*Table1[[#This Row],[Non-Paying Users]],0)</f>
        <v>0</v>
      </c>
      <c r="R116" t="str" cm="1">
        <f t="array" ref="R116">_xlfn.IFS(Table1[[#This Row],[Current Upsell $]]=0," ",Table1[[#This Row],[Current Upsell $]]&gt;=400,"High",Table1[[#This Row],[Current Upsell $]]&gt;=100,"Medium",Table1[[#This Row],[Current Upsell $]]&lt;100,"Low")</f>
        <v xml:space="preserve"> </v>
      </c>
      <c r="S116" t="str">
        <f>_xlfn.CONCAT(Table1[[#This Row],[Subscription Type]]," ",Table1[[#This Row],[Upsell Priorities ]], " ",TEXT(Table1[[#This Row],[Current Upsell $]],"$#,#"))</f>
        <v>Premium   $</v>
      </c>
      <c r="T116">
        <f>COUNTIF(Table1[Sales Month],Table1[[#This Row],[Sales Month]])</f>
        <v>146</v>
      </c>
    </row>
    <row r="117" spans="1:20" x14ac:dyDescent="0.2">
      <c r="A117">
        <v>100008</v>
      </c>
      <c r="B117" t="s">
        <v>0</v>
      </c>
      <c r="D117" s="1"/>
      <c r="E117" s="1"/>
      <c r="F117">
        <v>1</v>
      </c>
      <c r="G117">
        <v>2</v>
      </c>
      <c r="H117" s="1">
        <v>43831</v>
      </c>
      <c r="I117" s="1">
        <v>44378</v>
      </c>
      <c r="J117">
        <v>18</v>
      </c>
      <c r="K117">
        <v>0</v>
      </c>
      <c r="L117" s="1">
        <v>44166</v>
      </c>
      <c r="M117">
        <v>10</v>
      </c>
      <c r="N117" s="8" cm="1">
        <f t="array" ref="N117">_xlfn.SWITCH(Table1[[#This Row],[Subscription Type]],"Basic",10,"Premium",10,"Business",25,"Enterprise",27)</f>
        <v>10</v>
      </c>
      <c r="O117" s="9">
        <f>IF(Table1[[#This Row],[Number of Users]]-Table1[[#This Row],[Licenses Bought]]&lt;0, 0, Table1[[#This Row],[Number of Users]]-Table1[[#This Row],[Licenses Bought]])</f>
        <v>1</v>
      </c>
      <c r="P117" s="8">
        <f>Table1[[#This Row],[Upsell $ Per Non-Paying User]] * Table1[[#This Row],[Non-Paying Users]]</f>
        <v>10</v>
      </c>
      <c r="Q117">
        <f>IF(Table1[[#This Row],[Sales Month]]=MAX(Table1[Sales Month]),Table1[[#This Row],[Upsell $ Per Non-Paying User]]*Table1[[#This Row],[Non-Paying Users]],0)</f>
        <v>0</v>
      </c>
      <c r="R117" t="str" cm="1">
        <f t="array" ref="R117">_xlfn.IFS(Table1[[#This Row],[Current Upsell $]]=0," ",Table1[[#This Row],[Current Upsell $]]&gt;=400,"High",Table1[[#This Row],[Current Upsell $]]&gt;=100,"Medium",Table1[[#This Row],[Current Upsell $]]&lt;100,"Low")</f>
        <v xml:space="preserve"> </v>
      </c>
      <c r="S117" t="str">
        <f>_xlfn.CONCAT(Table1[[#This Row],[Subscription Type]]," ",Table1[[#This Row],[Upsell Priorities ]], " ",TEXT(Table1[[#This Row],[Current Upsell $]],"$#,#"))</f>
        <v>Premium   $</v>
      </c>
      <c r="T117">
        <f>COUNTIF(Table1[Sales Month],Table1[[#This Row],[Sales Month]])</f>
        <v>153</v>
      </c>
    </row>
    <row r="118" spans="1:20" x14ac:dyDescent="0.2">
      <c r="A118">
        <v>100008</v>
      </c>
      <c r="B118" t="s">
        <v>0</v>
      </c>
      <c r="D118" s="1"/>
      <c r="E118" s="1"/>
      <c r="F118">
        <v>1</v>
      </c>
      <c r="G118">
        <v>1</v>
      </c>
      <c r="H118" s="1">
        <v>43831</v>
      </c>
      <c r="I118" s="1">
        <v>44378</v>
      </c>
      <c r="J118">
        <v>18</v>
      </c>
      <c r="K118">
        <v>0</v>
      </c>
      <c r="L118" s="1">
        <v>44197</v>
      </c>
      <c r="M118">
        <v>10</v>
      </c>
      <c r="N118" s="8" cm="1">
        <f t="array" ref="N118">_xlfn.SWITCH(Table1[[#This Row],[Subscription Type]],"Basic",10,"Premium",10,"Business",25,"Enterprise",27)</f>
        <v>10</v>
      </c>
      <c r="O118" s="9">
        <f>IF(Table1[[#This Row],[Number of Users]]-Table1[[#This Row],[Licenses Bought]]&lt;0, 0, Table1[[#This Row],[Number of Users]]-Table1[[#This Row],[Licenses Bought]])</f>
        <v>0</v>
      </c>
      <c r="P118" s="8">
        <f>Table1[[#This Row],[Upsell $ Per Non-Paying User]] * Table1[[#This Row],[Non-Paying Users]]</f>
        <v>0</v>
      </c>
      <c r="Q118">
        <f>IF(Table1[[#This Row],[Sales Month]]=MAX(Table1[Sales Month]),Table1[[#This Row],[Upsell $ Per Non-Paying User]]*Table1[[#This Row],[Non-Paying Users]],0)</f>
        <v>0</v>
      </c>
      <c r="R118" t="str" cm="1">
        <f t="array" ref="R118">_xlfn.IFS(Table1[[#This Row],[Current Upsell $]]=0," ",Table1[[#This Row],[Current Upsell $]]&gt;=400,"High",Table1[[#This Row],[Current Upsell $]]&gt;=100,"Medium",Table1[[#This Row],[Current Upsell $]]&lt;100,"Low")</f>
        <v xml:space="preserve"> </v>
      </c>
      <c r="S118" t="str">
        <f>_xlfn.CONCAT(Table1[[#This Row],[Subscription Type]]," ",Table1[[#This Row],[Upsell Priorities ]], " ",TEXT(Table1[[#This Row],[Current Upsell $]],"$#,#"))</f>
        <v>Premium   $</v>
      </c>
      <c r="T118">
        <f>COUNTIF(Table1[Sales Month],Table1[[#This Row],[Sales Month]])</f>
        <v>158</v>
      </c>
    </row>
    <row r="119" spans="1:20" x14ac:dyDescent="0.2">
      <c r="A119">
        <v>100008</v>
      </c>
      <c r="B119" t="s">
        <v>0</v>
      </c>
      <c r="D119" s="1"/>
      <c r="E119" s="1"/>
      <c r="F119">
        <v>1</v>
      </c>
      <c r="G119">
        <v>1</v>
      </c>
      <c r="H119" s="1">
        <v>43831</v>
      </c>
      <c r="I119" s="1">
        <v>44378</v>
      </c>
      <c r="J119">
        <v>18</v>
      </c>
      <c r="K119">
        <v>0</v>
      </c>
      <c r="L119" s="1">
        <v>44228</v>
      </c>
      <c r="M119">
        <v>10</v>
      </c>
      <c r="N119" s="8" cm="1">
        <f t="array" ref="N119">_xlfn.SWITCH(Table1[[#This Row],[Subscription Type]],"Basic",10,"Premium",10,"Business",25,"Enterprise",27)</f>
        <v>10</v>
      </c>
      <c r="O119" s="9">
        <f>IF(Table1[[#This Row],[Number of Users]]-Table1[[#This Row],[Licenses Bought]]&lt;0, 0, Table1[[#This Row],[Number of Users]]-Table1[[#This Row],[Licenses Bought]])</f>
        <v>0</v>
      </c>
      <c r="P119" s="8">
        <f>Table1[[#This Row],[Upsell $ Per Non-Paying User]] * Table1[[#This Row],[Non-Paying Users]]</f>
        <v>0</v>
      </c>
      <c r="Q119">
        <f>IF(Table1[[#This Row],[Sales Month]]=MAX(Table1[Sales Month]),Table1[[#This Row],[Upsell $ Per Non-Paying User]]*Table1[[#This Row],[Non-Paying Users]],0)</f>
        <v>0</v>
      </c>
      <c r="R119" t="str" cm="1">
        <f t="array" ref="R119">_xlfn.IFS(Table1[[#This Row],[Current Upsell $]]=0," ",Table1[[#This Row],[Current Upsell $]]&gt;=400,"High",Table1[[#This Row],[Current Upsell $]]&gt;=100,"Medium",Table1[[#This Row],[Current Upsell $]]&lt;100,"Low")</f>
        <v xml:space="preserve"> </v>
      </c>
      <c r="S119" t="str">
        <f>_xlfn.CONCAT(Table1[[#This Row],[Subscription Type]]," ",Table1[[#This Row],[Upsell Priorities ]], " ",TEXT(Table1[[#This Row],[Current Upsell $]],"$#,#"))</f>
        <v>Premium   $</v>
      </c>
      <c r="T119">
        <f>COUNTIF(Table1[Sales Month],Table1[[#This Row],[Sales Month]])</f>
        <v>175</v>
      </c>
    </row>
    <row r="120" spans="1:20" x14ac:dyDescent="0.2">
      <c r="A120">
        <v>100008</v>
      </c>
      <c r="B120" t="s">
        <v>0</v>
      </c>
      <c r="D120" s="1"/>
      <c r="E120" s="1"/>
      <c r="F120">
        <v>1</v>
      </c>
      <c r="G120">
        <v>2</v>
      </c>
      <c r="H120" s="1">
        <v>43831</v>
      </c>
      <c r="I120" s="1">
        <v>44378</v>
      </c>
      <c r="J120">
        <v>18</v>
      </c>
      <c r="K120">
        <v>0</v>
      </c>
      <c r="L120" s="1">
        <v>44256</v>
      </c>
      <c r="M120">
        <v>10</v>
      </c>
      <c r="N120" s="8" cm="1">
        <f t="array" ref="N120">_xlfn.SWITCH(Table1[[#This Row],[Subscription Type]],"Basic",10,"Premium",10,"Business",25,"Enterprise",27)</f>
        <v>10</v>
      </c>
      <c r="O120" s="9">
        <f>IF(Table1[[#This Row],[Number of Users]]-Table1[[#This Row],[Licenses Bought]]&lt;0, 0, Table1[[#This Row],[Number of Users]]-Table1[[#This Row],[Licenses Bought]])</f>
        <v>1</v>
      </c>
      <c r="P120" s="8">
        <f>Table1[[#This Row],[Upsell $ Per Non-Paying User]] * Table1[[#This Row],[Non-Paying Users]]</f>
        <v>10</v>
      </c>
      <c r="Q120">
        <f>IF(Table1[[#This Row],[Sales Month]]=MAX(Table1[Sales Month]),Table1[[#This Row],[Upsell $ Per Non-Paying User]]*Table1[[#This Row],[Non-Paying Users]],0)</f>
        <v>0</v>
      </c>
      <c r="R120" t="str" cm="1">
        <f t="array" ref="R120">_xlfn.IFS(Table1[[#This Row],[Current Upsell $]]=0," ",Table1[[#This Row],[Current Upsell $]]&gt;=400,"High",Table1[[#This Row],[Current Upsell $]]&gt;=100,"Medium",Table1[[#This Row],[Current Upsell $]]&lt;100,"Low")</f>
        <v xml:space="preserve"> </v>
      </c>
      <c r="S120" t="str">
        <f>_xlfn.CONCAT(Table1[[#This Row],[Subscription Type]]," ",Table1[[#This Row],[Upsell Priorities ]], " ",TEXT(Table1[[#This Row],[Current Upsell $]],"$#,#"))</f>
        <v>Premium   $</v>
      </c>
      <c r="T120">
        <f>COUNTIF(Table1[Sales Month],Table1[[#This Row],[Sales Month]])</f>
        <v>194</v>
      </c>
    </row>
    <row r="121" spans="1:20" x14ac:dyDescent="0.2">
      <c r="A121">
        <v>100008</v>
      </c>
      <c r="B121" t="s">
        <v>0</v>
      </c>
      <c r="D121" s="1"/>
      <c r="E121" s="1"/>
      <c r="F121">
        <v>1</v>
      </c>
      <c r="G121">
        <v>2</v>
      </c>
      <c r="H121" s="1">
        <v>43831</v>
      </c>
      <c r="I121" s="1">
        <v>44378</v>
      </c>
      <c r="J121">
        <v>18</v>
      </c>
      <c r="K121">
        <v>0</v>
      </c>
      <c r="L121" s="1">
        <v>44287</v>
      </c>
      <c r="M121">
        <v>10</v>
      </c>
      <c r="N121" s="8" cm="1">
        <f t="array" ref="N121">_xlfn.SWITCH(Table1[[#This Row],[Subscription Type]],"Basic",10,"Premium",10,"Business",25,"Enterprise",27)</f>
        <v>10</v>
      </c>
      <c r="O121" s="9">
        <f>IF(Table1[[#This Row],[Number of Users]]-Table1[[#This Row],[Licenses Bought]]&lt;0, 0, Table1[[#This Row],[Number of Users]]-Table1[[#This Row],[Licenses Bought]])</f>
        <v>1</v>
      </c>
      <c r="P121" s="8">
        <f>Table1[[#This Row],[Upsell $ Per Non-Paying User]] * Table1[[#This Row],[Non-Paying Users]]</f>
        <v>10</v>
      </c>
      <c r="Q121">
        <f>IF(Table1[[#This Row],[Sales Month]]=MAX(Table1[Sales Month]),Table1[[#This Row],[Upsell $ Per Non-Paying User]]*Table1[[#This Row],[Non-Paying Users]],0)</f>
        <v>0</v>
      </c>
      <c r="R121" t="str" cm="1">
        <f t="array" ref="R121">_xlfn.IFS(Table1[[#This Row],[Current Upsell $]]=0," ",Table1[[#This Row],[Current Upsell $]]&gt;=400,"High",Table1[[#This Row],[Current Upsell $]]&gt;=100,"Medium",Table1[[#This Row],[Current Upsell $]]&lt;100,"Low")</f>
        <v xml:space="preserve"> </v>
      </c>
      <c r="S121" t="str">
        <f>_xlfn.CONCAT(Table1[[#This Row],[Subscription Type]]," ",Table1[[#This Row],[Upsell Priorities ]], " ",TEXT(Table1[[#This Row],[Current Upsell $]],"$#,#"))</f>
        <v>Premium   $</v>
      </c>
      <c r="T121">
        <f>COUNTIF(Table1[Sales Month],Table1[[#This Row],[Sales Month]])</f>
        <v>208</v>
      </c>
    </row>
    <row r="122" spans="1:20" x14ac:dyDescent="0.2">
      <c r="A122">
        <v>100008</v>
      </c>
      <c r="B122" t="s">
        <v>0</v>
      </c>
      <c r="D122" s="1"/>
      <c r="E122" s="1"/>
      <c r="F122">
        <v>1</v>
      </c>
      <c r="G122">
        <v>2</v>
      </c>
      <c r="H122" s="1">
        <v>43831</v>
      </c>
      <c r="I122" s="1">
        <v>44378</v>
      </c>
      <c r="J122">
        <v>18</v>
      </c>
      <c r="K122">
        <v>0</v>
      </c>
      <c r="L122" s="1">
        <v>44317</v>
      </c>
      <c r="M122">
        <v>10</v>
      </c>
      <c r="N122" s="8" cm="1">
        <f t="array" ref="N122">_xlfn.SWITCH(Table1[[#This Row],[Subscription Type]],"Basic",10,"Premium",10,"Business",25,"Enterprise",27)</f>
        <v>10</v>
      </c>
      <c r="O122" s="9">
        <f>IF(Table1[[#This Row],[Number of Users]]-Table1[[#This Row],[Licenses Bought]]&lt;0, 0, Table1[[#This Row],[Number of Users]]-Table1[[#This Row],[Licenses Bought]])</f>
        <v>1</v>
      </c>
      <c r="P122" s="8">
        <f>Table1[[#This Row],[Upsell $ Per Non-Paying User]] * Table1[[#This Row],[Non-Paying Users]]</f>
        <v>10</v>
      </c>
      <c r="Q122">
        <f>IF(Table1[[#This Row],[Sales Month]]=MAX(Table1[Sales Month]),Table1[[#This Row],[Upsell $ Per Non-Paying User]]*Table1[[#This Row],[Non-Paying Users]],0)</f>
        <v>0</v>
      </c>
      <c r="R122" t="str" cm="1">
        <f t="array" ref="R122">_xlfn.IFS(Table1[[#This Row],[Current Upsell $]]=0," ",Table1[[#This Row],[Current Upsell $]]&gt;=400,"High",Table1[[#This Row],[Current Upsell $]]&gt;=100,"Medium",Table1[[#This Row],[Current Upsell $]]&lt;100,"Low")</f>
        <v xml:space="preserve"> </v>
      </c>
      <c r="S122" t="str">
        <f>_xlfn.CONCAT(Table1[[#This Row],[Subscription Type]]," ",Table1[[#This Row],[Upsell Priorities ]], " ",TEXT(Table1[[#This Row],[Current Upsell $]],"$#,#"))</f>
        <v>Premium   $</v>
      </c>
      <c r="T122">
        <f>COUNTIF(Table1[Sales Month],Table1[[#This Row],[Sales Month]])</f>
        <v>249</v>
      </c>
    </row>
    <row r="123" spans="1:20" x14ac:dyDescent="0.2">
      <c r="A123">
        <v>100008</v>
      </c>
      <c r="B123" t="s">
        <v>0</v>
      </c>
      <c r="D123" s="1"/>
      <c r="E123" s="1"/>
      <c r="F123">
        <v>1</v>
      </c>
      <c r="G123">
        <v>2</v>
      </c>
      <c r="H123" s="1">
        <v>43831</v>
      </c>
      <c r="I123" s="1">
        <v>44378</v>
      </c>
      <c r="J123">
        <v>18</v>
      </c>
      <c r="K123">
        <v>0</v>
      </c>
      <c r="L123" s="1">
        <v>44348</v>
      </c>
      <c r="M123">
        <v>10</v>
      </c>
      <c r="N123" s="8" cm="1">
        <f t="array" ref="N123">_xlfn.SWITCH(Table1[[#This Row],[Subscription Type]],"Basic",10,"Premium",10,"Business",25,"Enterprise",27)</f>
        <v>10</v>
      </c>
      <c r="O123" s="9">
        <f>IF(Table1[[#This Row],[Number of Users]]-Table1[[#This Row],[Licenses Bought]]&lt;0, 0, Table1[[#This Row],[Number of Users]]-Table1[[#This Row],[Licenses Bought]])</f>
        <v>1</v>
      </c>
      <c r="P123" s="8">
        <f>Table1[[#This Row],[Upsell $ Per Non-Paying User]] * Table1[[#This Row],[Non-Paying Users]]</f>
        <v>10</v>
      </c>
      <c r="Q123">
        <f>IF(Table1[[#This Row],[Sales Month]]=MAX(Table1[Sales Month]),Table1[[#This Row],[Upsell $ Per Non-Paying User]]*Table1[[#This Row],[Non-Paying Users]],0)</f>
        <v>10</v>
      </c>
      <c r="R123" t="str" cm="1">
        <f t="array" ref="R123">_xlfn.IFS(Table1[[#This Row],[Current Upsell $]]=0," ",Table1[[#This Row],[Current Upsell $]]&gt;=400,"High",Table1[[#This Row],[Current Upsell $]]&gt;=100,"Medium",Table1[[#This Row],[Current Upsell $]]&lt;100,"Low")</f>
        <v>Low</v>
      </c>
      <c r="S123" t="str">
        <f>_xlfn.CONCAT(Table1[[#This Row],[Subscription Type]]," ",Table1[[#This Row],[Upsell Priorities ]], " ",TEXT(Table1[[#This Row],[Current Upsell $]],"$#,#"))</f>
        <v>Premium Low $10</v>
      </c>
      <c r="T123">
        <f>COUNTIF(Table1[Sales Month],Table1[[#This Row],[Sales Month]])</f>
        <v>307</v>
      </c>
    </row>
    <row r="124" spans="1:20" x14ac:dyDescent="0.2">
      <c r="A124">
        <v>100009</v>
      </c>
      <c r="B124" t="s">
        <v>3</v>
      </c>
      <c r="D124" s="1"/>
      <c r="E124" s="1"/>
      <c r="F124">
        <v>0</v>
      </c>
      <c r="G124">
        <v>58</v>
      </c>
      <c r="H124" s="1">
        <v>43862</v>
      </c>
      <c r="I124" s="1">
        <v>44378</v>
      </c>
      <c r="J124">
        <v>17</v>
      </c>
      <c r="K124">
        <v>0</v>
      </c>
      <c r="L124" s="1">
        <v>43862</v>
      </c>
      <c r="M124">
        <v>0</v>
      </c>
      <c r="N124" s="8" cm="1">
        <f t="array" ref="N124">_xlfn.SWITCH(Table1[[#This Row],[Subscription Type]],"Basic",10,"Premium",10,"Business",25,"Enterprise",27)</f>
        <v>10</v>
      </c>
      <c r="O124" s="9">
        <f>IF(Table1[[#This Row],[Number of Users]]-Table1[[#This Row],[Licenses Bought]]&lt;0, 0, Table1[[#This Row],[Number of Users]]-Table1[[#This Row],[Licenses Bought]])</f>
        <v>58</v>
      </c>
      <c r="P124" s="8">
        <f>Table1[[#This Row],[Upsell $ Per Non-Paying User]] * Table1[[#This Row],[Non-Paying Users]]</f>
        <v>580</v>
      </c>
      <c r="Q124">
        <f>IF(Table1[[#This Row],[Sales Month]]=MAX(Table1[Sales Month]),Table1[[#This Row],[Upsell $ Per Non-Paying User]]*Table1[[#This Row],[Non-Paying Users]],0)</f>
        <v>0</v>
      </c>
      <c r="R124" t="str" cm="1">
        <f t="array" ref="R124">_xlfn.IFS(Table1[[#This Row],[Current Upsell $]]=0," ",Table1[[#This Row],[Current Upsell $]]&gt;=400,"High",Table1[[#This Row],[Current Upsell $]]&gt;=100,"Medium",Table1[[#This Row],[Current Upsell $]]&lt;100,"Low")</f>
        <v xml:space="preserve"> </v>
      </c>
      <c r="S124" t="str">
        <f>_xlfn.CONCAT(Table1[[#This Row],[Subscription Type]]," ",Table1[[#This Row],[Upsell Priorities ]], " ",TEXT(Table1[[#This Row],[Current Upsell $]],"$#,#"))</f>
        <v>Basic   $</v>
      </c>
      <c r="T124">
        <f>COUNTIF(Table1[Sales Month],Table1[[#This Row],[Sales Month]])</f>
        <v>10</v>
      </c>
    </row>
    <row r="125" spans="1:20" x14ac:dyDescent="0.2">
      <c r="A125">
        <v>100009</v>
      </c>
      <c r="B125" t="s">
        <v>1</v>
      </c>
      <c r="D125" s="1"/>
      <c r="E125" s="1"/>
      <c r="F125">
        <v>15</v>
      </c>
      <c r="G125">
        <v>63</v>
      </c>
      <c r="H125" s="1">
        <v>43862</v>
      </c>
      <c r="I125" s="1">
        <v>44378</v>
      </c>
      <c r="J125">
        <v>17</v>
      </c>
      <c r="K125">
        <v>0</v>
      </c>
      <c r="L125" s="1">
        <v>43891</v>
      </c>
      <c r="M125">
        <v>375</v>
      </c>
      <c r="N125" s="8" cm="1">
        <f t="array" ref="N125">_xlfn.SWITCH(Table1[[#This Row],[Subscription Type]],"Basic",10,"Premium",10,"Business",25,"Enterprise",27)</f>
        <v>25</v>
      </c>
      <c r="O125" s="9">
        <f>IF(Table1[[#This Row],[Number of Users]]-Table1[[#This Row],[Licenses Bought]]&lt;0, 0, Table1[[#This Row],[Number of Users]]-Table1[[#This Row],[Licenses Bought]])</f>
        <v>48</v>
      </c>
      <c r="P125" s="8">
        <f>Table1[[#This Row],[Upsell $ Per Non-Paying User]] * Table1[[#This Row],[Non-Paying Users]]</f>
        <v>1200</v>
      </c>
      <c r="Q125">
        <f>IF(Table1[[#This Row],[Sales Month]]=MAX(Table1[Sales Month]),Table1[[#This Row],[Upsell $ Per Non-Paying User]]*Table1[[#This Row],[Non-Paying Users]],0)</f>
        <v>0</v>
      </c>
      <c r="R125" t="str" cm="1">
        <f t="array" ref="R125">_xlfn.IFS(Table1[[#This Row],[Current Upsell $]]=0," ",Table1[[#This Row],[Current Upsell $]]&gt;=400,"High",Table1[[#This Row],[Current Upsell $]]&gt;=100,"Medium",Table1[[#This Row],[Current Upsell $]]&lt;100,"Low")</f>
        <v xml:space="preserve"> </v>
      </c>
      <c r="S125" t="str">
        <f>_xlfn.CONCAT(Table1[[#This Row],[Subscription Type]]," ",Table1[[#This Row],[Upsell Priorities ]], " ",TEXT(Table1[[#This Row],[Current Upsell $]],"$#,#"))</f>
        <v>Business   $</v>
      </c>
      <c r="T125">
        <f>COUNTIF(Table1[Sales Month],Table1[[#This Row],[Sales Month]])</f>
        <v>16</v>
      </c>
    </row>
    <row r="126" spans="1:20" x14ac:dyDescent="0.2">
      <c r="A126">
        <v>100009</v>
      </c>
      <c r="B126" t="s">
        <v>1</v>
      </c>
      <c r="D126" s="1"/>
      <c r="E126" s="1"/>
      <c r="F126">
        <v>38</v>
      </c>
      <c r="G126">
        <v>56</v>
      </c>
      <c r="H126" s="1">
        <v>43862</v>
      </c>
      <c r="I126" s="1">
        <v>44378</v>
      </c>
      <c r="J126">
        <v>17</v>
      </c>
      <c r="K126">
        <v>0</v>
      </c>
      <c r="L126" s="1">
        <v>43922</v>
      </c>
      <c r="M126">
        <v>950</v>
      </c>
      <c r="N126" s="8" cm="1">
        <f t="array" ref="N126">_xlfn.SWITCH(Table1[[#This Row],[Subscription Type]],"Basic",10,"Premium",10,"Business",25,"Enterprise",27)</f>
        <v>25</v>
      </c>
      <c r="O126" s="9">
        <f>IF(Table1[[#This Row],[Number of Users]]-Table1[[#This Row],[Licenses Bought]]&lt;0, 0, Table1[[#This Row],[Number of Users]]-Table1[[#This Row],[Licenses Bought]])</f>
        <v>18</v>
      </c>
      <c r="P126" s="8">
        <f>Table1[[#This Row],[Upsell $ Per Non-Paying User]] * Table1[[#This Row],[Non-Paying Users]]</f>
        <v>450</v>
      </c>
      <c r="Q126">
        <f>IF(Table1[[#This Row],[Sales Month]]=MAX(Table1[Sales Month]),Table1[[#This Row],[Upsell $ Per Non-Paying User]]*Table1[[#This Row],[Non-Paying Users]],0)</f>
        <v>0</v>
      </c>
      <c r="R126" t="str" cm="1">
        <f t="array" ref="R126">_xlfn.IFS(Table1[[#This Row],[Current Upsell $]]=0," ",Table1[[#This Row],[Current Upsell $]]&gt;=400,"High",Table1[[#This Row],[Current Upsell $]]&gt;=100,"Medium",Table1[[#This Row],[Current Upsell $]]&lt;100,"Low")</f>
        <v xml:space="preserve"> </v>
      </c>
      <c r="S126" t="str">
        <f>_xlfn.CONCAT(Table1[[#This Row],[Subscription Type]]," ",Table1[[#This Row],[Upsell Priorities ]], " ",TEXT(Table1[[#This Row],[Current Upsell $]],"$#,#"))</f>
        <v>Business   $</v>
      </c>
      <c r="T126">
        <f>COUNTIF(Table1[Sales Month],Table1[[#This Row],[Sales Month]])</f>
        <v>24</v>
      </c>
    </row>
    <row r="127" spans="1:20" x14ac:dyDescent="0.2">
      <c r="A127">
        <v>100009</v>
      </c>
      <c r="B127" t="s">
        <v>1</v>
      </c>
      <c r="D127" s="1"/>
      <c r="E127" s="1"/>
      <c r="F127">
        <v>44</v>
      </c>
      <c r="G127">
        <v>53</v>
      </c>
      <c r="H127" s="1">
        <v>43862</v>
      </c>
      <c r="I127" s="1">
        <v>44378</v>
      </c>
      <c r="J127">
        <v>17</v>
      </c>
      <c r="K127">
        <v>0</v>
      </c>
      <c r="L127" s="1">
        <v>43952</v>
      </c>
      <c r="M127">
        <v>1100</v>
      </c>
      <c r="N127" s="8" cm="1">
        <f t="array" ref="N127">_xlfn.SWITCH(Table1[[#This Row],[Subscription Type]],"Basic",10,"Premium",10,"Business",25,"Enterprise",27)</f>
        <v>25</v>
      </c>
      <c r="O127" s="9">
        <f>IF(Table1[[#This Row],[Number of Users]]-Table1[[#This Row],[Licenses Bought]]&lt;0, 0, Table1[[#This Row],[Number of Users]]-Table1[[#This Row],[Licenses Bought]])</f>
        <v>9</v>
      </c>
      <c r="P127" s="8">
        <f>Table1[[#This Row],[Upsell $ Per Non-Paying User]] * Table1[[#This Row],[Non-Paying Users]]</f>
        <v>225</v>
      </c>
      <c r="Q127">
        <f>IF(Table1[[#This Row],[Sales Month]]=MAX(Table1[Sales Month]),Table1[[#This Row],[Upsell $ Per Non-Paying User]]*Table1[[#This Row],[Non-Paying Users]],0)</f>
        <v>0</v>
      </c>
      <c r="R127" t="str" cm="1">
        <f t="array" ref="R127">_xlfn.IFS(Table1[[#This Row],[Current Upsell $]]=0," ",Table1[[#This Row],[Current Upsell $]]&gt;=400,"High",Table1[[#This Row],[Current Upsell $]]&gt;=100,"Medium",Table1[[#This Row],[Current Upsell $]]&lt;100,"Low")</f>
        <v xml:space="preserve"> </v>
      </c>
      <c r="S127" t="str">
        <f>_xlfn.CONCAT(Table1[[#This Row],[Subscription Type]]," ",Table1[[#This Row],[Upsell Priorities ]], " ",TEXT(Table1[[#This Row],[Current Upsell $]],"$#,#"))</f>
        <v>Business   $</v>
      </c>
      <c r="T127">
        <f>COUNTIF(Table1[Sales Month],Table1[[#This Row],[Sales Month]])</f>
        <v>34</v>
      </c>
    </row>
    <row r="128" spans="1:20" x14ac:dyDescent="0.2">
      <c r="A128">
        <v>100009</v>
      </c>
      <c r="B128" t="s">
        <v>1</v>
      </c>
      <c r="D128" s="1"/>
      <c r="E128" s="1"/>
      <c r="F128">
        <v>52</v>
      </c>
      <c r="G128">
        <v>74</v>
      </c>
      <c r="H128" s="1">
        <v>43862</v>
      </c>
      <c r="I128" s="1">
        <v>44378</v>
      </c>
      <c r="J128">
        <v>17</v>
      </c>
      <c r="K128">
        <v>0</v>
      </c>
      <c r="L128" s="1">
        <v>43983</v>
      </c>
      <c r="M128">
        <v>1300</v>
      </c>
      <c r="N128" s="8" cm="1">
        <f t="array" ref="N128">_xlfn.SWITCH(Table1[[#This Row],[Subscription Type]],"Basic",10,"Premium",10,"Business",25,"Enterprise",27)</f>
        <v>25</v>
      </c>
      <c r="O128" s="9">
        <f>IF(Table1[[#This Row],[Number of Users]]-Table1[[#This Row],[Licenses Bought]]&lt;0, 0, Table1[[#This Row],[Number of Users]]-Table1[[#This Row],[Licenses Bought]])</f>
        <v>22</v>
      </c>
      <c r="P128" s="8">
        <f>Table1[[#This Row],[Upsell $ Per Non-Paying User]] * Table1[[#This Row],[Non-Paying Users]]</f>
        <v>550</v>
      </c>
      <c r="Q128">
        <f>IF(Table1[[#This Row],[Sales Month]]=MAX(Table1[Sales Month]),Table1[[#This Row],[Upsell $ Per Non-Paying User]]*Table1[[#This Row],[Non-Paying Users]],0)</f>
        <v>0</v>
      </c>
      <c r="R128" t="str" cm="1">
        <f t="array" ref="R128">_xlfn.IFS(Table1[[#This Row],[Current Upsell $]]=0," ",Table1[[#This Row],[Current Upsell $]]&gt;=400,"High",Table1[[#This Row],[Current Upsell $]]&gt;=100,"Medium",Table1[[#This Row],[Current Upsell $]]&lt;100,"Low")</f>
        <v xml:space="preserve"> </v>
      </c>
      <c r="S128" t="str">
        <f>_xlfn.CONCAT(Table1[[#This Row],[Subscription Type]]," ",Table1[[#This Row],[Upsell Priorities ]], " ",TEXT(Table1[[#This Row],[Current Upsell $]],"$#,#"))</f>
        <v>Business   $</v>
      </c>
      <c r="T128">
        <f>COUNTIF(Table1[Sales Month],Table1[[#This Row],[Sales Month]])</f>
        <v>54</v>
      </c>
    </row>
    <row r="129" spans="1:20" x14ac:dyDescent="0.2">
      <c r="A129">
        <v>100009</v>
      </c>
      <c r="B129" t="s">
        <v>1</v>
      </c>
      <c r="D129" s="1"/>
      <c r="E129" s="1"/>
      <c r="F129">
        <v>52</v>
      </c>
      <c r="G129">
        <v>64</v>
      </c>
      <c r="H129" s="1">
        <v>43862</v>
      </c>
      <c r="I129" s="1">
        <v>44378</v>
      </c>
      <c r="J129">
        <v>17</v>
      </c>
      <c r="K129">
        <v>0</v>
      </c>
      <c r="L129" s="1">
        <v>44013</v>
      </c>
      <c r="M129">
        <v>1300</v>
      </c>
      <c r="N129" s="8" cm="1">
        <f t="array" ref="N129">_xlfn.SWITCH(Table1[[#This Row],[Subscription Type]],"Basic",10,"Premium",10,"Business",25,"Enterprise",27)</f>
        <v>25</v>
      </c>
      <c r="O129" s="9">
        <f>IF(Table1[[#This Row],[Number of Users]]-Table1[[#This Row],[Licenses Bought]]&lt;0, 0, Table1[[#This Row],[Number of Users]]-Table1[[#This Row],[Licenses Bought]])</f>
        <v>12</v>
      </c>
      <c r="P129" s="8">
        <f>Table1[[#This Row],[Upsell $ Per Non-Paying User]] * Table1[[#This Row],[Non-Paying Users]]</f>
        <v>300</v>
      </c>
      <c r="Q129">
        <f>IF(Table1[[#This Row],[Sales Month]]=MAX(Table1[Sales Month]),Table1[[#This Row],[Upsell $ Per Non-Paying User]]*Table1[[#This Row],[Non-Paying Users]],0)</f>
        <v>0</v>
      </c>
      <c r="R129" t="str" cm="1">
        <f t="array" ref="R129">_xlfn.IFS(Table1[[#This Row],[Current Upsell $]]=0," ",Table1[[#This Row],[Current Upsell $]]&gt;=400,"High",Table1[[#This Row],[Current Upsell $]]&gt;=100,"Medium",Table1[[#This Row],[Current Upsell $]]&lt;100,"Low")</f>
        <v xml:space="preserve"> </v>
      </c>
      <c r="S129" t="str">
        <f>_xlfn.CONCAT(Table1[[#This Row],[Subscription Type]]," ",Table1[[#This Row],[Upsell Priorities ]], " ",TEXT(Table1[[#This Row],[Current Upsell $]],"$#,#"))</f>
        <v>Business   $</v>
      </c>
      <c r="T129">
        <f>COUNTIF(Table1[Sales Month],Table1[[#This Row],[Sales Month]])</f>
        <v>76</v>
      </c>
    </row>
    <row r="130" spans="1:20" x14ac:dyDescent="0.2">
      <c r="A130">
        <v>100009</v>
      </c>
      <c r="B130" t="s">
        <v>1</v>
      </c>
      <c r="D130" s="1"/>
      <c r="E130" s="1"/>
      <c r="F130">
        <v>52</v>
      </c>
      <c r="G130">
        <v>51</v>
      </c>
      <c r="H130" s="1">
        <v>43862</v>
      </c>
      <c r="I130" s="1">
        <v>44378</v>
      </c>
      <c r="J130">
        <v>17</v>
      </c>
      <c r="K130">
        <v>0</v>
      </c>
      <c r="L130" s="1">
        <v>44044</v>
      </c>
      <c r="M130">
        <v>1300</v>
      </c>
      <c r="N130" s="8" cm="1">
        <f t="array" ref="N130">_xlfn.SWITCH(Table1[[#This Row],[Subscription Type]],"Basic",10,"Premium",10,"Business",25,"Enterprise",27)</f>
        <v>25</v>
      </c>
      <c r="O130" s="9">
        <f>IF(Table1[[#This Row],[Number of Users]]-Table1[[#This Row],[Licenses Bought]]&lt;0, 0, Table1[[#This Row],[Number of Users]]-Table1[[#This Row],[Licenses Bought]])</f>
        <v>0</v>
      </c>
      <c r="P130" s="8">
        <f>Table1[[#This Row],[Upsell $ Per Non-Paying User]] * Table1[[#This Row],[Non-Paying Users]]</f>
        <v>0</v>
      </c>
      <c r="Q130">
        <f>IF(Table1[[#This Row],[Sales Month]]=MAX(Table1[Sales Month]),Table1[[#This Row],[Upsell $ Per Non-Paying User]]*Table1[[#This Row],[Non-Paying Users]],0)</f>
        <v>0</v>
      </c>
      <c r="R130" t="str" cm="1">
        <f t="array" ref="R130">_xlfn.IFS(Table1[[#This Row],[Current Upsell $]]=0," ",Table1[[#This Row],[Current Upsell $]]&gt;=400,"High",Table1[[#This Row],[Current Upsell $]]&gt;=100,"Medium",Table1[[#This Row],[Current Upsell $]]&lt;100,"Low")</f>
        <v xml:space="preserve"> </v>
      </c>
      <c r="S130" t="str">
        <f>_xlfn.CONCAT(Table1[[#This Row],[Subscription Type]]," ",Table1[[#This Row],[Upsell Priorities ]], " ",TEXT(Table1[[#This Row],[Current Upsell $]],"$#,#"))</f>
        <v>Business   $</v>
      </c>
      <c r="T130">
        <f>COUNTIF(Table1[Sales Month],Table1[[#This Row],[Sales Month]])</f>
        <v>104</v>
      </c>
    </row>
    <row r="131" spans="1:20" x14ac:dyDescent="0.2">
      <c r="A131">
        <v>100009</v>
      </c>
      <c r="B131" t="s">
        <v>1</v>
      </c>
      <c r="D131" s="1"/>
      <c r="E131" s="1"/>
      <c r="F131">
        <v>52</v>
      </c>
      <c r="G131">
        <v>63</v>
      </c>
      <c r="H131" s="1">
        <v>43862</v>
      </c>
      <c r="I131" s="1">
        <v>44378</v>
      </c>
      <c r="J131">
        <v>17</v>
      </c>
      <c r="K131">
        <v>0</v>
      </c>
      <c r="L131" s="1">
        <v>44075</v>
      </c>
      <c r="M131">
        <v>1300</v>
      </c>
      <c r="N131" s="8" cm="1">
        <f t="array" ref="N131">_xlfn.SWITCH(Table1[[#This Row],[Subscription Type]],"Basic",10,"Premium",10,"Business",25,"Enterprise",27)</f>
        <v>25</v>
      </c>
      <c r="O131" s="9">
        <f>IF(Table1[[#This Row],[Number of Users]]-Table1[[#This Row],[Licenses Bought]]&lt;0, 0, Table1[[#This Row],[Number of Users]]-Table1[[#This Row],[Licenses Bought]])</f>
        <v>11</v>
      </c>
      <c r="P131" s="8">
        <f>Table1[[#This Row],[Upsell $ Per Non-Paying User]] * Table1[[#This Row],[Non-Paying Users]]</f>
        <v>275</v>
      </c>
      <c r="Q131">
        <f>IF(Table1[[#This Row],[Sales Month]]=MAX(Table1[Sales Month]),Table1[[#This Row],[Upsell $ Per Non-Paying User]]*Table1[[#This Row],[Non-Paying Users]],0)</f>
        <v>0</v>
      </c>
      <c r="R131" t="str" cm="1">
        <f t="array" ref="R131">_xlfn.IFS(Table1[[#This Row],[Current Upsell $]]=0," ",Table1[[#This Row],[Current Upsell $]]&gt;=400,"High",Table1[[#This Row],[Current Upsell $]]&gt;=100,"Medium",Table1[[#This Row],[Current Upsell $]]&lt;100,"Low")</f>
        <v xml:space="preserve"> </v>
      </c>
      <c r="S131" t="str">
        <f>_xlfn.CONCAT(Table1[[#This Row],[Subscription Type]]," ",Table1[[#This Row],[Upsell Priorities ]], " ",TEXT(Table1[[#This Row],[Current Upsell $]],"$#,#"))</f>
        <v>Business   $</v>
      </c>
      <c r="T131">
        <f>COUNTIF(Table1[Sales Month],Table1[[#This Row],[Sales Month]])</f>
        <v>137</v>
      </c>
    </row>
    <row r="132" spans="1:20" x14ac:dyDescent="0.2">
      <c r="A132">
        <v>100009</v>
      </c>
      <c r="B132" t="s">
        <v>1</v>
      </c>
      <c r="D132" s="1"/>
      <c r="E132" s="1"/>
      <c r="F132">
        <v>52</v>
      </c>
      <c r="G132">
        <v>62</v>
      </c>
      <c r="H132" s="1">
        <v>43862</v>
      </c>
      <c r="I132" s="1">
        <v>44378</v>
      </c>
      <c r="J132">
        <v>17</v>
      </c>
      <c r="K132">
        <v>0</v>
      </c>
      <c r="L132" s="1">
        <v>44105</v>
      </c>
      <c r="M132">
        <v>1300</v>
      </c>
      <c r="N132" s="8" cm="1">
        <f t="array" ref="N132">_xlfn.SWITCH(Table1[[#This Row],[Subscription Type]],"Basic",10,"Premium",10,"Business",25,"Enterprise",27)</f>
        <v>25</v>
      </c>
      <c r="O132" s="9">
        <f>IF(Table1[[#This Row],[Number of Users]]-Table1[[#This Row],[Licenses Bought]]&lt;0, 0, Table1[[#This Row],[Number of Users]]-Table1[[#This Row],[Licenses Bought]])</f>
        <v>10</v>
      </c>
      <c r="P132" s="8">
        <f>Table1[[#This Row],[Upsell $ Per Non-Paying User]] * Table1[[#This Row],[Non-Paying Users]]</f>
        <v>250</v>
      </c>
      <c r="Q132">
        <f>IF(Table1[[#This Row],[Sales Month]]=MAX(Table1[Sales Month]),Table1[[#This Row],[Upsell $ Per Non-Paying User]]*Table1[[#This Row],[Non-Paying Users]],0)</f>
        <v>0</v>
      </c>
      <c r="R132" t="str" cm="1">
        <f t="array" ref="R132">_xlfn.IFS(Table1[[#This Row],[Current Upsell $]]=0," ",Table1[[#This Row],[Current Upsell $]]&gt;=400,"High",Table1[[#This Row],[Current Upsell $]]&gt;=100,"Medium",Table1[[#This Row],[Current Upsell $]]&lt;100,"Low")</f>
        <v xml:space="preserve"> </v>
      </c>
      <c r="S132" t="str">
        <f>_xlfn.CONCAT(Table1[[#This Row],[Subscription Type]]," ",Table1[[#This Row],[Upsell Priorities ]], " ",TEXT(Table1[[#This Row],[Current Upsell $]],"$#,#"))</f>
        <v>Business   $</v>
      </c>
      <c r="T132">
        <f>COUNTIF(Table1[Sales Month],Table1[[#This Row],[Sales Month]])</f>
        <v>147</v>
      </c>
    </row>
    <row r="133" spans="1:20" x14ac:dyDescent="0.2">
      <c r="A133">
        <v>100009</v>
      </c>
      <c r="B133" t="s">
        <v>1</v>
      </c>
      <c r="D133" s="1"/>
      <c r="E133" s="1"/>
      <c r="F133">
        <v>52</v>
      </c>
      <c r="G133">
        <v>59</v>
      </c>
      <c r="H133" s="1">
        <v>43862</v>
      </c>
      <c r="I133" s="1">
        <v>44378</v>
      </c>
      <c r="J133">
        <v>17</v>
      </c>
      <c r="K133">
        <v>0</v>
      </c>
      <c r="L133" s="1">
        <v>44136</v>
      </c>
      <c r="M133">
        <v>1300</v>
      </c>
      <c r="N133" s="8" cm="1">
        <f t="array" ref="N133">_xlfn.SWITCH(Table1[[#This Row],[Subscription Type]],"Basic",10,"Premium",10,"Business",25,"Enterprise",27)</f>
        <v>25</v>
      </c>
      <c r="O133" s="9">
        <f>IF(Table1[[#This Row],[Number of Users]]-Table1[[#This Row],[Licenses Bought]]&lt;0, 0, Table1[[#This Row],[Number of Users]]-Table1[[#This Row],[Licenses Bought]])</f>
        <v>7</v>
      </c>
      <c r="P133" s="8">
        <f>Table1[[#This Row],[Upsell $ Per Non-Paying User]] * Table1[[#This Row],[Non-Paying Users]]</f>
        <v>175</v>
      </c>
      <c r="Q133">
        <f>IF(Table1[[#This Row],[Sales Month]]=MAX(Table1[Sales Month]),Table1[[#This Row],[Upsell $ Per Non-Paying User]]*Table1[[#This Row],[Non-Paying Users]],0)</f>
        <v>0</v>
      </c>
      <c r="R133" t="str" cm="1">
        <f t="array" ref="R133">_xlfn.IFS(Table1[[#This Row],[Current Upsell $]]=0," ",Table1[[#This Row],[Current Upsell $]]&gt;=400,"High",Table1[[#This Row],[Current Upsell $]]&gt;=100,"Medium",Table1[[#This Row],[Current Upsell $]]&lt;100,"Low")</f>
        <v xml:space="preserve"> </v>
      </c>
      <c r="S133" t="str">
        <f>_xlfn.CONCAT(Table1[[#This Row],[Subscription Type]]," ",Table1[[#This Row],[Upsell Priorities ]], " ",TEXT(Table1[[#This Row],[Current Upsell $]],"$#,#"))</f>
        <v>Business   $</v>
      </c>
      <c r="T133">
        <f>COUNTIF(Table1[Sales Month],Table1[[#This Row],[Sales Month]])</f>
        <v>146</v>
      </c>
    </row>
    <row r="134" spans="1:20" x14ac:dyDescent="0.2">
      <c r="A134">
        <v>100009</v>
      </c>
      <c r="B134" t="s">
        <v>1</v>
      </c>
      <c r="D134" s="1"/>
      <c r="E134" s="1"/>
      <c r="F134">
        <v>52</v>
      </c>
      <c r="G134">
        <v>66</v>
      </c>
      <c r="H134" s="1">
        <v>43862</v>
      </c>
      <c r="I134" s="1">
        <v>44378</v>
      </c>
      <c r="J134">
        <v>17</v>
      </c>
      <c r="K134">
        <v>0</v>
      </c>
      <c r="L134" s="1">
        <v>44166</v>
      </c>
      <c r="M134">
        <v>1300</v>
      </c>
      <c r="N134" s="8" cm="1">
        <f t="array" ref="N134">_xlfn.SWITCH(Table1[[#This Row],[Subscription Type]],"Basic",10,"Premium",10,"Business",25,"Enterprise",27)</f>
        <v>25</v>
      </c>
      <c r="O134" s="9">
        <f>IF(Table1[[#This Row],[Number of Users]]-Table1[[#This Row],[Licenses Bought]]&lt;0, 0, Table1[[#This Row],[Number of Users]]-Table1[[#This Row],[Licenses Bought]])</f>
        <v>14</v>
      </c>
      <c r="P134" s="8">
        <f>Table1[[#This Row],[Upsell $ Per Non-Paying User]] * Table1[[#This Row],[Non-Paying Users]]</f>
        <v>350</v>
      </c>
      <c r="Q134">
        <f>IF(Table1[[#This Row],[Sales Month]]=MAX(Table1[Sales Month]),Table1[[#This Row],[Upsell $ Per Non-Paying User]]*Table1[[#This Row],[Non-Paying Users]],0)</f>
        <v>0</v>
      </c>
      <c r="R134" t="str" cm="1">
        <f t="array" ref="R134">_xlfn.IFS(Table1[[#This Row],[Current Upsell $]]=0," ",Table1[[#This Row],[Current Upsell $]]&gt;=400,"High",Table1[[#This Row],[Current Upsell $]]&gt;=100,"Medium",Table1[[#This Row],[Current Upsell $]]&lt;100,"Low")</f>
        <v xml:space="preserve"> </v>
      </c>
      <c r="S134" t="str">
        <f>_xlfn.CONCAT(Table1[[#This Row],[Subscription Type]]," ",Table1[[#This Row],[Upsell Priorities ]], " ",TEXT(Table1[[#This Row],[Current Upsell $]],"$#,#"))</f>
        <v>Business   $</v>
      </c>
      <c r="T134">
        <f>COUNTIF(Table1[Sales Month],Table1[[#This Row],[Sales Month]])</f>
        <v>153</v>
      </c>
    </row>
    <row r="135" spans="1:20" x14ac:dyDescent="0.2">
      <c r="A135">
        <v>100009</v>
      </c>
      <c r="B135" t="s">
        <v>1</v>
      </c>
      <c r="D135" s="1"/>
      <c r="E135" s="1"/>
      <c r="F135">
        <v>52</v>
      </c>
      <c r="G135">
        <v>56</v>
      </c>
      <c r="H135" s="1">
        <v>43862</v>
      </c>
      <c r="I135" s="1">
        <v>44378</v>
      </c>
      <c r="J135">
        <v>17</v>
      </c>
      <c r="K135">
        <v>0</v>
      </c>
      <c r="L135" s="1">
        <v>44197</v>
      </c>
      <c r="M135">
        <v>1300</v>
      </c>
      <c r="N135" s="8" cm="1">
        <f t="array" ref="N135">_xlfn.SWITCH(Table1[[#This Row],[Subscription Type]],"Basic",10,"Premium",10,"Business",25,"Enterprise",27)</f>
        <v>25</v>
      </c>
      <c r="O135" s="9">
        <f>IF(Table1[[#This Row],[Number of Users]]-Table1[[#This Row],[Licenses Bought]]&lt;0, 0, Table1[[#This Row],[Number of Users]]-Table1[[#This Row],[Licenses Bought]])</f>
        <v>4</v>
      </c>
      <c r="P135" s="8">
        <f>Table1[[#This Row],[Upsell $ Per Non-Paying User]] * Table1[[#This Row],[Non-Paying Users]]</f>
        <v>100</v>
      </c>
      <c r="Q135">
        <f>IF(Table1[[#This Row],[Sales Month]]=MAX(Table1[Sales Month]),Table1[[#This Row],[Upsell $ Per Non-Paying User]]*Table1[[#This Row],[Non-Paying Users]],0)</f>
        <v>0</v>
      </c>
      <c r="R135" t="str" cm="1">
        <f t="array" ref="R135">_xlfn.IFS(Table1[[#This Row],[Current Upsell $]]=0," ",Table1[[#This Row],[Current Upsell $]]&gt;=400,"High",Table1[[#This Row],[Current Upsell $]]&gt;=100,"Medium",Table1[[#This Row],[Current Upsell $]]&lt;100,"Low")</f>
        <v xml:space="preserve"> </v>
      </c>
      <c r="S135" t="str">
        <f>_xlfn.CONCAT(Table1[[#This Row],[Subscription Type]]," ",Table1[[#This Row],[Upsell Priorities ]], " ",TEXT(Table1[[#This Row],[Current Upsell $]],"$#,#"))</f>
        <v>Business   $</v>
      </c>
      <c r="T135">
        <f>COUNTIF(Table1[Sales Month],Table1[[#This Row],[Sales Month]])</f>
        <v>158</v>
      </c>
    </row>
    <row r="136" spans="1:20" x14ac:dyDescent="0.2">
      <c r="A136">
        <v>100009</v>
      </c>
      <c r="B136" t="s">
        <v>1</v>
      </c>
      <c r="D136" s="1"/>
      <c r="E136" s="1"/>
      <c r="F136">
        <v>52</v>
      </c>
      <c r="G136">
        <v>62</v>
      </c>
      <c r="H136" s="1">
        <v>43862</v>
      </c>
      <c r="I136" s="1">
        <v>44378</v>
      </c>
      <c r="J136">
        <v>17</v>
      </c>
      <c r="K136">
        <v>0</v>
      </c>
      <c r="L136" s="1">
        <v>44228</v>
      </c>
      <c r="M136">
        <v>1300</v>
      </c>
      <c r="N136" s="8" cm="1">
        <f t="array" ref="N136">_xlfn.SWITCH(Table1[[#This Row],[Subscription Type]],"Basic",10,"Premium",10,"Business",25,"Enterprise",27)</f>
        <v>25</v>
      </c>
      <c r="O136" s="9">
        <f>IF(Table1[[#This Row],[Number of Users]]-Table1[[#This Row],[Licenses Bought]]&lt;0, 0, Table1[[#This Row],[Number of Users]]-Table1[[#This Row],[Licenses Bought]])</f>
        <v>10</v>
      </c>
      <c r="P136" s="8">
        <f>Table1[[#This Row],[Upsell $ Per Non-Paying User]] * Table1[[#This Row],[Non-Paying Users]]</f>
        <v>250</v>
      </c>
      <c r="Q136">
        <f>IF(Table1[[#This Row],[Sales Month]]=MAX(Table1[Sales Month]),Table1[[#This Row],[Upsell $ Per Non-Paying User]]*Table1[[#This Row],[Non-Paying Users]],0)</f>
        <v>0</v>
      </c>
      <c r="R136" t="str" cm="1">
        <f t="array" ref="R136">_xlfn.IFS(Table1[[#This Row],[Current Upsell $]]=0," ",Table1[[#This Row],[Current Upsell $]]&gt;=400,"High",Table1[[#This Row],[Current Upsell $]]&gt;=100,"Medium",Table1[[#This Row],[Current Upsell $]]&lt;100,"Low")</f>
        <v xml:space="preserve"> </v>
      </c>
      <c r="S136" t="str">
        <f>_xlfn.CONCAT(Table1[[#This Row],[Subscription Type]]," ",Table1[[#This Row],[Upsell Priorities ]], " ",TEXT(Table1[[#This Row],[Current Upsell $]],"$#,#"))</f>
        <v>Business   $</v>
      </c>
      <c r="T136">
        <f>COUNTIF(Table1[Sales Month],Table1[[#This Row],[Sales Month]])</f>
        <v>175</v>
      </c>
    </row>
    <row r="137" spans="1:20" x14ac:dyDescent="0.2">
      <c r="A137">
        <v>100009</v>
      </c>
      <c r="B137" t="s">
        <v>1</v>
      </c>
      <c r="D137" s="1"/>
      <c r="E137" s="1"/>
      <c r="F137">
        <v>52</v>
      </c>
      <c r="G137">
        <v>61</v>
      </c>
      <c r="H137" s="1">
        <v>43862</v>
      </c>
      <c r="I137" s="1">
        <v>44378</v>
      </c>
      <c r="J137">
        <v>17</v>
      </c>
      <c r="K137">
        <v>0</v>
      </c>
      <c r="L137" s="1">
        <v>44256</v>
      </c>
      <c r="M137">
        <v>1300</v>
      </c>
      <c r="N137" s="8" cm="1">
        <f t="array" ref="N137">_xlfn.SWITCH(Table1[[#This Row],[Subscription Type]],"Basic",10,"Premium",10,"Business",25,"Enterprise",27)</f>
        <v>25</v>
      </c>
      <c r="O137" s="9">
        <f>IF(Table1[[#This Row],[Number of Users]]-Table1[[#This Row],[Licenses Bought]]&lt;0, 0, Table1[[#This Row],[Number of Users]]-Table1[[#This Row],[Licenses Bought]])</f>
        <v>9</v>
      </c>
      <c r="P137" s="8">
        <f>Table1[[#This Row],[Upsell $ Per Non-Paying User]] * Table1[[#This Row],[Non-Paying Users]]</f>
        <v>225</v>
      </c>
      <c r="Q137">
        <f>IF(Table1[[#This Row],[Sales Month]]=MAX(Table1[Sales Month]),Table1[[#This Row],[Upsell $ Per Non-Paying User]]*Table1[[#This Row],[Non-Paying Users]],0)</f>
        <v>0</v>
      </c>
      <c r="R137" t="str" cm="1">
        <f t="array" ref="R137">_xlfn.IFS(Table1[[#This Row],[Current Upsell $]]=0," ",Table1[[#This Row],[Current Upsell $]]&gt;=400,"High",Table1[[#This Row],[Current Upsell $]]&gt;=100,"Medium",Table1[[#This Row],[Current Upsell $]]&lt;100,"Low")</f>
        <v xml:space="preserve"> </v>
      </c>
      <c r="S137" t="str">
        <f>_xlfn.CONCAT(Table1[[#This Row],[Subscription Type]]," ",Table1[[#This Row],[Upsell Priorities ]], " ",TEXT(Table1[[#This Row],[Current Upsell $]],"$#,#"))</f>
        <v>Business   $</v>
      </c>
      <c r="T137">
        <f>COUNTIF(Table1[Sales Month],Table1[[#This Row],[Sales Month]])</f>
        <v>194</v>
      </c>
    </row>
    <row r="138" spans="1:20" x14ac:dyDescent="0.2">
      <c r="A138">
        <v>100009</v>
      </c>
      <c r="B138" t="s">
        <v>1</v>
      </c>
      <c r="D138" s="1"/>
      <c r="E138" s="1"/>
      <c r="F138">
        <v>52</v>
      </c>
      <c r="G138">
        <v>64</v>
      </c>
      <c r="H138" s="1">
        <v>43862</v>
      </c>
      <c r="I138" s="1">
        <v>44378</v>
      </c>
      <c r="J138">
        <v>17</v>
      </c>
      <c r="K138">
        <v>0</v>
      </c>
      <c r="L138" s="1">
        <v>44287</v>
      </c>
      <c r="M138">
        <v>1300</v>
      </c>
      <c r="N138" s="8" cm="1">
        <f t="array" ref="N138">_xlfn.SWITCH(Table1[[#This Row],[Subscription Type]],"Basic",10,"Premium",10,"Business",25,"Enterprise",27)</f>
        <v>25</v>
      </c>
      <c r="O138" s="9">
        <f>IF(Table1[[#This Row],[Number of Users]]-Table1[[#This Row],[Licenses Bought]]&lt;0, 0, Table1[[#This Row],[Number of Users]]-Table1[[#This Row],[Licenses Bought]])</f>
        <v>12</v>
      </c>
      <c r="P138" s="8">
        <f>Table1[[#This Row],[Upsell $ Per Non-Paying User]] * Table1[[#This Row],[Non-Paying Users]]</f>
        <v>300</v>
      </c>
      <c r="Q138">
        <f>IF(Table1[[#This Row],[Sales Month]]=MAX(Table1[Sales Month]),Table1[[#This Row],[Upsell $ Per Non-Paying User]]*Table1[[#This Row],[Non-Paying Users]],0)</f>
        <v>0</v>
      </c>
      <c r="R138" t="str" cm="1">
        <f t="array" ref="R138">_xlfn.IFS(Table1[[#This Row],[Current Upsell $]]=0," ",Table1[[#This Row],[Current Upsell $]]&gt;=400,"High",Table1[[#This Row],[Current Upsell $]]&gt;=100,"Medium",Table1[[#This Row],[Current Upsell $]]&lt;100,"Low")</f>
        <v xml:space="preserve"> </v>
      </c>
      <c r="S138" t="str">
        <f>_xlfn.CONCAT(Table1[[#This Row],[Subscription Type]]," ",Table1[[#This Row],[Upsell Priorities ]], " ",TEXT(Table1[[#This Row],[Current Upsell $]],"$#,#"))</f>
        <v>Business   $</v>
      </c>
      <c r="T138">
        <f>COUNTIF(Table1[Sales Month],Table1[[#This Row],[Sales Month]])</f>
        <v>208</v>
      </c>
    </row>
    <row r="139" spans="1:20" x14ac:dyDescent="0.2">
      <c r="A139">
        <v>100009</v>
      </c>
      <c r="B139" t="s">
        <v>1</v>
      </c>
      <c r="D139" s="1"/>
      <c r="E139" s="1"/>
      <c r="F139">
        <v>52</v>
      </c>
      <c r="G139">
        <v>63</v>
      </c>
      <c r="H139" s="1">
        <v>43862</v>
      </c>
      <c r="I139" s="1">
        <v>44378</v>
      </c>
      <c r="J139">
        <v>17</v>
      </c>
      <c r="K139">
        <v>0</v>
      </c>
      <c r="L139" s="1">
        <v>44317</v>
      </c>
      <c r="M139">
        <v>1300</v>
      </c>
      <c r="N139" s="8" cm="1">
        <f t="array" ref="N139">_xlfn.SWITCH(Table1[[#This Row],[Subscription Type]],"Basic",10,"Premium",10,"Business",25,"Enterprise",27)</f>
        <v>25</v>
      </c>
      <c r="O139" s="9">
        <f>IF(Table1[[#This Row],[Number of Users]]-Table1[[#This Row],[Licenses Bought]]&lt;0, 0, Table1[[#This Row],[Number of Users]]-Table1[[#This Row],[Licenses Bought]])</f>
        <v>11</v>
      </c>
      <c r="P139" s="8">
        <f>Table1[[#This Row],[Upsell $ Per Non-Paying User]] * Table1[[#This Row],[Non-Paying Users]]</f>
        <v>275</v>
      </c>
      <c r="Q139">
        <f>IF(Table1[[#This Row],[Sales Month]]=MAX(Table1[Sales Month]),Table1[[#This Row],[Upsell $ Per Non-Paying User]]*Table1[[#This Row],[Non-Paying Users]],0)</f>
        <v>0</v>
      </c>
      <c r="R139" t="str" cm="1">
        <f t="array" ref="R139">_xlfn.IFS(Table1[[#This Row],[Current Upsell $]]=0," ",Table1[[#This Row],[Current Upsell $]]&gt;=400,"High",Table1[[#This Row],[Current Upsell $]]&gt;=100,"Medium",Table1[[#This Row],[Current Upsell $]]&lt;100,"Low")</f>
        <v xml:space="preserve"> </v>
      </c>
      <c r="S139" t="str">
        <f>_xlfn.CONCAT(Table1[[#This Row],[Subscription Type]]," ",Table1[[#This Row],[Upsell Priorities ]], " ",TEXT(Table1[[#This Row],[Current Upsell $]],"$#,#"))</f>
        <v>Business   $</v>
      </c>
      <c r="T139">
        <f>COUNTIF(Table1[Sales Month],Table1[[#This Row],[Sales Month]])</f>
        <v>249</v>
      </c>
    </row>
    <row r="140" spans="1:20" x14ac:dyDescent="0.2">
      <c r="A140">
        <v>100009</v>
      </c>
      <c r="B140" t="s">
        <v>1</v>
      </c>
      <c r="D140" s="1"/>
      <c r="E140" s="1"/>
      <c r="F140">
        <v>52</v>
      </c>
      <c r="G140">
        <v>53</v>
      </c>
      <c r="H140" s="1">
        <v>43862</v>
      </c>
      <c r="I140" s="1">
        <v>44378</v>
      </c>
      <c r="J140">
        <v>17</v>
      </c>
      <c r="K140">
        <v>0</v>
      </c>
      <c r="L140" s="1">
        <v>44348</v>
      </c>
      <c r="M140">
        <v>1300</v>
      </c>
      <c r="N140" s="8" cm="1">
        <f t="array" ref="N140">_xlfn.SWITCH(Table1[[#This Row],[Subscription Type]],"Basic",10,"Premium",10,"Business",25,"Enterprise",27)</f>
        <v>25</v>
      </c>
      <c r="O140" s="9">
        <f>IF(Table1[[#This Row],[Number of Users]]-Table1[[#This Row],[Licenses Bought]]&lt;0, 0, Table1[[#This Row],[Number of Users]]-Table1[[#This Row],[Licenses Bought]])</f>
        <v>1</v>
      </c>
      <c r="P140" s="8">
        <f>Table1[[#This Row],[Upsell $ Per Non-Paying User]] * Table1[[#This Row],[Non-Paying Users]]</f>
        <v>25</v>
      </c>
      <c r="Q140">
        <f>IF(Table1[[#This Row],[Sales Month]]=MAX(Table1[Sales Month]),Table1[[#This Row],[Upsell $ Per Non-Paying User]]*Table1[[#This Row],[Non-Paying Users]],0)</f>
        <v>25</v>
      </c>
      <c r="R140" t="str" cm="1">
        <f t="array" ref="R140">_xlfn.IFS(Table1[[#This Row],[Current Upsell $]]=0," ",Table1[[#This Row],[Current Upsell $]]&gt;=400,"High",Table1[[#This Row],[Current Upsell $]]&gt;=100,"Medium",Table1[[#This Row],[Current Upsell $]]&lt;100,"Low")</f>
        <v>Low</v>
      </c>
      <c r="S140" t="str">
        <f>_xlfn.CONCAT(Table1[[#This Row],[Subscription Type]]," ",Table1[[#This Row],[Upsell Priorities ]], " ",TEXT(Table1[[#This Row],[Current Upsell $]],"$#,#"))</f>
        <v>Business Low $25</v>
      </c>
      <c r="T140">
        <f>COUNTIF(Table1[Sales Month],Table1[[#This Row],[Sales Month]])</f>
        <v>307</v>
      </c>
    </row>
    <row r="141" spans="1:20" x14ac:dyDescent="0.2">
      <c r="A141">
        <v>100010</v>
      </c>
      <c r="B141" t="s">
        <v>3</v>
      </c>
      <c r="F141">
        <v>0</v>
      </c>
      <c r="G141">
        <v>2</v>
      </c>
      <c r="H141" s="1">
        <v>43862</v>
      </c>
      <c r="I141" s="1">
        <v>44075</v>
      </c>
      <c r="J141">
        <v>7</v>
      </c>
      <c r="K141">
        <v>9</v>
      </c>
      <c r="L141" s="1">
        <v>43862</v>
      </c>
      <c r="M141">
        <v>0</v>
      </c>
      <c r="N141" s="8" cm="1">
        <f t="array" ref="N141">_xlfn.SWITCH(Table1[[#This Row],[Subscription Type]],"Basic",10,"Premium",10,"Business",25,"Enterprise",27)</f>
        <v>10</v>
      </c>
      <c r="O141" s="9">
        <f>IF(Table1[[#This Row],[Number of Users]]-Table1[[#This Row],[Licenses Bought]]&lt;0, 0, Table1[[#This Row],[Number of Users]]-Table1[[#This Row],[Licenses Bought]])</f>
        <v>2</v>
      </c>
      <c r="P141" s="8">
        <f>Table1[[#This Row],[Upsell $ Per Non-Paying User]] * Table1[[#This Row],[Non-Paying Users]]</f>
        <v>20</v>
      </c>
      <c r="Q141">
        <f>IF(Table1[[#This Row],[Sales Month]]=MAX(Table1[Sales Month]),Table1[[#This Row],[Upsell $ Per Non-Paying User]]*Table1[[#This Row],[Non-Paying Users]],0)</f>
        <v>0</v>
      </c>
      <c r="R141" t="str" cm="1">
        <f t="array" ref="R141">_xlfn.IFS(Table1[[#This Row],[Current Upsell $]]=0," ",Table1[[#This Row],[Current Upsell $]]&gt;=400,"High",Table1[[#This Row],[Current Upsell $]]&gt;=100,"Medium",Table1[[#This Row],[Current Upsell $]]&lt;100,"Low")</f>
        <v xml:space="preserve"> </v>
      </c>
      <c r="S141" t="str">
        <f>_xlfn.CONCAT(Table1[[#This Row],[Subscription Type]]," ",Table1[[#This Row],[Upsell Priorities ]], " ",TEXT(Table1[[#This Row],[Current Upsell $]],"$#,#"))</f>
        <v>Basic   $</v>
      </c>
      <c r="T141">
        <f>COUNTIF(Table1[Sales Month],Table1[[#This Row],[Sales Month]])</f>
        <v>10</v>
      </c>
    </row>
    <row r="142" spans="1:20" x14ac:dyDescent="0.2">
      <c r="A142">
        <v>100010</v>
      </c>
      <c r="B142" t="s">
        <v>3</v>
      </c>
      <c r="F142">
        <v>0</v>
      </c>
      <c r="G142">
        <v>2</v>
      </c>
      <c r="H142" s="1">
        <v>43862</v>
      </c>
      <c r="I142" s="1">
        <v>44075</v>
      </c>
      <c r="J142">
        <v>7</v>
      </c>
      <c r="K142">
        <v>9</v>
      </c>
      <c r="L142" s="1">
        <v>43891</v>
      </c>
      <c r="M142">
        <v>0</v>
      </c>
      <c r="N142" s="8" cm="1">
        <f t="array" ref="N142">_xlfn.SWITCH(Table1[[#This Row],[Subscription Type]],"Basic",10,"Premium",10,"Business",25,"Enterprise",27)</f>
        <v>10</v>
      </c>
      <c r="O142" s="9">
        <f>IF(Table1[[#This Row],[Number of Users]]-Table1[[#This Row],[Licenses Bought]]&lt;0, 0, Table1[[#This Row],[Number of Users]]-Table1[[#This Row],[Licenses Bought]])</f>
        <v>2</v>
      </c>
      <c r="P142" s="8">
        <f>Table1[[#This Row],[Upsell $ Per Non-Paying User]] * Table1[[#This Row],[Non-Paying Users]]</f>
        <v>20</v>
      </c>
      <c r="Q142">
        <f>IF(Table1[[#This Row],[Sales Month]]=MAX(Table1[Sales Month]),Table1[[#This Row],[Upsell $ Per Non-Paying User]]*Table1[[#This Row],[Non-Paying Users]],0)</f>
        <v>0</v>
      </c>
      <c r="R142" t="str" cm="1">
        <f t="array" ref="R142">_xlfn.IFS(Table1[[#This Row],[Current Upsell $]]=0," ",Table1[[#This Row],[Current Upsell $]]&gt;=400,"High",Table1[[#This Row],[Current Upsell $]]&gt;=100,"Medium",Table1[[#This Row],[Current Upsell $]]&lt;100,"Low")</f>
        <v xml:space="preserve"> </v>
      </c>
      <c r="S142" t="str">
        <f>_xlfn.CONCAT(Table1[[#This Row],[Subscription Type]]," ",Table1[[#This Row],[Upsell Priorities ]], " ",TEXT(Table1[[#This Row],[Current Upsell $]],"$#,#"))</f>
        <v>Basic   $</v>
      </c>
      <c r="T142">
        <f>COUNTIF(Table1[Sales Month],Table1[[#This Row],[Sales Month]])</f>
        <v>16</v>
      </c>
    </row>
    <row r="143" spans="1:20" x14ac:dyDescent="0.2">
      <c r="A143">
        <v>100010</v>
      </c>
      <c r="B143" t="s">
        <v>3</v>
      </c>
      <c r="F143">
        <v>0</v>
      </c>
      <c r="G143">
        <v>2</v>
      </c>
      <c r="H143" s="1">
        <v>43862</v>
      </c>
      <c r="I143" s="1">
        <v>44075</v>
      </c>
      <c r="J143">
        <v>7</v>
      </c>
      <c r="K143">
        <v>9</v>
      </c>
      <c r="L143" s="1">
        <v>43922</v>
      </c>
      <c r="M143">
        <v>0</v>
      </c>
      <c r="N143" s="8" cm="1">
        <f t="array" ref="N143">_xlfn.SWITCH(Table1[[#This Row],[Subscription Type]],"Basic",10,"Premium",10,"Business",25,"Enterprise",27)</f>
        <v>10</v>
      </c>
      <c r="O143" s="9">
        <f>IF(Table1[[#This Row],[Number of Users]]-Table1[[#This Row],[Licenses Bought]]&lt;0, 0, Table1[[#This Row],[Number of Users]]-Table1[[#This Row],[Licenses Bought]])</f>
        <v>2</v>
      </c>
      <c r="P143" s="8">
        <f>Table1[[#This Row],[Upsell $ Per Non-Paying User]] * Table1[[#This Row],[Non-Paying Users]]</f>
        <v>20</v>
      </c>
      <c r="Q143">
        <f>IF(Table1[[#This Row],[Sales Month]]=MAX(Table1[Sales Month]),Table1[[#This Row],[Upsell $ Per Non-Paying User]]*Table1[[#This Row],[Non-Paying Users]],0)</f>
        <v>0</v>
      </c>
      <c r="R143" t="str" cm="1">
        <f t="array" ref="R143">_xlfn.IFS(Table1[[#This Row],[Current Upsell $]]=0," ",Table1[[#This Row],[Current Upsell $]]&gt;=400,"High",Table1[[#This Row],[Current Upsell $]]&gt;=100,"Medium",Table1[[#This Row],[Current Upsell $]]&lt;100,"Low")</f>
        <v xml:space="preserve"> </v>
      </c>
      <c r="S143" t="str">
        <f>_xlfn.CONCAT(Table1[[#This Row],[Subscription Type]]," ",Table1[[#This Row],[Upsell Priorities ]], " ",TEXT(Table1[[#This Row],[Current Upsell $]],"$#,#"))</f>
        <v>Basic   $</v>
      </c>
      <c r="T143">
        <f>COUNTIF(Table1[Sales Month],Table1[[#This Row],[Sales Month]])</f>
        <v>24</v>
      </c>
    </row>
    <row r="144" spans="1:20" x14ac:dyDescent="0.2">
      <c r="A144">
        <v>100010</v>
      </c>
      <c r="B144" t="s">
        <v>3</v>
      </c>
      <c r="F144">
        <v>0</v>
      </c>
      <c r="G144">
        <v>2</v>
      </c>
      <c r="H144" s="1">
        <v>43862</v>
      </c>
      <c r="I144" s="1">
        <v>44075</v>
      </c>
      <c r="J144">
        <v>7</v>
      </c>
      <c r="K144">
        <v>9</v>
      </c>
      <c r="L144" s="1">
        <v>43952</v>
      </c>
      <c r="M144">
        <v>0</v>
      </c>
      <c r="N144" s="8" cm="1">
        <f t="array" ref="N144">_xlfn.SWITCH(Table1[[#This Row],[Subscription Type]],"Basic",10,"Premium",10,"Business",25,"Enterprise",27)</f>
        <v>10</v>
      </c>
      <c r="O144" s="9">
        <f>IF(Table1[[#This Row],[Number of Users]]-Table1[[#This Row],[Licenses Bought]]&lt;0, 0, Table1[[#This Row],[Number of Users]]-Table1[[#This Row],[Licenses Bought]])</f>
        <v>2</v>
      </c>
      <c r="P144" s="8">
        <f>Table1[[#This Row],[Upsell $ Per Non-Paying User]] * Table1[[#This Row],[Non-Paying Users]]</f>
        <v>20</v>
      </c>
      <c r="Q144">
        <f>IF(Table1[[#This Row],[Sales Month]]=MAX(Table1[Sales Month]),Table1[[#This Row],[Upsell $ Per Non-Paying User]]*Table1[[#This Row],[Non-Paying Users]],0)</f>
        <v>0</v>
      </c>
      <c r="R144" t="str" cm="1">
        <f t="array" ref="R144">_xlfn.IFS(Table1[[#This Row],[Current Upsell $]]=0," ",Table1[[#This Row],[Current Upsell $]]&gt;=400,"High",Table1[[#This Row],[Current Upsell $]]&gt;=100,"Medium",Table1[[#This Row],[Current Upsell $]]&lt;100,"Low")</f>
        <v xml:space="preserve"> </v>
      </c>
      <c r="S144" t="str">
        <f>_xlfn.CONCAT(Table1[[#This Row],[Subscription Type]]," ",Table1[[#This Row],[Upsell Priorities ]], " ",TEXT(Table1[[#This Row],[Current Upsell $]],"$#,#"))</f>
        <v>Basic   $</v>
      </c>
      <c r="T144">
        <f>COUNTIF(Table1[Sales Month],Table1[[#This Row],[Sales Month]])</f>
        <v>34</v>
      </c>
    </row>
    <row r="145" spans="1:20" x14ac:dyDescent="0.2">
      <c r="A145">
        <v>100010</v>
      </c>
      <c r="B145" t="s">
        <v>3</v>
      </c>
      <c r="F145">
        <v>0</v>
      </c>
      <c r="G145">
        <v>2</v>
      </c>
      <c r="H145" s="1">
        <v>43862</v>
      </c>
      <c r="I145" s="1">
        <v>44075</v>
      </c>
      <c r="J145">
        <v>7</v>
      </c>
      <c r="K145">
        <v>9</v>
      </c>
      <c r="L145" s="1">
        <v>43983</v>
      </c>
      <c r="M145">
        <v>0</v>
      </c>
      <c r="N145" s="8" cm="1">
        <f t="array" ref="N145">_xlfn.SWITCH(Table1[[#This Row],[Subscription Type]],"Basic",10,"Premium",10,"Business",25,"Enterprise",27)</f>
        <v>10</v>
      </c>
      <c r="O145" s="9">
        <f>IF(Table1[[#This Row],[Number of Users]]-Table1[[#This Row],[Licenses Bought]]&lt;0, 0, Table1[[#This Row],[Number of Users]]-Table1[[#This Row],[Licenses Bought]])</f>
        <v>2</v>
      </c>
      <c r="P145" s="8">
        <f>Table1[[#This Row],[Upsell $ Per Non-Paying User]] * Table1[[#This Row],[Non-Paying Users]]</f>
        <v>20</v>
      </c>
      <c r="Q145">
        <f>IF(Table1[[#This Row],[Sales Month]]=MAX(Table1[Sales Month]),Table1[[#This Row],[Upsell $ Per Non-Paying User]]*Table1[[#This Row],[Non-Paying Users]],0)</f>
        <v>0</v>
      </c>
      <c r="R145" t="str" cm="1">
        <f t="array" ref="R145">_xlfn.IFS(Table1[[#This Row],[Current Upsell $]]=0," ",Table1[[#This Row],[Current Upsell $]]&gt;=400,"High",Table1[[#This Row],[Current Upsell $]]&gt;=100,"Medium",Table1[[#This Row],[Current Upsell $]]&lt;100,"Low")</f>
        <v xml:space="preserve"> </v>
      </c>
      <c r="S145" t="str">
        <f>_xlfn.CONCAT(Table1[[#This Row],[Subscription Type]]," ",Table1[[#This Row],[Upsell Priorities ]], " ",TEXT(Table1[[#This Row],[Current Upsell $]],"$#,#"))</f>
        <v>Basic   $</v>
      </c>
      <c r="T145">
        <f>COUNTIF(Table1[Sales Month],Table1[[#This Row],[Sales Month]])</f>
        <v>54</v>
      </c>
    </row>
    <row r="146" spans="1:20" x14ac:dyDescent="0.2">
      <c r="A146">
        <v>100010</v>
      </c>
      <c r="B146" t="s">
        <v>3</v>
      </c>
      <c r="F146">
        <v>0</v>
      </c>
      <c r="G146">
        <v>2</v>
      </c>
      <c r="H146" s="1">
        <v>43862</v>
      </c>
      <c r="I146" s="1">
        <v>44075</v>
      </c>
      <c r="J146">
        <v>7</v>
      </c>
      <c r="K146">
        <v>9</v>
      </c>
      <c r="L146" s="1">
        <v>44013</v>
      </c>
      <c r="M146">
        <v>0</v>
      </c>
      <c r="N146" s="8" cm="1">
        <f t="array" ref="N146">_xlfn.SWITCH(Table1[[#This Row],[Subscription Type]],"Basic",10,"Premium",10,"Business",25,"Enterprise",27)</f>
        <v>10</v>
      </c>
      <c r="O146" s="9">
        <f>IF(Table1[[#This Row],[Number of Users]]-Table1[[#This Row],[Licenses Bought]]&lt;0, 0, Table1[[#This Row],[Number of Users]]-Table1[[#This Row],[Licenses Bought]])</f>
        <v>2</v>
      </c>
      <c r="P146" s="8">
        <f>Table1[[#This Row],[Upsell $ Per Non-Paying User]] * Table1[[#This Row],[Non-Paying Users]]</f>
        <v>20</v>
      </c>
      <c r="Q146">
        <f>IF(Table1[[#This Row],[Sales Month]]=MAX(Table1[Sales Month]),Table1[[#This Row],[Upsell $ Per Non-Paying User]]*Table1[[#This Row],[Non-Paying Users]],0)</f>
        <v>0</v>
      </c>
      <c r="R146" t="str" cm="1">
        <f t="array" ref="R146">_xlfn.IFS(Table1[[#This Row],[Current Upsell $]]=0," ",Table1[[#This Row],[Current Upsell $]]&gt;=400,"High",Table1[[#This Row],[Current Upsell $]]&gt;=100,"Medium",Table1[[#This Row],[Current Upsell $]]&lt;100,"Low")</f>
        <v xml:space="preserve"> </v>
      </c>
      <c r="S146" t="str">
        <f>_xlfn.CONCAT(Table1[[#This Row],[Subscription Type]]," ",Table1[[#This Row],[Upsell Priorities ]], " ",TEXT(Table1[[#This Row],[Current Upsell $]],"$#,#"))</f>
        <v>Basic   $</v>
      </c>
      <c r="T146">
        <f>COUNTIF(Table1[Sales Month],Table1[[#This Row],[Sales Month]])</f>
        <v>76</v>
      </c>
    </row>
    <row r="147" spans="1:20" x14ac:dyDescent="0.2">
      <c r="A147">
        <v>100010</v>
      </c>
      <c r="B147" t="s">
        <v>3</v>
      </c>
      <c r="F147">
        <v>0</v>
      </c>
      <c r="G147">
        <v>2</v>
      </c>
      <c r="H147" s="1">
        <v>43862</v>
      </c>
      <c r="I147" s="1">
        <v>44075</v>
      </c>
      <c r="J147">
        <v>7</v>
      </c>
      <c r="K147">
        <v>9</v>
      </c>
      <c r="L147" s="1">
        <v>44044</v>
      </c>
      <c r="M147">
        <v>0</v>
      </c>
      <c r="N147" s="8" cm="1">
        <f t="array" ref="N147">_xlfn.SWITCH(Table1[[#This Row],[Subscription Type]],"Basic",10,"Premium",10,"Business",25,"Enterprise",27)</f>
        <v>10</v>
      </c>
      <c r="O147" s="9">
        <f>IF(Table1[[#This Row],[Number of Users]]-Table1[[#This Row],[Licenses Bought]]&lt;0, 0, Table1[[#This Row],[Number of Users]]-Table1[[#This Row],[Licenses Bought]])</f>
        <v>2</v>
      </c>
      <c r="P147" s="8">
        <f>Table1[[#This Row],[Upsell $ Per Non-Paying User]] * Table1[[#This Row],[Non-Paying Users]]</f>
        <v>20</v>
      </c>
      <c r="Q147">
        <f>IF(Table1[[#This Row],[Sales Month]]=MAX(Table1[Sales Month]),Table1[[#This Row],[Upsell $ Per Non-Paying User]]*Table1[[#This Row],[Non-Paying Users]],0)</f>
        <v>0</v>
      </c>
      <c r="R147" t="str" cm="1">
        <f t="array" ref="R147">_xlfn.IFS(Table1[[#This Row],[Current Upsell $]]=0," ",Table1[[#This Row],[Current Upsell $]]&gt;=400,"High",Table1[[#This Row],[Current Upsell $]]&gt;=100,"Medium",Table1[[#This Row],[Current Upsell $]]&lt;100,"Low")</f>
        <v xml:space="preserve"> </v>
      </c>
      <c r="S147" t="str">
        <f>_xlfn.CONCAT(Table1[[#This Row],[Subscription Type]]," ",Table1[[#This Row],[Upsell Priorities ]], " ",TEXT(Table1[[#This Row],[Current Upsell $]],"$#,#"))</f>
        <v>Basic   $</v>
      </c>
      <c r="T147">
        <f>COUNTIF(Table1[Sales Month],Table1[[#This Row],[Sales Month]])</f>
        <v>104</v>
      </c>
    </row>
    <row r="148" spans="1:20" x14ac:dyDescent="0.2">
      <c r="A148">
        <v>100010</v>
      </c>
      <c r="B148" t="s">
        <v>3</v>
      </c>
      <c r="F148">
        <v>0</v>
      </c>
      <c r="G148">
        <v>2</v>
      </c>
      <c r="H148" s="1">
        <v>43862</v>
      </c>
      <c r="I148" s="1">
        <v>44075</v>
      </c>
      <c r="J148">
        <v>7</v>
      </c>
      <c r="K148">
        <v>9</v>
      </c>
      <c r="L148" s="1">
        <v>44075</v>
      </c>
      <c r="M148">
        <v>0</v>
      </c>
      <c r="N148" s="8" cm="1">
        <f t="array" ref="N148">_xlfn.SWITCH(Table1[[#This Row],[Subscription Type]],"Basic",10,"Premium",10,"Business",25,"Enterprise",27)</f>
        <v>10</v>
      </c>
      <c r="O148" s="9">
        <f>IF(Table1[[#This Row],[Number of Users]]-Table1[[#This Row],[Licenses Bought]]&lt;0, 0, Table1[[#This Row],[Number of Users]]-Table1[[#This Row],[Licenses Bought]])</f>
        <v>2</v>
      </c>
      <c r="P148" s="8">
        <f>Table1[[#This Row],[Upsell $ Per Non-Paying User]] * Table1[[#This Row],[Non-Paying Users]]</f>
        <v>20</v>
      </c>
      <c r="Q148">
        <f>IF(Table1[[#This Row],[Sales Month]]=MAX(Table1[Sales Month]),Table1[[#This Row],[Upsell $ Per Non-Paying User]]*Table1[[#This Row],[Non-Paying Users]],0)</f>
        <v>0</v>
      </c>
      <c r="R148" t="str" cm="1">
        <f t="array" ref="R148">_xlfn.IFS(Table1[[#This Row],[Current Upsell $]]=0," ",Table1[[#This Row],[Current Upsell $]]&gt;=400,"High",Table1[[#This Row],[Current Upsell $]]&gt;=100,"Medium",Table1[[#This Row],[Current Upsell $]]&lt;100,"Low")</f>
        <v xml:space="preserve"> </v>
      </c>
      <c r="S148" t="str">
        <f>_xlfn.CONCAT(Table1[[#This Row],[Subscription Type]]," ",Table1[[#This Row],[Upsell Priorities ]], " ",TEXT(Table1[[#This Row],[Current Upsell $]],"$#,#"))</f>
        <v>Basic   $</v>
      </c>
      <c r="T148">
        <f>COUNTIF(Table1[Sales Month],Table1[[#This Row],[Sales Month]])</f>
        <v>137</v>
      </c>
    </row>
    <row r="149" spans="1:20" x14ac:dyDescent="0.2">
      <c r="A149">
        <v>100011</v>
      </c>
      <c r="B149" t="s">
        <v>3</v>
      </c>
      <c r="D149" s="1"/>
      <c r="E149" s="1"/>
      <c r="F149">
        <v>0</v>
      </c>
      <c r="G149">
        <v>42</v>
      </c>
      <c r="H149" s="1">
        <v>43891</v>
      </c>
      <c r="I149" s="1">
        <v>44378</v>
      </c>
      <c r="J149">
        <v>16</v>
      </c>
      <c r="K149">
        <v>0</v>
      </c>
      <c r="L149" s="1">
        <v>43891</v>
      </c>
      <c r="M149">
        <v>0</v>
      </c>
      <c r="N149" s="8" cm="1">
        <f t="array" ref="N149">_xlfn.SWITCH(Table1[[#This Row],[Subscription Type]],"Basic",10,"Premium",10,"Business",25,"Enterprise",27)</f>
        <v>10</v>
      </c>
      <c r="O149" s="9">
        <f>IF(Table1[[#This Row],[Number of Users]]-Table1[[#This Row],[Licenses Bought]]&lt;0, 0, Table1[[#This Row],[Number of Users]]-Table1[[#This Row],[Licenses Bought]])</f>
        <v>42</v>
      </c>
      <c r="P149" s="8">
        <f>Table1[[#This Row],[Upsell $ Per Non-Paying User]] * Table1[[#This Row],[Non-Paying Users]]</f>
        <v>420</v>
      </c>
      <c r="Q149">
        <f>IF(Table1[[#This Row],[Sales Month]]=MAX(Table1[Sales Month]),Table1[[#This Row],[Upsell $ Per Non-Paying User]]*Table1[[#This Row],[Non-Paying Users]],0)</f>
        <v>0</v>
      </c>
      <c r="R149" t="str" cm="1">
        <f t="array" ref="R149">_xlfn.IFS(Table1[[#This Row],[Current Upsell $]]=0," ",Table1[[#This Row],[Current Upsell $]]&gt;=400,"High",Table1[[#This Row],[Current Upsell $]]&gt;=100,"Medium",Table1[[#This Row],[Current Upsell $]]&lt;100,"Low")</f>
        <v xml:space="preserve"> </v>
      </c>
      <c r="S149" t="str">
        <f>_xlfn.CONCAT(Table1[[#This Row],[Subscription Type]]," ",Table1[[#This Row],[Upsell Priorities ]], " ",TEXT(Table1[[#This Row],[Current Upsell $]],"$#,#"))</f>
        <v>Basic   $</v>
      </c>
      <c r="T149">
        <f>COUNTIF(Table1[Sales Month],Table1[[#This Row],[Sales Month]])</f>
        <v>16</v>
      </c>
    </row>
    <row r="150" spans="1:20" x14ac:dyDescent="0.2">
      <c r="A150">
        <v>100011</v>
      </c>
      <c r="B150" t="s">
        <v>1</v>
      </c>
      <c r="D150" s="1"/>
      <c r="E150" s="1"/>
      <c r="F150">
        <v>32</v>
      </c>
      <c r="G150">
        <v>51</v>
      </c>
      <c r="H150" s="1">
        <v>43891</v>
      </c>
      <c r="I150" s="1">
        <v>44378</v>
      </c>
      <c r="J150">
        <v>16</v>
      </c>
      <c r="K150">
        <v>0</v>
      </c>
      <c r="L150" s="1">
        <v>43922</v>
      </c>
      <c r="M150">
        <v>800</v>
      </c>
      <c r="N150" s="8" cm="1">
        <f t="array" ref="N150">_xlfn.SWITCH(Table1[[#This Row],[Subscription Type]],"Basic",10,"Premium",10,"Business",25,"Enterprise",27)</f>
        <v>25</v>
      </c>
      <c r="O150" s="9">
        <f>IF(Table1[[#This Row],[Number of Users]]-Table1[[#This Row],[Licenses Bought]]&lt;0, 0, Table1[[#This Row],[Number of Users]]-Table1[[#This Row],[Licenses Bought]])</f>
        <v>19</v>
      </c>
      <c r="P150" s="8">
        <f>Table1[[#This Row],[Upsell $ Per Non-Paying User]] * Table1[[#This Row],[Non-Paying Users]]</f>
        <v>475</v>
      </c>
      <c r="Q150">
        <f>IF(Table1[[#This Row],[Sales Month]]=MAX(Table1[Sales Month]),Table1[[#This Row],[Upsell $ Per Non-Paying User]]*Table1[[#This Row],[Non-Paying Users]],0)</f>
        <v>0</v>
      </c>
      <c r="R150" t="str" cm="1">
        <f t="array" ref="R150">_xlfn.IFS(Table1[[#This Row],[Current Upsell $]]=0," ",Table1[[#This Row],[Current Upsell $]]&gt;=400,"High",Table1[[#This Row],[Current Upsell $]]&gt;=100,"Medium",Table1[[#This Row],[Current Upsell $]]&lt;100,"Low")</f>
        <v xml:space="preserve"> </v>
      </c>
      <c r="S150" t="str">
        <f>_xlfn.CONCAT(Table1[[#This Row],[Subscription Type]]," ",Table1[[#This Row],[Upsell Priorities ]], " ",TEXT(Table1[[#This Row],[Current Upsell $]],"$#,#"))</f>
        <v>Business   $</v>
      </c>
      <c r="T150">
        <f>COUNTIF(Table1[Sales Month],Table1[[#This Row],[Sales Month]])</f>
        <v>24</v>
      </c>
    </row>
    <row r="151" spans="1:20" x14ac:dyDescent="0.2">
      <c r="A151">
        <v>100011</v>
      </c>
      <c r="B151" t="s">
        <v>1</v>
      </c>
      <c r="D151" s="1"/>
      <c r="E151" s="1"/>
      <c r="F151">
        <v>23</v>
      </c>
      <c r="G151">
        <v>48</v>
      </c>
      <c r="H151" s="1">
        <v>43891</v>
      </c>
      <c r="I151" s="1">
        <v>44378</v>
      </c>
      <c r="J151">
        <v>16</v>
      </c>
      <c r="K151">
        <v>0</v>
      </c>
      <c r="L151" s="1">
        <v>43952</v>
      </c>
      <c r="M151">
        <v>575</v>
      </c>
      <c r="N151" s="8" cm="1">
        <f t="array" ref="N151">_xlfn.SWITCH(Table1[[#This Row],[Subscription Type]],"Basic",10,"Premium",10,"Business",25,"Enterprise",27)</f>
        <v>25</v>
      </c>
      <c r="O151" s="9">
        <f>IF(Table1[[#This Row],[Number of Users]]-Table1[[#This Row],[Licenses Bought]]&lt;0, 0, Table1[[#This Row],[Number of Users]]-Table1[[#This Row],[Licenses Bought]])</f>
        <v>25</v>
      </c>
      <c r="P151" s="8">
        <f>Table1[[#This Row],[Upsell $ Per Non-Paying User]] * Table1[[#This Row],[Non-Paying Users]]</f>
        <v>625</v>
      </c>
      <c r="Q151">
        <f>IF(Table1[[#This Row],[Sales Month]]=MAX(Table1[Sales Month]),Table1[[#This Row],[Upsell $ Per Non-Paying User]]*Table1[[#This Row],[Non-Paying Users]],0)</f>
        <v>0</v>
      </c>
      <c r="R151" t="str" cm="1">
        <f t="array" ref="R151">_xlfn.IFS(Table1[[#This Row],[Current Upsell $]]=0," ",Table1[[#This Row],[Current Upsell $]]&gt;=400,"High",Table1[[#This Row],[Current Upsell $]]&gt;=100,"Medium",Table1[[#This Row],[Current Upsell $]]&lt;100,"Low")</f>
        <v xml:space="preserve"> </v>
      </c>
      <c r="S151" t="str">
        <f>_xlfn.CONCAT(Table1[[#This Row],[Subscription Type]]," ",Table1[[#This Row],[Upsell Priorities ]], " ",TEXT(Table1[[#This Row],[Current Upsell $]],"$#,#"))</f>
        <v>Business   $</v>
      </c>
      <c r="T151">
        <f>COUNTIF(Table1[Sales Month],Table1[[#This Row],[Sales Month]])</f>
        <v>34</v>
      </c>
    </row>
    <row r="152" spans="1:20" x14ac:dyDescent="0.2">
      <c r="A152">
        <v>100011</v>
      </c>
      <c r="B152" t="s">
        <v>1</v>
      </c>
      <c r="D152" s="1"/>
      <c r="E152" s="1"/>
      <c r="F152">
        <v>37</v>
      </c>
      <c r="G152">
        <v>39</v>
      </c>
      <c r="H152" s="1">
        <v>43891</v>
      </c>
      <c r="I152" s="1">
        <v>44378</v>
      </c>
      <c r="J152">
        <v>16</v>
      </c>
      <c r="K152">
        <v>0</v>
      </c>
      <c r="L152" s="1">
        <v>43983</v>
      </c>
      <c r="M152">
        <v>925</v>
      </c>
      <c r="N152" s="8" cm="1">
        <f t="array" ref="N152">_xlfn.SWITCH(Table1[[#This Row],[Subscription Type]],"Basic",10,"Premium",10,"Business",25,"Enterprise",27)</f>
        <v>25</v>
      </c>
      <c r="O152" s="9">
        <f>IF(Table1[[#This Row],[Number of Users]]-Table1[[#This Row],[Licenses Bought]]&lt;0, 0, Table1[[#This Row],[Number of Users]]-Table1[[#This Row],[Licenses Bought]])</f>
        <v>2</v>
      </c>
      <c r="P152" s="8">
        <f>Table1[[#This Row],[Upsell $ Per Non-Paying User]] * Table1[[#This Row],[Non-Paying Users]]</f>
        <v>50</v>
      </c>
      <c r="Q152">
        <f>IF(Table1[[#This Row],[Sales Month]]=MAX(Table1[Sales Month]),Table1[[#This Row],[Upsell $ Per Non-Paying User]]*Table1[[#This Row],[Non-Paying Users]],0)</f>
        <v>0</v>
      </c>
      <c r="R152" t="str" cm="1">
        <f t="array" ref="R152">_xlfn.IFS(Table1[[#This Row],[Current Upsell $]]=0," ",Table1[[#This Row],[Current Upsell $]]&gt;=400,"High",Table1[[#This Row],[Current Upsell $]]&gt;=100,"Medium",Table1[[#This Row],[Current Upsell $]]&lt;100,"Low")</f>
        <v xml:space="preserve"> </v>
      </c>
      <c r="S152" t="str">
        <f>_xlfn.CONCAT(Table1[[#This Row],[Subscription Type]]," ",Table1[[#This Row],[Upsell Priorities ]], " ",TEXT(Table1[[#This Row],[Current Upsell $]],"$#,#"))</f>
        <v>Business   $</v>
      </c>
      <c r="T152">
        <f>COUNTIF(Table1[Sales Month],Table1[[#This Row],[Sales Month]])</f>
        <v>54</v>
      </c>
    </row>
    <row r="153" spans="1:20" x14ac:dyDescent="0.2">
      <c r="A153">
        <v>100011</v>
      </c>
      <c r="B153" t="s">
        <v>1</v>
      </c>
      <c r="D153" s="1"/>
      <c r="E153" s="1"/>
      <c r="F153">
        <v>37</v>
      </c>
      <c r="G153">
        <v>47</v>
      </c>
      <c r="H153" s="1">
        <v>43891</v>
      </c>
      <c r="I153" s="1">
        <v>44378</v>
      </c>
      <c r="J153">
        <v>16</v>
      </c>
      <c r="K153">
        <v>0</v>
      </c>
      <c r="L153" s="1">
        <v>44013</v>
      </c>
      <c r="M153">
        <v>925</v>
      </c>
      <c r="N153" s="8" cm="1">
        <f t="array" ref="N153">_xlfn.SWITCH(Table1[[#This Row],[Subscription Type]],"Basic",10,"Premium",10,"Business",25,"Enterprise",27)</f>
        <v>25</v>
      </c>
      <c r="O153" s="9">
        <f>IF(Table1[[#This Row],[Number of Users]]-Table1[[#This Row],[Licenses Bought]]&lt;0, 0, Table1[[#This Row],[Number of Users]]-Table1[[#This Row],[Licenses Bought]])</f>
        <v>10</v>
      </c>
      <c r="P153" s="8">
        <f>Table1[[#This Row],[Upsell $ Per Non-Paying User]] * Table1[[#This Row],[Non-Paying Users]]</f>
        <v>250</v>
      </c>
      <c r="Q153">
        <f>IF(Table1[[#This Row],[Sales Month]]=MAX(Table1[Sales Month]),Table1[[#This Row],[Upsell $ Per Non-Paying User]]*Table1[[#This Row],[Non-Paying Users]],0)</f>
        <v>0</v>
      </c>
      <c r="R153" t="str" cm="1">
        <f t="array" ref="R153">_xlfn.IFS(Table1[[#This Row],[Current Upsell $]]=0," ",Table1[[#This Row],[Current Upsell $]]&gt;=400,"High",Table1[[#This Row],[Current Upsell $]]&gt;=100,"Medium",Table1[[#This Row],[Current Upsell $]]&lt;100,"Low")</f>
        <v xml:space="preserve"> </v>
      </c>
      <c r="S153" t="str">
        <f>_xlfn.CONCAT(Table1[[#This Row],[Subscription Type]]," ",Table1[[#This Row],[Upsell Priorities ]], " ",TEXT(Table1[[#This Row],[Current Upsell $]],"$#,#"))</f>
        <v>Business   $</v>
      </c>
      <c r="T153">
        <f>COUNTIF(Table1[Sales Month],Table1[[#This Row],[Sales Month]])</f>
        <v>76</v>
      </c>
    </row>
    <row r="154" spans="1:20" x14ac:dyDescent="0.2">
      <c r="A154">
        <v>100011</v>
      </c>
      <c r="B154" t="s">
        <v>1</v>
      </c>
      <c r="D154" s="1"/>
      <c r="E154" s="1"/>
      <c r="F154">
        <v>37</v>
      </c>
      <c r="G154">
        <v>44</v>
      </c>
      <c r="H154" s="1">
        <v>43891</v>
      </c>
      <c r="I154" s="1">
        <v>44378</v>
      </c>
      <c r="J154">
        <v>16</v>
      </c>
      <c r="K154">
        <v>0</v>
      </c>
      <c r="L154" s="1">
        <v>44044</v>
      </c>
      <c r="M154">
        <v>925</v>
      </c>
      <c r="N154" s="8" cm="1">
        <f t="array" ref="N154">_xlfn.SWITCH(Table1[[#This Row],[Subscription Type]],"Basic",10,"Premium",10,"Business",25,"Enterprise",27)</f>
        <v>25</v>
      </c>
      <c r="O154" s="9">
        <f>IF(Table1[[#This Row],[Number of Users]]-Table1[[#This Row],[Licenses Bought]]&lt;0, 0, Table1[[#This Row],[Number of Users]]-Table1[[#This Row],[Licenses Bought]])</f>
        <v>7</v>
      </c>
      <c r="P154" s="8">
        <f>Table1[[#This Row],[Upsell $ Per Non-Paying User]] * Table1[[#This Row],[Non-Paying Users]]</f>
        <v>175</v>
      </c>
      <c r="Q154">
        <f>IF(Table1[[#This Row],[Sales Month]]=MAX(Table1[Sales Month]),Table1[[#This Row],[Upsell $ Per Non-Paying User]]*Table1[[#This Row],[Non-Paying Users]],0)</f>
        <v>0</v>
      </c>
      <c r="R154" t="str" cm="1">
        <f t="array" ref="R154">_xlfn.IFS(Table1[[#This Row],[Current Upsell $]]=0," ",Table1[[#This Row],[Current Upsell $]]&gt;=400,"High",Table1[[#This Row],[Current Upsell $]]&gt;=100,"Medium",Table1[[#This Row],[Current Upsell $]]&lt;100,"Low")</f>
        <v xml:space="preserve"> </v>
      </c>
      <c r="S154" t="str">
        <f>_xlfn.CONCAT(Table1[[#This Row],[Subscription Type]]," ",Table1[[#This Row],[Upsell Priorities ]], " ",TEXT(Table1[[#This Row],[Current Upsell $]],"$#,#"))</f>
        <v>Business   $</v>
      </c>
      <c r="T154">
        <f>COUNTIF(Table1[Sales Month],Table1[[#This Row],[Sales Month]])</f>
        <v>104</v>
      </c>
    </row>
    <row r="155" spans="1:20" x14ac:dyDescent="0.2">
      <c r="A155">
        <v>100011</v>
      </c>
      <c r="B155" t="s">
        <v>1</v>
      </c>
      <c r="D155" s="1"/>
      <c r="E155" s="1"/>
      <c r="F155">
        <v>37</v>
      </c>
      <c r="G155">
        <v>44</v>
      </c>
      <c r="H155" s="1">
        <v>43891</v>
      </c>
      <c r="I155" s="1">
        <v>44378</v>
      </c>
      <c r="J155">
        <v>16</v>
      </c>
      <c r="K155">
        <v>0</v>
      </c>
      <c r="L155" s="1">
        <v>44075</v>
      </c>
      <c r="M155">
        <v>925</v>
      </c>
      <c r="N155" s="8" cm="1">
        <f t="array" ref="N155">_xlfn.SWITCH(Table1[[#This Row],[Subscription Type]],"Basic",10,"Premium",10,"Business",25,"Enterprise",27)</f>
        <v>25</v>
      </c>
      <c r="O155" s="9">
        <f>IF(Table1[[#This Row],[Number of Users]]-Table1[[#This Row],[Licenses Bought]]&lt;0, 0, Table1[[#This Row],[Number of Users]]-Table1[[#This Row],[Licenses Bought]])</f>
        <v>7</v>
      </c>
      <c r="P155" s="8">
        <f>Table1[[#This Row],[Upsell $ Per Non-Paying User]] * Table1[[#This Row],[Non-Paying Users]]</f>
        <v>175</v>
      </c>
      <c r="Q155">
        <f>IF(Table1[[#This Row],[Sales Month]]=MAX(Table1[Sales Month]),Table1[[#This Row],[Upsell $ Per Non-Paying User]]*Table1[[#This Row],[Non-Paying Users]],0)</f>
        <v>0</v>
      </c>
      <c r="R155" t="str" cm="1">
        <f t="array" ref="R155">_xlfn.IFS(Table1[[#This Row],[Current Upsell $]]=0," ",Table1[[#This Row],[Current Upsell $]]&gt;=400,"High",Table1[[#This Row],[Current Upsell $]]&gt;=100,"Medium",Table1[[#This Row],[Current Upsell $]]&lt;100,"Low")</f>
        <v xml:space="preserve"> </v>
      </c>
      <c r="S155" t="str">
        <f>_xlfn.CONCAT(Table1[[#This Row],[Subscription Type]]," ",Table1[[#This Row],[Upsell Priorities ]], " ",TEXT(Table1[[#This Row],[Current Upsell $]],"$#,#"))</f>
        <v>Business   $</v>
      </c>
      <c r="T155">
        <f>COUNTIF(Table1[Sales Month],Table1[[#This Row],[Sales Month]])</f>
        <v>137</v>
      </c>
    </row>
    <row r="156" spans="1:20" x14ac:dyDescent="0.2">
      <c r="A156">
        <v>100011</v>
      </c>
      <c r="B156" t="s">
        <v>1</v>
      </c>
      <c r="D156" s="1"/>
      <c r="E156" s="1"/>
      <c r="F156">
        <v>37</v>
      </c>
      <c r="G156">
        <v>44</v>
      </c>
      <c r="H156" s="1">
        <v>43891</v>
      </c>
      <c r="I156" s="1">
        <v>44378</v>
      </c>
      <c r="J156">
        <v>16</v>
      </c>
      <c r="K156">
        <v>0</v>
      </c>
      <c r="L156" s="1">
        <v>44105</v>
      </c>
      <c r="M156">
        <v>925</v>
      </c>
      <c r="N156" s="8" cm="1">
        <f t="array" ref="N156">_xlfn.SWITCH(Table1[[#This Row],[Subscription Type]],"Basic",10,"Premium",10,"Business",25,"Enterprise",27)</f>
        <v>25</v>
      </c>
      <c r="O156" s="9">
        <f>IF(Table1[[#This Row],[Number of Users]]-Table1[[#This Row],[Licenses Bought]]&lt;0, 0, Table1[[#This Row],[Number of Users]]-Table1[[#This Row],[Licenses Bought]])</f>
        <v>7</v>
      </c>
      <c r="P156" s="8">
        <f>Table1[[#This Row],[Upsell $ Per Non-Paying User]] * Table1[[#This Row],[Non-Paying Users]]</f>
        <v>175</v>
      </c>
      <c r="Q156">
        <f>IF(Table1[[#This Row],[Sales Month]]=MAX(Table1[Sales Month]),Table1[[#This Row],[Upsell $ Per Non-Paying User]]*Table1[[#This Row],[Non-Paying Users]],0)</f>
        <v>0</v>
      </c>
      <c r="R156" t="str" cm="1">
        <f t="array" ref="R156">_xlfn.IFS(Table1[[#This Row],[Current Upsell $]]=0," ",Table1[[#This Row],[Current Upsell $]]&gt;=400,"High",Table1[[#This Row],[Current Upsell $]]&gt;=100,"Medium",Table1[[#This Row],[Current Upsell $]]&lt;100,"Low")</f>
        <v xml:space="preserve"> </v>
      </c>
      <c r="S156" t="str">
        <f>_xlfn.CONCAT(Table1[[#This Row],[Subscription Type]]," ",Table1[[#This Row],[Upsell Priorities ]], " ",TEXT(Table1[[#This Row],[Current Upsell $]],"$#,#"))</f>
        <v>Business   $</v>
      </c>
      <c r="T156">
        <f>COUNTIF(Table1[Sales Month],Table1[[#This Row],[Sales Month]])</f>
        <v>147</v>
      </c>
    </row>
    <row r="157" spans="1:20" x14ac:dyDescent="0.2">
      <c r="A157">
        <v>100011</v>
      </c>
      <c r="B157" t="s">
        <v>1</v>
      </c>
      <c r="D157" s="1"/>
      <c r="E157" s="1"/>
      <c r="F157">
        <v>37</v>
      </c>
      <c r="G157">
        <v>49</v>
      </c>
      <c r="H157" s="1">
        <v>43891</v>
      </c>
      <c r="I157" s="1">
        <v>44378</v>
      </c>
      <c r="J157">
        <v>16</v>
      </c>
      <c r="K157">
        <v>0</v>
      </c>
      <c r="L157" s="1">
        <v>44136</v>
      </c>
      <c r="M157">
        <v>925</v>
      </c>
      <c r="N157" s="8" cm="1">
        <f t="array" ref="N157">_xlfn.SWITCH(Table1[[#This Row],[Subscription Type]],"Basic",10,"Premium",10,"Business",25,"Enterprise",27)</f>
        <v>25</v>
      </c>
      <c r="O157" s="9">
        <f>IF(Table1[[#This Row],[Number of Users]]-Table1[[#This Row],[Licenses Bought]]&lt;0, 0, Table1[[#This Row],[Number of Users]]-Table1[[#This Row],[Licenses Bought]])</f>
        <v>12</v>
      </c>
      <c r="P157" s="8">
        <f>Table1[[#This Row],[Upsell $ Per Non-Paying User]] * Table1[[#This Row],[Non-Paying Users]]</f>
        <v>300</v>
      </c>
      <c r="Q157">
        <f>IF(Table1[[#This Row],[Sales Month]]=MAX(Table1[Sales Month]),Table1[[#This Row],[Upsell $ Per Non-Paying User]]*Table1[[#This Row],[Non-Paying Users]],0)</f>
        <v>0</v>
      </c>
      <c r="R157" t="str" cm="1">
        <f t="array" ref="R157">_xlfn.IFS(Table1[[#This Row],[Current Upsell $]]=0," ",Table1[[#This Row],[Current Upsell $]]&gt;=400,"High",Table1[[#This Row],[Current Upsell $]]&gt;=100,"Medium",Table1[[#This Row],[Current Upsell $]]&lt;100,"Low")</f>
        <v xml:space="preserve"> </v>
      </c>
      <c r="S157" t="str">
        <f>_xlfn.CONCAT(Table1[[#This Row],[Subscription Type]]," ",Table1[[#This Row],[Upsell Priorities ]], " ",TEXT(Table1[[#This Row],[Current Upsell $]],"$#,#"))</f>
        <v>Business   $</v>
      </c>
      <c r="T157">
        <f>COUNTIF(Table1[Sales Month],Table1[[#This Row],[Sales Month]])</f>
        <v>146</v>
      </c>
    </row>
    <row r="158" spans="1:20" x14ac:dyDescent="0.2">
      <c r="A158">
        <v>100011</v>
      </c>
      <c r="B158" t="s">
        <v>1</v>
      </c>
      <c r="D158" s="1"/>
      <c r="E158" s="1"/>
      <c r="F158">
        <v>37</v>
      </c>
      <c r="G158">
        <v>39</v>
      </c>
      <c r="H158" s="1">
        <v>43891</v>
      </c>
      <c r="I158" s="1">
        <v>44378</v>
      </c>
      <c r="J158">
        <v>16</v>
      </c>
      <c r="K158">
        <v>0</v>
      </c>
      <c r="L158" s="1">
        <v>44166</v>
      </c>
      <c r="M158">
        <v>925</v>
      </c>
      <c r="N158" s="8" cm="1">
        <f t="array" ref="N158">_xlfn.SWITCH(Table1[[#This Row],[Subscription Type]],"Basic",10,"Premium",10,"Business",25,"Enterprise",27)</f>
        <v>25</v>
      </c>
      <c r="O158" s="9">
        <f>IF(Table1[[#This Row],[Number of Users]]-Table1[[#This Row],[Licenses Bought]]&lt;0, 0, Table1[[#This Row],[Number of Users]]-Table1[[#This Row],[Licenses Bought]])</f>
        <v>2</v>
      </c>
      <c r="P158" s="8">
        <f>Table1[[#This Row],[Upsell $ Per Non-Paying User]] * Table1[[#This Row],[Non-Paying Users]]</f>
        <v>50</v>
      </c>
      <c r="Q158">
        <f>IF(Table1[[#This Row],[Sales Month]]=MAX(Table1[Sales Month]),Table1[[#This Row],[Upsell $ Per Non-Paying User]]*Table1[[#This Row],[Non-Paying Users]],0)</f>
        <v>0</v>
      </c>
      <c r="R158" t="str" cm="1">
        <f t="array" ref="R158">_xlfn.IFS(Table1[[#This Row],[Current Upsell $]]=0," ",Table1[[#This Row],[Current Upsell $]]&gt;=400,"High",Table1[[#This Row],[Current Upsell $]]&gt;=100,"Medium",Table1[[#This Row],[Current Upsell $]]&lt;100,"Low")</f>
        <v xml:space="preserve"> </v>
      </c>
      <c r="S158" t="str">
        <f>_xlfn.CONCAT(Table1[[#This Row],[Subscription Type]]," ",Table1[[#This Row],[Upsell Priorities ]], " ",TEXT(Table1[[#This Row],[Current Upsell $]],"$#,#"))</f>
        <v>Business   $</v>
      </c>
      <c r="T158">
        <f>COUNTIF(Table1[Sales Month],Table1[[#This Row],[Sales Month]])</f>
        <v>153</v>
      </c>
    </row>
    <row r="159" spans="1:20" x14ac:dyDescent="0.2">
      <c r="A159">
        <v>100011</v>
      </c>
      <c r="B159" t="s">
        <v>1</v>
      </c>
      <c r="D159" s="1"/>
      <c r="E159" s="1"/>
      <c r="F159">
        <v>37</v>
      </c>
      <c r="G159">
        <v>47</v>
      </c>
      <c r="H159" s="1">
        <v>43891</v>
      </c>
      <c r="I159" s="1">
        <v>44378</v>
      </c>
      <c r="J159">
        <v>16</v>
      </c>
      <c r="K159">
        <v>0</v>
      </c>
      <c r="L159" s="1">
        <v>44197</v>
      </c>
      <c r="M159">
        <v>925</v>
      </c>
      <c r="N159" s="8" cm="1">
        <f t="array" ref="N159">_xlfn.SWITCH(Table1[[#This Row],[Subscription Type]],"Basic",10,"Premium",10,"Business",25,"Enterprise",27)</f>
        <v>25</v>
      </c>
      <c r="O159" s="9">
        <f>IF(Table1[[#This Row],[Number of Users]]-Table1[[#This Row],[Licenses Bought]]&lt;0, 0, Table1[[#This Row],[Number of Users]]-Table1[[#This Row],[Licenses Bought]])</f>
        <v>10</v>
      </c>
      <c r="P159" s="8">
        <f>Table1[[#This Row],[Upsell $ Per Non-Paying User]] * Table1[[#This Row],[Non-Paying Users]]</f>
        <v>250</v>
      </c>
      <c r="Q159">
        <f>IF(Table1[[#This Row],[Sales Month]]=MAX(Table1[Sales Month]),Table1[[#This Row],[Upsell $ Per Non-Paying User]]*Table1[[#This Row],[Non-Paying Users]],0)</f>
        <v>0</v>
      </c>
      <c r="R159" t="str" cm="1">
        <f t="array" ref="R159">_xlfn.IFS(Table1[[#This Row],[Current Upsell $]]=0," ",Table1[[#This Row],[Current Upsell $]]&gt;=400,"High",Table1[[#This Row],[Current Upsell $]]&gt;=100,"Medium",Table1[[#This Row],[Current Upsell $]]&lt;100,"Low")</f>
        <v xml:space="preserve"> </v>
      </c>
      <c r="S159" t="str">
        <f>_xlfn.CONCAT(Table1[[#This Row],[Subscription Type]]," ",Table1[[#This Row],[Upsell Priorities ]], " ",TEXT(Table1[[#This Row],[Current Upsell $]],"$#,#"))</f>
        <v>Business   $</v>
      </c>
      <c r="T159">
        <f>COUNTIF(Table1[Sales Month],Table1[[#This Row],[Sales Month]])</f>
        <v>158</v>
      </c>
    </row>
    <row r="160" spans="1:20" x14ac:dyDescent="0.2">
      <c r="A160">
        <v>100011</v>
      </c>
      <c r="B160" t="s">
        <v>1</v>
      </c>
      <c r="D160" s="1"/>
      <c r="E160" s="1"/>
      <c r="F160">
        <v>37</v>
      </c>
      <c r="G160">
        <v>49</v>
      </c>
      <c r="H160" s="1">
        <v>43891</v>
      </c>
      <c r="I160" s="1">
        <v>44378</v>
      </c>
      <c r="J160">
        <v>16</v>
      </c>
      <c r="K160">
        <v>0</v>
      </c>
      <c r="L160" s="1">
        <v>44228</v>
      </c>
      <c r="M160">
        <v>925</v>
      </c>
      <c r="N160" s="8" cm="1">
        <f t="array" ref="N160">_xlfn.SWITCH(Table1[[#This Row],[Subscription Type]],"Basic",10,"Premium",10,"Business",25,"Enterprise",27)</f>
        <v>25</v>
      </c>
      <c r="O160" s="9">
        <f>IF(Table1[[#This Row],[Number of Users]]-Table1[[#This Row],[Licenses Bought]]&lt;0, 0, Table1[[#This Row],[Number of Users]]-Table1[[#This Row],[Licenses Bought]])</f>
        <v>12</v>
      </c>
      <c r="P160" s="8">
        <f>Table1[[#This Row],[Upsell $ Per Non-Paying User]] * Table1[[#This Row],[Non-Paying Users]]</f>
        <v>300</v>
      </c>
      <c r="Q160">
        <f>IF(Table1[[#This Row],[Sales Month]]=MAX(Table1[Sales Month]),Table1[[#This Row],[Upsell $ Per Non-Paying User]]*Table1[[#This Row],[Non-Paying Users]],0)</f>
        <v>0</v>
      </c>
      <c r="R160" t="str" cm="1">
        <f t="array" ref="R160">_xlfn.IFS(Table1[[#This Row],[Current Upsell $]]=0," ",Table1[[#This Row],[Current Upsell $]]&gt;=400,"High",Table1[[#This Row],[Current Upsell $]]&gt;=100,"Medium",Table1[[#This Row],[Current Upsell $]]&lt;100,"Low")</f>
        <v xml:space="preserve"> </v>
      </c>
      <c r="S160" t="str">
        <f>_xlfn.CONCAT(Table1[[#This Row],[Subscription Type]]," ",Table1[[#This Row],[Upsell Priorities ]], " ",TEXT(Table1[[#This Row],[Current Upsell $]],"$#,#"))</f>
        <v>Business   $</v>
      </c>
      <c r="T160">
        <f>COUNTIF(Table1[Sales Month],Table1[[#This Row],[Sales Month]])</f>
        <v>175</v>
      </c>
    </row>
    <row r="161" spans="1:20" x14ac:dyDescent="0.2">
      <c r="A161">
        <v>100011</v>
      </c>
      <c r="B161" t="s">
        <v>1</v>
      </c>
      <c r="D161" s="1"/>
      <c r="E161" s="1"/>
      <c r="F161">
        <v>37</v>
      </c>
      <c r="G161">
        <v>34</v>
      </c>
      <c r="H161" s="1">
        <v>43891</v>
      </c>
      <c r="I161" s="1">
        <v>44378</v>
      </c>
      <c r="J161">
        <v>16</v>
      </c>
      <c r="K161">
        <v>0</v>
      </c>
      <c r="L161" s="1">
        <v>44256</v>
      </c>
      <c r="M161">
        <v>925</v>
      </c>
      <c r="N161" s="8" cm="1">
        <f t="array" ref="N161">_xlfn.SWITCH(Table1[[#This Row],[Subscription Type]],"Basic",10,"Premium",10,"Business",25,"Enterprise",27)</f>
        <v>25</v>
      </c>
      <c r="O161" s="9">
        <f>IF(Table1[[#This Row],[Number of Users]]-Table1[[#This Row],[Licenses Bought]]&lt;0, 0, Table1[[#This Row],[Number of Users]]-Table1[[#This Row],[Licenses Bought]])</f>
        <v>0</v>
      </c>
      <c r="P161" s="8">
        <f>Table1[[#This Row],[Upsell $ Per Non-Paying User]] * Table1[[#This Row],[Non-Paying Users]]</f>
        <v>0</v>
      </c>
      <c r="Q161">
        <f>IF(Table1[[#This Row],[Sales Month]]=MAX(Table1[Sales Month]),Table1[[#This Row],[Upsell $ Per Non-Paying User]]*Table1[[#This Row],[Non-Paying Users]],0)</f>
        <v>0</v>
      </c>
      <c r="R161" t="str" cm="1">
        <f t="array" ref="R161">_xlfn.IFS(Table1[[#This Row],[Current Upsell $]]=0," ",Table1[[#This Row],[Current Upsell $]]&gt;=400,"High",Table1[[#This Row],[Current Upsell $]]&gt;=100,"Medium",Table1[[#This Row],[Current Upsell $]]&lt;100,"Low")</f>
        <v xml:space="preserve"> </v>
      </c>
      <c r="S161" t="str">
        <f>_xlfn.CONCAT(Table1[[#This Row],[Subscription Type]]," ",Table1[[#This Row],[Upsell Priorities ]], " ",TEXT(Table1[[#This Row],[Current Upsell $]],"$#,#"))</f>
        <v>Business   $</v>
      </c>
      <c r="T161">
        <f>COUNTIF(Table1[Sales Month],Table1[[#This Row],[Sales Month]])</f>
        <v>194</v>
      </c>
    </row>
    <row r="162" spans="1:20" x14ac:dyDescent="0.2">
      <c r="A162">
        <v>100011</v>
      </c>
      <c r="B162" t="s">
        <v>1</v>
      </c>
      <c r="D162" s="1"/>
      <c r="E162" s="1"/>
      <c r="F162">
        <v>37</v>
      </c>
      <c r="G162">
        <v>39</v>
      </c>
      <c r="H162" s="1">
        <v>43891</v>
      </c>
      <c r="I162" s="1">
        <v>44378</v>
      </c>
      <c r="J162">
        <v>16</v>
      </c>
      <c r="K162">
        <v>0</v>
      </c>
      <c r="L162" s="1">
        <v>44287</v>
      </c>
      <c r="M162">
        <v>925</v>
      </c>
      <c r="N162" s="8" cm="1">
        <f t="array" ref="N162">_xlfn.SWITCH(Table1[[#This Row],[Subscription Type]],"Basic",10,"Premium",10,"Business",25,"Enterprise",27)</f>
        <v>25</v>
      </c>
      <c r="O162" s="9">
        <f>IF(Table1[[#This Row],[Number of Users]]-Table1[[#This Row],[Licenses Bought]]&lt;0, 0, Table1[[#This Row],[Number of Users]]-Table1[[#This Row],[Licenses Bought]])</f>
        <v>2</v>
      </c>
      <c r="P162" s="8">
        <f>Table1[[#This Row],[Upsell $ Per Non-Paying User]] * Table1[[#This Row],[Non-Paying Users]]</f>
        <v>50</v>
      </c>
      <c r="Q162">
        <f>IF(Table1[[#This Row],[Sales Month]]=MAX(Table1[Sales Month]),Table1[[#This Row],[Upsell $ Per Non-Paying User]]*Table1[[#This Row],[Non-Paying Users]],0)</f>
        <v>0</v>
      </c>
      <c r="R162" t="str" cm="1">
        <f t="array" ref="R162">_xlfn.IFS(Table1[[#This Row],[Current Upsell $]]=0," ",Table1[[#This Row],[Current Upsell $]]&gt;=400,"High",Table1[[#This Row],[Current Upsell $]]&gt;=100,"Medium",Table1[[#This Row],[Current Upsell $]]&lt;100,"Low")</f>
        <v xml:space="preserve"> </v>
      </c>
      <c r="S162" t="str">
        <f>_xlfn.CONCAT(Table1[[#This Row],[Subscription Type]]," ",Table1[[#This Row],[Upsell Priorities ]], " ",TEXT(Table1[[#This Row],[Current Upsell $]],"$#,#"))</f>
        <v>Business   $</v>
      </c>
      <c r="T162">
        <f>COUNTIF(Table1[Sales Month],Table1[[#This Row],[Sales Month]])</f>
        <v>208</v>
      </c>
    </row>
    <row r="163" spans="1:20" x14ac:dyDescent="0.2">
      <c r="A163">
        <v>100011</v>
      </c>
      <c r="B163" t="s">
        <v>1</v>
      </c>
      <c r="D163" s="1"/>
      <c r="E163" s="1"/>
      <c r="F163">
        <v>37</v>
      </c>
      <c r="G163">
        <v>43</v>
      </c>
      <c r="H163" s="1">
        <v>43891</v>
      </c>
      <c r="I163" s="1">
        <v>44378</v>
      </c>
      <c r="J163">
        <v>16</v>
      </c>
      <c r="K163">
        <v>0</v>
      </c>
      <c r="L163" s="1">
        <v>44317</v>
      </c>
      <c r="M163">
        <v>925</v>
      </c>
      <c r="N163" s="8" cm="1">
        <f t="array" ref="N163">_xlfn.SWITCH(Table1[[#This Row],[Subscription Type]],"Basic",10,"Premium",10,"Business",25,"Enterprise",27)</f>
        <v>25</v>
      </c>
      <c r="O163" s="9">
        <f>IF(Table1[[#This Row],[Number of Users]]-Table1[[#This Row],[Licenses Bought]]&lt;0, 0, Table1[[#This Row],[Number of Users]]-Table1[[#This Row],[Licenses Bought]])</f>
        <v>6</v>
      </c>
      <c r="P163" s="8">
        <f>Table1[[#This Row],[Upsell $ Per Non-Paying User]] * Table1[[#This Row],[Non-Paying Users]]</f>
        <v>150</v>
      </c>
      <c r="Q163">
        <f>IF(Table1[[#This Row],[Sales Month]]=MAX(Table1[Sales Month]),Table1[[#This Row],[Upsell $ Per Non-Paying User]]*Table1[[#This Row],[Non-Paying Users]],0)</f>
        <v>0</v>
      </c>
      <c r="R163" t="str" cm="1">
        <f t="array" ref="R163">_xlfn.IFS(Table1[[#This Row],[Current Upsell $]]=0," ",Table1[[#This Row],[Current Upsell $]]&gt;=400,"High",Table1[[#This Row],[Current Upsell $]]&gt;=100,"Medium",Table1[[#This Row],[Current Upsell $]]&lt;100,"Low")</f>
        <v xml:space="preserve"> </v>
      </c>
      <c r="S163" t="str">
        <f>_xlfn.CONCAT(Table1[[#This Row],[Subscription Type]]," ",Table1[[#This Row],[Upsell Priorities ]], " ",TEXT(Table1[[#This Row],[Current Upsell $]],"$#,#"))</f>
        <v>Business   $</v>
      </c>
      <c r="T163">
        <f>COUNTIF(Table1[Sales Month],Table1[[#This Row],[Sales Month]])</f>
        <v>249</v>
      </c>
    </row>
    <row r="164" spans="1:20" x14ac:dyDescent="0.2">
      <c r="A164">
        <v>100011</v>
      </c>
      <c r="B164" t="s">
        <v>1</v>
      </c>
      <c r="D164" s="1"/>
      <c r="E164" s="1"/>
      <c r="F164">
        <v>37</v>
      </c>
      <c r="G164">
        <v>41</v>
      </c>
      <c r="H164" s="1">
        <v>43891</v>
      </c>
      <c r="I164" s="1">
        <v>44378</v>
      </c>
      <c r="J164">
        <v>16</v>
      </c>
      <c r="K164">
        <v>0</v>
      </c>
      <c r="L164" s="1">
        <v>44348</v>
      </c>
      <c r="M164">
        <v>925</v>
      </c>
      <c r="N164" s="8" cm="1">
        <f t="array" ref="N164">_xlfn.SWITCH(Table1[[#This Row],[Subscription Type]],"Basic",10,"Premium",10,"Business",25,"Enterprise",27)</f>
        <v>25</v>
      </c>
      <c r="O164" s="9">
        <f>IF(Table1[[#This Row],[Number of Users]]-Table1[[#This Row],[Licenses Bought]]&lt;0, 0, Table1[[#This Row],[Number of Users]]-Table1[[#This Row],[Licenses Bought]])</f>
        <v>4</v>
      </c>
      <c r="P164" s="8">
        <f>Table1[[#This Row],[Upsell $ Per Non-Paying User]] * Table1[[#This Row],[Non-Paying Users]]</f>
        <v>100</v>
      </c>
      <c r="Q164">
        <f>IF(Table1[[#This Row],[Sales Month]]=MAX(Table1[Sales Month]),Table1[[#This Row],[Upsell $ Per Non-Paying User]]*Table1[[#This Row],[Non-Paying Users]],0)</f>
        <v>100</v>
      </c>
      <c r="R164" t="str" cm="1">
        <f t="array" ref="R164">_xlfn.IFS(Table1[[#This Row],[Current Upsell $]]=0," ",Table1[[#This Row],[Current Upsell $]]&gt;=400,"High",Table1[[#This Row],[Current Upsell $]]&gt;=100,"Medium",Table1[[#This Row],[Current Upsell $]]&lt;100,"Low")</f>
        <v>Medium</v>
      </c>
      <c r="S164" t="str">
        <f>_xlfn.CONCAT(Table1[[#This Row],[Subscription Type]]," ",Table1[[#This Row],[Upsell Priorities ]], " ",TEXT(Table1[[#This Row],[Current Upsell $]],"$#,#"))</f>
        <v>Business Medium $100</v>
      </c>
      <c r="T164">
        <f>COUNTIF(Table1[Sales Month],Table1[[#This Row],[Sales Month]])</f>
        <v>307</v>
      </c>
    </row>
    <row r="165" spans="1:20" x14ac:dyDescent="0.2">
      <c r="A165">
        <v>100012</v>
      </c>
      <c r="B165" t="s">
        <v>3</v>
      </c>
      <c r="D165" s="1"/>
      <c r="E165" s="1"/>
      <c r="F165">
        <v>0</v>
      </c>
      <c r="G165">
        <v>40</v>
      </c>
      <c r="H165" s="1">
        <v>43891</v>
      </c>
      <c r="I165" s="1">
        <v>44378</v>
      </c>
      <c r="J165">
        <v>16</v>
      </c>
      <c r="K165">
        <v>0</v>
      </c>
      <c r="L165" s="1">
        <v>43891</v>
      </c>
      <c r="M165">
        <v>0</v>
      </c>
      <c r="N165" s="8" cm="1">
        <f t="array" ref="N165">_xlfn.SWITCH(Table1[[#This Row],[Subscription Type]],"Basic",10,"Premium",10,"Business",25,"Enterprise",27)</f>
        <v>10</v>
      </c>
      <c r="O165" s="9">
        <f>IF(Table1[[#This Row],[Number of Users]]-Table1[[#This Row],[Licenses Bought]]&lt;0, 0, Table1[[#This Row],[Number of Users]]-Table1[[#This Row],[Licenses Bought]])</f>
        <v>40</v>
      </c>
      <c r="P165" s="8">
        <f>Table1[[#This Row],[Upsell $ Per Non-Paying User]] * Table1[[#This Row],[Non-Paying Users]]</f>
        <v>400</v>
      </c>
      <c r="Q165">
        <f>IF(Table1[[#This Row],[Sales Month]]=MAX(Table1[Sales Month]),Table1[[#This Row],[Upsell $ Per Non-Paying User]]*Table1[[#This Row],[Non-Paying Users]],0)</f>
        <v>0</v>
      </c>
      <c r="R165" t="str" cm="1">
        <f t="array" ref="R165">_xlfn.IFS(Table1[[#This Row],[Current Upsell $]]=0," ",Table1[[#This Row],[Current Upsell $]]&gt;=400,"High",Table1[[#This Row],[Current Upsell $]]&gt;=100,"Medium",Table1[[#This Row],[Current Upsell $]]&lt;100,"Low")</f>
        <v xml:space="preserve"> </v>
      </c>
      <c r="S165" t="str">
        <f>_xlfn.CONCAT(Table1[[#This Row],[Subscription Type]]," ",Table1[[#This Row],[Upsell Priorities ]], " ",TEXT(Table1[[#This Row],[Current Upsell $]],"$#,#"))</f>
        <v>Basic   $</v>
      </c>
      <c r="T165">
        <f>COUNTIF(Table1[Sales Month],Table1[[#This Row],[Sales Month]])</f>
        <v>16</v>
      </c>
    </row>
    <row r="166" spans="1:20" x14ac:dyDescent="0.2">
      <c r="A166">
        <v>100012</v>
      </c>
      <c r="B166" t="s">
        <v>0</v>
      </c>
      <c r="D166" s="1"/>
      <c r="E166" s="1"/>
      <c r="F166">
        <v>32</v>
      </c>
      <c r="G166">
        <v>41</v>
      </c>
      <c r="H166" s="1">
        <v>43891</v>
      </c>
      <c r="I166" s="1">
        <v>44378</v>
      </c>
      <c r="J166">
        <v>16</v>
      </c>
      <c r="K166">
        <v>0</v>
      </c>
      <c r="L166" s="1">
        <v>43922</v>
      </c>
      <c r="M166">
        <v>320</v>
      </c>
      <c r="N166" s="8" cm="1">
        <f t="array" ref="N166">_xlfn.SWITCH(Table1[[#This Row],[Subscription Type]],"Basic",10,"Premium",10,"Business",25,"Enterprise",27)</f>
        <v>10</v>
      </c>
      <c r="O166" s="9">
        <f>IF(Table1[[#This Row],[Number of Users]]-Table1[[#This Row],[Licenses Bought]]&lt;0, 0, Table1[[#This Row],[Number of Users]]-Table1[[#This Row],[Licenses Bought]])</f>
        <v>9</v>
      </c>
      <c r="P166" s="8">
        <f>Table1[[#This Row],[Upsell $ Per Non-Paying User]] * Table1[[#This Row],[Non-Paying Users]]</f>
        <v>90</v>
      </c>
      <c r="Q166">
        <f>IF(Table1[[#This Row],[Sales Month]]=MAX(Table1[Sales Month]),Table1[[#This Row],[Upsell $ Per Non-Paying User]]*Table1[[#This Row],[Non-Paying Users]],0)</f>
        <v>0</v>
      </c>
      <c r="R166" t="str" cm="1">
        <f t="array" ref="R166">_xlfn.IFS(Table1[[#This Row],[Current Upsell $]]=0," ",Table1[[#This Row],[Current Upsell $]]&gt;=400,"High",Table1[[#This Row],[Current Upsell $]]&gt;=100,"Medium",Table1[[#This Row],[Current Upsell $]]&lt;100,"Low")</f>
        <v xml:space="preserve"> </v>
      </c>
      <c r="S166" t="str">
        <f>_xlfn.CONCAT(Table1[[#This Row],[Subscription Type]]," ",Table1[[#This Row],[Upsell Priorities ]], " ",TEXT(Table1[[#This Row],[Current Upsell $]],"$#,#"))</f>
        <v>Premium   $</v>
      </c>
      <c r="T166">
        <f>COUNTIF(Table1[Sales Month],Table1[[#This Row],[Sales Month]])</f>
        <v>24</v>
      </c>
    </row>
    <row r="167" spans="1:20" x14ac:dyDescent="0.2">
      <c r="A167">
        <v>100012</v>
      </c>
      <c r="B167" t="s">
        <v>0</v>
      </c>
      <c r="D167" s="1"/>
      <c r="E167" s="1"/>
      <c r="F167">
        <v>23</v>
      </c>
      <c r="G167">
        <v>37</v>
      </c>
      <c r="H167" s="1">
        <v>43891</v>
      </c>
      <c r="I167" s="1">
        <v>44378</v>
      </c>
      <c r="J167">
        <v>16</v>
      </c>
      <c r="K167">
        <v>0</v>
      </c>
      <c r="L167" s="1">
        <v>43952</v>
      </c>
      <c r="M167">
        <v>230</v>
      </c>
      <c r="N167" s="8" cm="1">
        <f t="array" ref="N167">_xlfn.SWITCH(Table1[[#This Row],[Subscription Type]],"Basic",10,"Premium",10,"Business",25,"Enterprise",27)</f>
        <v>10</v>
      </c>
      <c r="O167" s="9">
        <f>IF(Table1[[#This Row],[Number of Users]]-Table1[[#This Row],[Licenses Bought]]&lt;0, 0, Table1[[#This Row],[Number of Users]]-Table1[[#This Row],[Licenses Bought]])</f>
        <v>14</v>
      </c>
      <c r="P167" s="8">
        <f>Table1[[#This Row],[Upsell $ Per Non-Paying User]] * Table1[[#This Row],[Non-Paying Users]]</f>
        <v>140</v>
      </c>
      <c r="Q167">
        <f>IF(Table1[[#This Row],[Sales Month]]=MAX(Table1[Sales Month]),Table1[[#This Row],[Upsell $ Per Non-Paying User]]*Table1[[#This Row],[Non-Paying Users]],0)</f>
        <v>0</v>
      </c>
      <c r="R167" t="str" cm="1">
        <f t="array" ref="R167">_xlfn.IFS(Table1[[#This Row],[Current Upsell $]]=0," ",Table1[[#This Row],[Current Upsell $]]&gt;=400,"High",Table1[[#This Row],[Current Upsell $]]&gt;=100,"Medium",Table1[[#This Row],[Current Upsell $]]&lt;100,"Low")</f>
        <v xml:space="preserve"> </v>
      </c>
      <c r="S167" t="str">
        <f>_xlfn.CONCAT(Table1[[#This Row],[Subscription Type]]," ",Table1[[#This Row],[Upsell Priorities ]], " ",TEXT(Table1[[#This Row],[Current Upsell $]],"$#,#"))</f>
        <v>Premium   $</v>
      </c>
      <c r="T167">
        <f>COUNTIF(Table1[Sales Month],Table1[[#This Row],[Sales Month]])</f>
        <v>34</v>
      </c>
    </row>
    <row r="168" spans="1:20" x14ac:dyDescent="0.2">
      <c r="A168">
        <v>100012</v>
      </c>
      <c r="B168" t="s">
        <v>0</v>
      </c>
      <c r="D168" s="1"/>
      <c r="E168" s="1"/>
      <c r="F168">
        <v>30</v>
      </c>
      <c r="G168">
        <v>45</v>
      </c>
      <c r="H168" s="1">
        <v>43891</v>
      </c>
      <c r="I168" s="1">
        <v>44378</v>
      </c>
      <c r="J168">
        <v>16</v>
      </c>
      <c r="K168">
        <v>0</v>
      </c>
      <c r="L168" s="1">
        <v>43983</v>
      </c>
      <c r="M168">
        <v>300</v>
      </c>
      <c r="N168" s="8" cm="1">
        <f t="array" ref="N168">_xlfn.SWITCH(Table1[[#This Row],[Subscription Type]],"Basic",10,"Premium",10,"Business",25,"Enterprise",27)</f>
        <v>10</v>
      </c>
      <c r="O168" s="9">
        <f>IF(Table1[[#This Row],[Number of Users]]-Table1[[#This Row],[Licenses Bought]]&lt;0, 0, Table1[[#This Row],[Number of Users]]-Table1[[#This Row],[Licenses Bought]])</f>
        <v>15</v>
      </c>
      <c r="P168" s="8">
        <f>Table1[[#This Row],[Upsell $ Per Non-Paying User]] * Table1[[#This Row],[Non-Paying Users]]</f>
        <v>150</v>
      </c>
      <c r="Q168">
        <f>IF(Table1[[#This Row],[Sales Month]]=MAX(Table1[Sales Month]),Table1[[#This Row],[Upsell $ Per Non-Paying User]]*Table1[[#This Row],[Non-Paying Users]],0)</f>
        <v>0</v>
      </c>
      <c r="R168" t="str" cm="1">
        <f t="array" ref="R168">_xlfn.IFS(Table1[[#This Row],[Current Upsell $]]=0," ",Table1[[#This Row],[Current Upsell $]]&gt;=400,"High",Table1[[#This Row],[Current Upsell $]]&gt;=100,"Medium",Table1[[#This Row],[Current Upsell $]]&lt;100,"Low")</f>
        <v xml:space="preserve"> </v>
      </c>
      <c r="S168" t="str">
        <f>_xlfn.CONCAT(Table1[[#This Row],[Subscription Type]]," ",Table1[[#This Row],[Upsell Priorities ]], " ",TEXT(Table1[[#This Row],[Current Upsell $]],"$#,#"))</f>
        <v>Premium   $</v>
      </c>
      <c r="T168">
        <f>COUNTIF(Table1[Sales Month],Table1[[#This Row],[Sales Month]])</f>
        <v>54</v>
      </c>
    </row>
    <row r="169" spans="1:20" x14ac:dyDescent="0.2">
      <c r="A169">
        <v>100012</v>
      </c>
      <c r="B169" t="s">
        <v>0</v>
      </c>
      <c r="D169" s="1"/>
      <c r="E169" s="1"/>
      <c r="F169">
        <v>32</v>
      </c>
      <c r="G169">
        <v>41</v>
      </c>
      <c r="H169" s="1">
        <v>43891</v>
      </c>
      <c r="I169" s="1">
        <v>44378</v>
      </c>
      <c r="J169">
        <v>16</v>
      </c>
      <c r="K169">
        <v>0</v>
      </c>
      <c r="L169" s="1">
        <v>44013</v>
      </c>
      <c r="M169">
        <v>320</v>
      </c>
      <c r="N169" s="8" cm="1">
        <f t="array" ref="N169">_xlfn.SWITCH(Table1[[#This Row],[Subscription Type]],"Basic",10,"Premium",10,"Business",25,"Enterprise",27)</f>
        <v>10</v>
      </c>
      <c r="O169" s="9">
        <f>IF(Table1[[#This Row],[Number of Users]]-Table1[[#This Row],[Licenses Bought]]&lt;0, 0, Table1[[#This Row],[Number of Users]]-Table1[[#This Row],[Licenses Bought]])</f>
        <v>9</v>
      </c>
      <c r="P169" s="8">
        <f>Table1[[#This Row],[Upsell $ Per Non-Paying User]] * Table1[[#This Row],[Non-Paying Users]]</f>
        <v>90</v>
      </c>
      <c r="Q169">
        <f>IF(Table1[[#This Row],[Sales Month]]=MAX(Table1[Sales Month]),Table1[[#This Row],[Upsell $ Per Non-Paying User]]*Table1[[#This Row],[Non-Paying Users]],0)</f>
        <v>0</v>
      </c>
      <c r="R169" t="str" cm="1">
        <f t="array" ref="R169">_xlfn.IFS(Table1[[#This Row],[Current Upsell $]]=0," ",Table1[[#This Row],[Current Upsell $]]&gt;=400,"High",Table1[[#This Row],[Current Upsell $]]&gt;=100,"Medium",Table1[[#This Row],[Current Upsell $]]&lt;100,"Low")</f>
        <v xml:space="preserve"> </v>
      </c>
      <c r="S169" t="str">
        <f>_xlfn.CONCAT(Table1[[#This Row],[Subscription Type]]," ",Table1[[#This Row],[Upsell Priorities ]], " ",TEXT(Table1[[#This Row],[Current Upsell $]],"$#,#"))</f>
        <v>Premium   $</v>
      </c>
      <c r="T169">
        <f>COUNTIF(Table1[Sales Month],Table1[[#This Row],[Sales Month]])</f>
        <v>76</v>
      </c>
    </row>
    <row r="170" spans="1:20" x14ac:dyDescent="0.2">
      <c r="A170">
        <v>100012</v>
      </c>
      <c r="B170" t="s">
        <v>0</v>
      </c>
      <c r="D170" s="1"/>
      <c r="E170" s="1"/>
      <c r="F170">
        <v>32</v>
      </c>
      <c r="G170">
        <v>33</v>
      </c>
      <c r="H170" s="1">
        <v>43891</v>
      </c>
      <c r="I170" s="1">
        <v>44378</v>
      </c>
      <c r="J170">
        <v>16</v>
      </c>
      <c r="K170">
        <v>0</v>
      </c>
      <c r="L170" s="1">
        <v>44044</v>
      </c>
      <c r="M170">
        <v>320</v>
      </c>
      <c r="N170" s="8" cm="1">
        <f t="array" ref="N170">_xlfn.SWITCH(Table1[[#This Row],[Subscription Type]],"Basic",10,"Premium",10,"Business",25,"Enterprise",27)</f>
        <v>10</v>
      </c>
      <c r="O170" s="9">
        <f>IF(Table1[[#This Row],[Number of Users]]-Table1[[#This Row],[Licenses Bought]]&lt;0, 0, Table1[[#This Row],[Number of Users]]-Table1[[#This Row],[Licenses Bought]])</f>
        <v>1</v>
      </c>
      <c r="P170" s="8">
        <f>Table1[[#This Row],[Upsell $ Per Non-Paying User]] * Table1[[#This Row],[Non-Paying Users]]</f>
        <v>10</v>
      </c>
      <c r="Q170">
        <f>IF(Table1[[#This Row],[Sales Month]]=MAX(Table1[Sales Month]),Table1[[#This Row],[Upsell $ Per Non-Paying User]]*Table1[[#This Row],[Non-Paying Users]],0)</f>
        <v>0</v>
      </c>
      <c r="R170" t="str" cm="1">
        <f t="array" ref="R170">_xlfn.IFS(Table1[[#This Row],[Current Upsell $]]=0," ",Table1[[#This Row],[Current Upsell $]]&gt;=400,"High",Table1[[#This Row],[Current Upsell $]]&gt;=100,"Medium",Table1[[#This Row],[Current Upsell $]]&lt;100,"Low")</f>
        <v xml:space="preserve"> </v>
      </c>
      <c r="S170" t="str">
        <f>_xlfn.CONCAT(Table1[[#This Row],[Subscription Type]]," ",Table1[[#This Row],[Upsell Priorities ]], " ",TEXT(Table1[[#This Row],[Current Upsell $]],"$#,#"))</f>
        <v>Premium   $</v>
      </c>
      <c r="T170">
        <f>COUNTIF(Table1[Sales Month],Table1[[#This Row],[Sales Month]])</f>
        <v>104</v>
      </c>
    </row>
    <row r="171" spans="1:20" x14ac:dyDescent="0.2">
      <c r="A171">
        <v>100012</v>
      </c>
      <c r="B171" t="s">
        <v>0</v>
      </c>
      <c r="D171" s="1"/>
      <c r="E171" s="1"/>
      <c r="F171">
        <v>32</v>
      </c>
      <c r="G171">
        <v>48</v>
      </c>
      <c r="H171" s="1">
        <v>43891</v>
      </c>
      <c r="I171" s="1">
        <v>44378</v>
      </c>
      <c r="J171">
        <v>16</v>
      </c>
      <c r="K171">
        <v>0</v>
      </c>
      <c r="L171" s="1">
        <v>44075</v>
      </c>
      <c r="M171">
        <v>320</v>
      </c>
      <c r="N171" s="8" cm="1">
        <f t="array" ref="N171">_xlfn.SWITCH(Table1[[#This Row],[Subscription Type]],"Basic",10,"Premium",10,"Business",25,"Enterprise",27)</f>
        <v>10</v>
      </c>
      <c r="O171" s="9">
        <f>IF(Table1[[#This Row],[Number of Users]]-Table1[[#This Row],[Licenses Bought]]&lt;0, 0, Table1[[#This Row],[Number of Users]]-Table1[[#This Row],[Licenses Bought]])</f>
        <v>16</v>
      </c>
      <c r="P171" s="8">
        <f>Table1[[#This Row],[Upsell $ Per Non-Paying User]] * Table1[[#This Row],[Non-Paying Users]]</f>
        <v>160</v>
      </c>
      <c r="Q171">
        <f>IF(Table1[[#This Row],[Sales Month]]=MAX(Table1[Sales Month]),Table1[[#This Row],[Upsell $ Per Non-Paying User]]*Table1[[#This Row],[Non-Paying Users]],0)</f>
        <v>0</v>
      </c>
      <c r="R171" t="str" cm="1">
        <f t="array" ref="R171">_xlfn.IFS(Table1[[#This Row],[Current Upsell $]]=0," ",Table1[[#This Row],[Current Upsell $]]&gt;=400,"High",Table1[[#This Row],[Current Upsell $]]&gt;=100,"Medium",Table1[[#This Row],[Current Upsell $]]&lt;100,"Low")</f>
        <v xml:space="preserve"> </v>
      </c>
      <c r="S171" t="str">
        <f>_xlfn.CONCAT(Table1[[#This Row],[Subscription Type]]," ",Table1[[#This Row],[Upsell Priorities ]], " ",TEXT(Table1[[#This Row],[Current Upsell $]],"$#,#"))</f>
        <v>Premium   $</v>
      </c>
      <c r="T171">
        <f>COUNTIF(Table1[Sales Month],Table1[[#This Row],[Sales Month]])</f>
        <v>137</v>
      </c>
    </row>
    <row r="172" spans="1:20" x14ac:dyDescent="0.2">
      <c r="A172">
        <v>100012</v>
      </c>
      <c r="B172" t="s">
        <v>0</v>
      </c>
      <c r="D172" s="1"/>
      <c r="E172" s="1"/>
      <c r="F172">
        <v>32</v>
      </c>
      <c r="G172">
        <v>39</v>
      </c>
      <c r="H172" s="1">
        <v>43891</v>
      </c>
      <c r="I172" s="1">
        <v>44378</v>
      </c>
      <c r="J172">
        <v>16</v>
      </c>
      <c r="K172">
        <v>0</v>
      </c>
      <c r="L172" s="1">
        <v>44105</v>
      </c>
      <c r="M172">
        <v>320</v>
      </c>
      <c r="N172" s="8" cm="1">
        <f t="array" ref="N172">_xlfn.SWITCH(Table1[[#This Row],[Subscription Type]],"Basic",10,"Premium",10,"Business",25,"Enterprise",27)</f>
        <v>10</v>
      </c>
      <c r="O172" s="9">
        <f>IF(Table1[[#This Row],[Number of Users]]-Table1[[#This Row],[Licenses Bought]]&lt;0, 0, Table1[[#This Row],[Number of Users]]-Table1[[#This Row],[Licenses Bought]])</f>
        <v>7</v>
      </c>
      <c r="P172" s="8">
        <f>Table1[[#This Row],[Upsell $ Per Non-Paying User]] * Table1[[#This Row],[Non-Paying Users]]</f>
        <v>70</v>
      </c>
      <c r="Q172">
        <f>IF(Table1[[#This Row],[Sales Month]]=MAX(Table1[Sales Month]),Table1[[#This Row],[Upsell $ Per Non-Paying User]]*Table1[[#This Row],[Non-Paying Users]],0)</f>
        <v>0</v>
      </c>
      <c r="R172" t="str" cm="1">
        <f t="array" ref="R172">_xlfn.IFS(Table1[[#This Row],[Current Upsell $]]=0," ",Table1[[#This Row],[Current Upsell $]]&gt;=400,"High",Table1[[#This Row],[Current Upsell $]]&gt;=100,"Medium",Table1[[#This Row],[Current Upsell $]]&lt;100,"Low")</f>
        <v xml:space="preserve"> </v>
      </c>
      <c r="S172" t="str">
        <f>_xlfn.CONCAT(Table1[[#This Row],[Subscription Type]]," ",Table1[[#This Row],[Upsell Priorities ]], " ",TEXT(Table1[[#This Row],[Current Upsell $]],"$#,#"))</f>
        <v>Premium   $</v>
      </c>
      <c r="T172">
        <f>COUNTIF(Table1[Sales Month],Table1[[#This Row],[Sales Month]])</f>
        <v>147</v>
      </c>
    </row>
    <row r="173" spans="1:20" x14ac:dyDescent="0.2">
      <c r="A173">
        <v>100012</v>
      </c>
      <c r="B173" t="s">
        <v>0</v>
      </c>
      <c r="D173" s="1"/>
      <c r="E173" s="1"/>
      <c r="F173">
        <v>32</v>
      </c>
      <c r="G173">
        <v>37</v>
      </c>
      <c r="H173" s="1">
        <v>43891</v>
      </c>
      <c r="I173" s="1">
        <v>44378</v>
      </c>
      <c r="J173">
        <v>16</v>
      </c>
      <c r="K173">
        <v>0</v>
      </c>
      <c r="L173" s="1">
        <v>44136</v>
      </c>
      <c r="M173">
        <v>320</v>
      </c>
      <c r="N173" s="8" cm="1">
        <f t="array" ref="N173">_xlfn.SWITCH(Table1[[#This Row],[Subscription Type]],"Basic",10,"Premium",10,"Business",25,"Enterprise",27)</f>
        <v>10</v>
      </c>
      <c r="O173" s="9">
        <f>IF(Table1[[#This Row],[Number of Users]]-Table1[[#This Row],[Licenses Bought]]&lt;0, 0, Table1[[#This Row],[Number of Users]]-Table1[[#This Row],[Licenses Bought]])</f>
        <v>5</v>
      </c>
      <c r="P173" s="8">
        <f>Table1[[#This Row],[Upsell $ Per Non-Paying User]] * Table1[[#This Row],[Non-Paying Users]]</f>
        <v>50</v>
      </c>
      <c r="Q173">
        <f>IF(Table1[[#This Row],[Sales Month]]=MAX(Table1[Sales Month]),Table1[[#This Row],[Upsell $ Per Non-Paying User]]*Table1[[#This Row],[Non-Paying Users]],0)</f>
        <v>0</v>
      </c>
      <c r="R173" t="str" cm="1">
        <f t="array" ref="R173">_xlfn.IFS(Table1[[#This Row],[Current Upsell $]]=0," ",Table1[[#This Row],[Current Upsell $]]&gt;=400,"High",Table1[[#This Row],[Current Upsell $]]&gt;=100,"Medium",Table1[[#This Row],[Current Upsell $]]&lt;100,"Low")</f>
        <v xml:space="preserve"> </v>
      </c>
      <c r="S173" t="str">
        <f>_xlfn.CONCAT(Table1[[#This Row],[Subscription Type]]," ",Table1[[#This Row],[Upsell Priorities ]], " ",TEXT(Table1[[#This Row],[Current Upsell $]],"$#,#"))</f>
        <v>Premium   $</v>
      </c>
      <c r="T173">
        <f>COUNTIF(Table1[Sales Month],Table1[[#This Row],[Sales Month]])</f>
        <v>146</v>
      </c>
    </row>
    <row r="174" spans="1:20" x14ac:dyDescent="0.2">
      <c r="A174">
        <v>100012</v>
      </c>
      <c r="B174" t="s">
        <v>0</v>
      </c>
      <c r="D174" s="1"/>
      <c r="E174" s="1"/>
      <c r="F174">
        <v>32</v>
      </c>
      <c r="G174">
        <v>42</v>
      </c>
      <c r="H174" s="1">
        <v>43891</v>
      </c>
      <c r="I174" s="1">
        <v>44378</v>
      </c>
      <c r="J174">
        <v>16</v>
      </c>
      <c r="K174">
        <v>0</v>
      </c>
      <c r="L174" s="1">
        <v>44166</v>
      </c>
      <c r="M174">
        <v>320</v>
      </c>
      <c r="N174" s="8" cm="1">
        <f t="array" ref="N174">_xlfn.SWITCH(Table1[[#This Row],[Subscription Type]],"Basic",10,"Premium",10,"Business",25,"Enterprise",27)</f>
        <v>10</v>
      </c>
      <c r="O174" s="9">
        <f>IF(Table1[[#This Row],[Number of Users]]-Table1[[#This Row],[Licenses Bought]]&lt;0, 0, Table1[[#This Row],[Number of Users]]-Table1[[#This Row],[Licenses Bought]])</f>
        <v>10</v>
      </c>
      <c r="P174" s="8">
        <f>Table1[[#This Row],[Upsell $ Per Non-Paying User]] * Table1[[#This Row],[Non-Paying Users]]</f>
        <v>100</v>
      </c>
      <c r="Q174">
        <f>IF(Table1[[#This Row],[Sales Month]]=MAX(Table1[Sales Month]),Table1[[#This Row],[Upsell $ Per Non-Paying User]]*Table1[[#This Row],[Non-Paying Users]],0)</f>
        <v>0</v>
      </c>
      <c r="R174" t="str" cm="1">
        <f t="array" ref="R174">_xlfn.IFS(Table1[[#This Row],[Current Upsell $]]=0," ",Table1[[#This Row],[Current Upsell $]]&gt;=400,"High",Table1[[#This Row],[Current Upsell $]]&gt;=100,"Medium",Table1[[#This Row],[Current Upsell $]]&lt;100,"Low")</f>
        <v xml:space="preserve"> </v>
      </c>
      <c r="S174" t="str">
        <f>_xlfn.CONCAT(Table1[[#This Row],[Subscription Type]]," ",Table1[[#This Row],[Upsell Priorities ]], " ",TEXT(Table1[[#This Row],[Current Upsell $]],"$#,#"))</f>
        <v>Premium   $</v>
      </c>
      <c r="T174">
        <f>COUNTIF(Table1[Sales Month],Table1[[#This Row],[Sales Month]])</f>
        <v>153</v>
      </c>
    </row>
    <row r="175" spans="1:20" x14ac:dyDescent="0.2">
      <c r="A175">
        <v>100012</v>
      </c>
      <c r="B175" t="s">
        <v>0</v>
      </c>
      <c r="D175" s="1"/>
      <c r="E175" s="1"/>
      <c r="F175">
        <v>32</v>
      </c>
      <c r="G175">
        <v>37</v>
      </c>
      <c r="H175" s="1">
        <v>43891</v>
      </c>
      <c r="I175" s="1">
        <v>44378</v>
      </c>
      <c r="J175">
        <v>16</v>
      </c>
      <c r="K175">
        <v>0</v>
      </c>
      <c r="L175" s="1">
        <v>44197</v>
      </c>
      <c r="M175">
        <v>320</v>
      </c>
      <c r="N175" s="8" cm="1">
        <f t="array" ref="N175">_xlfn.SWITCH(Table1[[#This Row],[Subscription Type]],"Basic",10,"Premium",10,"Business",25,"Enterprise",27)</f>
        <v>10</v>
      </c>
      <c r="O175" s="9">
        <f>IF(Table1[[#This Row],[Number of Users]]-Table1[[#This Row],[Licenses Bought]]&lt;0, 0, Table1[[#This Row],[Number of Users]]-Table1[[#This Row],[Licenses Bought]])</f>
        <v>5</v>
      </c>
      <c r="P175" s="8">
        <f>Table1[[#This Row],[Upsell $ Per Non-Paying User]] * Table1[[#This Row],[Non-Paying Users]]</f>
        <v>50</v>
      </c>
      <c r="Q175">
        <f>IF(Table1[[#This Row],[Sales Month]]=MAX(Table1[Sales Month]),Table1[[#This Row],[Upsell $ Per Non-Paying User]]*Table1[[#This Row],[Non-Paying Users]],0)</f>
        <v>0</v>
      </c>
      <c r="R175" t="str" cm="1">
        <f t="array" ref="R175">_xlfn.IFS(Table1[[#This Row],[Current Upsell $]]=0," ",Table1[[#This Row],[Current Upsell $]]&gt;=400,"High",Table1[[#This Row],[Current Upsell $]]&gt;=100,"Medium",Table1[[#This Row],[Current Upsell $]]&lt;100,"Low")</f>
        <v xml:space="preserve"> </v>
      </c>
      <c r="S175" t="str">
        <f>_xlfn.CONCAT(Table1[[#This Row],[Subscription Type]]," ",Table1[[#This Row],[Upsell Priorities ]], " ",TEXT(Table1[[#This Row],[Current Upsell $]],"$#,#"))</f>
        <v>Premium   $</v>
      </c>
      <c r="T175">
        <f>COUNTIF(Table1[Sales Month],Table1[[#This Row],[Sales Month]])</f>
        <v>158</v>
      </c>
    </row>
    <row r="176" spans="1:20" x14ac:dyDescent="0.2">
      <c r="A176">
        <v>100012</v>
      </c>
      <c r="B176" t="s">
        <v>0</v>
      </c>
      <c r="D176" s="1"/>
      <c r="E176" s="1"/>
      <c r="F176">
        <v>32</v>
      </c>
      <c r="G176">
        <v>30</v>
      </c>
      <c r="H176" s="1">
        <v>43891</v>
      </c>
      <c r="I176" s="1">
        <v>44378</v>
      </c>
      <c r="J176">
        <v>16</v>
      </c>
      <c r="K176">
        <v>0</v>
      </c>
      <c r="L176" s="1">
        <v>44228</v>
      </c>
      <c r="M176">
        <v>320</v>
      </c>
      <c r="N176" s="8" cm="1">
        <f t="array" ref="N176">_xlfn.SWITCH(Table1[[#This Row],[Subscription Type]],"Basic",10,"Premium",10,"Business",25,"Enterprise",27)</f>
        <v>10</v>
      </c>
      <c r="O176" s="9">
        <f>IF(Table1[[#This Row],[Number of Users]]-Table1[[#This Row],[Licenses Bought]]&lt;0, 0, Table1[[#This Row],[Number of Users]]-Table1[[#This Row],[Licenses Bought]])</f>
        <v>0</v>
      </c>
      <c r="P176" s="8">
        <f>Table1[[#This Row],[Upsell $ Per Non-Paying User]] * Table1[[#This Row],[Non-Paying Users]]</f>
        <v>0</v>
      </c>
      <c r="Q176">
        <f>IF(Table1[[#This Row],[Sales Month]]=MAX(Table1[Sales Month]),Table1[[#This Row],[Upsell $ Per Non-Paying User]]*Table1[[#This Row],[Non-Paying Users]],0)</f>
        <v>0</v>
      </c>
      <c r="R176" t="str" cm="1">
        <f t="array" ref="R176">_xlfn.IFS(Table1[[#This Row],[Current Upsell $]]=0," ",Table1[[#This Row],[Current Upsell $]]&gt;=400,"High",Table1[[#This Row],[Current Upsell $]]&gt;=100,"Medium",Table1[[#This Row],[Current Upsell $]]&lt;100,"Low")</f>
        <v xml:space="preserve"> </v>
      </c>
      <c r="S176" t="str">
        <f>_xlfn.CONCAT(Table1[[#This Row],[Subscription Type]]," ",Table1[[#This Row],[Upsell Priorities ]], " ",TEXT(Table1[[#This Row],[Current Upsell $]],"$#,#"))</f>
        <v>Premium   $</v>
      </c>
      <c r="T176">
        <f>COUNTIF(Table1[Sales Month],Table1[[#This Row],[Sales Month]])</f>
        <v>175</v>
      </c>
    </row>
    <row r="177" spans="1:20" x14ac:dyDescent="0.2">
      <c r="A177">
        <v>100012</v>
      </c>
      <c r="B177" t="s">
        <v>0</v>
      </c>
      <c r="D177" s="1"/>
      <c r="E177" s="1"/>
      <c r="F177">
        <v>32</v>
      </c>
      <c r="G177">
        <v>41</v>
      </c>
      <c r="H177" s="1">
        <v>43891</v>
      </c>
      <c r="I177" s="1">
        <v>44378</v>
      </c>
      <c r="J177">
        <v>16</v>
      </c>
      <c r="K177">
        <v>0</v>
      </c>
      <c r="L177" s="1">
        <v>44256</v>
      </c>
      <c r="M177">
        <v>320</v>
      </c>
      <c r="N177" s="8" cm="1">
        <f t="array" ref="N177">_xlfn.SWITCH(Table1[[#This Row],[Subscription Type]],"Basic",10,"Premium",10,"Business",25,"Enterprise",27)</f>
        <v>10</v>
      </c>
      <c r="O177" s="9">
        <f>IF(Table1[[#This Row],[Number of Users]]-Table1[[#This Row],[Licenses Bought]]&lt;0, 0, Table1[[#This Row],[Number of Users]]-Table1[[#This Row],[Licenses Bought]])</f>
        <v>9</v>
      </c>
      <c r="P177" s="8">
        <f>Table1[[#This Row],[Upsell $ Per Non-Paying User]] * Table1[[#This Row],[Non-Paying Users]]</f>
        <v>90</v>
      </c>
      <c r="Q177">
        <f>IF(Table1[[#This Row],[Sales Month]]=MAX(Table1[Sales Month]),Table1[[#This Row],[Upsell $ Per Non-Paying User]]*Table1[[#This Row],[Non-Paying Users]],0)</f>
        <v>0</v>
      </c>
      <c r="R177" t="str" cm="1">
        <f t="array" ref="R177">_xlfn.IFS(Table1[[#This Row],[Current Upsell $]]=0," ",Table1[[#This Row],[Current Upsell $]]&gt;=400,"High",Table1[[#This Row],[Current Upsell $]]&gt;=100,"Medium",Table1[[#This Row],[Current Upsell $]]&lt;100,"Low")</f>
        <v xml:space="preserve"> </v>
      </c>
      <c r="S177" t="str">
        <f>_xlfn.CONCAT(Table1[[#This Row],[Subscription Type]]," ",Table1[[#This Row],[Upsell Priorities ]], " ",TEXT(Table1[[#This Row],[Current Upsell $]],"$#,#"))</f>
        <v>Premium   $</v>
      </c>
      <c r="T177">
        <f>COUNTIF(Table1[Sales Month],Table1[[#This Row],[Sales Month]])</f>
        <v>194</v>
      </c>
    </row>
    <row r="178" spans="1:20" x14ac:dyDescent="0.2">
      <c r="A178">
        <v>100012</v>
      </c>
      <c r="B178" t="s">
        <v>0</v>
      </c>
      <c r="D178" s="1"/>
      <c r="E178" s="1"/>
      <c r="F178">
        <v>32</v>
      </c>
      <c r="G178">
        <v>41</v>
      </c>
      <c r="H178" s="1">
        <v>43891</v>
      </c>
      <c r="I178" s="1">
        <v>44378</v>
      </c>
      <c r="J178">
        <v>16</v>
      </c>
      <c r="K178">
        <v>0</v>
      </c>
      <c r="L178" s="1">
        <v>44287</v>
      </c>
      <c r="M178">
        <v>320</v>
      </c>
      <c r="N178" s="8" cm="1">
        <f t="array" ref="N178">_xlfn.SWITCH(Table1[[#This Row],[Subscription Type]],"Basic",10,"Premium",10,"Business",25,"Enterprise",27)</f>
        <v>10</v>
      </c>
      <c r="O178" s="9">
        <f>IF(Table1[[#This Row],[Number of Users]]-Table1[[#This Row],[Licenses Bought]]&lt;0, 0, Table1[[#This Row],[Number of Users]]-Table1[[#This Row],[Licenses Bought]])</f>
        <v>9</v>
      </c>
      <c r="P178" s="8">
        <f>Table1[[#This Row],[Upsell $ Per Non-Paying User]] * Table1[[#This Row],[Non-Paying Users]]</f>
        <v>90</v>
      </c>
      <c r="Q178">
        <f>IF(Table1[[#This Row],[Sales Month]]=MAX(Table1[Sales Month]),Table1[[#This Row],[Upsell $ Per Non-Paying User]]*Table1[[#This Row],[Non-Paying Users]],0)</f>
        <v>0</v>
      </c>
      <c r="R178" t="str" cm="1">
        <f t="array" ref="R178">_xlfn.IFS(Table1[[#This Row],[Current Upsell $]]=0," ",Table1[[#This Row],[Current Upsell $]]&gt;=400,"High",Table1[[#This Row],[Current Upsell $]]&gt;=100,"Medium",Table1[[#This Row],[Current Upsell $]]&lt;100,"Low")</f>
        <v xml:space="preserve"> </v>
      </c>
      <c r="S178" t="str">
        <f>_xlfn.CONCAT(Table1[[#This Row],[Subscription Type]]," ",Table1[[#This Row],[Upsell Priorities ]], " ",TEXT(Table1[[#This Row],[Current Upsell $]],"$#,#"))</f>
        <v>Premium   $</v>
      </c>
      <c r="T178">
        <f>COUNTIF(Table1[Sales Month],Table1[[#This Row],[Sales Month]])</f>
        <v>208</v>
      </c>
    </row>
    <row r="179" spans="1:20" x14ac:dyDescent="0.2">
      <c r="A179">
        <v>100012</v>
      </c>
      <c r="B179" t="s">
        <v>0</v>
      </c>
      <c r="D179" s="1"/>
      <c r="E179" s="1"/>
      <c r="F179">
        <v>32</v>
      </c>
      <c r="G179">
        <v>39</v>
      </c>
      <c r="H179" s="1">
        <v>43891</v>
      </c>
      <c r="I179" s="1">
        <v>44378</v>
      </c>
      <c r="J179">
        <v>16</v>
      </c>
      <c r="K179">
        <v>0</v>
      </c>
      <c r="L179" s="1">
        <v>44317</v>
      </c>
      <c r="M179">
        <v>320</v>
      </c>
      <c r="N179" s="8" cm="1">
        <f t="array" ref="N179">_xlfn.SWITCH(Table1[[#This Row],[Subscription Type]],"Basic",10,"Premium",10,"Business",25,"Enterprise",27)</f>
        <v>10</v>
      </c>
      <c r="O179" s="9">
        <f>IF(Table1[[#This Row],[Number of Users]]-Table1[[#This Row],[Licenses Bought]]&lt;0, 0, Table1[[#This Row],[Number of Users]]-Table1[[#This Row],[Licenses Bought]])</f>
        <v>7</v>
      </c>
      <c r="P179" s="8">
        <f>Table1[[#This Row],[Upsell $ Per Non-Paying User]] * Table1[[#This Row],[Non-Paying Users]]</f>
        <v>70</v>
      </c>
      <c r="Q179">
        <f>IF(Table1[[#This Row],[Sales Month]]=MAX(Table1[Sales Month]),Table1[[#This Row],[Upsell $ Per Non-Paying User]]*Table1[[#This Row],[Non-Paying Users]],0)</f>
        <v>0</v>
      </c>
      <c r="R179" t="str" cm="1">
        <f t="array" ref="R179">_xlfn.IFS(Table1[[#This Row],[Current Upsell $]]=0," ",Table1[[#This Row],[Current Upsell $]]&gt;=400,"High",Table1[[#This Row],[Current Upsell $]]&gt;=100,"Medium",Table1[[#This Row],[Current Upsell $]]&lt;100,"Low")</f>
        <v xml:space="preserve"> </v>
      </c>
      <c r="S179" t="str">
        <f>_xlfn.CONCAT(Table1[[#This Row],[Subscription Type]]," ",Table1[[#This Row],[Upsell Priorities ]], " ",TEXT(Table1[[#This Row],[Current Upsell $]],"$#,#"))</f>
        <v>Premium   $</v>
      </c>
      <c r="T179">
        <f>COUNTIF(Table1[Sales Month],Table1[[#This Row],[Sales Month]])</f>
        <v>249</v>
      </c>
    </row>
    <row r="180" spans="1:20" x14ac:dyDescent="0.2">
      <c r="A180">
        <v>100012</v>
      </c>
      <c r="B180" t="s">
        <v>0</v>
      </c>
      <c r="D180" s="1"/>
      <c r="E180" s="1"/>
      <c r="F180">
        <v>32</v>
      </c>
      <c r="G180">
        <v>39</v>
      </c>
      <c r="H180" s="1">
        <v>43891</v>
      </c>
      <c r="I180" s="1">
        <v>44378</v>
      </c>
      <c r="J180">
        <v>16</v>
      </c>
      <c r="K180">
        <v>0</v>
      </c>
      <c r="L180" s="1">
        <v>44348</v>
      </c>
      <c r="M180">
        <v>320</v>
      </c>
      <c r="N180" s="8" cm="1">
        <f t="array" ref="N180">_xlfn.SWITCH(Table1[[#This Row],[Subscription Type]],"Basic",10,"Premium",10,"Business",25,"Enterprise",27)</f>
        <v>10</v>
      </c>
      <c r="O180" s="9">
        <f>IF(Table1[[#This Row],[Number of Users]]-Table1[[#This Row],[Licenses Bought]]&lt;0, 0, Table1[[#This Row],[Number of Users]]-Table1[[#This Row],[Licenses Bought]])</f>
        <v>7</v>
      </c>
      <c r="P180" s="8">
        <f>Table1[[#This Row],[Upsell $ Per Non-Paying User]] * Table1[[#This Row],[Non-Paying Users]]</f>
        <v>70</v>
      </c>
      <c r="Q180">
        <f>IF(Table1[[#This Row],[Sales Month]]=MAX(Table1[Sales Month]),Table1[[#This Row],[Upsell $ Per Non-Paying User]]*Table1[[#This Row],[Non-Paying Users]],0)</f>
        <v>70</v>
      </c>
      <c r="R180" t="str" cm="1">
        <f t="array" ref="R180">_xlfn.IFS(Table1[[#This Row],[Current Upsell $]]=0," ",Table1[[#This Row],[Current Upsell $]]&gt;=400,"High",Table1[[#This Row],[Current Upsell $]]&gt;=100,"Medium",Table1[[#This Row],[Current Upsell $]]&lt;100,"Low")</f>
        <v>Low</v>
      </c>
      <c r="S180" t="str">
        <f>_xlfn.CONCAT(Table1[[#This Row],[Subscription Type]]," ",Table1[[#This Row],[Upsell Priorities ]], " ",TEXT(Table1[[#This Row],[Current Upsell $]],"$#,#"))</f>
        <v>Premium Low $70</v>
      </c>
      <c r="T180">
        <f>COUNTIF(Table1[Sales Month],Table1[[#This Row],[Sales Month]])</f>
        <v>307</v>
      </c>
    </row>
    <row r="181" spans="1:20" x14ac:dyDescent="0.2">
      <c r="A181">
        <v>100013</v>
      </c>
      <c r="B181" t="s">
        <v>3</v>
      </c>
      <c r="F181">
        <v>0</v>
      </c>
      <c r="G181">
        <v>13</v>
      </c>
      <c r="H181" s="1">
        <v>43891</v>
      </c>
      <c r="I181" s="1">
        <v>44256</v>
      </c>
      <c r="J181">
        <v>12</v>
      </c>
      <c r="K181">
        <v>3</v>
      </c>
      <c r="L181" s="1">
        <v>43891</v>
      </c>
      <c r="M181">
        <v>0</v>
      </c>
      <c r="N181" s="8" cm="1">
        <f t="array" ref="N181">_xlfn.SWITCH(Table1[[#This Row],[Subscription Type]],"Basic",10,"Premium",10,"Business",25,"Enterprise",27)</f>
        <v>10</v>
      </c>
      <c r="O181" s="9">
        <f>IF(Table1[[#This Row],[Number of Users]]-Table1[[#This Row],[Licenses Bought]]&lt;0, 0, Table1[[#This Row],[Number of Users]]-Table1[[#This Row],[Licenses Bought]])</f>
        <v>13</v>
      </c>
      <c r="P181" s="8">
        <f>Table1[[#This Row],[Upsell $ Per Non-Paying User]] * Table1[[#This Row],[Non-Paying Users]]</f>
        <v>130</v>
      </c>
      <c r="Q181">
        <f>IF(Table1[[#This Row],[Sales Month]]=MAX(Table1[Sales Month]),Table1[[#This Row],[Upsell $ Per Non-Paying User]]*Table1[[#This Row],[Non-Paying Users]],0)</f>
        <v>0</v>
      </c>
      <c r="R181" t="str" cm="1">
        <f t="array" ref="R181">_xlfn.IFS(Table1[[#This Row],[Current Upsell $]]=0," ",Table1[[#This Row],[Current Upsell $]]&gt;=400,"High",Table1[[#This Row],[Current Upsell $]]&gt;=100,"Medium",Table1[[#This Row],[Current Upsell $]]&lt;100,"Low")</f>
        <v xml:space="preserve"> </v>
      </c>
      <c r="S181" t="str">
        <f>_xlfn.CONCAT(Table1[[#This Row],[Subscription Type]]," ",Table1[[#This Row],[Upsell Priorities ]], " ",TEXT(Table1[[#This Row],[Current Upsell $]],"$#,#"))</f>
        <v>Basic   $</v>
      </c>
      <c r="T181">
        <f>COUNTIF(Table1[Sales Month],Table1[[#This Row],[Sales Month]])</f>
        <v>16</v>
      </c>
    </row>
    <row r="182" spans="1:20" x14ac:dyDescent="0.2">
      <c r="A182">
        <v>100013</v>
      </c>
      <c r="B182" t="s">
        <v>0</v>
      </c>
      <c r="F182">
        <v>4</v>
      </c>
      <c r="G182">
        <v>13</v>
      </c>
      <c r="H182" s="1">
        <v>43891</v>
      </c>
      <c r="I182" s="1">
        <v>44256</v>
      </c>
      <c r="J182">
        <v>12</v>
      </c>
      <c r="K182">
        <v>3</v>
      </c>
      <c r="L182" s="1">
        <v>43922</v>
      </c>
      <c r="M182">
        <v>40</v>
      </c>
      <c r="N182" s="8" cm="1">
        <f t="array" ref="N182">_xlfn.SWITCH(Table1[[#This Row],[Subscription Type]],"Basic",10,"Premium",10,"Business",25,"Enterprise",27)</f>
        <v>10</v>
      </c>
      <c r="O182" s="9">
        <f>IF(Table1[[#This Row],[Number of Users]]-Table1[[#This Row],[Licenses Bought]]&lt;0, 0, Table1[[#This Row],[Number of Users]]-Table1[[#This Row],[Licenses Bought]])</f>
        <v>9</v>
      </c>
      <c r="P182" s="8">
        <f>Table1[[#This Row],[Upsell $ Per Non-Paying User]] * Table1[[#This Row],[Non-Paying Users]]</f>
        <v>90</v>
      </c>
      <c r="Q182">
        <f>IF(Table1[[#This Row],[Sales Month]]=MAX(Table1[Sales Month]),Table1[[#This Row],[Upsell $ Per Non-Paying User]]*Table1[[#This Row],[Non-Paying Users]],0)</f>
        <v>0</v>
      </c>
      <c r="R182" t="str" cm="1">
        <f t="array" ref="R182">_xlfn.IFS(Table1[[#This Row],[Current Upsell $]]=0," ",Table1[[#This Row],[Current Upsell $]]&gt;=400,"High",Table1[[#This Row],[Current Upsell $]]&gt;=100,"Medium",Table1[[#This Row],[Current Upsell $]]&lt;100,"Low")</f>
        <v xml:space="preserve"> </v>
      </c>
      <c r="S182" t="str">
        <f>_xlfn.CONCAT(Table1[[#This Row],[Subscription Type]]," ",Table1[[#This Row],[Upsell Priorities ]], " ",TEXT(Table1[[#This Row],[Current Upsell $]],"$#,#"))</f>
        <v>Premium   $</v>
      </c>
      <c r="T182">
        <f>COUNTIF(Table1[Sales Month],Table1[[#This Row],[Sales Month]])</f>
        <v>24</v>
      </c>
    </row>
    <row r="183" spans="1:20" x14ac:dyDescent="0.2">
      <c r="A183">
        <v>100013</v>
      </c>
      <c r="B183" t="s">
        <v>0</v>
      </c>
      <c r="F183">
        <v>11</v>
      </c>
      <c r="G183">
        <v>14</v>
      </c>
      <c r="H183" s="1">
        <v>43891</v>
      </c>
      <c r="I183" s="1">
        <v>44256</v>
      </c>
      <c r="J183">
        <v>12</v>
      </c>
      <c r="K183">
        <v>3</v>
      </c>
      <c r="L183" s="1">
        <v>43952</v>
      </c>
      <c r="M183">
        <v>110</v>
      </c>
      <c r="N183" s="8" cm="1">
        <f t="array" ref="N183">_xlfn.SWITCH(Table1[[#This Row],[Subscription Type]],"Basic",10,"Premium",10,"Business",25,"Enterprise",27)</f>
        <v>10</v>
      </c>
      <c r="O183" s="9">
        <f>IF(Table1[[#This Row],[Number of Users]]-Table1[[#This Row],[Licenses Bought]]&lt;0, 0, Table1[[#This Row],[Number of Users]]-Table1[[#This Row],[Licenses Bought]])</f>
        <v>3</v>
      </c>
      <c r="P183" s="8">
        <f>Table1[[#This Row],[Upsell $ Per Non-Paying User]] * Table1[[#This Row],[Non-Paying Users]]</f>
        <v>30</v>
      </c>
      <c r="Q183">
        <f>IF(Table1[[#This Row],[Sales Month]]=MAX(Table1[Sales Month]),Table1[[#This Row],[Upsell $ Per Non-Paying User]]*Table1[[#This Row],[Non-Paying Users]],0)</f>
        <v>0</v>
      </c>
      <c r="R183" t="str" cm="1">
        <f t="array" ref="R183">_xlfn.IFS(Table1[[#This Row],[Current Upsell $]]=0," ",Table1[[#This Row],[Current Upsell $]]&gt;=400,"High",Table1[[#This Row],[Current Upsell $]]&gt;=100,"Medium",Table1[[#This Row],[Current Upsell $]]&lt;100,"Low")</f>
        <v xml:space="preserve"> </v>
      </c>
      <c r="S183" t="str">
        <f>_xlfn.CONCAT(Table1[[#This Row],[Subscription Type]]," ",Table1[[#This Row],[Upsell Priorities ]], " ",TEXT(Table1[[#This Row],[Current Upsell $]],"$#,#"))</f>
        <v>Premium   $</v>
      </c>
      <c r="T183">
        <f>COUNTIF(Table1[Sales Month],Table1[[#This Row],[Sales Month]])</f>
        <v>34</v>
      </c>
    </row>
    <row r="184" spans="1:20" x14ac:dyDescent="0.2">
      <c r="A184">
        <v>100013</v>
      </c>
      <c r="B184" t="s">
        <v>0</v>
      </c>
      <c r="F184">
        <v>11</v>
      </c>
      <c r="G184">
        <v>14</v>
      </c>
      <c r="H184" s="1">
        <v>43891</v>
      </c>
      <c r="I184" s="1">
        <v>44256</v>
      </c>
      <c r="J184">
        <v>12</v>
      </c>
      <c r="K184">
        <v>3</v>
      </c>
      <c r="L184" s="1">
        <v>43983</v>
      </c>
      <c r="M184">
        <v>110</v>
      </c>
      <c r="N184" s="8" cm="1">
        <f t="array" ref="N184">_xlfn.SWITCH(Table1[[#This Row],[Subscription Type]],"Basic",10,"Premium",10,"Business",25,"Enterprise",27)</f>
        <v>10</v>
      </c>
      <c r="O184" s="9">
        <f>IF(Table1[[#This Row],[Number of Users]]-Table1[[#This Row],[Licenses Bought]]&lt;0, 0, Table1[[#This Row],[Number of Users]]-Table1[[#This Row],[Licenses Bought]])</f>
        <v>3</v>
      </c>
      <c r="P184" s="8">
        <f>Table1[[#This Row],[Upsell $ Per Non-Paying User]] * Table1[[#This Row],[Non-Paying Users]]</f>
        <v>30</v>
      </c>
      <c r="Q184">
        <f>IF(Table1[[#This Row],[Sales Month]]=MAX(Table1[Sales Month]),Table1[[#This Row],[Upsell $ Per Non-Paying User]]*Table1[[#This Row],[Non-Paying Users]],0)</f>
        <v>0</v>
      </c>
      <c r="R184" t="str" cm="1">
        <f t="array" ref="R184">_xlfn.IFS(Table1[[#This Row],[Current Upsell $]]=0," ",Table1[[#This Row],[Current Upsell $]]&gt;=400,"High",Table1[[#This Row],[Current Upsell $]]&gt;=100,"Medium",Table1[[#This Row],[Current Upsell $]]&lt;100,"Low")</f>
        <v xml:space="preserve"> </v>
      </c>
      <c r="S184" t="str">
        <f>_xlfn.CONCAT(Table1[[#This Row],[Subscription Type]]," ",Table1[[#This Row],[Upsell Priorities ]], " ",TEXT(Table1[[#This Row],[Current Upsell $]],"$#,#"))</f>
        <v>Premium   $</v>
      </c>
      <c r="T184">
        <f>COUNTIF(Table1[Sales Month],Table1[[#This Row],[Sales Month]])</f>
        <v>54</v>
      </c>
    </row>
    <row r="185" spans="1:20" x14ac:dyDescent="0.2">
      <c r="A185">
        <v>100013</v>
      </c>
      <c r="B185" t="s">
        <v>0</v>
      </c>
      <c r="F185">
        <v>11</v>
      </c>
      <c r="G185">
        <v>11</v>
      </c>
      <c r="H185" s="1">
        <v>43891</v>
      </c>
      <c r="I185" s="1">
        <v>44256</v>
      </c>
      <c r="J185">
        <v>12</v>
      </c>
      <c r="K185">
        <v>3</v>
      </c>
      <c r="L185" s="1">
        <v>44013</v>
      </c>
      <c r="M185">
        <v>110</v>
      </c>
      <c r="N185" s="8" cm="1">
        <f t="array" ref="N185">_xlfn.SWITCH(Table1[[#This Row],[Subscription Type]],"Basic",10,"Premium",10,"Business",25,"Enterprise",27)</f>
        <v>10</v>
      </c>
      <c r="O185" s="9">
        <f>IF(Table1[[#This Row],[Number of Users]]-Table1[[#This Row],[Licenses Bought]]&lt;0, 0, Table1[[#This Row],[Number of Users]]-Table1[[#This Row],[Licenses Bought]])</f>
        <v>0</v>
      </c>
      <c r="P185" s="8">
        <f>Table1[[#This Row],[Upsell $ Per Non-Paying User]] * Table1[[#This Row],[Non-Paying Users]]</f>
        <v>0</v>
      </c>
      <c r="Q185">
        <f>IF(Table1[[#This Row],[Sales Month]]=MAX(Table1[Sales Month]),Table1[[#This Row],[Upsell $ Per Non-Paying User]]*Table1[[#This Row],[Non-Paying Users]],0)</f>
        <v>0</v>
      </c>
      <c r="R185" t="str" cm="1">
        <f t="array" ref="R185">_xlfn.IFS(Table1[[#This Row],[Current Upsell $]]=0," ",Table1[[#This Row],[Current Upsell $]]&gt;=400,"High",Table1[[#This Row],[Current Upsell $]]&gt;=100,"Medium",Table1[[#This Row],[Current Upsell $]]&lt;100,"Low")</f>
        <v xml:space="preserve"> </v>
      </c>
      <c r="S185" t="str">
        <f>_xlfn.CONCAT(Table1[[#This Row],[Subscription Type]]," ",Table1[[#This Row],[Upsell Priorities ]], " ",TEXT(Table1[[#This Row],[Current Upsell $]],"$#,#"))</f>
        <v>Premium   $</v>
      </c>
      <c r="T185">
        <f>COUNTIF(Table1[Sales Month],Table1[[#This Row],[Sales Month]])</f>
        <v>76</v>
      </c>
    </row>
    <row r="186" spans="1:20" x14ac:dyDescent="0.2">
      <c r="A186">
        <v>100013</v>
      </c>
      <c r="B186" t="s">
        <v>0</v>
      </c>
      <c r="F186">
        <v>11</v>
      </c>
      <c r="G186">
        <v>11</v>
      </c>
      <c r="H186" s="1">
        <v>43891</v>
      </c>
      <c r="I186" s="1">
        <v>44256</v>
      </c>
      <c r="J186">
        <v>12</v>
      </c>
      <c r="K186">
        <v>3</v>
      </c>
      <c r="L186" s="1">
        <v>44044</v>
      </c>
      <c r="M186">
        <v>110</v>
      </c>
      <c r="N186" s="8" cm="1">
        <f t="array" ref="N186">_xlfn.SWITCH(Table1[[#This Row],[Subscription Type]],"Basic",10,"Premium",10,"Business",25,"Enterprise",27)</f>
        <v>10</v>
      </c>
      <c r="O186" s="9">
        <f>IF(Table1[[#This Row],[Number of Users]]-Table1[[#This Row],[Licenses Bought]]&lt;0, 0, Table1[[#This Row],[Number of Users]]-Table1[[#This Row],[Licenses Bought]])</f>
        <v>0</v>
      </c>
      <c r="P186" s="8">
        <f>Table1[[#This Row],[Upsell $ Per Non-Paying User]] * Table1[[#This Row],[Non-Paying Users]]</f>
        <v>0</v>
      </c>
      <c r="Q186">
        <f>IF(Table1[[#This Row],[Sales Month]]=MAX(Table1[Sales Month]),Table1[[#This Row],[Upsell $ Per Non-Paying User]]*Table1[[#This Row],[Non-Paying Users]],0)</f>
        <v>0</v>
      </c>
      <c r="R186" t="str" cm="1">
        <f t="array" ref="R186">_xlfn.IFS(Table1[[#This Row],[Current Upsell $]]=0," ",Table1[[#This Row],[Current Upsell $]]&gt;=400,"High",Table1[[#This Row],[Current Upsell $]]&gt;=100,"Medium",Table1[[#This Row],[Current Upsell $]]&lt;100,"Low")</f>
        <v xml:space="preserve"> </v>
      </c>
      <c r="S186" t="str">
        <f>_xlfn.CONCAT(Table1[[#This Row],[Subscription Type]]," ",Table1[[#This Row],[Upsell Priorities ]], " ",TEXT(Table1[[#This Row],[Current Upsell $]],"$#,#"))</f>
        <v>Premium   $</v>
      </c>
      <c r="T186">
        <f>COUNTIF(Table1[Sales Month],Table1[[#This Row],[Sales Month]])</f>
        <v>104</v>
      </c>
    </row>
    <row r="187" spans="1:20" x14ac:dyDescent="0.2">
      <c r="A187">
        <v>100013</v>
      </c>
      <c r="B187" t="s">
        <v>0</v>
      </c>
      <c r="F187">
        <v>11</v>
      </c>
      <c r="G187">
        <v>13</v>
      </c>
      <c r="H187" s="1">
        <v>43891</v>
      </c>
      <c r="I187" s="1">
        <v>44256</v>
      </c>
      <c r="J187">
        <v>12</v>
      </c>
      <c r="K187">
        <v>3</v>
      </c>
      <c r="L187" s="1">
        <v>44075</v>
      </c>
      <c r="M187">
        <v>110</v>
      </c>
      <c r="N187" s="8" cm="1">
        <f t="array" ref="N187">_xlfn.SWITCH(Table1[[#This Row],[Subscription Type]],"Basic",10,"Premium",10,"Business",25,"Enterprise",27)</f>
        <v>10</v>
      </c>
      <c r="O187" s="9">
        <f>IF(Table1[[#This Row],[Number of Users]]-Table1[[#This Row],[Licenses Bought]]&lt;0, 0, Table1[[#This Row],[Number of Users]]-Table1[[#This Row],[Licenses Bought]])</f>
        <v>2</v>
      </c>
      <c r="P187" s="8">
        <f>Table1[[#This Row],[Upsell $ Per Non-Paying User]] * Table1[[#This Row],[Non-Paying Users]]</f>
        <v>20</v>
      </c>
      <c r="Q187">
        <f>IF(Table1[[#This Row],[Sales Month]]=MAX(Table1[Sales Month]),Table1[[#This Row],[Upsell $ Per Non-Paying User]]*Table1[[#This Row],[Non-Paying Users]],0)</f>
        <v>0</v>
      </c>
      <c r="R187" t="str" cm="1">
        <f t="array" ref="R187">_xlfn.IFS(Table1[[#This Row],[Current Upsell $]]=0," ",Table1[[#This Row],[Current Upsell $]]&gt;=400,"High",Table1[[#This Row],[Current Upsell $]]&gt;=100,"Medium",Table1[[#This Row],[Current Upsell $]]&lt;100,"Low")</f>
        <v xml:space="preserve"> </v>
      </c>
      <c r="S187" t="str">
        <f>_xlfn.CONCAT(Table1[[#This Row],[Subscription Type]]," ",Table1[[#This Row],[Upsell Priorities ]], " ",TEXT(Table1[[#This Row],[Current Upsell $]],"$#,#"))</f>
        <v>Premium   $</v>
      </c>
      <c r="T187">
        <f>COUNTIF(Table1[Sales Month],Table1[[#This Row],[Sales Month]])</f>
        <v>137</v>
      </c>
    </row>
    <row r="188" spans="1:20" x14ac:dyDescent="0.2">
      <c r="A188">
        <v>100013</v>
      </c>
      <c r="B188" t="s">
        <v>0</v>
      </c>
      <c r="F188">
        <v>11</v>
      </c>
      <c r="G188">
        <v>15</v>
      </c>
      <c r="H188" s="1">
        <v>43891</v>
      </c>
      <c r="I188" s="1">
        <v>44256</v>
      </c>
      <c r="J188">
        <v>12</v>
      </c>
      <c r="K188">
        <v>3</v>
      </c>
      <c r="L188" s="1">
        <v>44105</v>
      </c>
      <c r="M188">
        <v>110</v>
      </c>
      <c r="N188" s="8" cm="1">
        <f t="array" ref="N188">_xlfn.SWITCH(Table1[[#This Row],[Subscription Type]],"Basic",10,"Premium",10,"Business",25,"Enterprise",27)</f>
        <v>10</v>
      </c>
      <c r="O188" s="9">
        <f>IF(Table1[[#This Row],[Number of Users]]-Table1[[#This Row],[Licenses Bought]]&lt;0, 0, Table1[[#This Row],[Number of Users]]-Table1[[#This Row],[Licenses Bought]])</f>
        <v>4</v>
      </c>
      <c r="P188" s="8">
        <f>Table1[[#This Row],[Upsell $ Per Non-Paying User]] * Table1[[#This Row],[Non-Paying Users]]</f>
        <v>40</v>
      </c>
      <c r="Q188">
        <f>IF(Table1[[#This Row],[Sales Month]]=MAX(Table1[Sales Month]),Table1[[#This Row],[Upsell $ Per Non-Paying User]]*Table1[[#This Row],[Non-Paying Users]],0)</f>
        <v>0</v>
      </c>
      <c r="R188" t="str" cm="1">
        <f t="array" ref="R188">_xlfn.IFS(Table1[[#This Row],[Current Upsell $]]=0," ",Table1[[#This Row],[Current Upsell $]]&gt;=400,"High",Table1[[#This Row],[Current Upsell $]]&gt;=100,"Medium",Table1[[#This Row],[Current Upsell $]]&lt;100,"Low")</f>
        <v xml:space="preserve"> </v>
      </c>
      <c r="S188" t="str">
        <f>_xlfn.CONCAT(Table1[[#This Row],[Subscription Type]]," ",Table1[[#This Row],[Upsell Priorities ]], " ",TEXT(Table1[[#This Row],[Current Upsell $]],"$#,#"))</f>
        <v>Premium   $</v>
      </c>
      <c r="T188">
        <f>COUNTIF(Table1[Sales Month],Table1[[#This Row],[Sales Month]])</f>
        <v>147</v>
      </c>
    </row>
    <row r="189" spans="1:20" x14ac:dyDescent="0.2">
      <c r="A189">
        <v>100013</v>
      </c>
      <c r="B189" t="s">
        <v>0</v>
      </c>
      <c r="F189">
        <v>11</v>
      </c>
      <c r="G189">
        <v>14</v>
      </c>
      <c r="H189" s="1">
        <v>43891</v>
      </c>
      <c r="I189" s="1">
        <v>44256</v>
      </c>
      <c r="J189">
        <v>12</v>
      </c>
      <c r="K189">
        <v>3</v>
      </c>
      <c r="L189" s="1">
        <v>44136</v>
      </c>
      <c r="M189">
        <v>110</v>
      </c>
      <c r="N189" s="8" cm="1">
        <f t="array" ref="N189">_xlfn.SWITCH(Table1[[#This Row],[Subscription Type]],"Basic",10,"Premium",10,"Business",25,"Enterprise",27)</f>
        <v>10</v>
      </c>
      <c r="O189" s="9">
        <f>IF(Table1[[#This Row],[Number of Users]]-Table1[[#This Row],[Licenses Bought]]&lt;0, 0, Table1[[#This Row],[Number of Users]]-Table1[[#This Row],[Licenses Bought]])</f>
        <v>3</v>
      </c>
      <c r="P189" s="8">
        <f>Table1[[#This Row],[Upsell $ Per Non-Paying User]] * Table1[[#This Row],[Non-Paying Users]]</f>
        <v>30</v>
      </c>
      <c r="Q189">
        <f>IF(Table1[[#This Row],[Sales Month]]=MAX(Table1[Sales Month]),Table1[[#This Row],[Upsell $ Per Non-Paying User]]*Table1[[#This Row],[Non-Paying Users]],0)</f>
        <v>0</v>
      </c>
      <c r="R189" t="str" cm="1">
        <f t="array" ref="R189">_xlfn.IFS(Table1[[#This Row],[Current Upsell $]]=0," ",Table1[[#This Row],[Current Upsell $]]&gt;=400,"High",Table1[[#This Row],[Current Upsell $]]&gt;=100,"Medium",Table1[[#This Row],[Current Upsell $]]&lt;100,"Low")</f>
        <v xml:space="preserve"> </v>
      </c>
      <c r="S189" t="str">
        <f>_xlfn.CONCAT(Table1[[#This Row],[Subscription Type]]," ",Table1[[#This Row],[Upsell Priorities ]], " ",TEXT(Table1[[#This Row],[Current Upsell $]],"$#,#"))</f>
        <v>Premium   $</v>
      </c>
      <c r="T189">
        <f>COUNTIF(Table1[Sales Month],Table1[[#This Row],[Sales Month]])</f>
        <v>146</v>
      </c>
    </row>
    <row r="190" spans="1:20" x14ac:dyDescent="0.2">
      <c r="A190">
        <v>100013</v>
      </c>
      <c r="B190" t="s">
        <v>0</v>
      </c>
      <c r="F190">
        <v>11</v>
      </c>
      <c r="G190">
        <v>13</v>
      </c>
      <c r="H190" s="1">
        <v>43891</v>
      </c>
      <c r="I190" s="1">
        <v>44256</v>
      </c>
      <c r="J190">
        <v>12</v>
      </c>
      <c r="K190">
        <v>3</v>
      </c>
      <c r="L190" s="1">
        <v>44166</v>
      </c>
      <c r="M190">
        <v>110</v>
      </c>
      <c r="N190" s="8" cm="1">
        <f t="array" ref="N190">_xlfn.SWITCH(Table1[[#This Row],[Subscription Type]],"Basic",10,"Premium",10,"Business",25,"Enterprise",27)</f>
        <v>10</v>
      </c>
      <c r="O190" s="9">
        <f>IF(Table1[[#This Row],[Number of Users]]-Table1[[#This Row],[Licenses Bought]]&lt;0, 0, Table1[[#This Row],[Number of Users]]-Table1[[#This Row],[Licenses Bought]])</f>
        <v>2</v>
      </c>
      <c r="P190" s="8">
        <f>Table1[[#This Row],[Upsell $ Per Non-Paying User]] * Table1[[#This Row],[Non-Paying Users]]</f>
        <v>20</v>
      </c>
      <c r="Q190">
        <f>IF(Table1[[#This Row],[Sales Month]]=MAX(Table1[Sales Month]),Table1[[#This Row],[Upsell $ Per Non-Paying User]]*Table1[[#This Row],[Non-Paying Users]],0)</f>
        <v>0</v>
      </c>
      <c r="R190" t="str" cm="1">
        <f t="array" ref="R190">_xlfn.IFS(Table1[[#This Row],[Current Upsell $]]=0," ",Table1[[#This Row],[Current Upsell $]]&gt;=400,"High",Table1[[#This Row],[Current Upsell $]]&gt;=100,"Medium",Table1[[#This Row],[Current Upsell $]]&lt;100,"Low")</f>
        <v xml:space="preserve"> </v>
      </c>
      <c r="S190" t="str">
        <f>_xlfn.CONCAT(Table1[[#This Row],[Subscription Type]]," ",Table1[[#This Row],[Upsell Priorities ]], " ",TEXT(Table1[[#This Row],[Current Upsell $]],"$#,#"))</f>
        <v>Premium   $</v>
      </c>
      <c r="T190">
        <f>COUNTIF(Table1[Sales Month],Table1[[#This Row],[Sales Month]])</f>
        <v>153</v>
      </c>
    </row>
    <row r="191" spans="1:20" x14ac:dyDescent="0.2">
      <c r="A191">
        <v>100013</v>
      </c>
      <c r="B191" t="s">
        <v>0</v>
      </c>
      <c r="F191">
        <v>11</v>
      </c>
      <c r="G191">
        <v>17</v>
      </c>
      <c r="H191" s="1">
        <v>43891</v>
      </c>
      <c r="I191" s="1">
        <v>44256</v>
      </c>
      <c r="J191">
        <v>12</v>
      </c>
      <c r="K191">
        <v>3</v>
      </c>
      <c r="L191" s="1">
        <v>44197</v>
      </c>
      <c r="M191">
        <v>110</v>
      </c>
      <c r="N191" s="8" cm="1">
        <f t="array" ref="N191">_xlfn.SWITCH(Table1[[#This Row],[Subscription Type]],"Basic",10,"Premium",10,"Business",25,"Enterprise",27)</f>
        <v>10</v>
      </c>
      <c r="O191" s="9">
        <f>IF(Table1[[#This Row],[Number of Users]]-Table1[[#This Row],[Licenses Bought]]&lt;0, 0, Table1[[#This Row],[Number of Users]]-Table1[[#This Row],[Licenses Bought]])</f>
        <v>6</v>
      </c>
      <c r="P191" s="8">
        <f>Table1[[#This Row],[Upsell $ Per Non-Paying User]] * Table1[[#This Row],[Non-Paying Users]]</f>
        <v>60</v>
      </c>
      <c r="Q191">
        <f>IF(Table1[[#This Row],[Sales Month]]=MAX(Table1[Sales Month]),Table1[[#This Row],[Upsell $ Per Non-Paying User]]*Table1[[#This Row],[Non-Paying Users]],0)</f>
        <v>0</v>
      </c>
      <c r="R191" t="str" cm="1">
        <f t="array" ref="R191">_xlfn.IFS(Table1[[#This Row],[Current Upsell $]]=0," ",Table1[[#This Row],[Current Upsell $]]&gt;=400,"High",Table1[[#This Row],[Current Upsell $]]&gt;=100,"Medium",Table1[[#This Row],[Current Upsell $]]&lt;100,"Low")</f>
        <v xml:space="preserve"> </v>
      </c>
      <c r="S191" t="str">
        <f>_xlfn.CONCAT(Table1[[#This Row],[Subscription Type]]," ",Table1[[#This Row],[Upsell Priorities ]], " ",TEXT(Table1[[#This Row],[Current Upsell $]],"$#,#"))</f>
        <v>Premium   $</v>
      </c>
      <c r="T191">
        <f>COUNTIF(Table1[Sales Month],Table1[[#This Row],[Sales Month]])</f>
        <v>158</v>
      </c>
    </row>
    <row r="192" spans="1:20" x14ac:dyDescent="0.2">
      <c r="A192">
        <v>100013</v>
      </c>
      <c r="B192" t="s">
        <v>0</v>
      </c>
      <c r="F192">
        <v>11</v>
      </c>
      <c r="G192">
        <v>12</v>
      </c>
      <c r="H192" s="1">
        <v>43891</v>
      </c>
      <c r="I192" s="1">
        <v>44256</v>
      </c>
      <c r="J192">
        <v>12</v>
      </c>
      <c r="K192">
        <v>3</v>
      </c>
      <c r="L192" s="1">
        <v>44228</v>
      </c>
      <c r="M192">
        <v>110</v>
      </c>
      <c r="N192" s="8" cm="1">
        <f t="array" ref="N192">_xlfn.SWITCH(Table1[[#This Row],[Subscription Type]],"Basic",10,"Premium",10,"Business",25,"Enterprise",27)</f>
        <v>10</v>
      </c>
      <c r="O192" s="9">
        <f>IF(Table1[[#This Row],[Number of Users]]-Table1[[#This Row],[Licenses Bought]]&lt;0, 0, Table1[[#This Row],[Number of Users]]-Table1[[#This Row],[Licenses Bought]])</f>
        <v>1</v>
      </c>
      <c r="P192" s="8">
        <f>Table1[[#This Row],[Upsell $ Per Non-Paying User]] * Table1[[#This Row],[Non-Paying Users]]</f>
        <v>10</v>
      </c>
      <c r="Q192">
        <f>IF(Table1[[#This Row],[Sales Month]]=MAX(Table1[Sales Month]),Table1[[#This Row],[Upsell $ Per Non-Paying User]]*Table1[[#This Row],[Non-Paying Users]],0)</f>
        <v>0</v>
      </c>
      <c r="R192" t="str" cm="1">
        <f t="array" ref="R192">_xlfn.IFS(Table1[[#This Row],[Current Upsell $]]=0," ",Table1[[#This Row],[Current Upsell $]]&gt;=400,"High",Table1[[#This Row],[Current Upsell $]]&gt;=100,"Medium",Table1[[#This Row],[Current Upsell $]]&lt;100,"Low")</f>
        <v xml:space="preserve"> </v>
      </c>
      <c r="S192" t="str">
        <f>_xlfn.CONCAT(Table1[[#This Row],[Subscription Type]]," ",Table1[[#This Row],[Upsell Priorities ]], " ",TEXT(Table1[[#This Row],[Current Upsell $]],"$#,#"))</f>
        <v>Premium   $</v>
      </c>
      <c r="T192">
        <f>COUNTIF(Table1[Sales Month],Table1[[#This Row],[Sales Month]])</f>
        <v>175</v>
      </c>
    </row>
    <row r="193" spans="1:20" x14ac:dyDescent="0.2">
      <c r="A193">
        <v>100013</v>
      </c>
      <c r="B193" t="s">
        <v>0</v>
      </c>
      <c r="F193">
        <v>11</v>
      </c>
      <c r="G193">
        <v>14</v>
      </c>
      <c r="H193" s="1">
        <v>43891</v>
      </c>
      <c r="I193" s="1">
        <v>44256</v>
      </c>
      <c r="J193">
        <v>12</v>
      </c>
      <c r="K193">
        <v>3</v>
      </c>
      <c r="L193" s="1">
        <v>44256</v>
      </c>
      <c r="M193">
        <v>110</v>
      </c>
      <c r="N193" s="8" cm="1">
        <f t="array" ref="N193">_xlfn.SWITCH(Table1[[#This Row],[Subscription Type]],"Basic",10,"Premium",10,"Business",25,"Enterprise",27)</f>
        <v>10</v>
      </c>
      <c r="O193" s="9">
        <f>IF(Table1[[#This Row],[Number of Users]]-Table1[[#This Row],[Licenses Bought]]&lt;0, 0, Table1[[#This Row],[Number of Users]]-Table1[[#This Row],[Licenses Bought]])</f>
        <v>3</v>
      </c>
      <c r="P193" s="8">
        <f>Table1[[#This Row],[Upsell $ Per Non-Paying User]] * Table1[[#This Row],[Non-Paying Users]]</f>
        <v>30</v>
      </c>
      <c r="Q193">
        <f>IF(Table1[[#This Row],[Sales Month]]=MAX(Table1[Sales Month]),Table1[[#This Row],[Upsell $ Per Non-Paying User]]*Table1[[#This Row],[Non-Paying Users]],0)</f>
        <v>0</v>
      </c>
      <c r="R193" t="str" cm="1">
        <f t="array" ref="R193">_xlfn.IFS(Table1[[#This Row],[Current Upsell $]]=0," ",Table1[[#This Row],[Current Upsell $]]&gt;=400,"High",Table1[[#This Row],[Current Upsell $]]&gt;=100,"Medium",Table1[[#This Row],[Current Upsell $]]&lt;100,"Low")</f>
        <v xml:space="preserve"> </v>
      </c>
      <c r="S193" t="str">
        <f>_xlfn.CONCAT(Table1[[#This Row],[Subscription Type]]," ",Table1[[#This Row],[Upsell Priorities ]], " ",TEXT(Table1[[#This Row],[Current Upsell $]],"$#,#"))</f>
        <v>Premium   $</v>
      </c>
      <c r="T193">
        <f>COUNTIF(Table1[Sales Month],Table1[[#This Row],[Sales Month]])</f>
        <v>194</v>
      </c>
    </row>
    <row r="194" spans="1:20" x14ac:dyDescent="0.2">
      <c r="A194">
        <v>100014</v>
      </c>
      <c r="B194" t="s">
        <v>3</v>
      </c>
      <c r="F194">
        <v>0</v>
      </c>
      <c r="G194">
        <v>4</v>
      </c>
      <c r="H194" s="1">
        <v>43891</v>
      </c>
      <c r="I194" s="1">
        <v>44166</v>
      </c>
      <c r="J194">
        <v>9</v>
      </c>
      <c r="K194">
        <v>6</v>
      </c>
      <c r="L194" s="1">
        <v>43891</v>
      </c>
      <c r="M194">
        <v>0</v>
      </c>
      <c r="N194" s="8" cm="1">
        <f t="array" ref="N194">_xlfn.SWITCH(Table1[[#This Row],[Subscription Type]],"Basic",10,"Premium",10,"Business",25,"Enterprise",27)</f>
        <v>10</v>
      </c>
      <c r="O194" s="9">
        <f>IF(Table1[[#This Row],[Number of Users]]-Table1[[#This Row],[Licenses Bought]]&lt;0, 0, Table1[[#This Row],[Number of Users]]-Table1[[#This Row],[Licenses Bought]])</f>
        <v>4</v>
      </c>
      <c r="P194" s="8">
        <f>Table1[[#This Row],[Upsell $ Per Non-Paying User]] * Table1[[#This Row],[Non-Paying Users]]</f>
        <v>40</v>
      </c>
      <c r="Q194">
        <f>IF(Table1[[#This Row],[Sales Month]]=MAX(Table1[Sales Month]),Table1[[#This Row],[Upsell $ Per Non-Paying User]]*Table1[[#This Row],[Non-Paying Users]],0)</f>
        <v>0</v>
      </c>
      <c r="R194" t="str" cm="1">
        <f t="array" ref="R194">_xlfn.IFS(Table1[[#This Row],[Current Upsell $]]=0," ",Table1[[#This Row],[Current Upsell $]]&gt;=400,"High",Table1[[#This Row],[Current Upsell $]]&gt;=100,"Medium",Table1[[#This Row],[Current Upsell $]]&lt;100,"Low")</f>
        <v xml:space="preserve"> </v>
      </c>
      <c r="S194" t="str">
        <f>_xlfn.CONCAT(Table1[[#This Row],[Subscription Type]]," ",Table1[[#This Row],[Upsell Priorities ]], " ",TEXT(Table1[[#This Row],[Current Upsell $]],"$#,#"))</f>
        <v>Basic   $</v>
      </c>
      <c r="T194">
        <f>COUNTIF(Table1[Sales Month],Table1[[#This Row],[Sales Month]])</f>
        <v>16</v>
      </c>
    </row>
    <row r="195" spans="1:20" x14ac:dyDescent="0.2">
      <c r="A195">
        <v>100014</v>
      </c>
      <c r="B195" t="s">
        <v>0</v>
      </c>
      <c r="F195">
        <v>1</v>
      </c>
      <c r="G195">
        <v>4</v>
      </c>
      <c r="H195" s="1">
        <v>43891</v>
      </c>
      <c r="I195" s="1">
        <v>44166</v>
      </c>
      <c r="J195">
        <v>9</v>
      </c>
      <c r="K195">
        <v>6</v>
      </c>
      <c r="L195" s="1">
        <v>43922</v>
      </c>
      <c r="M195">
        <v>10</v>
      </c>
      <c r="N195" s="8" cm="1">
        <f t="array" ref="N195">_xlfn.SWITCH(Table1[[#This Row],[Subscription Type]],"Basic",10,"Premium",10,"Business",25,"Enterprise",27)</f>
        <v>10</v>
      </c>
      <c r="O195" s="9">
        <f>IF(Table1[[#This Row],[Number of Users]]-Table1[[#This Row],[Licenses Bought]]&lt;0, 0, Table1[[#This Row],[Number of Users]]-Table1[[#This Row],[Licenses Bought]])</f>
        <v>3</v>
      </c>
      <c r="P195" s="8">
        <f>Table1[[#This Row],[Upsell $ Per Non-Paying User]] * Table1[[#This Row],[Non-Paying Users]]</f>
        <v>30</v>
      </c>
      <c r="Q195">
        <f>IF(Table1[[#This Row],[Sales Month]]=MAX(Table1[Sales Month]),Table1[[#This Row],[Upsell $ Per Non-Paying User]]*Table1[[#This Row],[Non-Paying Users]],0)</f>
        <v>0</v>
      </c>
      <c r="R195" t="str" cm="1">
        <f t="array" ref="R195">_xlfn.IFS(Table1[[#This Row],[Current Upsell $]]=0," ",Table1[[#This Row],[Current Upsell $]]&gt;=400,"High",Table1[[#This Row],[Current Upsell $]]&gt;=100,"Medium",Table1[[#This Row],[Current Upsell $]]&lt;100,"Low")</f>
        <v xml:space="preserve"> </v>
      </c>
      <c r="S195" t="str">
        <f>_xlfn.CONCAT(Table1[[#This Row],[Subscription Type]]," ",Table1[[#This Row],[Upsell Priorities ]], " ",TEXT(Table1[[#This Row],[Current Upsell $]],"$#,#"))</f>
        <v>Premium   $</v>
      </c>
      <c r="T195">
        <f>COUNTIF(Table1[Sales Month],Table1[[#This Row],[Sales Month]])</f>
        <v>24</v>
      </c>
    </row>
    <row r="196" spans="1:20" x14ac:dyDescent="0.2">
      <c r="A196">
        <v>100014</v>
      </c>
      <c r="B196" t="s">
        <v>0</v>
      </c>
      <c r="F196">
        <v>2</v>
      </c>
      <c r="G196">
        <v>4</v>
      </c>
      <c r="H196" s="1">
        <v>43891</v>
      </c>
      <c r="I196" s="1">
        <v>44166</v>
      </c>
      <c r="J196">
        <v>9</v>
      </c>
      <c r="K196">
        <v>6</v>
      </c>
      <c r="L196" s="1">
        <v>43952</v>
      </c>
      <c r="M196">
        <v>20</v>
      </c>
      <c r="N196" s="8" cm="1">
        <f t="array" ref="N196">_xlfn.SWITCH(Table1[[#This Row],[Subscription Type]],"Basic",10,"Premium",10,"Business",25,"Enterprise",27)</f>
        <v>10</v>
      </c>
      <c r="O196" s="9">
        <f>IF(Table1[[#This Row],[Number of Users]]-Table1[[#This Row],[Licenses Bought]]&lt;0, 0, Table1[[#This Row],[Number of Users]]-Table1[[#This Row],[Licenses Bought]])</f>
        <v>2</v>
      </c>
      <c r="P196" s="8">
        <f>Table1[[#This Row],[Upsell $ Per Non-Paying User]] * Table1[[#This Row],[Non-Paying Users]]</f>
        <v>20</v>
      </c>
      <c r="Q196">
        <f>IF(Table1[[#This Row],[Sales Month]]=MAX(Table1[Sales Month]),Table1[[#This Row],[Upsell $ Per Non-Paying User]]*Table1[[#This Row],[Non-Paying Users]],0)</f>
        <v>0</v>
      </c>
      <c r="R196" t="str" cm="1">
        <f t="array" ref="R196">_xlfn.IFS(Table1[[#This Row],[Current Upsell $]]=0," ",Table1[[#This Row],[Current Upsell $]]&gt;=400,"High",Table1[[#This Row],[Current Upsell $]]&gt;=100,"Medium",Table1[[#This Row],[Current Upsell $]]&lt;100,"Low")</f>
        <v xml:space="preserve"> </v>
      </c>
      <c r="S196" t="str">
        <f>_xlfn.CONCAT(Table1[[#This Row],[Subscription Type]]," ",Table1[[#This Row],[Upsell Priorities ]], " ",TEXT(Table1[[#This Row],[Current Upsell $]],"$#,#"))</f>
        <v>Premium   $</v>
      </c>
      <c r="T196">
        <f>COUNTIF(Table1[Sales Month],Table1[[#This Row],[Sales Month]])</f>
        <v>34</v>
      </c>
    </row>
    <row r="197" spans="1:20" x14ac:dyDescent="0.2">
      <c r="A197">
        <v>100014</v>
      </c>
      <c r="B197" t="s">
        <v>0</v>
      </c>
      <c r="F197">
        <v>3</v>
      </c>
      <c r="G197">
        <v>4</v>
      </c>
      <c r="H197" s="1">
        <v>43891</v>
      </c>
      <c r="I197" s="1">
        <v>44166</v>
      </c>
      <c r="J197">
        <v>9</v>
      </c>
      <c r="K197">
        <v>6</v>
      </c>
      <c r="L197" s="1">
        <v>43983</v>
      </c>
      <c r="M197">
        <v>30</v>
      </c>
      <c r="N197" s="8" cm="1">
        <f t="array" ref="N197">_xlfn.SWITCH(Table1[[#This Row],[Subscription Type]],"Basic",10,"Premium",10,"Business",25,"Enterprise",27)</f>
        <v>10</v>
      </c>
      <c r="O197" s="9">
        <f>IF(Table1[[#This Row],[Number of Users]]-Table1[[#This Row],[Licenses Bought]]&lt;0, 0, Table1[[#This Row],[Number of Users]]-Table1[[#This Row],[Licenses Bought]])</f>
        <v>1</v>
      </c>
      <c r="P197" s="8">
        <f>Table1[[#This Row],[Upsell $ Per Non-Paying User]] * Table1[[#This Row],[Non-Paying Users]]</f>
        <v>10</v>
      </c>
      <c r="Q197">
        <f>IF(Table1[[#This Row],[Sales Month]]=MAX(Table1[Sales Month]),Table1[[#This Row],[Upsell $ Per Non-Paying User]]*Table1[[#This Row],[Non-Paying Users]],0)</f>
        <v>0</v>
      </c>
      <c r="R197" t="str" cm="1">
        <f t="array" ref="R197">_xlfn.IFS(Table1[[#This Row],[Current Upsell $]]=0," ",Table1[[#This Row],[Current Upsell $]]&gt;=400,"High",Table1[[#This Row],[Current Upsell $]]&gt;=100,"Medium",Table1[[#This Row],[Current Upsell $]]&lt;100,"Low")</f>
        <v xml:space="preserve"> </v>
      </c>
      <c r="S197" t="str">
        <f>_xlfn.CONCAT(Table1[[#This Row],[Subscription Type]]," ",Table1[[#This Row],[Upsell Priorities ]], " ",TEXT(Table1[[#This Row],[Current Upsell $]],"$#,#"))</f>
        <v>Premium   $</v>
      </c>
      <c r="T197">
        <f>COUNTIF(Table1[Sales Month],Table1[[#This Row],[Sales Month]])</f>
        <v>54</v>
      </c>
    </row>
    <row r="198" spans="1:20" x14ac:dyDescent="0.2">
      <c r="A198">
        <v>100014</v>
      </c>
      <c r="B198" t="s">
        <v>0</v>
      </c>
      <c r="F198">
        <v>3</v>
      </c>
      <c r="G198">
        <v>4</v>
      </c>
      <c r="H198" s="1">
        <v>43891</v>
      </c>
      <c r="I198" s="1">
        <v>44166</v>
      </c>
      <c r="J198">
        <v>9</v>
      </c>
      <c r="K198">
        <v>6</v>
      </c>
      <c r="L198" s="1">
        <v>44013</v>
      </c>
      <c r="M198">
        <v>30</v>
      </c>
      <c r="N198" s="8" cm="1">
        <f t="array" ref="N198">_xlfn.SWITCH(Table1[[#This Row],[Subscription Type]],"Basic",10,"Premium",10,"Business",25,"Enterprise",27)</f>
        <v>10</v>
      </c>
      <c r="O198" s="9">
        <f>IF(Table1[[#This Row],[Number of Users]]-Table1[[#This Row],[Licenses Bought]]&lt;0, 0, Table1[[#This Row],[Number of Users]]-Table1[[#This Row],[Licenses Bought]])</f>
        <v>1</v>
      </c>
      <c r="P198" s="8">
        <f>Table1[[#This Row],[Upsell $ Per Non-Paying User]] * Table1[[#This Row],[Non-Paying Users]]</f>
        <v>10</v>
      </c>
      <c r="Q198">
        <f>IF(Table1[[#This Row],[Sales Month]]=MAX(Table1[Sales Month]),Table1[[#This Row],[Upsell $ Per Non-Paying User]]*Table1[[#This Row],[Non-Paying Users]],0)</f>
        <v>0</v>
      </c>
      <c r="R198" t="str" cm="1">
        <f t="array" ref="R198">_xlfn.IFS(Table1[[#This Row],[Current Upsell $]]=0," ",Table1[[#This Row],[Current Upsell $]]&gt;=400,"High",Table1[[#This Row],[Current Upsell $]]&gt;=100,"Medium",Table1[[#This Row],[Current Upsell $]]&lt;100,"Low")</f>
        <v xml:space="preserve"> </v>
      </c>
      <c r="S198" t="str">
        <f>_xlfn.CONCAT(Table1[[#This Row],[Subscription Type]]," ",Table1[[#This Row],[Upsell Priorities ]], " ",TEXT(Table1[[#This Row],[Current Upsell $]],"$#,#"))</f>
        <v>Premium   $</v>
      </c>
      <c r="T198">
        <f>COUNTIF(Table1[Sales Month],Table1[[#This Row],[Sales Month]])</f>
        <v>76</v>
      </c>
    </row>
    <row r="199" spans="1:20" x14ac:dyDescent="0.2">
      <c r="A199">
        <v>100014</v>
      </c>
      <c r="B199" t="s">
        <v>0</v>
      </c>
      <c r="F199">
        <v>3</v>
      </c>
      <c r="G199">
        <v>4</v>
      </c>
      <c r="H199" s="1">
        <v>43891</v>
      </c>
      <c r="I199" s="1">
        <v>44166</v>
      </c>
      <c r="J199">
        <v>9</v>
      </c>
      <c r="K199">
        <v>6</v>
      </c>
      <c r="L199" s="1">
        <v>44044</v>
      </c>
      <c r="M199">
        <v>30</v>
      </c>
      <c r="N199" s="8" cm="1">
        <f t="array" ref="N199">_xlfn.SWITCH(Table1[[#This Row],[Subscription Type]],"Basic",10,"Premium",10,"Business",25,"Enterprise",27)</f>
        <v>10</v>
      </c>
      <c r="O199" s="9">
        <f>IF(Table1[[#This Row],[Number of Users]]-Table1[[#This Row],[Licenses Bought]]&lt;0, 0, Table1[[#This Row],[Number of Users]]-Table1[[#This Row],[Licenses Bought]])</f>
        <v>1</v>
      </c>
      <c r="P199" s="8">
        <f>Table1[[#This Row],[Upsell $ Per Non-Paying User]] * Table1[[#This Row],[Non-Paying Users]]</f>
        <v>10</v>
      </c>
      <c r="Q199">
        <f>IF(Table1[[#This Row],[Sales Month]]=MAX(Table1[Sales Month]),Table1[[#This Row],[Upsell $ Per Non-Paying User]]*Table1[[#This Row],[Non-Paying Users]],0)</f>
        <v>0</v>
      </c>
      <c r="R199" t="str" cm="1">
        <f t="array" ref="R199">_xlfn.IFS(Table1[[#This Row],[Current Upsell $]]=0," ",Table1[[#This Row],[Current Upsell $]]&gt;=400,"High",Table1[[#This Row],[Current Upsell $]]&gt;=100,"Medium",Table1[[#This Row],[Current Upsell $]]&lt;100,"Low")</f>
        <v xml:space="preserve"> </v>
      </c>
      <c r="S199" t="str">
        <f>_xlfn.CONCAT(Table1[[#This Row],[Subscription Type]]," ",Table1[[#This Row],[Upsell Priorities ]], " ",TEXT(Table1[[#This Row],[Current Upsell $]],"$#,#"))</f>
        <v>Premium   $</v>
      </c>
      <c r="T199">
        <f>COUNTIF(Table1[Sales Month],Table1[[#This Row],[Sales Month]])</f>
        <v>104</v>
      </c>
    </row>
    <row r="200" spans="1:20" x14ac:dyDescent="0.2">
      <c r="A200">
        <v>100014</v>
      </c>
      <c r="B200" t="s">
        <v>0</v>
      </c>
      <c r="F200">
        <v>3</v>
      </c>
      <c r="G200">
        <v>4</v>
      </c>
      <c r="H200" s="1">
        <v>43891</v>
      </c>
      <c r="I200" s="1">
        <v>44166</v>
      </c>
      <c r="J200">
        <v>9</v>
      </c>
      <c r="K200">
        <v>6</v>
      </c>
      <c r="L200" s="1">
        <v>44075</v>
      </c>
      <c r="M200">
        <v>30</v>
      </c>
      <c r="N200" s="8" cm="1">
        <f t="array" ref="N200">_xlfn.SWITCH(Table1[[#This Row],[Subscription Type]],"Basic",10,"Premium",10,"Business",25,"Enterprise",27)</f>
        <v>10</v>
      </c>
      <c r="O200" s="9">
        <f>IF(Table1[[#This Row],[Number of Users]]-Table1[[#This Row],[Licenses Bought]]&lt;0, 0, Table1[[#This Row],[Number of Users]]-Table1[[#This Row],[Licenses Bought]])</f>
        <v>1</v>
      </c>
      <c r="P200" s="8">
        <f>Table1[[#This Row],[Upsell $ Per Non-Paying User]] * Table1[[#This Row],[Non-Paying Users]]</f>
        <v>10</v>
      </c>
      <c r="Q200">
        <f>IF(Table1[[#This Row],[Sales Month]]=MAX(Table1[Sales Month]),Table1[[#This Row],[Upsell $ Per Non-Paying User]]*Table1[[#This Row],[Non-Paying Users]],0)</f>
        <v>0</v>
      </c>
      <c r="R200" t="str" cm="1">
        <f t="array" ref="R200">_xlfn.IFS(Table1[[#This Row],[Current Upsell $]]=0," ",Table1[[#This Row],[Current Upsell $]]&gt;=400,"High",Table1[[#This Row],[Current Upsell $]]&gt;=100,"Medium",Table1[[#This Row],[Current Upsell $]]&lt;100,"Low")</f>
        <v xml:space="preserve"> </v>
      </c>
      <c r="S200" t="str">
        <f>_xlfn.CONCAT(Table1[[#This Row],[Subscription Type]]," ",Table1[[#This Row],[Upsell Priorities ]], " ",TEXT(Table1[[#This Row],[Current Upsell $]],"$#,#"))</f>
        <v>Premium   $</v>
      </c>
      <c r="T200">
        <f>COUNTIF(Table1[Sales Month],Table1[[#This Row],[Sales Month]])</f>
        <v>137</v>
      </c>
    </row>
    <row r="201" spans="1:20" x14ac:dyDescent="0.2">
      <c r="A201">
        <v>100014</v>
      </c>
      <c r="B201" t="s">
        <v>0</v>
      </c>
      <c r="F201">
        <v>3</v>
      </c>
      <c r="G201">
        <v>4</v>
      </c>
      <c r="H201" s="1">
        <v>43891</v>
      </c>
      <c r="I201" s="1">
        <v>44166</v>
      </c>
      <c r="J201">
        <v>9</v>
      </c>
      <c r="K201">
        <v>6</v>
      </c>
      <c r="L201" s="1">
        <v>44105</v>
      </c>
      <c r="M201">
        <v>30</v>
      </c>
      <c r="N201" s="8" cm="1">
        <f t="array" ref="N201">_xlfn.SWITCH(Table1[[#This Row],[Subscription Type]],"Basic",10,"Premium",10,"Business",25,"Enterprise",27)</f>
        <v>10</v>
      </c>
      <c r="O201" s="9">
        <f>IF(Table1[[#This Row],[Number of Users]]-Table1[[#This Row],[Licenses Bought]]&lt;0, 0, Table1[[#This Row],[Number of Users]]-Table1[[#This Row],[Licenses Bought]])</f>
        <v>1</v>
      </c>
      <c r="P201" s="8">
        <f>Table1[[#This Row],[Upsell $ Per Non-Paying User]] * Table1[[#This Row],[Non-Paying Users]]</f>
        <v>10</v>
      </c>
      <c r="Q201">
        <f>IF(Table1[[#This Row],[Sales Month]]=MAX(Table1[Sales Month]),Table1[[#This Row],[Upsell $ Per Non-Paying User]]*Table1[[#This Row],[Non-Paying Users]],0)</f>
        <v>0</v>
      </c>
      <c r="R201" t="str" cm="1">
        <f t="array" ref="R201">_xlfn.IFS(Table1[[#This Row],[Current Upsell $]]=0," ",Table1[[#This Row],[Current Upsell $]]&gt;=400,"High",Table1[[#This Row],[Current Upsell $]]&gt;=100,"Medium",Table1[[#This Row],[Current Upsell $]]&lt;100,"Low")</f>
        <v xml:space="preserve"> </v>
      </c>
      <c r="S201" t="str">
        <f>_xlfn.CONCAT(Table1[[#This Row],[Subscription Type]]," ",Table1[[#This Row],[Upsell Priorities ]], " ",TEXT(Table1[[#This Row],[Current Upsell $]],"$#,#"))</f>
        <v>Premium   $</v>
      </c>
      <c r="T201">
        <f>COUNTIF(Table1[Sales Month],Table1[[#This Row],[Sales Month]])</f>
        <v>147</v>
      </c>
    </row>
    <row r="202" spans="1:20" x14ac:dyDescent="0.2">
      <c r="A202">
        <v>100014</v>
      </c>
      <c r="B202" t="s">
        <v>0</v>
      </c>
      <c r="F202">
        <v>3</v>
      </c>
      <c r="G202">
        <v>4</v>
      </c>
      <c r="H202" s="1">
        <v>43891</v>
      </c>
      <c r="I202" s="1">
        <v>44166</v>
      </c>
      <c r="J202">
        <v>9</v>
      </c>
      <c r="K202">
        <v>6</v>
      </c>
      <c r="L202" s="1">
        <v>44136</v>
      </c>
      <c r="M202">
        <v>30</v>
      </c>
      <c r="N202" s="8" cm="1">
        <f t="array" ref="N202">_xlfn.SWITCH(Table1[[#This Row],[Subscription Type]],"Basic",10,"Premium",10,"Business",25,"Enterprise",27)</f>
        <v>10</v>
      </c>
      <c r="O202" s="9">
        <f>IF(Table1[[#This Row],[Number of Users]]-Table1[[#This Row],[Licenses Bought]]&lt;0, 0, Table1[[#This Row],[Number of Users]]-Table1[[#This Row],[Licenses Bought]])</f>
        <v>1</v>
      </c>
      <c r="P202" s="8">
        <f>Table1[[#This Row],[Upsell $ Per Non-Paying User]] * Table1[[#This Row],[Non-Paying Users]]</f>
        <v>10</v>
      </c>
      <c r="Q202">
        <f>IF(Table1[[#This Row],[Sales Month]]=MAX(Table1[Sales Month]),Table1[[#This Row],[Upsell $ Per Non-Paying User]]*Table1[[#This Row],[Non-Paying Users]],0)</f>
        <v>0</v>
      </c>
      <c r="R202" t="str" cm="1">
        <f t="array" ref="R202">_xlfn.IFS(Table1[[#This Row],[Current Upsell $]]=0," ",Table1[[#This Row],[Current Upsell $]]&gt;=400,"High",Table1[[#This Row],[Current Upsell $]]&gt;=100,"Medium",Table1[[#This Row],[Current Upsell $]]&lt;100,"Low")</f>
        <v xml:space="preserve"> </v>
      </c>
      <c r="S202" t="str">
        <f>_xlfn.CONCAT(Table1[[#This Row],[Subscription Type]]," ",Table1[[#This Row],[Upsell Priorities ]], " ",TEXT(Table1[[#This Row],[Current Upsell $]],"$#,#"))</f>
        <v>Premium   $</v>
      </c>
      <c r="T202">
        <f>COUNTIF(Table1[Sales Month],Table1[[#This Row],[Sales Month]])</f>
        <v>146</v>
      </c>
    </row>
    <row r="203" spans="1:20" x14ac:dyDescent="0.2">
      <c r="A203">
        <v>100014</v>
      </c>
      <c r="B203" t="s">
        <v>0</v>
      </c>
      <c r="F203">
        <v>3</v>
      </c>
      <c r="G203">
        <v>5</v>
      </c>
      <c r="H203" s="1">
        <v>43891</v>
      </c>
      <c r="I203" s="1">
        <v>44166</v>
      </c>
      <c r="J203">
        <v>9</v>
      </c>
      <c r="K203">
        <v>6</v>
      </c>
      <c r="L203" s="1">
        <v>44166</v>
      </c>
      <c r="M203">
        <v>30</v>
      </c>
      <c r="N203" s="8" cm="1">
        <f t="array" ref="N203">_xlfn.SWITCH(Table1[[#This Row],[Subscription Type]],"Basic",10,"Premium",10,"Business",25,"Enterprise",27)</f>
        <v>10</v>
      </c>
      <c r="O203" s="9">
        <f>IF(Table1[[#This Row],[Number of Users]]-Table1[[#This Row],[Licenses Bought]]&lt;0, 0, Table1[[#This Row],[Number of Users]]-Table1[[#This Row],[Licenses Bought]])</f>
        <v>2</v>
      </c>
      <c r="P203" s="8">
        <f>Table1[[#This Row],[Upsell $ Per Non-Paying User]] * Table1[[#This Row],[Non-Paying Users]]</f>
        <v>20</v>
      </c>
      <c r="Q203">
        <f>IF(Table1[[#This Row],[Sales Month]]=MAX(Table1[Sales Month]),Table1[[#This Row],[Upsell $ Per Non-Paying User]]*Table1[[#This Row],[Non-Paying Users]],0)</f>
        <v>0</v>
      </c>
      <c r="R203" t="str" cm="1">
        <f t="array" ref="R203">_xlfn.IFS(Table1[[#This Row],[Current Upsell $]]=0," ",Table1[[#This Row],[Current Upsell $]]&gt;=400,"High",Table1[[#This Row],[Current Upsell $]]&gt;=100,"Medium",Table1[[#This Row],[Current Upsell $]]&lt;100,"Low")</f>
        <v xml:space="preserve"> </v>
      </c>
      <c r="S203" t="str">
        <f>_xlfn.CONCAT(Table1[[#This Row],[Subscription Type]]," ",Table1[[#This Row],[Upsell Priorities ]], " ",TEXT(Table1[[#This Row],[Current Upsell $]],"$#,#"))</f>
        <v>Premium   $</v>
      </c>
      <c r="T203">
        <f>COUNTIF(Table1[Sales Month],Table1[[#This Row],[Sales Month]])</f>
        <v>153</v>
      </c>
    </row>
    <row r="204" spans="1:20" x14ac:dyDescent="0.2">
      <c r="A204">
        <v>100015</v>
      </c>
      <c r="B204" t="s">
        <v>3</v>
      </c>
      <c r="F204">
        <v>0</v>
      </c>
      <c r="G204">
        <v>2</v>
      </c>
      <c r="H204" s="1">
        <v>43891</v>
      </c>
      <c r="I204" s="1">
        <v>44075</v>
      </c>
      <c r="J204">
        <v>6</v>
      </c>
      <c r="K204">
        <v>9</v>
      </c>
      <c r="L204" s="1">
        <v>43891</v>
      </c>
      <c r="M204">
        <v>0</v>
      </c>
      <c r="N204" s="8" cm="1">
        <f t="array" ref="N204">_xlfn.SWITCH(Table1[[#This Row],[Subscription Type]],"Basic",10,"Premium",10,"Business",25,"Enterprise",27)</f>
        <v>10</v>
      </c>
      <c r="O204" s="9">
        <f>IF(Table1[[#This Row],[Number of Users]]-Table1[[#This Row],[Licenses Bought]]&lt;0, 0, Table1[[#This Row],[Number of Users]]-Table1[[#This Row],[Licenses Bought]])</f>
        <v>2</v>
      </c>
      <c r="P204" s="8">
        <f>Table1[[#This Row],[Upsell $ Per Non-Paying User]] * Table1[[#This Row],[Non-Paying Users]]</f>
        <v>20</v>
      </c>
      <c r="Q204">
        <f>IF(Table1[[#This Row],[Sales Month]]=MAX(Table1[Sales Month]),Table1[[#This Row],[Upsell $ Per Non-Paying User]]*Table1[[#This Row],[Non-Paying Users]],0)</f>
        <v>0</v>
      </c>
      <c r="R204" t="str" cm="1">
        <f t="array" ref="R204">_xlfn.IFS(Table1[[#This Row],[Current Upsell $]]=0," ",Table1[[#This Row],[Current Upsell $]]&gt;=400,"High",Table1[[#This Row],[Current Upsell $]]&gt;=100,"Medium",Table1[[#This Row],[Current Upsell $]]&lt;100,"Low")</f>
        <v xml:space="preserve"> </v>
      </c>
      <c r="S204" t="str">
        <f>_xlfn.CONCAT(Table1[[#This Row],[Subscription Type]]," ",Table1[[#This Row],[Upsell Priorities ]], " ",TEXT(Table1[[#This Row],[Current Upsell $]],"$#,#"))</f>
        <v>Basic   $</v>
      </c>
      <c r="T204">
        <f>COUNTIF(Table1[Sales Month],Table1[[#This Row],[Sales Month]])</f>
        <v>16</v>
      </c>
    </row>
    <row r="205" spans="1:20" x14ac:dyDescent="0.2">
      <c r="A205">
        <v>100015</v>
      </c>
      <c r="B205" t="s">
        <v>3</v>
      </c>
      <c r="F205">
        <v>0</v>
      </c>
      <c r="G205">
        <v>2</v>
      </c>
      <c r="H205" s="1">
        <v>43891</v>
      </c>
      <c r="I205" s="1">
        <v>44075</v>
      </c>
      <c r="J205">
        <v>6</v>
      </c>
      <c r="K205">
        <v>9</v>
      </c>
      <c r="L205" s="1">
        <v>43922</v>
      </c>
      <c r="M205">
        <v>0</v>
      </c>
      <c r="N205" s="8" cm="1">
        <f t="array" ref="N205">_xlfn.SWITCH(Table1[[#This Row],[Subscription Type]],"Basic",10,"Premium",10,"Business",25,"Enterprise",27)</f>
        <v>10</v>
      </c>
      <c r="O205" s="9">
        <f>IF(Table1[[#This Row],[Number of Users]]-Table1[[#This Row],[Licenses Bought]]&lt;0, 0, Table1[[#This Row],[Number of Users]]-Table1[[#This Row],[Licenses Bought]])</f>
        <v>2</v>
      </c>
      <c r="P205" s="8">
        <f>Table1[[#This Row],[Upsell $ Per Non-Paying User]] * Table1[[#This Row],[Non-Paying Users]]</f>
        <v>20</v>
      </c>
      <c r="Q205">
        <f>IF(Table1[[#This Row],[Sales Month]]=MAX(Table1[Sales Month]),Table1[[#This Row],[Upsell $ Per Non-Paying User]]*Table1[[#This Row],[Non-Paying Users]],0)</f>
        <v>0</v>
      </c>
      <c r="R205" t="str" cm="1">
        <f t="array" ref="R205">_xlfn.IFS(Table1[[#This Row],[Current Upsell $]]=0," ",Table1[[#This Row],[Current Upsell $]]&gt;=400,"High",Table1[[#This Row],[Current Upsell $]]&gt;=100,"Medium",Table1[[#This Row],[Current Upsell $]]&lt;100,"Low")</f>
        <v xml:space="preserve"> </v>
      </c>
      <c r="S205" t="str">
        <f>_xlfn.CONCAT(Table1[[#This Row],[Subscription Type]]," ",Table1[[#This Row],[Upsell Priorities ]], " ",TEXT(Table1[[#This Row],[Current Upsell $]],"$#,#"))</f>
        <v>Basic   $</v>
      </c>
      <c r="T205">
        <f>COUNTIF(Table1[Sales Month],Table1[[#This Row],[Sales Month]])</f>
        <v>24</v>
      </c>
    </row>
    <row r="206" spans="1:20" x14ac:dyDescent="0.2">
      <c r="A206">
        <v>100015</v>
      </c>
      <c r="B206" t="s">
        <v>3</v>
      </c>
      <c r="F206">
        <v>0</v>
      </c>
      <c r="G206">
        <v>2</v>
      </c>
      <c r="H206" s="1">
        <v>43891</v>
      </c>
      <c r="I206" s="1">
        <v>44075</v>
      </c>
      <c r="J206">
        <v>6</v>
      </c>
      <c r="K206">
        <v>9</v>
      </c>
      <c r="L206" s="1">
        <v>43952</v>
      </c>
      <c r="M206">
        <v>0</v>
      </c>
      <c r="N206" s="8" cm="1">
        <f t="array" ref="N206">_xlfn.SWITCH(Table1[[#This Row],[Subscription Type]],"Basic",10,"Premium",10,"Business",25,"Enterprise",27)</f>
        <v>10</v>
      </c>
      <c r="O206" s="9">
        <f>IF(Table1[[#This Row],[Number of Users]]-Table1[[#This Row],[Licenses Bought]]&lt;0, 0, Table1[[#This Row],[Number of Users]]-Table1[[#This Row],[Licenses Bought]])</f>
        <v>2</v>
      </c>
      <c r="P206" s="8">
        <f>Table1[[#This Row],[Upsell $ Per Non-Paying User]] * Table1[[#This Row],[Non-Paying Users]]</f>
        <v>20</v>
      </c>
      <c r="Q206">
        <f>IF(Table1[[#This Row],[Sales Month]]=MAX(Table1[Sales Month]),Table1[[#This Row],[Upsell $ Per Non-Paying User]]*Table1[[#This Row],[Non-Paying Users]],0)</f>
        <v>0</v>
      </c>
      <c r="R206" t="str" cm="1">
        <f t="array" ref="R206">_xlfn.IFS(Table1[[#This Row],[Current Upsell $]]=0," ",Table1[[#This Row],[Current Upsell $]]&gt;=400,"High",Table1[[#This Row],[Current Upsell $]]&gt;=100,"Medium",Table1[[#This Row],[Current Upsell $]]&lt;100,"Low")</f>
        <v xml:space="preserve"> </v>
      </c>
      <c r="S206" t="str">
        <f>_xlfn.CONCAT(Table1[[#This Row],[Subscription Type]]," ",Table1[[#This Row],[Upsell Priorities ]], " ",TEXT(Table1[[#This Row],[Current Upsell $]],"$#,#"))</f>
        <v>Basic   $</v>
      </c>
      <c r="T206">
        <f>COUNTIF(Table1[Sales Month],Table1[[#This Row],[Sales Month]])</f>
        <v>34</v>
      </c>
    </row>
    <row r="207" spans="1:20" x14ac:dyDescent="0.2">
      <c r="A207">
        <v>100015</v>
      </c>
      <c r="B207" t="s">
        <v>3</v>
      </c>
      <c r="F207">
        <v>0</v>
      </c>
      <c r="G207">
        <v>2</v>
      </c>
      <c r="H207" s="1">
        <v>43891</v>
      </c>
      <c r="I207" s="1">
        <v>44075</v>
      </c>
      <c r="J207">
        <v>6</v>
      </c>
      <c r="K207">
        <v>9</v>
      </c>
      <c r="L207" s="1">
        <v>43983</v>
      </c>
      <c r="M207">
        <v>0</v>
      </c>
      <c r="N207" s="8" cm="1">
        <f t="array" ref="N207">_xlfn.SWITCH(Table1[[#This Row],[Subscription Type]],"Basic",10,"Premium",10,"Business",25,"Enterprise",27)</f>
        <v>10</v>
      </c>
      <c r="O207" s="9">
        <f>IF(Table1[[#This Row],[Number of Users]]-Table1[[#This Row],[Licenses Bought]]&lt;0, 0, Table1[[#This Row],[Number of Users]]-Table1[[#This Row],[Licenses Bought]])</f>
        <v>2</v>
      </c>
      <c r="P207" s="8">
        <f>Table1[[#This Row],[Upsell $ Per Non-Paying User]] * Table1[[#This Row],[Non-Paying Users]]</f>
        <v>20</v>
      </c>
      <c r="Q207">
        <f>IF(Table1[[#This Row],[Sales Month]]=MAX(Table1[Sales Month]),Table1[[#This Row],[Upsell $ Per Non-Paying User]]*Table1[[#This Row],[Non-Paying Users]],0)</f>
        <v>0</v>
      </c>
      <c r="R207" t="str" cm="1">
        <f t="array" ref="R207">_xlfn.IFS(Table1[[#This Row],[Current Upsell $]]=0," ",Table1[[#This Row],[Current Upsell $]]&gt;=400,"High",Table1[[#This Row],[Current Upsell $]]&gt;=100,"Medium",Table1[[#This Row],[Current Upsell $]]&lt;100,"Low")</f>
        <v xml:space="preserve"> </v>
      </c>
      <c r="S207" t="str">
        <f>_xlfn.CONCAT(Table1[[#This Row],[Subscription Type]]," ",Table1[[#This Row],[Upsell Priorities ]], " ",TEXT(Table1[[#This Row],[Current Upsell $]],"$#,#"))</f>
        <v>Basic   $</v>
      </c>
      <c r="T207">
        <f>COUNTIF(Table1[Sales Month],Table1[[#This Row],[Sales Month]])</f>
        <v>54</v>
      </c>
    </row>
    <row r="208" spans="1:20" x14ac:dyDescent="0.2">
      <c r="A208">
        <v>100015</v>
      </c>
      <c r="B208" t="s">
        <v>3</v>
      </c>
      <c r="F208">
        <v>0</v>
      </c>
      <c r="G208">
        <v>1</v>
      </c>
      <c r="H208" s="1">
        <v>43891</v>
      </c>
      <c r="I208" s="1">
        <v>44075</v>
      </c>
      <c r="J208">
        <v>6</v>
      </c>
      <c r="K208">
        <v>9</v>
      </c>
      <c r="L208" s="1">
        <v>44013</v>
      </c>
      <c r="M208">
        <v>0</v>
      </c>
      <c r="N208" s="8" cm="1">
        <f t="array" ref="N208">_xlfn.SWITCH(Table1[[#This Row],[Subscription Type]],"Basic",10,"Premium",10,"Business",25,"Enterprise",27)</f>
        <v>10</v>
      </c>
      <c r="O208" s="9">
        <f>IF(Table1[[#This Row],[Number of Users]]-Table1[[#This Row],[Licenses Bought]]&lt;0, 0, Table1[[#This Row],[Number of Users]]-Table1[[#This Row],[Licenses Bought]])</f>
        <v>1</v>
      </c>
      <c r="P208" s="8">
        <f>Table1[[#This Row],[Upsell $ Per Non-Paying User]] * Table1[[#This Row],[Non-Paying Users]]</f>
        <v>10</v>
      </c>
      <c r="Q208">
        <f>IF(Table1[[#This Row],[Sales Month]]=MAX(Table1[Sales Month]),Table1[[#This Row],[Upsell $ Per Non-Paying User]]*Table1[[#This Row],[Non-Paying Users]],0)</f>
        <v>0</v>
      </c>
      <c r="R208" t="str" cm="1">
        <f t="array" ref="R208">_xlfn.IFS(Table1[[#This Row],[Current Upsell $]]=0," ",Table1[[#This Row],[Current Upsell $]]&gt;=400,"High",Table1[[#This Row],[Current Upsell $]]&gt;=100,"Medium",Table1[[#This Row],[Current Upsell $]]&lt;100,"Low")</f>
        <v xml:space="preserve"> </v>
      </c>
      <c r="S208" t="str">
        <f>_xlfn.CONCAT(Table1[[#This Row],[Subscription Type]]," ",Table1[[#This Row],[Upsell Priorities ]], " ",TEXT(Table1[[#This Row],[Current Upsell $]],"$#,#"))</f>
        <v>Basic   $</v>
      </c>
      <c r="T208">
        <f>COUNTIF(Table1[Sales Month],Table1[[#This Row],[Sales Month]])</f>
        <v>76</v>
      </c>
    </row>
    <row r="209" spans="1:20" x14ac:dyDescent="0.2">
      <c r="A209">
        <v>100015</v>
      </c>
      <c r="B209" t="s">
        <v>3</v>
      </c>
      <c r="F209">
        <v>0</v>
      </c>
      <c r="G209">
        <v>2</v>
      </c>
      <c r="H209" s="1">
        <v>43891</v>
      </c>
      <c r="I209" s="1">
        <v>44075</v>
      </c>
      <c r="J209">
        <v>6</v>
      </c>
      <c r="K209">
        <v>9</v>
      </c>
      <c r="L209" s="1">
        <v>44044</v>
      </c>
      <c r="M209">
        <v>0</v>
      </c>
      <c r="N209" s="8" cm="1">
        <f t="array" ref="N209">_xlfn.SWITCH(Table1[[#This Row],[Subscription Type]],"Basic",10,"Premium",10,"Business",25,"Enterprise",27)</f>
        <v>10</v>
      </c>
      <c r="O209" s="9">
        <f>IF(Table1[[#This Row],[Number of Users]]-Table1[[#This Row],[Licenses Bought]]&lt;0, 0, Table1[[#This Row],[Number of Users]]-Table1[[#This Row],[Licenses Bought]])</f>
        <v>2</v>
      </c>
      <c r="P209" s="8">
        <f>Table1[[#This Row],[Upsell $ Per Non-Paying User]] * Table1[[#This Row],[Non-Paying Users]]</f>
        <v>20</v>
      </c>
      <c r="Q209">
        <f>IF(Table1[[#This Row],[Sales Month]]=MAX(Table1[Sales Month]),Table1[[#This Row],[Upsell $ Per Non-Paying User]]*Table1[[#This Row],[Non-Paying Users]],0)</f>
        <v>0</v>
      </c>
      <c r="R209" t="str" cm="1">
        <f t="array" ref="R209">_xlfn.IFS(Table1[[#This Row],[Current Upsell $]]=0," ",Table1[[#This Row],[Current Upsell $]]&gt;=400,"High",Table1[[#This Row],[Current Upsell $]]&gt;=100,"Medium",Table1[[#This Row],[Current Upsell $]]&lt;100,"Low")</f>
        <v xml:space="preserve"> </v>
      </c>
      <c r="S209" t="str">
        <f>_xlfn.CONCAT(Table1[[#This Row],[Subscription Type]]," ",Table1[[#This Row],[Upsell Priorities ]], " ",TEXT(Table1[[#This Row],[Current Upsell $]],"$#,#"))</f>
        <v>Basic   $</v>
      </c>
      <c r="T209">
        <f>COUNTIF(Table1[Sales Month],Table1[[#This Row],[Sales Month]])</f>
        <v>104</v>
      </c>
    </row>
    <row r="210" spans="1:20" x14ac:dyDescent="0.2">
      <c r="A210">
        <v>100015</v>
      </c>
      <c r="B210" t="s">
        <v>3</v>
      </c>
      <c r="F210">
        <v>0</v>
      </c>
      <c r="G210">
        <v>1</v>
      </c>
      <c r="H210" s="1">
        <v>43891</v>
      </c>
      <c r="I210" s="1">
        <v>44075</v>
      </c>
      <c r="J210">
        <v>6</v>
      </c>
      <c r="K210">
        <v>9</v>
      </c>
      <c r="L210" s="1">
        <v>44075</v>
      </c>
      <c r="M210">
        <v>0</v>
      </c>
      <c r="N210" s="8" cm="1">
        <f t="array" ref="N210">_xlfn.SWITCH(Table1[[#This Row],[Subscription Type]],"Basic",10,"Premium",10,"Business",25,"Enterprise",27)</f>
        <v>10</v>
      </c>
      <c r="O210" s="9">
        <f>IF(Table1[[#This Row],[Number of Users]]-Table1[[#This Row],[Licenses Bought]]&lt;0, 0, Table1[[#This Row],[Number of Users]]-Table1[[#This Row],[Licenses Bought]])</f>
        <v>1</v>
      </c>
      <c r="P210" s="8">
        <f>Table1[[#This Row],[Upsell $ Per Non-Paying User]] * Table1[[#This Row],[Non-Paying Users]]</f>
        <v>10</v>
      </c>
      <c r="Q210">
        <f>IF(Table1[[#This Row],[Sales Month]]=MAX(Table1[Sales Month]),Table1[[#This Row],[Upsell $ Per Non-Paying User]]*Table1[[#This Row],[Non-Paying Users]],0)</f>
        <v>0</v>
      </c>
      <c r="R210" t="str" cm="1">
        <f t="array" ref="R210">_xlfn.IFS(Table1[[#This Row],[Current Upsell $]]=0," ",Table1[[#This Row],[Current Upsell $]]&gt;=400,"High",Table1[[#This Row],[Current Upsell $]]&gt;=100,"Medium",Table1[[#This Row],[Current Upsell $]]&lt;100,"Low")</f>
        <v xml:space="preserve"> </v>
      </c>
      <c r="S210" t="str">
        <f>_xlfn.CONCAT(Table1[[#This Row],[Subscription Type]]," ",Table1[[#This Row],[Upsell Priorities ]], " ",TEXT(Table1[[#This Row],[Current Upsell $]],"$#,#"))</f>
        <v>Basic   $</v>
      </c>
      <c r="T210">
        <f>COUNTIF(Table1[Sales Month],Table1[[#This Row],[Sales Month]])</f>
        <v>137</v>
      </c>
    </row>
    <row r="211" spans="1:20" x14ac:dyDescent="0.2">
      <c r="A211">
        <v>100016</v>
      </c>
      <c r="B211" t="s">
        <v>3</v>
      </c>
      <c r="F211">
        <v>0</v>
      </c>
      <c r="G211">
        <v>1</v>
      </c>
      <c r="H211" s="1">
        <v>43891</v>
      </c>
      <c r="I211" s="1">
        <v>44348</v>
      </c>
      <c r="J211">
        <v>15</v>
      </c>
      <c r="K211">
        <v>0</v>
      </c>
      <c r="L211" s="1">
        <v>43891</v>
      </c>
      <c r="M211">
        <v>0</v>
      </c>
      <c r="N211" s="8" cm="1">
        <f t="array" ref="N211">_xlfn.SWITCH(Table1[[#This Row],[Subscription Type]],"Basic",10,"Premium",10,"Business",25,"Enterprise",27)</f>
        <v>10</v>
      </c>
      <c r="O211" s="9">
        <f>IF(Table1[[#This Row],[Number of Users]]-Table1[[#This Row],[Licenses Bought]]&lt;0, 0, Table1[[#This Row],[Number of Users]]-Table1[[#This Row],[Licenses Bought]])</f>
        <v>1</v>
      </c>
      <c r="P211" s="8">
        <f>Table1[[#This Row],[Upsell $ Per Non-Paying User]] * Table1[[#This Row],[Non-Paying Users]]</f>
        <v>10</v>
      </c>
      <c r="Q211">
        <f>IF(Table1[[#This Row],[Sales Month]]=MAX(Table1[Sales Month]),Table1[[#This Row],[Upsell $ Per Non-Paying User]]*Table1[[#This Row],[Non-Paying Users]],0)</f>
        <v>0</v>
      </c>
      <c r="R211" t="str" cm="1">
        <f t="array" ref="R211">_xlfn.IFS(Table1[[#This Row],[Current Upsell $]]=0," ",Table1[[#This Row],[Current Upsell $]]&gt;=400,"High",Table1[[#This Row],[Current Upsell $]]&gt;=100,"Medium",Table1[[#This Row],[Current Upsell $]]&lt;100,"Low")</f>
        <v xml:space="preserve"> </v>
      </c>
      <c r="S211" t="str">
        <f>_xlfn.CONCAT(Table1[[#This Row],[Subscription Type]]," ",Table1[[#This Row],[Upsell Priorities ]], " ",TEXT(Table1[[#This Row],[Current Upsell $]],"$#,#"))</f>
        <v>Basic   $</v>
      </c>
      <c r="T211">
        <f>COUNTIF(Table1[Sales Month],Table1[[#This Row],[Sales Month]])</f>
        <v>16</v>
      </c>
    </row>
    <row r="212" spans="1:20" x14ac:dyDescent="0.2">
      <c r="A212">
        <v>100016</v>
      </c>
      <c r="B212" t="s">
        <v>3</v>
      </c>
      <c r="F212">
        <v>0</v>
      </c>
      <c r="G212">
        <v>2</v>
      </c>
      <c r="H212" s="1">
        <v>43891</v>
      </c>
      <c r="I212" s="1">
        <v>44348</v>
      </c>
      <c r="J212">
        <v>15</v>
      </c>
      <c r="K212">
        <v>0</v>
      </c>
      <c r="L212" s="1">
        <v>43922</v>
      </c>
      <c r="M212">
        <v>0</v>
      </c>
      <c r="N212" s="8" cm="1">
        <f t="array" ref="N212">_xlfn.SWITCH(Table1[[#This Row],[Subscription Type]],"Basic",10,"Premium",10,"Business",25,"Enterprise",27)</f>
        <v>10</v>
      </c>
      <c r="O212" s="9">
        <f>IF(Table1[[#This Row],[Number of Users]]-Table1[[#This Row],[Licenses Bought]]&lt;0, 0, Table1[[#This Row],[Number of Users]]-Table1[[#This Row],[Licenses Bought]])</f>
        <v>2</v>
      </c>
      <c r="P212" s="8">
        <f>Table1[[#This Row],[Upsell $ Per Non-Paying User]] * Table1[[#This Row],[Non-Paying Users]]</f>
        <v>20</v>
      </c>
      <c r="Q212">
        <f>IF(Table1[[#This Row],[Sales Month]]=MAX(Table1[Sales Month]),Table1[[#This Row],[Upsell $ Per Non-Paying User]]*Table1[[#This Row],[Non-Paying Users]],0)</f>
        <v>0</v>
      </c>
      <c r="R212" t="str" cm="1">
        <f t="array" ref="R212">_xlfn.IFS(Table1[[#This Row],[Current Upsell $]]=0," ",Table1[[#This Row],[Current Upsell $]]&gt;=400,"High",Table1[[#This Row],[Current Upsell $]]&gt;=100,"Medium",Table1[[#This Row],[Current Upsell $]]&lt;100,"Low")</f>
        <v xml:space="preserve"> </v>
      </c>
      <c r="S212" t="str">
        <f>_xlfn.CONCAT(Table1[[#This Row],[Subscription Type]]," ",Table1[[#This Row],[Upsell Priorities ]], " ",TEXT(Table1[[#This Row],[Current Upsell $]],"$#,#"))</f>
        <v>Basic   $</v>
      </c>
      <c r="T212">
        <f>COUNTIF(Table1[Sales Month],Table1[[#This Row],[Sales Month]])</f>
        <v>24</v>
      </c>
    </row>
    <row r="213" spans="1:20" x14ac:dyDescent="0.2">
      <c r="A213">
        <v>100016</v>
      </c>
      <c r="B213" t="s">
        <v>3</v>
      </c>
      <c r="F213">
        <v>0</v>
      </c>
      <c r="G213">
        <v>2</v>
      </c>
      <c r="H213" s="1">
        <v>43891</v>
      </c>
      <c r="I213" s="1">
        <v>44348</v>
      </c>
      <c r="J213">
        <v>15</v>
      </c>
      <c r="K213">
        <v>0</v>
      </c>
      <c r="L213" s="1">
        <v>43952</v>
      </c>
      <c r="M213">
        <v>0</v>
      </c>
      <c r="N213" s="8" cm="1">
        <f t="array" ref="N213">_xlfn.SWITCH(Table1[[#This Row],[Subscription Type]],"Basic",10,"Premium",10,"Business",25,"Enterprise",27)</f>
        <v>10</v>
      </c>
      <c r="O213" s="9">
        <f>IF(Table1[[#This Row],[Number of Users]]-Table1[[#This Row],[Licenses Bought]]&lt;0, 0, Table1[[#This Row],[Number of Users]]-Table1[[#This Row],[Licenses Bought]])</f>
        <v>2</v>
      </c>
      <c r="P213" s="8">
        <f>Table1[[#This Row],[Upsell $ Per Non-Paying User]] * Table1[[#This Row],[Non-Paying Users]]</f>
        <v>20</v>
      </c>
      <c r="Q213">
        <f>IF(Table1[[#This Row],[Sales Month]]=MAX(Table1[Sales Month]),Table1[[#This Row],[Upsell $ Per Non-Paying User]]*Table1[[#This Row],[Non-Paying Users]],0)</f>
        <v>0</v>
      </c>
      <c r="R213" t="str" cm="1">
        <f t="array" ref="R213">_xlfn.IFS(Table1[[#This Row],[Current Upsell $]]=0," ",Table1[[#This Row],[Current Upsell $]]&gt;=400,"High",Table1[[#This Row],[Current Upsell $]]&gt;=100,"Medium",Table1[[#This Row],[Current Upsell $]]&lt;100,"Low")</f>
        <v xml:space="preserve"> </v>
      </c>
      <c r="S213" t="str">
        <f>_xlfn.CONCAT(Table1[[#This Row],[Subscription Type]]," ",Table1[[#This Row],[Upsell Priorities ]], " ",TEXT(Table1[[#This Row],[Current Upsell $]],"$#,#"))</f>
        <v>Basic   $</v>
      </c>
      <c r="T213">
        <f>COUNTIF(Table1[Sales Month],Table1[[#This Row],[Sales Month]])</f>
        <v>34</v>
      </c>
    </row>
    <row r="214" spans="1:20" x14ac:dyDescent="0.2">
      <c r="A214">
        <v>100016</v>
      </c>
      <c r="B214" t="s">
        <v>3</v>
      </c>
      <c r="F214">
        <v>0</v>
      </c>
      <c r="G214">
        <v>2</v>
      </c>
      <c r="H214" s="1">
        <v>43891</v>
      </c>
      <c r="I214" s="1">
        <v>44348</v>
      </c>
      <c r="J214">
        <v>15</v>
      </c>
      <c r="K214">
        <v>0</v>
      </c>
      <c r="L214" s="1">
        <v>43983</v>
      </c>
      <c r="M214">
        <v>0</v>
      </c>
      <c r="N214" s="8" cm="1">
        <f t="array" ref="N214">_xlfn.SWITCH(Table1[[#This Row],[Subscription Type]],"Basic",10,"Premium",10,"Business",25,"Enterprise",27)</f>
        <v>10</v>
      </c>
      <c r="O214" s="9">
        <f>IF(Table1[[#This Row],[Number of Users]]-Table1[[#This Row],[Licenses Bought]]&lt;0, 0, Table1[[#This Row],[Number of Users]]-Table1[[#This Row],[Licenses Bought]])</f>
        <v>2</v>
      </c>
      <c r="P214" s="8">
        <f>Table1[[#This Row],[Upsell $ Per Non-Paying User]] * Table1[[#This Row],[Non-Paying Users]]</f>
        <v>20</v>
      </c>
      <c r="Q214">
        <f>IF(Table1[[#This Row],[Sales Month]]=MAX(Table1[Sales Month]),Table1[[#This Row],[Upsell $ Per Non-Paying User]]*Table1[[#This Row],[Non-Paying Users]],0)</f>
        <v>0</v>
      </c>
      <c r="R214" t="str" cm="1">
        <f t="array" ref="R214">_xlfn.IFS(Table1[[#This Row],[Current Upsell $]]=0," ",Table1[[#This Row],[Current Upsell $]]&gt;=400,"High",Table1[[#This Row],[Current Upsell $]]&gt;=100,"Medium",Table1[[#This Row],[Current Upsell $]]&lt;100,"Low")</f>
        <v xml:space="preserve"> </v>
      </c>
      <c r="S214" t="str">
        <f>_xlfn.CONCAT(Table1[[#This Row],[Subscription Type]]," ",Table1[[#This Row],[Upsell Priorities ]], " ",TEXT(Table1[[#This Row],[Current Upsell $]],"$#,#"))</f>
        <v>Basic   $</v>
      </c>
      <c r="T214">
        <f>COUNTIF(Table1[Sales Month],Table1[[#This Row],[Sales Month]])</f>
        <v>54</v>
      </c>
    </row>
    <row r="215" spans="1:20" x14ac:dyDescent="0.2">
      <c r="A215">
        <v>100016</v>
      </c>
      <c r="B215" t="s">
        <v>3</v>
      </c>
      <c r="F215">
        <v>0</v>
      </c>
      <c r="G215">
        <v>2</v>
      </c>
      <c r="H215" s="1">
        <v>43891</v>
      </c>
      <c r="I215" s="1">
        <v>44348</v>
      </c>
      <c r="J215">
        <v>15</v>
      </c>
      <c r="K215">
        <v>0</v>
      </c>
      <c r="L215" s="1">
        <v>44013</v>
      </c>
      <c r="M215">
        <v>0</v>
      </c>
      <c r="N215" s="8" cm="1">
        <f t="array" ref="N215">_xlfn.SWITCH(Table1[[#This Row],[Subscription Type]],"Basic",10,"Premium",10,"Business",25,"Enterprise",27)</f>
        <v>10</v>
      </c>
      <c r="O215" s="9">
        <f>IF(Table1[[#This Row],[Number of Users]]-Table1[[#This Row],[Licenses Bought]]&lt;0, 0, Table1[[#This Row],[Number of Users]]-Table1[[#This Row],[Licenses Bought]])</f>
        <v>2</v>
      </c>
      <c r="P215" s="8">
        <f>Table1[[#This Row],[Upsell $ Per Non-Paying User]] * Table1[[#This Row],[Non-Paying Users]]</f>
        <v>20</v>
      </c>
      <c r="Q215">
        <f>IF(Table1[[#This Row],[Sales Month]]=MAX(Table1[Sales Month]),Table1[[#This Row],[Upsell $ Per Non-Paying User]]*Table1[[#This Row],[Non-Paying Users]],0)</f>
        <v>0</v>
      </c>
      <c r="R215" t="str" cm="1">
        <f t="array" ref="R215">_xlfn.IFS(Table1[[#This Row],[Current Upsell $]]=0," ",Table1[[#This Row],[Current Upsell $]]&gt;=400,"High",Table1[[#This Row],[Current Upsell $]]&gt;=100,"Medium",Table1[[#This Row],[Current Upsell $]]&lt;100,"Low")</f>
        <v xml:space="preserve"> </v>
      </c>
      <c r="S215" t="str">
        <f>_xlfn.CONCAT(Table1[[#This Row],[Subscription Type]]," ",Table1[[#This Row],[Upsell Priorities ]], " ",TEXT(Table1[[#This Row],[Current Upsell $]],"$#,#"))</f>
        <v>Basic   $</v>
      </c>
      <c r="T215">
        <f>COUNTIF(Table1[Sales Month],Table1[[#This Row],[Sales Month]])</f>
        <v>76</v>
      </c>
    </row>
    <row r="216" spans="1:20" x14ac:dyDescent="0.2">
      <c r="A216">
        <v>100016</v>
      </c>
      <c r="B216" t="s">
        <v>3</v>
      </c>
      <c r="F216">
        <v>0</v>
      </c>
      <c r="G216">
        <v>2</v>
      </c>
      <c r="H216" s="1">
        <v>43891</v>
      </c>
      <c r="I216" s="1">
        <v>44348</v>
      </c>
      <c r="J216">
        <v>15</v>
      </c>
      <c r="K216">
        <v>0</v>
      </c>
      <c r="L216" s="1">
        <v>44044</v>
      </c>
      <c r="M216">
        <v>0</v>
      </c>
      <c r="N216" s="8" cm="1">
        <f t="array" ref="N216">_xlfn.SWITCH(Table1[[#This Row],[Subscription Type]],"Basic",10,"Premium",10,"Business",25,"Enterprise",27)</f>
        <v>10</v>
      </c>
      <c r="O216" s="9">
        <f>IF(Table1[[#This Row],[Number of Users]]-Table1[[#This Row],[Licenses Bought]]&lt;0, 0, Table1[[#This Row],[Number of Users]]-Table1[[#This Row],[Licenses Bought]])</f>
        <v>2</v>
      </c>
      <c r="P216" s="8">
        <f>Table1[[#This Row],[Upsell $ Per Non-Paying User]] * Table1[[#This Row],[Non-Paying Users]]</f>
        <v>20</v>
      </c>
      <c r="Q216">
        <f>IF(Table1[[#This Row],[Sales Month]]=MAX(Table1[Sales Month]),Table1[[#This Row],[Upsell $ Per Non-Paying User]]*Table1[[#This Row],[Non-Paying Users]],0)</f>
        <v>0</v>
      </c>
      <c r="R216" t="str" cm="1">
        <f t="array" ref="R216">_xlfn.IFS(Table1[[#This Row],[Current Upsell $]]=0," ",Table1[[#This Row],[Current Upsell $]]&gt;=400,"High",Table1[[#This Row],[Current Upsell $]]&gt;=100,"Medium",Table1[[#This Row],[Current Upsell $]]&lt;100,"Low")</f>
        <v xml:space="preserve"> </v>
      </c>
      <c r="S216" t="str">
        <f>_xlfn.CONCAT(Table1[[#This Row],[Subscription Type]]," ",Table1[[#This Row],[Upsell Priorities ]], " ",TEXT(Table1[[#This Row],[Current Upsell $]],"$#,#"))</f>
        <v>Basic   $</v>
      </c>
      <c r="T216">
        <f>COUNTIF(Table1[Sales Month],Table1[[#This Row],[Sales Month]])</f>
        <v>104</v>
      </c>
    </row>
    <row r="217" spans="1:20" x14ac:dyDescent="0.2">
      <c r="A217">
        <v>100016</v>
      </c>
      <c r="B217" t="s">
        <v>3</v>
      </c>
      <c r="F217">
        <v>0</v>
      </c>
      <c r="G217">
        <v>2</v>
      </c>
      <c r="H217" s="1">
        <v>43891</v>
      </c>
      <c r="I217" s="1">
        <v>44348</v>
      </c>
      <c r="J217">
        <v>15</v>
      </c>
      <c r="K217">
        <v>0</v>
      </c>
      <c r="L217" s="1">
        <v>44075</v>
      </c>
      <c r="M217">
        <v>0</v>
      </c>
      <c r="N217" s="8" cm="1">
        <f t="array" ref="N217">_xlfn.SWITCH(Table1[[#This Row],[Subscription Type]],"Basic",10,"Premium",10,"Business",25,"Enterprise",27)</f>
        <v>10</v>
      </c>
      <c r="O217" s="9">
        <f>IF(Table1[[#This Row],[Number of Users]]-Table1[[#This Row],[Licenses Bought]]&lt;0, 0, Table1[[#This Row],[Number of Users]]-Table1[[#This Row],[Licenses Bought]])</f>
        <v>2</v>
      </c>
      <c r="P217" s="8">
        <f>Table1[[#This Row],[Upsell $ Per Non-Paying User]] * Table1[[#This Row],[Non-Paying Users]]</f>
        <v>20</v>
      </c>
      <c r="Q217">
        <f>IF(Table1[[#This Row],[Sales Month]]=MAX(Table1[Sales Month]),Table1[[#This Row],[Upsell $ Per Non-Paying User]]*Table1[[#This Row],[Non-Paying Users]],0)</f>
        <v>0</v>
      </c>
      <c r="R217" t="str" cm="1">
        <f t="array" ref="R217">_xlfn.IFS(Table1[[#This Row],[Current Upsell $]]=0," ",Table1[[#This Row],[Current Upsell $]]&gt;=400,"High",Table1[[#This Row],[Current Upsell $]]&gt;=100,"Medium",Table1[[#This Row],[Current Upsell $]]&lt;100,"Low")</f>
        <v xml:space="preserve"> </v>
      </c>
      <c r="S217" t="str">
        <f>_xlfn.CONCAT(Table1[[#This Row],[Subscription Type]]," ",Table1[[#This Row],[Upsell Priorities ]], " ",TEXT(Table1[[#This Row],[Current Upsell $]],"$#,#"))</f>
        <v>Basic   $</v>
      </c>
      <c r="T217">
        <f>COUNTIF(Table1[Sales Month],Table1[[#This Row],[Sales Month]])</f>
        <v>137</v>
      </c>
    </row>
    <row r="218" spans="1:20" x14ac:dyDescent="0.2">
      <c r="A218">
        <v>100016</v>
      </c>
      <c r="B218" t="s">
        <v>3</v>
      </c>
      <c r="F218">
        <v>0</v>
      </c>
      <c r="G218">
        <v>1</v>
      </c>
      <c r="H218" s="1">
        <v>43891</v>
      </c>
      <c r="I218" s="1">
        <v>44348</v>
      </c>
      <c r="J218">
        <v>15</v>
      </c>
      <c r="K218">
        <v>0</v>
      </c>
      <c r="L218" s="1">
        <v>44105</v>
      </c>
      <c r="M218">
        <v>0</v>
      </c>
      <c r="N218" s="8" cm="1">
        <f t="array" ref="N218">_xlfn.SWITCH(Table1[[#This Row],[Subscription Type]],"Basic",10,"Premium",10,"Business",25,"Enterprise",27)</f>
        <v>10</v>
      </c>
      <c r="O218" s="9">
        <f>IF(Table1[[#This Row],[Number of Users]]-Table1[[#This Row],[Licenses Bought]]&lt;0, 0, Table1[[#This Row],[Number of Users]]-Table1[[#This Row],[Licenses Bought]])</f>
        <v>1</v>
      </c>
      <c r="P218" s="8">
        <f>Table1[[#This Row],[Upsell $ Per Non-Paying User]] * Table1[[#This Row],[Non-Paying Users]]</f>
        <v>10</v>
      </c>
      <c r="Q218">
        <f>IF(Table1[[#This Row],[Sales Month]]=MAX(Table1[Sales Month]),Table1[[#This Row],[Upsell $ Per Non-Paying User]]*Table1[[#This Row],[Non-Paying Users]],0)</f>
        <v>0</v>
      </c>
      <c r="R218" t="str" cm="1">
        <f t="array" ref="R218">_xlfn.IFS(Table1[[#This Row],[Current Upsell $]]=0," ",Table1[[#This Row],[Current Upsell $]]&gt;=400,"High",Table1[[#This Row],[Current Upsell $]]&gt;=100,"Medium",Table1[[#This Row],[Current Upsell $]]&lt;100,"Low")</f>
        <v xml:space="preserve"> </v>
      </c>
      <c r="S218" t="str">
        <f>_xlfn.CONCAT(Table1[[#This Row],[Subscription Type]]," ",Table1[[#This Row],[Upsell Priorities ]], " ",TEXT(Table1[[#This Row],[Current Upsell $]],"$#,#"))</f>
        <v>Basic   $</v>
      </c>
      <c r="T218">
        <f>COUNTIF(Table1[Sales Month],Table1[[#This Row],[Sales Month]])</f>
        <v>147</v>
      </c>
    </row>
    <row r="219" spans="1:20" x14ac:dyDescent="0.2">
      <c r="A219">
        <v>100016</v>
      </c>
      <c r="B219" t="s">
        <v>3</v>
      </c>
      <c r="F219">
        <v>0</v>
      </c>
      <c r="G219">
        <v>2</v>
      </c>
      <c r="H219" s="1">
        <v>43891</v>
      </c>
      <c r="I219" s="1">
        <v>44348</v>
      </c>
      <c r="J219">
        <v>15</v>
      </c>
      <c r="K219">
        <v>0</v>
      </c>
      <c r="L219" s="1">
        <v>44136</v>
      </c>
      <c r="M219">
        <v>0</v>
      </c>
      <c r="N219" s="8" cm="1">
        <f t="array" ref="N219">_xlfn.SWITCH(Table1[[#This Row],[Subscription Type]],"Basic",10,"Premium",10,"Business",25,"Enterprise",27)</f>
        <v>10</v>
      </c>
      <c r="O219" s="9">
        <f>IF(Table1[[#This Row],[Number of Users]]-Table1[[#This Row],[Licenses Bought]]&lt;0, 0, Table1[[#This Row],[Number of Users]]-Table1[[#This Row],[Licenses Bought]])</f>
        <v>2</v>
      </c>
      <c r="P219" s="8">
        <f>Table1[[#This Row],[Upsell $ Per Non-Paying User]] * Table1[[#This Row],[Non-Paying Users]]</f>
        <v>20</v>
      </c>
      <c r="Q219">
        <f>IF(Table1[[#This Row],[Sales Month]]=MAX(Table1[Sales Month]),Table1[[#This Row],[Upsell $ Per Non-Paying User]]*Table1[[#This Row],[Non-Paying Users]],0)</f>
        <v>0</v>
      </c>
      <c r="R219" t="str" cm="1">
        <f t="array" ref="R219">_xlfn.IFS(Table1[[#This Row],[Current Upsell $]]=0," ",Table1[[#This Row],[Current Upsell $]]&gt;=400,"High",Table1[[#This Row],[Current Upsell $]]&gt;=100,"Medium",Table1[[#This Row],[Current Upsell $]]&lt;100,"Low")</f>
        <v xml:space="preserve"> </v>
      </c>
      <c r="S219" t="str">
        <f>_xlfn.CONCAT(Table1[[#This Row],[Subscription Type]]," ",Table1[[#This Row],[Upsell Priorities ]], " ",TEXT(Table1[[#This Row],[Current Upsell $]],"$#,#"))</f>
        <v>Basic   $</v>
      </c>
      <c r="T219">
        <f>COUNTIF(Table1[Sales Month],Table1[[#This Row],[Sales Month]])</f>
        <v>146</v>
      </c>
    </row>
    <row r="220" spans="1:20" x14ac:dyDescent="0.2">
      <c r="A220">
        <v>100016</v>
      </c>
      <c r="B220" t="s">
        <v>3</v>
      </c>
      <c r="F220">
        <v>0</v>
      </c>
      <c r="G220">
        <v>2</v>
      </c>
      <c r="H220" s="1">
        <v>43891</v>
      </c>
      <c r="I220" s="1">
        <v>44348</v>
      </c>
      <c r="J220">
        <v>15</v>
      </c>
      <c r="K220">
        <v>0</v>
      </c>
      <c r="L220" s="1">
        <v>44166</v>
      </c>
      <c r="M220">
        <v>0</v>
      </c>
      <c r="N220" s="8" cm="1">
        <f t="array" ref="N220">_xlfn.SWITCH(Table1[[#This Row],[Subscription Type]],"Basic",10,"Premium",10,"Business",25,"Enterprise",27)</f>
        <v>10</v>
      </c>
      <c r="O220" s="9">
        <f>IF(Table1[[#This Row],[Number of Users]]-Table1[[#This Row],[Licenses Bought]]&lt;0, 0, Table1[[#This Row],[Number of Users]]-Table1[[#This Row],[Licenses Bought]])</f>
        <v>2</v>
      </c>
      <c r="P220" s="8">
        <f>Table1[[#This Row],[Upsell $ Per Non-Paying User]] * Table1[[#This Row],[Non-Paying Users]]</f>
        <v>20</v>
      </c>
      <c r="Q220">
        <f>IF(Table1[[#This Row],[Sales Month]]=MAX(Table1[Sales Month]),Table1[[#This Row],[Upsell $ Per Non-Paying User]]*Table1[[#This Row],[Non-Paying Users]],0)</f>
        <v>0</v>
      </c>
      <c r="R220" t="str" cm="1">
        <f t="array" ref="R220">_xlfn.IFS(Table1[[#This Row],[Current Upsell $]]=0," ",Table1[[#This Row],[Current Upsell $]]&gt;=400,"High",Table1[[#This Row],[Current Upsell $]]&gt;=100,"Medium",Table1[[#This Row],[Current Upsell $]]&lt;100,"Low")</f>
        <v xml:space="preserve"> </v>
      </c>
      <c r="S220" t="str">
        <f>_xlfn.CONCAT(Table1[[#This Row],[Subscription Type]]," ",Table1[[#This Row],[Upsell Priorities ]], " ",TEXT(Table1[[#This Row],[Current Upsell $]],"$#,#"))</f>
        <v>Basic   $</v>
      </c>
      <c r="T220">
        <f>COUNTIF(Table1[Sales Month],Table1[[#This Row],[Sales Month]])</f>
        <v>153</v>
      </c>
    </row>
    <row r="221" spans="1:20" x14ac:dyDescent="0.2">
      <c r="A221">
        <v>100016</v>
      </c>
      <c r="B221" t="s">
        <v>3</v>
      </c>
      <c r="F221">
        <v>0</v>
      </c>
      <c r="G221">
        <v>2</v>
      </c>
      <c r="H221" s="1">
        <v>43891</v>
      </c>
      <c r="I221" s="1">
        <v>44348</v>
      </c>
      <c r="J221">
        <v>15</v>
      </c>
      <c r="K221">
        <v>0</v>
      </c>
      <c r="L221" s="1">
        <v>44197</v>
      </c>
      <c r="M221">
        <v>0</v>
      </c>
      <c r="N221" s="8" cm="1">
        <f t="array" ref="N221">_xlfn.SWITCH(Table1[[#This Row],[Subscription Type]],"Basic",10,"Premium",10,"Business",25,"Enterprise",27)</f>
        <v>10</v>
      </c>
      <c r="O221" s="9">
        <f>IF(Table1[[#This Row],[Number of Users]]-Table1[[#This Row],[Licenses Bought]]&lt;0, 0, Table1[[#This Row],[Number of Users]]-Table1[[#This Row],[Licenses Bought]])</f>
        <v>2</v>
      </c>
      <c r="P221" s="8">
        <f>Table1[[#This Row],[Upsell $ Per Non-Paying User]] * Table1[[#This Row],[Non-Paying Users]]</f>
        <v>20</v>
      </c>
      <c r="Q221">
        <f>IF(Table1[[#This Row],[Sales Month]]=MAX(Table1[Sales Month]),Table1[[#This Row],[Upsell $ Per Non-Paying User]]*Table1[[#This Row],[Non-Paying Users]],0)</f>
        <v>0</v>
      </c>
      <c r="R221" t="str" cm="1">
        <f t="array" ref="R221">_xlfn.IFS(Table1[[#This Row],[Current Upsell $]]=0," ",Table1[[#This Row],[Current Upsell $]]&gt;=400,"High",Table1[[#This Row],[Current Upsell $]]&gt;=100,"Medium",Table1[[#This Row],[Current Upsell $]]&lt;100,"Low")</f>
        <v xml:space="preserve"> </v>
      </c>
      <c r="S221" t="str">
        <f>_xlfn.CONCAT(Table1[[#This Row],[Subscription Type]]," ",Table1[[#This Row],[Upsell Priorities ]], " ",TEXT(Table1[[#This Row],[Current Upsell $]],"$#,#"))</f>
        <v>Basic   $</v>
      </c>
      <c r="T221">
        <f>COUNTIF(Table1[Sales Month],Table1[[#This Row],[Sales Month]])</f>
        <v>158</v>
      </c>
    </row>
    <row r="222" spans="1:20" x14ac:dyDescent="0.2">
      <c r="A222">
        <v>100016</v>
      </c>
      <c r="B222" t="s">
        <v>3</v>
      </c>
      <c r="F222">
        <v>0</v>
      </c>
      <c r="G222">
        <v>2</v>
      </c>
      <c r="H222" s="1">
        <v>43891</v>
      </c>
      <c r="I222" s="1">
        <v>44348</v>
      </c>
      <c r="J222">
        <v>15</v>
      </c>
      <c r="K222">
        <v>0</v>
      </c>
      <c r="L222" s="1">
        <v>44228</v>
      </c>
      <c r="M222">
        <v>0</v>
      </c>
      <c r="N222" s="8" cm="1">
        <f t="array" ref="N222">_xlfn.SWITCH(Table1[[#This Row],[Subscription Type]],"Basic",10,"Premium",10,"Business",25,"Enterprise",27)</f>
        <v>10</v>
      </c>
      <c r="O222" s="9">
        <f>IF(Table1[[#This Row],[Number of Users]]-Table1[[#This Row],[Licenses Bought]]&lt;0, 0, Table1[[#This Row],[Number of Users]]-Table1[[#This Row],[Licenses Bought]])</f>
        <v>2</v>
      </c>
      <c r="P222" s="8">
        <f>Table1[[#This Row],[Upsell $ Per Non-Paying User]] * Table1[[#This Row],[Non-Paying Users]]</f>
        <v>20</v>
      </c>
      <c r="Q222">
        <f>IF(Table1[[#This Row],[Sales Month]]=MAX(Table1[Sales Month]),Table1[[#This Row],[Upsell $ Per Non-Paying User]]*Table1[[#This Row],[Non-Paying Users]],0)</f>
        <v>0</v>
      </c>
      <c r="R222" t="str" cm="1">
        <f t="array" ref="R222">_xlfn.IFS(Table1[[#This Row],[Current Upsell $]]=0," ",Table1[[#This Row],[Current Upsell $]]&gt;=400,"High",Table1[[#This Row],[Current Upsell $]]&gt;=100,"Medium",Table1[[#This Row],[Current Upsell $]]&lt;100,"Low")</f>
        <v xml:space="preserve"> </v>
      </c>
      <c r="S222" t="str">
        <f>_xlfn.CONCAT(Table1[[#This Row],[Subscription Type]]," ",Table1[[#This Row],[Upsell Priorities ]], " ",TEXT(Table1[[#This Row],[Current Upsell $]],"$#,#"))</f>
        <v>Basic   $</v>
      </c>
      <c r="T222">
        <f>COUNTIF(Table1[Sales Month],Table1[[#This Row],[Sales Month]])</f>
        <v>175</v>
      </c>
    </row>
    <row r="223" spans="1:20" x14ac:dyDescent="0.2">
      <c r="A223">
        <v>100016</v>
      </c>
      <c r="B223" t="s">
        <v>3</v>
      </c>
      <c r="F223">
        <v>0</v>
      </c>
      <c r="G223">
        <v>2</v>
      </c>
      <c r="H223" s="1">
        <v>43891</v>
      </c>
      <c r="I223" s="1">
        <v>44348</v>
      </c>
      <c r="J223">
        <v>15</v>
      </c>
      <c r="K223">
        <v>0</v>
      </c>
      <c r="L223" s="1">
        <v>44256</v>
      </c>
      <c r="M223">
        <v>0</v>
      </c>
      <c r="N223" s="8" cm="1">
        <f t="array" ref="N223">_xlfn.SWITCH(Table1[[#This Row],[Subscription Type]],"Basic",10,"Premium",10,"Business",25,"Enterprise",27)</f>
        <v>10</v>
      </c>
      <c r="O223" s="9">
        <f>IF(Table1[[#This Row],[Number of Users]]-Table1[[#This Row],[Licenses Bought]]&lt;0, 0, Table1[[#This Row],[Number of Users]]-Table1[[#This Row],[Licenses Bought]])</f>
        <v>2</v>
      </c>
      <c r="P223" s="8">
        <f>Table1[[#This Row],[Upsell $ Per Non-Paying User]] * Table1[[#This Row],[Non-Paying Users]]</f>
        <v>20</v>
      </c>
      <c r="Q223">
        <f>IF(Table1[[#This Row],[Sales Month]]=MAX(Table1[Sales Month]),Table1[[#This Row],[Upsell $ Per Non-Paying User]]*Table1[[#This Row],[Non-Paying Users]],0)</f>
        <v>0</v>
      </c>
      <c r="R223" t="str" cm="1">
        <f t="array" ref="R223">_xlfn.IFS(Table1[[#This Row],[Current Upsell $]]=0," ",Table1[[#This Row],[Current Upsell $]]&gt;=400,"High",Table1[[#This Row],[Current Upsell $]]&gt;=100,"Medium",Table1[[#This Row],[Current Upsell $]]&lt;100,"Low")</f>
        <v xml:space="preserve"> </v>
      </c>
      <c r="S223" t="str">
        <f>_xlfn.CONCAT(Table1[[#This Row],[Subscription Type]]," ",Table1[[#This Row],[Upsell Priorities ]], " ",TEXT(Table1[[#This Row],[Current Upsell $]],"$#,#"))</f>
        <v>Basic   $</v>
      </c>
      <c r="T223">
        <f>COUNTIF(Table1[Sales Month],Table1[[#This Row],[Sales Month]])</f>
        <v>194</v>
      </c>
    </row>
    <row r="224" spans="1:20" x14ac:dyDescent="0.2">
      <c r="A224">
        <v>100016</v>
      </c>
      <c r="B224" t="s">
        <v>3</v>
      </c>
      <c r="F224">
        <v>0</v>
      </c>
      <c r="G224">
        <v>2</v>
      </c>
      <c r="H224" s="1">
        <v>43891</v>
      </c>
      <c r="I224" s="1">
        <v>44348</v>
      </c>
      <c r="J224">
        <v>15</v>
      </c>
      <c r="K224">
        <v>0</v>
      </c>
      <c r="L224" s="1">
        <v>44287</v>
      </c>
      <c r="M224">
        <v>0</v>
      </c>
      <c r="N224" s="8" cm="1">
        <f t="array" ref="N224">_xlfn.SWITCH(Table1[[#This Row],[Subscription Type]],"Basic",10,"Premium",10,"Business",25,"Enterprise",27)</f>
        <v>10</v>
      </c>
      <c r="O224" s="9">
        <f>IF(Table1[[#This Row],[Number of Users]]-Table1[[#This Row],[Licenses Bought]]&lt;0, 0, Table1[[#This Row],[Number of Users]]-Table1[[#This Row],[Licenses Bought]])</f>
        <v>2</v>
      </c>
      <c r="P224" s="8">
        <f>Table1[[#This Row],[Upsell $ Per Non-Paying User]] * Table1[[#This Row],[Non-Paying Users]]</f>
        <v>20</v>
      </c>
      <c r="Q224">
        <f>IF(Table1[[#This Row],[Sales Month]]=MAX(Table1[Sales Month]),Table1[[#This Row],[Upsell $ Per Non-Paying User]]*Table1[[#This Row],[Non-Paying Users]],0)</f>
        <v>0</v>
      </c>
      <c r="R224" t="str" cm="1">
        <f t="array" ref="R224">_xlfn.IFS(Table1[[#This Row],[Current Upsell $]]=0," ",Table1[[#This Row],[Current Upsell $]]&gt;=400,"High",Table1[[#This Row],[Current Upsell $]]&gt;=100,"Medium",Table1[[#This Row],[Current Upsell $]]&lt;100,"Low")</f>
        <v xml:space="preserve"> </v>
      </c>
      <c r="S224" t="str">
        <f>_xlfn.CONCAT(Table1[[#This Row],[Subscription Type]]," ",Table1[[#This Row],[Upsell Priorities ]], " ",TEXT(Table1[[#This Row],[Current Upsell $]],"$#,#"))</f>
        <v>Basic   $</v>
      </c>
      <c r="T224">
        <f>COUNTIF(Table1[Sales Month],Table1[[#This Row],[Sales Month]])</f>
        <v>208</v>
      </c>
    </row>
    <row r="225" spans="1:20" x14ac:dyDescent="0.2">
      <c r="A225">
        <v>100016</v>
      </c>
      <c r="B225" t="s">
        <v>3</v>
      </c>
      <c r="F225">
        <v>0</v>
      </c>
      <c r="G225">
        <v>2</v>
      </c>
      <c r="H225" s="1">
        <v>43891</v>
      </c>
      <c r="I225" s="1">
        <v>44348</v>
      </c>
      <c r="J225">
        <v>15</v>
      </c>
      <c r="K225">
        <v>0</v>
      </c>
      <c r="L225" s="1">
        <v>44317</v>
      </c>
      <c r="M225">
        <v>0</v>
      </c>
      <c r="N225" s="8" cm="1">
        <f t="array" ref="N225">_xlfn.SWITCH(Table1[[#This Row],[Subscription Type]],"Basic",10,"Premium",10,"Business",25,"Enterprise",27)</f>
        <v>10</v>
      </c>
      <c r="O225" s="9">
        <f>IF(Table1[[#This Row],[Number of Users]]-Table1[[#This Row],[Licenses Bought]]&lt;0, 0, Table1[[#This Row],[Number of Users]]-Table1[[#This Row],[Licenses Bought]])</f>
        <v>2</v>
      </c>
      <c r="P225" s="8">
        <f>Table1[[#This Row],[Upsell $ Per Non-Paying User]] * Table1[[#This Row],[Non-Paying Users]]</f>
        <v>20</v>
      </c>
      <c r="Q225">
        <f>IF(Table1[[#This Row],[Sales Month]]=MAX(Table1[Sales Month]),Table1[[#This Row],[Upsell $ Per Non-Paying User]]*Table1[[#This Row],[Non-Paying Users]],0)</f>
        <v>0</v>
      </c>
      <c r="R225" t="str" cm="1">
        <f t="array" ref="R225">_xlfn.IFS(Table1[[#This Row],[Current Upsell $]]=0," ",Table1[[#This Row],[Current Upsell $]]&gt;=400,"High",Table1[[#This Row],[Current Upsell $]]&gt;=100,"Medium",Table1[[#This Row],[Current Upsell $]]&lt;100,"Low")</f>
        <v xml:space="preserve"> </v>
      </c>
      <c r="S225" t="str">
        <f>_xlfn.CONCAT(Table1[[#This Row],[Subscription Type]]," ",Table1[[#This Row],[Upsell Priorities ]], " ",TEXT(Table1[[#This Row],[Current Upsell $]],"$#,#"))</f>
        <v>Basic   $</v>
      </c>
      <c r="T225">
        <f>COUNTIF(Table1[Sales Month],Table1[[#This Row],[Sales Month]])</f>
        <v>249</v>
      </c>
    </row>
    <row r="226" spans="1:20" x14ac:dyDescent="0.2">
      <c r="A226">
        <v>100016</v>
      </c>
      <c r="B226" t="s">
        <v>3</v>
      </c>
      <c r="F226">
        <v>0</v>
      </c>
      <c r="G226">
        <v>2</v>
      </c>
      <c r="H226" s="1">
        <v>43891</v>
      </c>
      <c r="I226" s="1">
        <v>44348</v>
      </c>
      <c r="J226">
        <v>15</v>
      </c>
      <c r="K226">
        <v>0</v>
      </c>
      <c r="L226" s="1">
        <v>44348</v>
      </c>
      <c r="M226">
        <v>0</v>
      </c>
      <c r="N226" s="8" cm="1">
        <f t="array" ref="N226">_xlfn.SWITCH(Table1[[#This Row],[Subscription Type]],"Basic",10,"Premium",10,"Business",25,"Enterprise",27)</f>
        <v>10</v>
      </c>
      <c r="O226" s="9">
        <f>IF(Table1[[#This Row],[Number of Users]]-Table1[[#This Row],[Licenses Bought]]&lt;0, 0, Table1[[#This Row],[Number of Users]]-Table1[[#This Row],[Licenses Bought]])</f>
        <v>2</v>
      </c>
      <c r="P226" s="8">
        <f>Table1[[#This Row],[Upsell $ Per Non-Paying User]] * Table1[[#This Row],[Non-Paying Users]]</f>
        <v>20</v>
      </c>
      <c r="Q226">
        <f>IF(Table1[[#This Row],[Sales Month]]=MAX(Table1[Sales Month]),Table1[[#This Row],[Upsell $ Per Non-Paying User]]*Table1[[#This Row],[Non-Paying Users]],0)</f>
        <v>20</v>
      </c>
      <c r="R226" t="str" cm="1">
        <f t="array" ref="R226">_xlfn.IFS(Table1[[#This Row],[Current Upsell $]]=0," ",Table1[[#This Row],[Current Upsell $]]&gt;=400,"High",Table1[[#This Row],[Current Upsell $]]&gt;=100,"Medium",Table1[[#This Row],[Current Upsell $]]&lt;100,"Low")</f>
        <v>Low</v>
      </c>
      <c r="S226" t="str">
        <f>_xlfn.CONCAT(Table1[[#This Row],[Subscription Type]]," ",Table1[[#This Row],[Upsell Priorities ]], " ",TEXT(Table1[[#This Row],[Current Upsell $]],"$#,#"))</f>
        <v>Basic Low $20</v>
      </c>
      <c r="T226">
        <f>COUNTIF(Table1[Sales Month],Table1[[#This Row],[Sales Month]])</f>
        <v>307</v>
      </c>
    </row>
    <row r="227" spans="1:20" x14ac:dyDescent="0.2">
      <c r="A227">
        <v>100017</v>
      </c>
      <c r="B227" t="s">
        <v>3</v>
      </c>
      <c r="D227" s="1"/>
      <c r="E227" s="1"/>
      <c r="F227">
        <v>0</v>
      </c>
      <c r="G227">
        <v>88</v>
      </c>
      <c r="H227" s="1">
        <v>43922</v>
      </c>
      <c r="I227" s="1">
        <v>44378</v>
      </c>
      <c r="J227">
        <v>15</v>
      </c>
      <c r="K227">
        <v>0</v>
      </c>
      <c r="L227" s="1">
        <v>43922</v>
      </c>
      <c r="M227">
        <v>0</v>
      </c>
      <c r="N227" s="8" cm="1">
        <f t="array" ref="N227">_xlfn.SWITCH(Table1[[#This Row],[Subscription Type]],"Basic",10,"Premium",10,"Business",25,"Enterprise",27)</f>
        <v>10</v>
      </c>
      <c r="O227" s="9">
        <f>IF(Table1[[#This Row],[Number of Users]]-Table1[[#This Row],[Licenses Bought]]&lt;0, 0, Table1[[#This Row],[Number of Users]]-Table1[[#This Row],[Licenses Bought]])</f>
        <v>88</v>
      </c>
      <c r="P227" s="8">
        <f>Table1[[#This Row],[Upsell $ Per Non-Paying User]] * Table1[[#This Row],[Non-Paying Users]]</f>
        <v>880</v>
      </c>
      <c r="Q227">
        <f>IF(Table1[[#This Row],[Sales Month]]=MAX(Table1[Sales Month]),Table1[[#This Row],[Upsell $ Per Non-Paying User]]*Table1[[#This Row],[Non-Paying Users]],0)</f>
        <v>0</v>
      </c>
      <c r="R227" t="str" cm="1">
        <f t="array" ref="R227">_xlfn.IFS(Table1[[#This Row],[Current Upsell $]]=0," ",Table1[[#This Row],[Current Upsell $]]&gt;=400,"High",Table1[[#This Row],[Current Upsell $]]&gt;=100,"Medium",Table1[[#This Row],[Current Upsell $]]&lt;100,"Low")</f>
        <v xml:space="preserve"> </v>
      </c>
      <c r="S227" t="str">
        <f>_xlfn.CONCAT(Table1[[#This Row],[Subscription Type]]," ",Table1[[#This Row],[Upsell Priorities ]], " ",TEXT(Table1[[#This Row],[Current Upsell $]],"$#,#"))</f>
        <v>Basic   $</v>
      </c>
      <c r="T227">
        <f>COUNTIF(Table1[Sales Month],Table1[[#This Row],[Sales Month]])</f>
        <v>24</v>
      </c>
    </row>
    <row r="228" spans="1:20" x14ac:dyDescent="0.2">
      <c r="A228">
        <v>100017</v>
      </c>
      <c r="B228" t="s">
        <v>1</v>
      </c>
      <c r="D228" s="1"/>
      <c r="E228" s="1"/>
      <c r="F228">
        <v>62</v>
      </c>
      <c r="G228">
        <v>86</v>
      </c>
      <c r="H228" s="1">
        <v>43922</v>
      </c>
      <c r="I228" s="1">
        <v>44378</v>
      </c>
      <c r="J228">
        <v>15</v>
      </c>
      <c r="K228">
        <v>0</v>
      </c>
      <c r="L228" s="1">
        <v>43952</v>
      </c>
      <c r="M228">
        <v>1550</v>
      </c>
      <c r="N228" s="8" cm="1">
        <f t="array" ref="N228">_xlfn.SWITCH(Table1[[#This Row],[Subscription Type]],"Basic",10,"Premium",10,"Business",25,"Enterprise",27)</f>
        <v>25</v>
      </c>
      <c r="O228" s="9">
        <f>IF(Table1[[#This Row],[Number of Users]]-Table1[[#This Row],[Licenses Bought]]&lt;0, 0, Table1[[#This Row],[Number of Users]]-Table1[[#This Row],[Licenses Bought]])</f>
        <v>24</v>
      </c>
      <c r="P228" s="8">
        <f>Table1[[#This Row],[Upsell $ Per Non-Paying User]] * Table1[[#This Row],[Non-Paying Users]]</f>
        <v>600</v>
      </c>
      <c r="Q228">
        <f>IF(Table1[[#This Row],[Sales Month]]=MAX(Table1[Sales Month]),Table1[[#This Row],[Upsell $ Per Non-Paying User]]*Table1[[#This Row],[Non-Paying Users]],0)</f>
        <v>0</v>
      </c>
      <c r="R228" t="str" cm="1">
        <f t="array" ref="R228">_xlfn.IFS(Table1[[#This Row],[Current Upsell $]]=0," ",Table1[[#This Row],[Current Upsell $]]&gt;=400,"High",Table1[[#This Row],[Current Upsell $]]&gt;=100,"Medium",Table1[[#This Row],[Current Upsell $]]&lt;100,"Low")</f>
        <v xml:space="preserve"> </v>
      </c>
      <c r="S228" t="str">
        <f>_xlfn.CONCAT(Table1[[#This Row],[Subscription Type]]," ",Table1[[#This Row],[Upsell Priorities ]], " ",TEXT(Table1[[#This Row],[Current Upsell $]],"$#,#"))</f>
        <v>Business   $</v>
      </c>
      <c r="T228">
        <f>COUNTIF(Table1[Sales Month],Table1[[#This Row],[Sales Month]])</f>
        <v>34</v>
      </c>
    </row>
    <row r="229" spans="1:20" x14ac:dyDescent="0.2">
      <c r="A229">
        <v>100017</v>
      </c>
      <c r="B229" t="s">
        <v>1</v>
      </c>
      <c r="D229" s="1"/>
      <c r="E229" s="1"/>
      <c r="F229">
        <v>68</v>
      </c>
      <c r="G229">
        <v>75</v>
      </c>
      <c r="H229" s="1">
        <v>43922</v>
      </c>
      <c r="I229" s="1">
        <v>44378</v>
      </c>
      <c r="J229">
        <v>15</v>
      </c>
      <c r="K229">
        <v>0</v>
      </c>
      <c r="L229" s="1">
        <v>43983</v>
      </c>
      <c r="M229">
        <v>1700</v>
      </c>
      <c r="N229" s="8" cm="1">
        <f t="array" ref="N229">_xlfn.SWITCH(Table1[[#This Row],[Subscription Type]],"Basic",10,"Premium",10,"Business",25,"Enterprise",27)</f>
        <v>25</v>
      </c>
      <c r="O229" s="9">
        <f>IF(Table1[[#This Row],[Number of Users]]-Table1[[#This Row],[Licenses Bought]]&lt;0, 0, Table1[[#This Row],[Number of Users]]-Table1[[#This Row],[Licenses Bought]])</f>
        <v>7</v>
      </c>
      <c r="P229" s="8">
        <f>Table1[[#This Row],[Upsell $ Per Non-Paying User]] * Table1[[#This Row],[Non-Paying Users]]</f>
        <v>175</v>
      </c>
      <c r="Q229">
        <f>IF(Table1[[#This Row],[Sales Month]]=MAX(Table1[Sales Month]),Table1[[#This Row],[Upsell $ Per Non-Paying User]]*Table1[[#This Row],[Non-Paying Users]],0)</f>
        <v>0</v>
      </c>
      <c r="R229" t="str" cm="1">
        <f t="array" ref="R229">_xlfn.IFS(Table1[[#This Row],[Current Upsell $]]=0," ",Table1[[#This Row],[Current Upsell $]]&gt;=400,"High",Table1[[#This Row],[Current Upsell $]]&gt;=100,"Medium",Table1[[#This Row],[Current Upsell $]]&lt;100,"Low")</f>
        <v xml:space="preserve"> </v>
      </c>
      <c r="S229" t="str">
        <f>_xlfn.CONCAT(Table1[[#This Row],[Subscription Type]]," ",Table1[[#This Row],[Upsell Priorities ]], " ",TEXT(Table1[[#This Row],[Current Upsell $]],"$#,#"))</f>
        <v>Business   $</v>
      </c>
      <c r="T229">
        <f>COUNTIF(Table1[Sales Month],Table1[[#This Row],[Sales Month]])</f>
        <v>54</v>
      </c>
    </row>
    <row r="230" spans="1:20" x14ac:dyDescent="0.2">
      <c r="A230">
        <v>100017</v>
      </c>
      <c r="B230" t="s">
        <v>1</v>
      </c>
      <c r="D230" s="1"/>
      <c r="E230" s="1"/>
      <c r="F230">
        <v>68</v>
      </c>
      <c r="G230">
        <v>76</v>
      </c>
      <c r="H230" s="1">
        <v>43922</v>
      </c>
      <c r="I230" s="1">
        <v>44378</v>
      </c>
      <c r="J230">
        <v>15</v>
      </c>
      <c r="K230">
        <v>0</v>
      </c>
      <c r="L230" s="1">
        <v>44013</v>
      </c>
      <c r="M230">
        <v>1700</v>
      </c>
      <c r="N230" s="8" cm="1">
        <f t="array" ref="N230">_xlfn.SWITCH(Table1[[#This Row],[Subscription Type]],"Basic",10,"Premium",10,"Business",25,"Enterprise",27)</f>
        <v>25</v>
      </c>
      <c r="O230" s="9">
        <f>IF(Table1[[#This Row],[Number of Users]]-Table1[[#This Row],[Licenses Bought]]&lt;0, 0, Table1[[#This Row],[Number of Users]]-Table1[[#This Row],[Licenses Bought]])</f>
        <v>8</v>
      </c>
      <c r="P230" s="8">
        <f>Table1[[#This Row],[Upsell $ Per Non-Paying User]] * Table1[[#This Row],[Non-Paying Users]]</f>
        <v>200</v>
      </c>
      <c r="Q230">
        <f>IF(Table1[[#This Row],[Sales Month]]=MAX(Table1[Sales Month]),Table1[[#This Row],[Upsell $ Per Non-Paying User]]*Table1[[#This Row],[Non-Paying Users]],0)</f>
        <v>0</v>
      </c>
      <c r="R230" t="str" cm="1">
        <f t="array" ref="R230">_xlfn.IFS(Table1[[#This Row],[Current Upsell $]]=0," ",Table1[[#This Row],[Current Upsell $]]&gt;=400,"High",Table1[[#This Row],[Current Upsell $]]&gt;=100,"Medium",Table1[[#This Row],[Current Upsell $]]&lt;100,"Low")</f>
        <v xml:space="preserve"> </v>
      </c>
      <c r="S230" t="str">
        <f>_xlfn.CONCAT(Table1[[#This Row],[Subscription Type]]," ",Table1[[#This Row],[Upsell Priorities ]], " ",TEXT(Table1[[#This Row],[Current Upsell $]],"$#,#"))</f>
        <v>Business   $</v>
      </c>
      <c r="T230">
        <f>COUNTIF(Table1[Sales Month],Table1[[#This Row],[Sales Month]])</f>
        <v>76</v>
      </c>
    </row>
    <row r="231" spans="1:20" x14ac:dyDescent="0.2">
      <c r="A231">
        <v>100017</v>
      </c>
      <c r="B231" t="s">
        <v>1</v>
      </c>
      <c r="D231" s="1"/>
      <c r="E231" s="1"/>
      <c r="F231">
        <v>68</v>
      </c>
      <c r="G231">
        <v>79</v>
      </c>
      <c r="H231" s="1">
        <v>43922</v>
      </c>
      <c r="I231" s="1">
        <v>44378</v>
      </c>
      <c r="J231">
        <v>15</v>
      </c>
      <c r="K231">
        <v>0</v>
      </c>
      <c r="L231" s="1">
        <v>44044</v>
      </c>
      <c r="M231">
        <v>1700</v>
      </c>
      <c r="N231" s="8" cm="1">
        <f t="array" ref="N231">_xlfn.SWITCH(Table1[[#This Row],[Subscription Type]],"Basic",10,"Premium",10,"Business",25,"Enterprise",27)</f>
        <v>25</v>
      </c>
      <c r="O231" s="9">
        <f>IF(Table1[[#This Row],[Number of Users]]-Table1[[#This Row],[Licenses Bought]]&lt;0, 0, Table1[[#This Row],[Number of Users]]-Table1[[#This Row],[Licenses Bought]])</f>
        <v>11</v>
      </c>
      <c r="P231" s="8">
        <f>Table1[[#This Row],[Upsell $ Per Non-Paying User]] * Table1[[#This Row],[Non-Paying Users]]</f>
        <v>275</v>
      </c>
      <c r="Q231">
        <f>IF(Table1[[#This Row],[Sales Month]]=MAX(Table1[Sales Month]),Table1[[#This Row],[Upsell $ Per Non-Paying User]]*Table1[[#This Row],[Non-Paying Users]],0)</f>
        <v>0</v>
      </c>
      <c r="R231" t="str" cm="1">
        <f t="array" ref="R231">_xlfn.IFS(Table1[[#This Row],[Current Upsell $]]=0," ",Table1[[#This Row],[Current Upsell $]]&gt;=400,"High",Table1[[#This Row],[Current Upsell $]]&gt;=100,"Medium",Table1[[#This Row],[Current Upsell $]]&lt;100,"Low")</f>
        <v xml:space="preserve"> </v>
      </c>
      <c r="S231" t="str">
        <f>_xlfn.CONCAT(Table1[[#This Row],[Subscription Type]]," ",Table1[[#This Row],[Upsell Priorities ]], " ",TEXT(Table1[[#This Row],[Current Upsell $]],"$#,#"))</f>
        <v>Business   $</v>
      </c>
      <c r="T231">
        <f>COUNTIF(Table1[Sales Month],Table1[[#This Row],[Sales Month]])</f>
        <v>104</v>
      </c>
    </row>
    <row r="232" spans="1:20" x14ac:dyDescent="0.2">
      <c r="A232">
        <v>100017</v>
      </c>
      <c r="B232" t="s">
        <v>1</v>
      </c>
      <c r="D232" s="1"/>
      <c r="E232" s="1"/>
      <c r="F232">
        <v>68</v>
      </c>
      <c r="G232">
        <v>77</v>
      </c>
      <c r="H232" s="1">
        <v>43922</v>
      </c>
      <c r="I232" s="1">
        <v>44378</v>
      </c>
      <c r="J232">
        <v>15</v>
      </c>
      <c r="K232">
        <v>0</v>
      </c>
      <c r="L232" s="1">
        <v>44075</v>
      </c>
      <c r="M232">
        <v>1700</v>
      </c>
      <c r="N232" s="8" cm="1">
        <f t="array" ref="N232">_xlfn.SWITCH(Table1[[#This Row],[Subscription Type]],"Basic",10,"Premium",10,"Business",25,"Enterprise",27)</f>
        <v>25</v>
      </c>
      <c r="O232" s="9">
        <f>IF(Table1[[#This Row],[Number of Users]]-Table1[[#This Row],[Licenses Bought]]&lt;0, 0, Table1[[#This Row],[Number of Users]]-Table1[[#This Row],[Licenses Bought]])</f>
        <v>9</v>
      </c>
      <c r="P232" s="8">
        <f>Table1[[#This Row],[Upsell $ Per Non-Paying User]] * Table1[[#This Row],[Non-Paying Users]]</f>
        <v>225</v>
      </c>
      <c r="Q232">
        <f>IF(Table1[[#This Row],[Sales Month]]=MAX(Table1[Sales Month]),Table1[[#This Row],[Upsell $ Per Non-Paying User]]*Table1[[#This Row],[Non-Paying Users]],0)</f>
        <v>0</v>
      </c>
      <c r="R232" t="str" cm="1">
        <f t="array" ref="R232">_xlfn.IFS(Table1[[#This Row],[Current Upsell $]]=0," ",Table1[[#This Row],[Current Upsell $]]&gt;=400,"High",Table1[[#This Row],[Current Upsell $]]&gt;=100,"Medium",Table1[[#This Row],[Current Upsell $]]&lt;100,"Low")</f>
        <v xml:space="preserve"> </v>
      </c>
      <c r="S232" t="str">
        <f>_xlfn.CONCAT(Table1[[#This Row],[Subscription Type]]," ",Table1[[#This Row],[Upsell Priorities ]], " ",TEXT(Table1[[#This Row],[Current Upsell $]],"$#,#"))</f>
        <v>Business   $</v>
      </c>
      <c r="T232">
        <f>COUNTIF(Table1[Sales Month],Table1[[#This Row],[Sales Month]])</f>
        <v>137</v>
      </c>
    </row>
    <row r="233" spans="1:20" x14ac:dyDescent="0.2">
      <c r="A233">
        <v>100017</v>
      </c>
      <c r="B233" t="s">
        <v>1</v>
      </c>
      <c r="D233" s="1"/>
      <c r="E233" s="1"/>
      <c r="F233">
        <v>68</v>
      </c>
      <c r="G233">
        <v>84</v>
      </c>
      <c r="H233" s="1">
        <v>43922</v>
      </c>
      <c r="I233" s="1">
        <v>44378</v>
      </c>
      <c r="J233">
        <v>15</v>
      </c>
      <c r="K233">
        <v>0</v>
      </c>
      <c r="L233" s="1">
        <v>44105</v>
      </c>
      <c r="M233">
        <v>1700</v>
      </c>
      <c r="N233" s="8" cm="1">
        <f t="array" ref="N233">_xlfn.SWITCH(Table1[[#This Row],[Subscription Type]],"Basic",10,"Premium",10,"Business",25,"Enterprise",27)</f>
        <v>25</v>
      </c>
      <c r="O233" s="9">
        <f>IF(Table1[[#This Row],[Number of Users]]-Table1[[#This Row],[Licenses Bought]]&lt;0, 0, Table1[[#This Row],[Number of Users]]-Table1[[#This Row],[Licenses Bought]])</f>
        <v>16</v>
      </c>
      <c r="P233" s="8">
        <f>Table1[[#This Row],[Upsell $ Per Non-Paying User]] * Table1[[#This Row],[Non-Paying Users]]</f>
        <v>400</v>
      </c>
      <c r="Q233">
        <f>IF(Table1[[#This Row],[Sales Month]]=MAX(Table1[Sales Month]),Table1[[#This Row],[Upsell $ Per Non-Paying User]]*Table1[[#This Row],[Non-Paying Users]],0)</f>
        <v>0</v>
      </c>
      <c r="R233" t="str" cm="1">
        <f t="array" ref="R233">_xlfn.IFS(Table1[[#This Row],[Current Upsell $]]=0," ",Table1[[#This Row],[Current Upsell $]]&gt;=400,"High",Table1[[#This Row],[Current Upsell $]]&gt;=100,"Medium",Table1[[#This Row],[Current Upsell $]]&lt;100,"Low")</f>
        <v xml:space="preserve"> </v>
      </c>
      <c r="S233" t="str">
        <f>_xlfn.CONCAT(Table1[[#This Row],[Subscription Type]]," ",Table1[[#This Row],[Upsell Priorities ]], " ",TEXT(Table1[[#This Row],[Current Upsell $]],"$#,#"))</f>
        <v>Business   $</v>
      </c>
      <c r="T233">
        <f>COUNTIF(Table1[Sales Month],Table1[[#This Row],[Sales Month]])</f>
        <v>147</v>
      </c>
    </row>
    <row r="234" spans="1:20" x14ac:dyDescent="0.2">
      <c r="A234">
        <v>100017</v>
      </c>
      <c r="B234" t="s">
        <v>1</v>
      </c>
      <c r="D234" s="1"/>
      <c r="E234" s="1"/>
      <c r="F234">
        <v>68</v>
      </c>
      <c r="G234">
        <v>91</v>
      </c>
      <c r="H234" s="1">
        <v>43922</v>
      </c>
      <c r="I234" s="1">
        <v>44378</v>
      </c>
      <c r="J234">
        <v>15</v>
      </c>
      <c r="K234">
        <v>0</v>
      </c>
      <c r="L234" s="1">
        <v>44136</v>
      </c>
      <c r="M234">
        <v>1700</v>
      </c>
      <c r="N234" s="8" cm="1">
        <f t="array" ref="N234">_xlfn.SWITCH(Table1[[#This Row],[Subscription Type]],"Basic",10,"Premium",10,"Business",25,"Enterprise",27)</f>
        <v>25</v>
      </c>
      <c r="O234" s="9">
        <f>IF(Table1[[#This Row],[Number of Users]]-Table1[[#This Row],[Licenses Bought]]&lt;0, 0, Table1[[#This Row],[Number of Users]]-Table1[[#This Row],[Licenses Bought]])</f>
        <v>23</v>
      </c>
      <c r="P234" s="8">
        <f>Table1[[#This Row],[Upsell $ Per Non-Paying User]] * Table1[[#This Row],[Non-Paying Users]]</f>
        <v>575</v>
      </c>
      <c r="Q234">
        <f>IF(Table1[[#This Row],[Sales Month]]=MAX(Table1[Sales Month]),Table1[[#This Row],[Upsell $ Per Non-Paying User]]*Table1[[#This Row],[Non-Paying Users]],0)</f>
        <v>0</v>
      </c>
      <c r="R234" t="str" cm="1">
        <f t="array" ref="R234">_xlfn.IFS(Table1[[#This Row],[Current Upsell $]]=0," ",Table1[[#This Row],[Current Upsell $]]&gt;=400,"High",Table1[[#This Row],[Current Upsell $]]&gt;=100,"Medium",Table1[[#This Row],[Current Upsell $]]&lt;100,"Low")</f>
        <v xml:space="preserve"> </v>
      </c>
      <c r="S234" t="str">
        <f>_xlfn.CONCAT(Table1[[#This Row],[Subscription Type]]," ",Table1[[#This Row],[Upsell Priorities ]], " ",TEXT(Table1[[#This Row],[Current Upsell $]],"$#,#"))</f>
        <v>Business   $</v>
      </c>
      <c r="T234">
        <f>COUNTIF(Table1[Sales Month],Table1[[#This Row],[Sales Month]])</f>
        <v>146</v>
      </c>
    </row>
    <row r="235" spans="1:20" x14ac:dyDescent="0.2">
      <c r="A235">
        <v>100017</v>
      </c>
      <c r="B235" t="s">
        <v>1</v>
      </c>
      <c r="D235" s="1"/>
      <c r="E235" s="1"/>
      <c r="F235">
        <v>68</v>
      </c>
      <c r="G235">
        <v>80</v>
      </c>
      <c r="H235" s="1">
        <v>43922</v>
      </c>
      <c r="I235" s="1">
        <v>44378</v>
      </c>
      <c r="J235">
        <v>15</v>
      </c>
      <c r="K235">
        <v>0</v>
      </c>
      <c r="L235" s="1">
        <v>44166</v>
      </c>
      <c r="M235">
        <v>1700</v>
      </c>
      <c r="N235" s="8" cm="1">
        <f t="array" ref="N235">_xlfn.SWITCH(Table1[[#This Row],[Subscription Type]],"Basic",10,"Premium",10,"Business",25,"Enterprise",27)</f>
        <v>25</v>
      </c>
      <c r="O235" s="9">
        <f>IF(Table1[[#This Row],[Number of Users]]-Table1[[#This Row],[Licenses Bought]]&lt;0, 0, Table1[[#This Row],[Number of Users]]-Table1[[#This Row],[Licenses Bought]])</f>
        <v>12</v>
      </c>
      <c r="P235" s="8">
        <f>Table1[[#This Row],[Upsell $ Per Non-Paying User]] * Table1[[#This Row],[Non-Paying Users]]</f>
        <v>300</v>
      </c>
      <c r="Q235">
        <f>IF(Table1[[#This Row],[Sales Month]]=MAX(Table1[Sales Month]),Table1[[#This Row],[Upsell $ Per Non-Paying User]]*Table1[[#This Row],[Non-Paying Users]],0)</f>
        <v>0</v>
      </c>
      <c r="R235" t="str" cm="1">
        <f t="array" ref="R235">_xlfn.IFS(Table1[[#This Row],[Current Upsell $]]=0," ",Table1[[#This Row],[Current Upsell $]]&gt;=400,"High",Table1[[#This Row],[Current Upsell $]]&gt;=100,"Medium",Table1[[#This Row],[Current Upsell $]]&lt;100,"Low")</f>
        <v xml:space="preserve"> </v>
      </c>
      <c r="S235" t="str">
        <f>_xlfn.CONCAT(Table1[[#This Row],[Subscription Type]]," ",Table1[[#This Row],[Upsell Priorities ]], " ",TEXT(Table1[[#This Row],[Current Upsell $]],"$#,#"))</f>
        <v>Business   $</v>
      </c>
      <c r="T235">
        <f>COUNTIF(Table1[Sales Month],Table1[[#This Row],[Sales Month]])</f>
        <v>153</v>
      </c>
    </row>
    <row r="236" spans="1:20" x14ac:dyDescent="0.2">
      <c r="A236">
        <v>100017</v>
      </c>
      <c r="B236" t="s">
        <v>1</v>
      </c>
      <c r="D236" s="1"/>
      <c r="E236" s="1"/>
      <c r="F236">
        <v>68</v>
      </c>
      <c r="G236">
        <v>72</v>
      </c>
      <c r="H236" s="1">
        <v>43922</v>
      </c>
      <c r="I236" s="1">
        <v>44378</v>
      </c>
      <c r="J236">
        <v>15</v>
      </c>
      <c r="K236">
        <v>0</v>
      </c>
      <c r="L236" s="1">
        <v>44197</v>
      </c>
      <c r="M236">
        <v>1700</v>
      </c>
      <c r="N236" s="8" cm="1">
        <f t="array" ref="N236">_xlfn.SWITCH(Table1[[#This Row],[Subscription Type]],"Basic",10,"Premium",10,"Business",25,"Enterprise",27)</f>
        <v>25</v>
      </c>
      <c r="O236" s="9">
        <f>IF(Table1[[#This Row],[Number of Users]]-Table1[[#This Row],[Licenses Bought]]&lt;0, 0, Table1[[#This Row],[Number of Users]]-Table1[[#This Row],[Licenses Bought]])</f>
        <v>4</v>
      </c>
      <c r="P236" s="8">
        <f>Table1[[#This Row],[Upsell $ Per Non-Paying User]] * Table1[[#This Row],[Non-Paying Users]]</f>
        <v>100</v>
      </c>
      <c r="Q236">
        <f>IF(Table1[[#This Row],[Sales Month]]=MAX(Table1[Sales Month]),Table1[[#This Row],[Upsell $ Per Non-Paying User]]*Table1[[#This Row],[Non-Paying Users]],0)</f>
        <v>0</v>
      </c>
      <c r="R236" t="str" cm="1">
        <f t="array" ref="R236">_xlfn.IFS(Table1[[#This Row],[Current Upsell $]]=0," ",Table1[[#This Row],[Current Upsell $]]&gt;=400,"High",Table1[[#This Row],[Current Upsell $]]&gt;=100,"Medium",Table1[[#This Row],[Current Upsell $]]&lt;100,"Low")</f>
        <v xml:space="preserve"> </v>
      </c>
      <c r="S236" t="str">
        <f>_xlfn.CONCAT(Table1[[#This Row],[Subscription Type]]," ",Table1[[#This Row],[Upsell Priorities ]], " ",TEXT(Table1[[#This Row],[Current Upsell $]],"$#,#"))</f>
        <v>Business   $</v>
      </c>
      <c r="T236">
        <f>COUNTIF(Table1[Sales Month],Table1[[#This Row],[Sales Month]])</f>
        <v>158</v>
      </c>
    </row>
    <row r="237" spans="1:20" x14ac:dyDescent="0.2">
      <c r="A237">
        <v>100017</v>
      </c>
      <c r="B237" t="s">
        <v>1</v>
      </c>
      <c r="D237" s="1"/>
      <c r="E237" s="1"/>
      <c r="F237">
        <v>68</v>
      </c>
      <c r="G237">
        <v>71</v>
      </c>
      <c r="H237" s="1">
        <v>43922</v>
      </c>
      <c r="I237" s="1">
        <v>44378</v>
      </c>
      <c r="J237">
        <v>15</v>
      </c>
      <c r="K237">
        <v>0</v>
      </c>
      <c r="L237" s="1">
        <v>44228</v>
      </c>
      <c r="M237">
        <v>1700</v>
      </c>
      <c r="N237" s="8" cm="1">
        <f t="array" ref="N237">_xlfn.SWITCH(Table1[[#This Row],[Subscription Type]],"Basic",10,"Premium",10,"Business",25,"Enterprise",27)</f>
        <v>25</v>
      </c>
      <c r="O237" s="9">
        <f>IF(Table1[[#This Row],[Number of Users]]-Table1[[#This Row],[Licenses Bought]]&lt;0, 0, Table1[[#This Row],[Number of Users]]-Table1[[#This Row],[Licenses Bought]])</f>
        <v>3</v>
      </c>
      <c r="P237" s="8">
        <f>Table1[[#This Row],[Upsell $ Per Non-Paying User]] * Table1[[#This Row],[Non-Paying Users]]</f>
        <v>75</v>
      </c>
      <c r="Q237">
        <f>IF(Table1[[#This Row],[Sales Month]]=MAX(Table1[Sales Month]),Table1[[#This Row],[Upsell $ Per Non-Paying User]]*Table1[[#This Row],[Non-Paying Users]],0)</f>
        <v>0</v>
      </c>
      <c r="R237" t="str" cm="1">
        <f t="array" ref="R237">_xlfn.IFS(Table1[[#This Row],[Current Upsell $]]=0," ",Table1[[#This Row],[Current Upsell $]]&gt;=400,"High",Table1[[#This Row],[Current Upsell $]]&gt;=100,"Medium",Table1[[#This Row],[Current Upsell $]]&lt;100,"Low")</f>
        <v xml:space="preserve"> </v>
      </c>
      <c r="S237" t="str">
        <f>_xlfn.CONCAT(Table1[[#This Row],[Subscription Type]]," ",Table1[[#This Row],[Upsell Priorities ]], " ",TEXT(Table1[[#This Row],[Current Upsell $]],"$#,#"))</f>
        <v>Business   $</v>
      </c>
      <c r="T237">
        <f>COUNTIF(Table1[Sales Month],Table1[[#This Row],[Sales Month]])</f>
        <v>175</v>
      </c>
    </row>
    <row r="238" spans="1:20" x14ac:dyDescent="0.2">
      <c r="A238">
        <v>100017</v>
      </c>
      <c r="B238" t="s">
        <v>1</v>
      </c>
      <c r="D238" s="1"/>
      <c r="E238" s="1"/>
      <c r="F238">
        <v>68</v>
      </c>
      <c r="G238">
        <v>88</v>
      </c>
      <c r="H238" s="1">
        <v>43922</v>
      </c>
      <c r="I238" s="1">
        <v>44378</v>
      </c>
      <c r="J238">
        <v>15</v>
      </c>
      <c r="K238">
        <v>0</v>
      </c>
      <c r="L238" s="1">
        <v>44256</v>
      </c>
      <c r="M238">
        <v>1700</v>
      </c>
      <c r="N238" s="8" cm="1">
        <f t="array" ref="N238">_xlfn.SWITCH(Table1[[#This Row],[Subscription Type]],"Basic",10,"Premium",10,"Business",25,"Enterprise",27)</f>
        <v>25</v>
      </c>
      <c r="O238" s="9">
        <f>IF(Table1[[#This Row],[Number of Users]]-Table1[[#This Row],[Licenses Bought]]&lt;0, 0, Table1[[#This Row],[Number of Users]]-Table1[[#This Row],[Licenses Bought]])</f>
        <v>20</v>
      </c>
      <c r="P238" s="8">
        <f>Table1[[#This Row],[Upsell $ Per Non-Paying User]] * Table1[[#This Row],[Non-Paying Users]]</f>
        <v>500</v>
      </c>
      <c r="Q238">
        <f>IF(Table1[[#This Row],[Sales Month]]=MAX(Table1[Sales Month]),Table1[[#This Row],[Upsell $ Per Non-Paying User]]*Table1[[#This Row],[Non-Paying Users]],0)</f>
        <v>0</v>
      </c>
      <c r="R238" t="str" cm="1">
        <f t="array" ref="R238">_xlfn.IFS(Table1[[#This Row],[Current Upsell $]]=0," ",Table1[[#This Row],[Current Upsell $]]&gt;=400,"High",Table1[[#This Row],[Current Upsell $]]&gt;=100,"Medium",Table1[[#This Row],[Current Upsell $]]&lt;100,"Low")</f>
        <v xml:space="preserve"> </v>
      </c>
      <c r="S238" t="str">
        <f>_xlfn.CONCAT(Table1[[#This Row],[Subscription Type]]," ",Table1[[#This Row],[Upsell Priorities ]], " ",TEXT(Table1[[#This Row],[Current Upsell $]],"$#,#"))</f>
        <v>Business   $</v>
      </c>
      <c r="T238">
        <f>COUNTIF(Table1[Sales Month],Table1[[#This Row],[Sales Month]])</f>
        <v>194</v>
      </c>
    </row>
    <row r="239" spans="1:20" x14ac:dyDescent="0.2">
      <c r="A239">
        <v>100017</v>
      </c>
      <c r="B239" t="s">
        <v>1</v>
      </c>
      <c r="D239" s="1"/>
      <c r="E239" s="1"/>
      <c r="F239">
        <v>68</v>
      </c>
      <c r="G239">
        <v>76</v>
      </c>
      <c r="H239" s="1">
        <v>43922</v>
      </c>
      <c r="I239" s="1">
        <v>44378</v>
      </c>
      <c r="J239">
        <v>15</v>
      </c>
      <c r="K239">
        <v>0</v>
      </c>
      <c r="L239" s="1">
        <v>44287</v>
      </c>
      <c r="M239">
        <v>1700</v>
      </c>
      <c r="N239" s="8" cm="1">
        <f t="array" ref="N239">_xlfn.SWITCH(Table1[[#This Row],[Subscription Type]],"Basic",10,"Premium",10,"Business",25,"Enterprise",27)</f>
        <v>25</v>
      </c>
      <c r="O239" s="9">
        <f>IF(Table1[[#This Row],[Number of Users]]-Table1[[#This Row],[Licenses Bought]]&lt;0, 0, Table1[[#This Row],[Number of Users]]-Table1[[#This Row],[Licenses Bought]])</f>
        <v>8</v>
      </c>
      <c r="P239" s="8">
        <f>Table1[[#This Row],[Upsell $ Per Non-Paying User]] * Table1[[#This Row],[Non-Paying Users]]</f>
        <v>200</v>
      </c>
      <c r="Q239">
        <f>IF(Table1[[#This Row],[Sales Month]]=MAX(Table1[Sales Month]),Table1[[#This Row],[Upsell $ Per Non-Paying User]]*Table1[[#This Row],[Non-Paying Users]],0)</f>
        <v>0</v>
      </c>
      <c r="R239" t="str" cm="1">
        <f t="array" ref="R239">_xlfn.IFS(Table1[[#This Row],[Current Upsell $]]=0," ",Table1[[#This Row],[Current Upsell $]]&gt;=400,"High",Table1[[#This Row],[Current Upsell $]]&gt;=100,"Medium",Table1[[#This Row],[Current Upsell $]]&lt;100,"Low")</f>
        <v xml:space="preserve"> </v>
      </c>
      <c r="S239" t="str">
        <f>_xlfn.CONCAT(Table1[[#This Row],[Subscription Type]]," ",Table1[[#This Row],[Upsell Priorities ]], " ",TEXT(Table1[[#This Row],[Current Upsell $]],"$#,#"))</f>
        <v>Business   $</v>
      </c>
      <c r="T239">
        <f>COUNTIF(Table1[Sales Month],Table1[[#This Row],[Sales Month]])</f>
        <v>208</v>
      </c>
    </row>
    <row r="240" spans="1:20" x14ac:dyDescent="0.2">
      <c r="A240">
        <v>100017</v>
      </c>
      <c r="B240" t="s">
        <v>1</v>
      </c>
      <c r="D240" s="1"/>
      <c r="E240" s="1"/>
      <c r="F240">
        <v>68</v>
      </c>
      <c r="G240">
        <v>60</v>
      </c>
      <c r="H240" s="1">
        <v>43922</v>
      </c>
      <c r="I240" s="1">
        <v>44378</v>
      </c>
      <c r="J240">
        <v>15</v>
      </c>
      <c r="K240">
        <v>0</v>
      </c>
      <c r="L240" s="1">
        <v>44317</v>
      </c>
      <c r="M240">
        <v>1700</v>
      </c>
      <c r="N240" s="8" cm="1">
        <f t="array" ref="N240">_xlfn.SWITCH(Table1[[#This Row],[Subscription Type]],"Basic",10,"Premium",10,"Business",25,"Enterprise",27)</f>
        <v>25</v>
      </c>
      <c r="O240" s="9">
        <f>IF(Table1[[#This Row],[Number of Users]]-Table1[[#This Row],[Licenses Bought]]&lt;0, 0, Table1[[#This Row],[Number of Users]]-Table1[[#This Row],[Licenses Bought]])</f>
        <v>0</v>
      </c>
      <c r="P240" s="8">
        <f>Table1[[#This Row],[Upsell $ Per Non-Paying User]] * Table1[[#This Row],[Non-Paying Users]]</f>
        <v>0</v>
      </c>
      <c r="Q240">
        <f>IF(Table1[[#This Row],[Sales Month]]=MAX(Table1[Sales Month]),Table1[[#This Row],[Upsell $ Per Non-Paying User]]*Table1[[#This Row],[Non-Paying Users]],0)</f>
        <v>0</v>
      </c>
      <c r="R240" t="str" cm="1">
        <f t="array" ref="R240">_xlfn.IFS(Table1[[#This Row],[Current Upsell $]]=0," ",Table1[[#This Row],[Current Upsell $]]&gt;=400,"High",Table1[[#This Row],[Current Upsell $]]&gt;=100,"Medium",Table1[[#This Row],[Current Upsell $]]&lt;100,"Low")</f>
        <v xml:space="preserve"> </v>
      </c>
      <c r="S240" t="str">
        <f>_xlfn.CONCAT(Table1[[#This Row],[Subscription Type]]," ",Table1[[#This Row],[Upsell Priorities ]], " ",TEXT(Table1[[#This Row],[Current Upsell $]],"$#,#"))</f>
        <v>Business   $</v>
      </c>
      <c r="T240">
        <f>COUNTIF(Table1[Sales Month],Table1[[#This Row],[Sales Month]])</f>
        <v>249</v>
      </c>
    </row>
    <row r="241" spans="1:20" x14ac:dyDescent="0.2">
      <c r="A241">
        <v>100017</v>
      </c>
      <c r="B241" t="s">
        <v>1</v>
      </c>
      <c r="D241" s="1"/>
      <c r="E241" s="1"/>
      <c r="F241">
        <v>68</v>
      </c>
      <c r="G241">
        <v>92</v>
      </c>
      <c r="H241" s="1">
        <v>43922</v>
      </c>
      <c r="I241" s="1">
        <v>44378</v>
      </c>
      <c r="J241">
        <v>15</v>
      </c>
      <c r="K241">
        <v>0</v>
      </c>
      <c r="L241" s="1">
        <v>44348</v>
      </c>
      <c r="M241">
        <v>1700</v>
      </c>
      <c r="N241" s="8" cm="1">
        <f t="array" ref="N241">_xlfn.SWITCH(Table1[[#This Row],[Subscription Type]],"Basic",10,"Premium",10,"Business",25,"Enterprise",27)</f>
        <v>25</v>
      </c>
      <c r="O241" s="9">
        <f>IF(Table1[[#This Row],[Number of Users]]-Table1[[#This Row],[Licenses Bought]]&lt;0, 0, Table1[[#This Row],[Number of Users]]-Table1[[#This Row],[Licenses Bought]])</f>
        <v>24</v>
      </c>
      <c r="P241" s="8">
        <f>Table1[[#This Row],[Upsell $ Per Non-Paying User]] * Table1[[#This Row],[Non-Paying Users]]</f>
        <v>600</v>
      </c>
      <c r="Q241">
        <f>IF(Table1[[#This Row],[Sales Month]]=MAX(Table1[Sales Month]),Table1[[#This Row],[Upsell $ Per Non-Paying User]]*Table1[[#This Row],[Non-Paying Users]],0)</f>
        <v>600</v>
      </c>
      <c r="R241" t="str" cm="1">
        <f t="array" ref="R241">_xlfn.IFS(Table1[[#This Row],[Current Upsell $]]=0," ",Table1[[#This Row],[Current Upsell $]]&gt;=400,"High",Table1[[#This Row],[Current Upsell $]]&gt;=100,"Medium",Table1[[#This Row],[Current Upsell $]]&lt;100,"Low")</f>
        <v>High</v>
      </c>
      <c r="S241" t="str">
        <f>_xlfn.CONCAT(Table1[[#This Row],[Subscription Type]]," ",Table1[[#This Row],[Upsell Priorities ]], " ",TEXT(Table1[[#This Row],[Current Upsell $]],"$#,#"))</f>
        <v>Business High $600</v>
      </c>
      <c r="T241">
        <f>COUNTIF(Table1[Sales Month],Table1[[#This Row],[Sales Month]])</f>
        <v>307</v>
      </c>
    </row>
    <row r="242" spans="1:20" x14ac:dyDescent="0.2">
      <c r="A242">
        <v>100018</v>
      </c>
      <c r="B242" t="s">
        <v>3</v>
      </c>
      <c r="D242" s="1"/>
      <c r="E242" s="1"/>
      <c r="F242">
        <v>0</v>
      </c>
      <c r="G242">
        <v>62</v>
      </c>
      <c r="H242" s="1">
        <v>43922</v>
      </c>
      <c r="I242" s="1">
        <v>44378</v>
      </c>
      <c r="J242">
        <v>15</v>
      </c>
      <c r="K242">
        <v>0</v>
      </c>
      <c r="L242" s="1">
        <v>43922</v>
      </c>
      <c r="M242">
        <v>0</v>
      </c>
      <c r="N242" s="8" cm="1">
        <f t="array" ref="N242">_xlfn.SWITCH(Table1[[#This Row],[Subscription Type]],"Basic",10,"Premium",10,"Business",25,"Enterprise",27)</f>
        <v>10</v>
      </c>
      <c r="O242" s="9">
        <f>IF(Table1[[#This Row],[Number of Users]]-Table1[[#This Row],[Licenses Bought]]&lt;0, 0, Table1[[#This Row],[Number of Users]]-Table1[[#This Row],[Licenses Bought]])</f>
        <v>62</v>
      </c>
      <c r="P242" s="8">
        <f>Table1[[#This Row],[Upsell $ Per Non-Paying User]] * Table1[[#This Row],[Non-Paying Users]]</f>
        <v>620</v>
      </c>
      <c r="Q242">
        <f>IF(Table1[[#This Row],[Sales Month]]=MAX(Table1[Sales Month]),Table1[[#This Row],[Upsell $ Per Non-Paying User]]*Table1[[#This Row],[Non-Paying Users]],0)</f>
        <v>0</v>
      </c>
      <c r="R242" t="str" cm="1">
        <f t="array" ref="R242">_xlfn.IFS(Table1[[#This Row],[Current Upsell $]]=0," ",Table1[[#This Row],[Current Upsell $]]&gt;=400,"High",Table1[[#This Row],[Current Upsell $]]&gt;=100,"Medium",Table1[[#This Row],[Current Upsell $]]&lt;100,"Low")</f>
        <v xml:space="preserve"> </v>
      </c>
      <c r="S242" t="str">
        <f>_xlfn.CONCAT(Table1[[#This Row],[Subscription Type]]," ",Table1[[#This Row],[Upsell Priorities ]], " ",TEXT(Table1[[#This Row],[Current Upsell $]],"$#,#"))</f>
        <v>Basic   $</v>
      </c>
      <c r="T242">
        <f>COUNTIF(Table1[Sales Month],Table1[[#This Row],[Sales Month]])</f>
        <v>24</v>
      </c>
    </row>
    <row r="243" spans="1:20" x14ac:dyDescent="0.2">
      <c r="A243">
        <v>100018</v>
      </c>
      <c r="B243" t="s">
        <v>1</v>
      </c>
      <c r="D243" s="1"/>
      <c r="E243" s="1"/>
      <c r="F243">
        <v>35</v>
      </c>
      <c r="G243">
        <v>73</v>
      </c>
      <c r="H243" s="1">
        <v>43922</v>
      </c>
      <c r="I243" s="1">
        <v>44378</v>
      </c>
      <c r="J243">
        <v>15</v>
      </c>
      <c r="K243">
        <v>0</v>
      </c>
      <c r="L243" s="1">
        <v>43952</v>
      </c>
      <c r="M243">
        <v>875</v>
      </c>
      <c r="N243" s="8" cm="1">
        <f t="array" ref="N243">_xlfn.SWITCH(Table1[[#This Row],[Subscription Type]],"Basic",10,"Premium",10,"Business",25,"Enterprise",27)</f>
        <v>25</v>
      </c>
      <c r="O243" s="9">
        <f>IF(Table1[[#This Row],[Number of Users]]-Table1[[#This Row],[Licenses Bought]]&lt;0, 0, Table1[[#This Row],[Number of Users]]-Table1[[#This Row],[Licenses Bought]])</f>
        <v>38</v>
      </c>
      <c r="P243" s="8">
        <f>Table1[[#This Row],[Upsell $ Per Non-Paying User]] * Table1[[#This Row],[Non-Paying Users]]</f>
        <v>950</v>
      </c>
      <c r="Q243">
        <f>IF(Table1[[#This Row],[Sales Month]]=MAX(Table1[Sales Month]),Table1[[#This Row],[Upsell $ Per Non-Paying User]]*Table1[[#This Row],[Non-Paying Users]],0)</f>
        <v>0</v>
      </c>
      <c r="R243" t="str" cm="1">
        <f t="array" ref="R243">_xlfn.IFS(Table1[[#This Row],[Current Upsell $]]=0," ",Table1[[#This Row],[Current Upsell $]]&gt;=400,"High",Table1[[#This Row],[Current Upsell $]]&gt;=100,"Medium",Table1[[#This Row],[Current Upsell $]]&lt;100,"Low")</f>
        <v xml:space="preserve"> </v>
      </c>
      <c r="S243" t="str">
        <f>_xlfn.CONCAT(Table1[[#This Row],[Subscription Type]]," ",Table1[[#This Row],[Upsell Priorities ]], " ",TEXT(Table1[[#This Row],[Current Upsell $]],"$#,#"))</f>
        <v>Business   $</v>
      </c>
      <c r="T243">
        <f>COUNTIF(Table1[Sales Month],Table1[[#This Row],[Sales Month]])</f>
        <v>34</v>
      </c>
    </row>
    <row r="244" spans="1:20" x14ac:dyDescent="0.2">
      <c r="A244">
        <v>100018</v>
      </c>
      <c r="B244" t="s">
        <v>1</v>
      </c>
      <c r="D244" s="1"/>
      <c r="E244" s="1"/>
      <c r="F244">
        <v>32</v>
      </c>
      <c r="G244">
        <v>69</v>
      </c>
      <c r="H244" s="1">
        <v>43922</v>
      </c>
      <c r="I244" s="1">
        <v>44378</v>
      </c>
      <c r="J244">
        <v>15</v>
      </c>
      <c r="K244">
        <v>0</v>
      </c>
      <c r="L244" s="1">
        <v>43983</v>
      </c>
      <c r="M244">
        <v>800</v>
      </c>
      <c r="N244" s="8" cm="1">
        <f t="array" ref="N244">_xlfn.SWITCH(Table1[[#This Row],[Subscription Type]],"Basic",10,"Premium",10,"Business",25,"Enterprise",27)</f>
        <v>25</v>
      </c>
      <c r="O244" s="9">
        <f>IF(Table1[[#This Row],[Number of Users]]-Table1[[#This Row],[Licenses Bought]]&lt;0, 0, Table1[[#This Row],[Number of Users]]-Table1[[#This Row],[Licenses Bought]])</f>
        <v>37</v>
      </c>
      <c r="P244" s="8">
        <f>Table1[[#This Row],[Upsell $ Per Non-Paying User]] * Table1[[#This Row],[Non-Paying Users]]</f>
        <v>925</v>
      </c>
      <c r="Q244">
        <f>IF(Table1[[#This Row],[Sales Month]]=MAX(Table1[Sales Month]),Table1[[#This Row],[Upsell $ Per Non-Paying User]]*Table1[[#This Row],[Non-Paying Users]],0)</f>
        <v>0</v>
      </c>
      <c r="R244" t="str" cm="1">
        <f t="array" ref="R244">_xlfn.IFS(Table1[[#This Row],[Current Upsell $]]=0," ",Table1[[#This Row],[Current Upsell $]]&gt;=400,"High",Table1[[#This Row],[Current Upsell $]]&gt;=100,"Medium",Table1[[#This Row],[Current Upsell $]]&lt;100,"Low")</f>
        <v xml:space="preserve"> </v>
      </c>
      <c r="S244" t="str">
        <f>_xlfn.CONCAT(Table1[[#This Row],[Subscription Type]]," ",Table1[[#This Row],[Upsell Priorities ]], " ",TEXT(Table1[[#This Row],[Current Upsell $]],"$#,#"))</f>
        <v>Business   $</v>
      </c>
      <c r="T244">
        <f>COUNTIF(Table1[Sales Month],Table1[[#This Row],[Sales Month]])</f>
        <v>54</v>
      </c>
    </row>
    <row r="245" spans="1:20" x14ac:dyDescent="0.2">
      <c r="A245">
        <v>100018</v>
      </c>
      <c r="B245" t="s">
        <v>1</v>
      </c>
      <c r="D245" s="1"/>
      <c r="E245" s="1"/>
      <c r="F245">
        <v>58</v>
      </c>
      <c r="G245">
        <v>70</v>
      </c>
      <c r="H245" s="1">
        <v>43922</v>
      </c>
      <c r="I245" s="1">
        <v>44378</v>
      </c>
      <c r="J245">
        <v>15</v>
      </c>
      <c r="K245">
        <v>0</v>
      </c>
      <c r="L245" s="1">
        <v>44013</v>
      </c>
      <c r="M245">
        <v>1450</v>
      </c>
      <c r="N245" s="8" cm="1">
        <f t="array" ref="N245">_xlfn.SWITCH(Table1[[#This Row],[Subscription Type]],"Basic",10,"Premium",10,"Business",25,"Enterprise",27)</f>
        <v>25</v>
      </c>
      <c r="O245" s="9">
        <f>IF(Table1[[#This Row],[Number of Users]]-Table1[[#This Row],[Licenses Bought]]&lt;0, 0, Table1[[#This Row],[Number of Users]]-Table1[[#This Row],[Licenses Bought]])</f>
        <v>12</v>
      </c>
      <c r="P245" s="8">
        <f>Table1[[#This Row],[Upsell $ Per Non-Paying User]] * Table1[[#This Row],[Non-Paying Users]]</f>
        <v>300</v>
      </c>
      <c r="Q245">
        <f>IF(Table1[[#This Row],[Sales Month]]=MAX(Table1[Sales Month]),Table1[[#This Row],[Upsell $ Per Non-Paying User]]*Table1[[#This Row],[Non-Paying Users]],0)</f>
        <v>0</v>
      </c>
      <c r="R245" t="str" cm="1">
        <f t="array" ref="R245">_xlfn.IFS(Table1[[#This Row],[Current Upsell $]]=0," ",Table1[[#This Row],[Current Upsell $]]&gt;=400,"High",Table1[[#This Row],[Current Upsell $]]&gt;=100,"Medium",Table1[[#This Row],[Current Upsell $]]&lt;100,"Low")</f>
        <v xml:space="preserve"> </v>
      </c>
      <c r="S245" t="str">
        <f>_xlfn.CONCAT(Table1[[#This Row],[Subscription Type]]," ",Table1[[#This Row],[Upsell Priorities ]], " ",TEXT(Table1[[#This Row],[Current Upsell $]],"$#,#"))</f>
        <v>Business   $</v>
      </c>
      <c r="T245">
        <f>COUNTIF(Table1[Sales Month],Table1[[#This Row],[Sales Month]])</f>
        <v>76</v>
      </c>
    </row>
    <row r="246" spans="1:20" x14ac:dyDescent="0.2">
      <c r="A246">
        <v>100018</v>
      </c>
      <c r="B246" t="s">
        <v>1</v>
      </c>
      <c r="D246" s="1"/>
      <c r="E246" s="1"/>
      <c r="F246">
        <v>58</v>
      </c>
      <c r="G246">
        <v>67</v>
      </c>
      <c r="H246" s="1">
        <v>43922</v>
      </c>
      <c r="I246" s="1">
        <v>44378</v>
      </c>
      <c r="J246">
        <v>15</v>
      </c>
      <c r="K246">
        <v>0</v>
      </c>
      <c r="L246" s="1">
        <v>44044</v>
      </c>
      <c r="M246">
        <v>1450</v>
      </c>
      <c r="N246" s="8" cm="1">
        <f t="array" ref="N246">_xlfn.SWITCH(Table1[[#This Row],[Subscription Type]],"Basic",10,"Premium",10,"Business",25,"Enterprise",27)</f>
        <v>25</v>
      </c>
      <c r="O246" s="9">
        <f>IF(Table1[[#This Row],[Number of Users]]-Table1[[#This Row],[Licenses Bought]]&lt;0, 0, Table1[[#This Row],[Number of Users]]-Table1[[#This Row],[Licenses Bought]])</f>
        <v>9</v>
      </c>
      <c r="P246" s="8">
        <f>Table1[[#This Row],[Upsell $ Per Non-Paying User]] * Table1[[#This Row],[Non-Paying Users]]</f>
        <v>225</v>
      </c>
      <c r="Q246">
        <f>IF(Table1[[#This Row],[Sales Month]]=MAX(Table1[Sales Month]),Table1[[#This Row],[Upsell $ Per Non-Paying User]]*Table1[[#This Row],[Non-Paying Users]],0)</f>
        <v>0</v>
      </c>
      <c r="R246" t="str" cm="1">
        <f t="array" ref="R246">_xlfn.IFS(Table1[[#This Row],[Current Upsell $]]=0," ",Table1[[#This Row],[Current Upsell $]]&gt;=400,"High",Table1[[#This Row],[Current Upsell $]]&gt;=100,"Medium",Table1[[#This Row],[Current Upsell $]]&lt;100,"Low")</f>
        <v xml:space="preserve"> </v>
      </c>
      <c r="S246" t="str">
        <f>_xlfn.CONCAT(Table1[[#This Row],[Subscription Type]]," ",Table1[[#This Row],[Upsell Priorities ]], " ",TEXT(Table1[[#This Row],[Current Upsell $]],"$#,#"))</f>
        <v>Business   $</v>
      </c>
      <c r="T246">
        <f>COUNTIF(Table1[Sales Month],Table1[[#This Row],[Sales Month]])</f>
        <v>104</v>
      </c>
    </row>
    <row r="247" spans="1:20" x14ac:dyDescent="0.2">
      <c r="A247">
        <v>100018</v>
      </c>
      <c r="B247" t="s">
        <v>1</v>
      </c>
      <c r="D247" s="1"/>
      <c r="E247" s="1"/>
      <c r="F247">
        <v>58</v>
      </c>
      <c r="G247">
        <v>63</v>
      </c>
      <c r="H247" s="1">
        <v>43922</v>
      </c>
      <c r="I247" s="1">
        <v>44378</v>
      </c>
      <c r="J247">
        <v>15</v>
      </c>
      <c r="K247">
        <v>0</v>
      </c>
      <c r="L247" s="1">
        <v>44075</v>
      </c>
      <c r="M247">
        <v>1450</v>
      </c>
      <c r="N247" s="8" cm="1">
        <f t="array" ref="N247">_xlfn.SWITCH(Table1[[#This Row],[Subscription Type]],"Basic",10,"Premium",10,"Business",25,"Enterprise",27)</f>
        <v>25</v>
      </c>
      <c r="O247" s="9">
        <f>IF(Table1[[#This Row],[Number of Users]]-Table1[[#This Row],[Licenses Bought]]&lt;0, 0, Table1[[#This Row],[Number of Users]]-Table1[[#This Row],[Licenses Bought]])</f>
        <v>5</v>
      </c>
      <c r="P247" s="8">
        <f>Table1[[#This Row],[Upsell $ Per Non-Paying User]] * Table1[[#This Row],[Non-Paying Users]]</f>
        <v>125</v>
      </c>
      <c r="Q247">
        <f>IF(Table1[[#This Row],[Sales Month]]=MAX(Table1[Sales Month]),Table1[[#This Row],[Upsell $ Per Non-Paying User]]*Table1[[#This Row],[Non-Paying Users]],0)</f>
        <v>0</v>
      </c>
      <c r="R247" t="str" cm="1">
        <f t="array" ref="R247">_xlfn.IFS(Table1[[#This Row],[Current Upsell $]]=0," ",Table1[[#This Row],[Current Upsell $]]&gt;=400,"High",Table1[[#This Row],[Current Upsell $]]&gt;=100,"Medium",Table1[[#This Row],[Current Upsell $]]&lt;100,"Low")</f>
        <v xml:space="preserve"> </v>
      </c>
      <c r="S247" t="str">
        <f>_xlfn.CONCAT(Table1[[#This Row],[Subscription Type]]," ",Table1[[#This Row],[Upsell Priorities ]], " ",TEXT(Table1[[#This Row],[Current Upsell $]],"$#,#"))</f>
        <v>Business   $</v>
      </c>
      <c r="T247">
        <f>COUNTIF(Table1[Sales Month],Table1[[#This Row],[Sales Month]])</f>
        <v>137</v>
      </c>
    </row>
    <row r="248" spans="1:20" x14ac:dyDescent="0.2">
      <c r="A248">
        <v>100018</v>
      </c>
      <c r="B248" t="s">
        <v>1</v>
      </c>
      <c r="D248" s="1"/>
      <c r="E248" s="1"/>
      <c r="F248">
        <v>58</v>
      </c>
      <c r="G248">
        <v>64</v>
      </c>
      <c r="H248" s="1">
        <v>43922</v>
      </c>
      <c r="I248" s="1">
        <v>44378</v>
      </c>
      <c r="J248">
        <v>15</v>
      </c>
      <c r="K248">
        <v>0</v>
      </c>
      <c r="L248" s="1">
        <v>44105</v>
      </c>
      <c r="M248">
        <v>1450</v>
      </c>
      <c r="N248" s="8" cm="1">
        <f t="array" ref="N248">_xlfn.SWITCH(Table1[[#This Row],[Subscription Type]],"Basic",10,"Premium",10,"Business",25,"Enterprise",27)</f>
        <v>25</v>
      </c>
      <c r="O248" s="9">
        <f>IF(Table1[[#This Row],[Number of Users]]-Table1[[#This Row],[Licenses Bought]]&lt;0, 0, Table1[[#This Row],[Number of Users]]-Table1[[#This Row],[Licenses Bought]])</f>
        <v>6</v>
      </c>
      <c r="P248" s="8">
        <f>Table1[[#This Row],[Upsell $ Per Non-Paying User]] * Table1[[#This Row],[Non-Paying Users]]</f>
        <v>150</v>
      </c>
      <c r="Q248">
        <f>IF(Table1[[#This Row],[Sales Month]]=MAX(Table1[Sales Month]),Table1[[#This Row],[Upsell $ Per Non-Paying User]]*Table1[[#This Row],[Non-Paying Users]],0)</f>
        <v>0</v>
      </c>
      <c r="R248" t="str" cm="1">
        <f t="array" ref="R248">_xlfn.IFS(Table1[[#This Row],[Current Upsell $]]=0," ",Table1[[#This Row],[Current Upsell $]]&gt;=400,"High",Table1[[#This Row],[Current Upsell $]]&gt;=100,"Medium",Table1[[#This Row],[Current Upsell $]]&lt;100,"Low")</f>
        <v xml:space="preserve"> </v>
      </c>
      <c r="S248" t="str">
        <f>_xlfn.CONCAT(Table1[[#This Row],[Subscription Type]]," ",Table1[[#This Row],[Upsell Priorities ]], " ",TEXT(Table1[[#This Row],[Current Upsell $]],"$#,#"))</f>
        <v>Business   $</v>
      </c>
      <c r="T248">
        <f>COUNTIF(Table1[Sales Month],Table1[[#This Row],[Sales Month]])</f>
        <v>147</v>
      </c>
    </row>
    <row r="249" spans="1:20" x14ac:dyDescent="0.2">
      <c r="A249">
        <v>100018</v>
      </c>
      <c r="B249" t="s">
        <v>1</v>
      </c>
      <c r="D249" s="1"/>
      <c r="E249" s="1"/>
      <c r="F249">
        <v>58</v>
      </c>
      <c r="G249">
        <v>86</v>
      </c>
      <c r="H249" s="1">
        <v>43922</v>
      </c>
      <c r="I249" s="1">
        <v>44378</v>
      </c>
      <c r="J249">
        <v>15</v>
      </c>
      <c r="K249">
        <v>0</v>
      </c>
      <c r="L249" s="1">
        <v>44136</v>
      </c>
      <c r="M249">
        <v>1450</v>
      </c>
      <c r="N249" s="8" cm="1">
        <f t="array" ref="N249">_xlfn.SWITCH(Table1[[#This Row],[Subscription Type]],"Basic",10,"Premium",10,"Business",25,"Enterprise",27)</f>
        <v>25</v>
      </c>
      <c r="O249" s="9">
        <f>IF(Table1[[#This Row],[Number of Users]]-Table1[[#This Row],[Licenses Bought]]&lt;0, 0, Table1[[#This Row],[Number of Users]]-Table1[[#This Row],[Licenses Bought]])</f>
        <v>28</v>
      </c>
      <c r="P249" s="8">
        <f>Table1[[#This Row],[Upsell $ Per Non-Paying User]] * Table1[[#This Row],[Non-Paying Users]]</f>
        <v>700</v>
      </c>
      <c r="Q249">
        <f>IF(Table1[[#This Row],[Sales Month]]=MAX(Table1[Sales Month]),Table1[[#This Row],[Upsell $ Per Non-Paying User]]*Table1[[#This Row],[Non-Paying Users]],0)</f>
        <v>0</v>
      </c>
      <c r="R249" t="str" cm="1">
        <f t="array" ref="R249">_xlfn.IFS(Table1[[#This Row],[Current Upsell $]]=0," ",Table1[[#This Row],[Current Upsell $]]&gt;=400,"High",Table1[[#This Row],[Current Upsell $]]&gt;=100,"Medium",Table1[[#This Row],[Current Upsell $]]&lt;100,"Low")</f>
        <v xml:space="preserve"> </v>
      </c>
      <c r="S249" t="str">
        <f>_xlfn.CONCAT(Table1[[#This Row],[Subscription Type]]," ",Table1[[#This Row],[Upsell Priorities ]], " ",TEXT(Table1[[#This Row],[Current Upsell $]],"$#,#"))</f>
        <v>Business   $</v>
      </c>
      <c r="T249">
        <f>COUNTIF(Table1[Sales Month],Table1[[#This Row],[Sales Month]])</f>
        <v>146</v>
      </c>
    </row>
    <row r="250" spans="1:20" x14ac:dyDescent="0.2">
      <c r="A250">
        <v>100018</v>
      </c>
      <c r="B250" t="s">
        <v>1</v>
      </c>
      <c r="D250" s="1"/>
      <c r="E250" s="1"/>
      <c r="F250">
        <v>58</v>
      </c>
      <c r="G250">
        <v>79</v>
      </c>
      <c r="H250" s="1">
        <v>43922</v>
      </c>
      <c r="I250" s="1">
        <v>44378</v>
      </c>
      <c r="J250">
        <v>15</v>
      </c>
      <c r="K250">
        <v>0</v>
      </c>
      <c r="L250" s="1">
        <v>44166</v>
      </c>
      <c r="M250">
        <v>1450</v>
      </c>
      <c r="N250" s="8" cm="1">
        <f t="array" ref="N250">_xlfn.SWITCH(Table1[[#This Row],[Subscription Type]],"Basic",10,"Premium",10,"Business",25,"Enterprise",27)</f>
        <v>25</v>
      </c>
      <c r="O250" s="9">
        <f>IF(Table1[[#This Row],[Number of Users]]-Table1[[#This Row],[Licenses Bought]]&lt;0, 0, Table1[[#This Row],[Number of Users]]-Table1[[#This Row],[Licenses Bought]])</f>
        <v>21</v>
      </c>
      <c r="P250" s="8">
        <f>Table1[[#This Row],[Upsell $ Per Non-Paying User]] * Table1[[#This Row],[Non-Paying Users]]</f>
        <v>525</v>
      </c>
      <c r="Q250">
        <f>IF(Table1[[#This Row],[Sales Month]]=MAX(Table1[Sales Month]),Table1[[#This Row],[Upsell $ Per Non-Paying User]]*Table1[[#This Row],[Non-Paying Users]],0)</f>
        <v>0</v>
      </c>
      <c r="R250" t="str" cm="1">
        <f t="array" ref="R250">_xlfn.IFS(Table1[[#This Row],[Current Upsell $]]=0," ",Table1[[#This Row],[Current Upsell $]]&gt;=400,"High",Table1[[#This Row],[Current Upsell $]]&gt;=100,"Medium",Table1[[#This Row],[Current Upsell $]]&lt;100,"Low")</f>
        <v xml:space="preserve"> </v>
      </c>
      <c r="S250" t="str">
        <f>_xlfn.CONCAT(Table1[[#This Row],[Subscription Type]]," ",Table1[[#This Row],[Upsell Priorities ]], " ",TEXT(Table1[[#This Row],[Current Upsell $]],"$#,#"))</f>
        <v>Business   $</v>
      </c>
      <c r="T250">
        <f>COUNTIF(Table1[Sales Month],Table1[[#This Row],[Sales Month]])</f>
        <v>153</v>
      </c>
    </row>
    <row r="251" spans="1:20" x14ac:dyDescent="0.2">
      <c r="A251">
        <v>100018</v>
      </c>
      <c r="B251" t="s">
        <v>1</v>
      </c>
      <c r="D251" s="1"/>
      <c r="E251" s="1"/>
      <c r="F251">
        <v>58</v>
      </c>
      <c r="G251">
        <v>84</v>
      </c>
      <c r="H251" s="1">
        <v>43922</v>
      </c>
      <c r="I251" s="1">
        <v>44378</v>
      </c>
      <c r="J251">
        <v>15</v>
      </c>
      <c r="K251">
        <v>0</v>
      </c>
      <c r="L251" s="1">
        <v>44197</v>
      </c>
      <c r="M251">
        <v>1450</v>
      </c>
      <c r="N251" s="8" cm="1">
        <f t="array" ref="N251">_xlfn.SWITCH(Table1[[#This Row],[Subscription Type]],"Basic",10,"Premium",10,"Business",25,"Enterprise",27)</f>
        <v>25</v>
      </c>
      <c r="O251" s="9">
        <f>IF(Table1[[#This Row],[Number of Users]]-Table1[[#This Row],[Licenses Bought]]&lt;0, 0, Table1[[#This Row],[Number of Users]]-Table1[[#This Row],[Licenses Bought]])</f>
        <v>26</v>
      </c>
      <c r="P251" s="8">
        <f>Table1[[#This Row],[Upsell $ Per Non-Paying User]] * Table1[[#This Row],[Non-Paying Users]]</f>
        <v>650</v>
      </c>
      <c r="Q251">
        <f>IF(Table1[[#This Row],[Sales Month]]=MAX(Table1[Sales Month]),Table1[[#This Row],[Upsell $ Per Non-Paying User]]*Table1[[#This Row],[Non-Paying Users]],0)</f>
        <v>0</v>
      </c>
      <c r="R251" t="str" cm="1">
        <f t="array" ref="R251">_xlfn.IFS(Table1[[#This Row],[Current Upsell $]]=0," ",Table1[[#This Row],[Current Upsell $]]&gt;=400,"High",Table1[[#This Row],[Current Upsell $]]&gt;=100,"Medium",Table1[[#This Row],[Current Upsell $]]&lt;100,"Low")</f>
        <v xml:space="preserve"> </v>
      </c>
      <c r="S251" t="str">
        <f>_xlfn.CONCAT(Table1[[#This Row],[Subscription Type]]," ",Table1[[#This Row],[Upsell Priorities ]], " ",TEXT(Table1[[#This Row],[Current Upsell $]],"$#,#"))</f>
        <v>Business   $</v>
      </c>
      <c r="T251">
        <f>COUNTIF(Table1[Sales Month],Table1[[#This Row],[Sales Month]])</f>
        <v>158</v>
      </c>
    </row>
    <row r="252" spans="1:20" x14ac:dyDescent="0.2">
      <c r="A252">
        <v>100018</v>
      </c>
      <c r="B252" t="s">
        <v>1</v>
      </c>
      <c r="D252" s="1"/>
      <c r="E252" s="1"/>
      <c r="F252">
        <v>58</v>
      </c>
      <c r="G252">
        <v>91</v>
      </c>
      <c r="H252" s="1">
        <v>43922</v>
      </c>
      <c r="I252" s="1">
        <v>44378</v>
      </c>
      <c r="J252">
        <v>15</v>
      </c>
      <c r="K252">
        <v>0</v>
      </c>
      <c r="L252" s="1">
        <v>44228</v>
      </c>
      <c r="M252">
        <v>1450</v>
      </c>
      <c r="N252" s="8" cm="1">
        <f t="array" ref="N252">_xlfn.SWITCH(Table1[[#This Row],[Subscription Type]],"Basic",10,"Premium",10,"Business",25,"Enterprise",27)</f>
        <v>25</v>
      </c>
      <c r="O252" s="9">
        <f>IF(Table1[[#This Row],[Number of Users]]-Table1[[#This Row],[Licenses Bought]]&lt;0, 0, Table1[[#This Row],[Number of Users]]-Table1[[#This Row],[Licenses Bought]])</f>
        <v>33</v>
      </c>
      <c r="P252" s="8">
        <f>Table1[[#This Row],[Upsell $ Per Non-Paying User]] * Table1[[#This Row],[Non-Paying Users]]</f>
        <v>825</v>
      </c>
      <c r="Q252">
        <f>IF(Table1[[#This Row],[Sales Month]]=MAX(Table1[Sales Month]),Table1[[#This Row],[Upsell $ Per Non-Paying User]]*Table1[[#This Row],[Non-Paying Users]],0)</f>
        <v>0</v>
      </c>
      <c r="R252" t="str" cm="1">
        <f t="array" ref="R252">_xlfn.IFS(Table1[[#This Row],[Current Upsell $]]=0," ",Table1[[#This Row],[Current Upsell $]]&gt;=400,"High",Table1[[#This Row],[Current Upsell $]]&gt;=100,"Medium",Table1[[#This Row],[Current Upsell $]]&lt;100,"Low")</f>
        <v xml:space="preserve"> </v>
      </c>
      <c r="S252" t="str">
        <f>_xlfn.CONCAT(Table1[[#This Row],[Subscription Type]]," ",Table1[[#This Row],[Upsell Priorities ]], " ",TEXT(Table1[[#This Row],[Current Upsell $]],"$#,#"))</f>
        <v>Business   $</v>
      </c>
      <c r="T252">
        <f>COUNTIF(Table1[Sales Month],Table1[[#This Row],[Sales Month]])</f>
        <v>175</v>
      </c>
    </row>
    <row r="253" spans="1:20" x14ac:dyDescent="0.2">
      <c r="A253">
        <v>100018</v>
      </c>
      <c r="B253" t="s">
        <v>1</v>
      </c>
      <c r="D253" s="1"/>
      <c r="E253" s="1"/>
      <c r="F253">
        <v>58</v>
      </c>
      <c r="G253">
        <v>81</v>
      </c>
      <c r="H253" s="1">
        <v>43922</v>
      </c>
      <c r="I253" s="1">
        <v>44378</v>
      </c>
      <c r="J253">
        <v>15</v>
      </c>
      <c r="K253">
        <v>0</v>
      </c>
      <c r="L253" s="1">
        <v>44256</v>
      </c>
      <c r="M253">
        <v>1450</v>
      </c>
      <c r="N253" s="8" cm="1">
        <f t="array" ref="N253">_xlfn.SWITCH(Table1[[#This Row],[Subscription Type]],"Basic",10,"Premium",10,"Business",25,"Enterprise",27)</f>
        <v>25</v>
      </c>
      <c r="O253" s="9">
        <f>IF(Table1[[#This Row],[Number of Users]]-Table1[[#This Row],[Licenses Bought]]&lt;0, 0, Table1[[#This Row],[Number of Users]]-Table1[[#This Row],[Licenses Bought]])</f>
        <v>23</v>
      </c>
      <c r="P253" s="8">
        <f>Table1[[#This Row],[Upsell $ Per Non-Paying User]] * Table1[[#This Row],[Non-Paying Users]]</f>
        <v>575</v>
      </c>
      <c r="Q253">
        <f>IF(Table1[[#This Row],[Sales Month]]=MAX(Table1[Sales Month]),Table1[[#This Row],[Upsell $ Per Non-Paying User]]*Table1[[#This Row],[Non-Paying Users]],0)</f>
        <v>0</v>
      </c>
      <c r="R253" t="str" cm="1">
        <f t="array" ref="R253">_xlfn.IFS(Table1[[#This Row],[Current Upsell $]]=0," ",Table1[[#This Row],[Current Upsell $]]&gt;=400,"High",Table1[[#This Row],[Current Upsell $]]&gt;=100,"Medium",Table1[[#This Row],[Current Upsell $]]&lt;100,"Low")</f>
        <v xml:space="preserve"> </v>
      </c>
      <c r="S253" t="str">
        <f>_xlfn.CONCAT(Table1[[#This Row],[Subscription Type]]," ",Table1[[#This Row],[Upsell Priorities ]], " ",TEXT(Table1[[#This Row],[Current Upsell $]],"$#,#"))</f>
        <v>Business   $</v>
      </c>
      <c r="T253">
        <f>COUNTIF(Table1[Sales Month],Table1[[#This Row],[Sales Month]])</f>
        <v>194</v>
      </c>
    </row>
    <row r="254" spans="1:20" x14ac:dyDescent="0.2">
      <c r="A254">
        <v>100018</v>
      </c>
      <c r="B254" t="s">
        <v>1</v>
      </c>
      <c r="D254" s="1"/>
      <c r="E254" s="1"/>
      <c r="F254">
        <v>58</v>
      </c>
      <c r="G254">
        <v>79</v>
      </c>
      <c r="H254" s="1">
        <v>43922</v>
      </c>
      <c r="I254" s="1">
        <v>44378</v>
      </c>
      <c r="J254">
        <v>15</v>
      </c>
      <c r="K254">
        <v>0</v>
      </c>
      <c r="L254" s="1">
        <v>44287</v>
      </c>
      <c r="M254">
        <v>1450</v>
      </c>
      <c r="N254" s="8" cm="1">
        <f t="array" ref="N254">_xlfn.SWITCH(Table1[[#This Row],[Subscription Type]],"Basic",10,"Premium",10,"Business",25,"Enterprise",27)</f>
        <v>25</v>
      </c>
      <c r="O254" s="9">
        <f>IF(Table1[[#This Row],[Number of Users]]-Table1[[#This Row],[Licenses Bought]]&lt;0, 0, Table1[[#This Row],[Number of Users]]-Table1[[#This Row],[Licenses Bought]])</f>
        <v>21</v>
      </c>
      <c r="P254" s="8">
        <f>Table1[[#This Row],[Upsell $ Per Non-Paying User]] * Table1[[#This Row],[Non-Paying Users]]</f>
        <v>525</v>
      </c>
      <c r="Q254">
        <f>IF(Table1[[#This Row],[Sales Month]]=MAX(Table1[Sales Month]),Table1[[#This Row],[Upsell $ Per Non-Paying User]]*Table1[[#This Row],[Non-Paying Users]],0)</f>
        <v>0</v>
      </c>
      <c r="R254" t="str" cm="1">
        <f t="array" ref="R254">_xlfn.IFS(Table1[[#This Row],[Current Upsell $]]=0," ",Table1[[#This Row],[Current Upsell $]]&gt;=400,"High",Table1[[#This Row],[Current Upsell $]]&gt;=100,"Medium",Table1[[#This Row],[Current Upsell $]]&lt;100,"Low")</f>
        <v xml:space="preserve"> </v>
      </c>
      <c r="S254" t="str">
        <f>_xlfn.CONCAT(Table1[[#This Row],[Subscription Type]]," ",Table1[[#This Row],[Upsell Priorities ]], " ",TEXT(Table1[[#This Row],[Current Upsell $]],"$#,#"))</f>
        <v>Business   $</v>
      </c>
      <c r="T254">
        <f>COUNTIF(Table1[Sales Month],Table1[[#This Row],[Sales Month]])</f>
        <v>208</v>
      </c>
    </row>
    <row r="255" spans="1:20" x14ac:dyDescent="0.2">
      <c r="A255">
        <v>100018</v>
      </c>
      <c r="B255" t="s">
        <v>1</v>
      </c>
      <c r="D255" s="1"/>
      <c r="E255" s="1"/>
      <c r="F255">
        <v>58</v>
      </c>
      <c r="G255">
        <v>81</v>
      </c>
      <c r="H255" s="1">
        <v>43922</v>
      </c>
      <c r="I255" s="1">
        <v>44378</v>
      </c>
      <c r="J255">
        <v>15</v>
      </c>
      <c r="K255">
        <v>0</v>
      </c>
      <c r="L255" s="1">
        <v>44317</v>
      </c>
      <c r="M255">
        <v>1450</v>
      </c>
      <c r="N255" s="8" cm="1">
        <f t="array" ref="N255">_xlfn.SWITCH(Table1[[#This Row],[Subscription Type]],"Basic",10,"Premium",10,"Business",25,"Enterprise",27)</f>
        <v>25</v>
      </c>
      <c r="O255" s="9">
        <f>IF(Table1[[#This Row],[Number of Users]]-Table1[[#This Row],[Licenses Bought]]&lt;0, 0, Table1[[#This Row],[Number of Users]]-Table1[[#This Row],[Licenses Bought]])</f>
        <v>23</v>
      </c>
      <c r="P255" s="8">
        <f>Table1[[#This Row],[Upsell $ Per Non-Paying User]] * Table1[[#This Row],[Non-Paying Users]]</f>
        <v>575</v>
      </c>
      <c r="Q255">
        <f>IF(Table1[[#This Row],[Sales Month]]=MAX(Table1[Sales Month]),Table1[[#This Row],[Upsell $ Per Non-Paying User]]*Table1[[#This Row],[Non-Paying Users]],0)</f>
        <v>0</v>
      </c>
      <c r="R255" t="str" cm="1">
        <f t="array" ref="R255">_xlfn.IFS(Table1[[#This Row],[Current Upsell $]]=0," ",Table1[[#This Row],[Current Upsell $]]&gt;=400,"High",Table1[[#This Row],[Current Upsell $]]&gt;=100,"Medium",Table1[[#This Row],[Current Upsell $]]&lt;100,"Low")</f>
        <v xml:space="preserve"> </v>
      </c>
      <c r="S255" t="str">
        <f>_xlfn.CONCAT(Table1[[#This Row],[Subscription Type]]," ",Table1[[#This Row],[Upsell Priorities ]], " ",TEXT(Table1[[#This Row],[Current Upsell $]],"$#,#"))</f>
        <v>Business   $</v>
      </c>
      <c r="T255">
        <f>COUNTIF(Table1[Sales Month],Table1[[#This Row],[Sales Month]])</f>
        <v>249</v>
      </c>
    </row>
    <row r="256" spans="1:20" x14ac:dyDescent="0.2">
      <c r="A256">
        <v>100018</v>
      </c>
      <c r="B256" t="s">
        <v>1</v>
      </c>
      <c r="D256" s="1"/>
      <c r="E256" s="1"/>
      <c r="F256">
        <v>58</v>
      </c>
      <c r="G256">
        <v>72</v>
      </c>
      <c r="H256" s="1">
        <v>43922</v>
      </c>
      <c r="I256" s="1">
        <v>44378</v>
      </c>
      <c r="J256">
        <v>15</v>
      </c>
      <c r="K256">
        <v>0</v>
      </c>
      <c r="L256" s="1">
        <v>44348</v>
      </c>
      <c r="M256">
        <v>1450</v>
      </c>
      <c r="N256" s="8" cm="1">
        <f t="array" ref="N256">_xlfn.SWITCH(Table1[[#This Row],[Subscription Type]],"Basic",10,"Premium",10,"Business",25,"Enterprise",27)</f>
        <v>25</v>
      </c>
      <c r="O256" s="9">
        <f>IF(Table1[[#This Row],[Number of Users]]-Table1[[#This Row],[Licenses Bought]]&lt;0, 0, Table1[[#This Row],[Number of Users]]-Table1[[#This Row],[Licenses Bought]])</f>
        <v>14</v>
      </c>
      <c r="P256" s="8">
        <f>Table1[[#This Row],[Upsell $ Per Non-Paying User]] * Table1[[#This Row],[Non-Paying Users]]</f>
        <v>350</v>
      </c>
      <c r="Q256">
        <f>IF(Table1[[#This Row],[Sales Month]]=MAX(Table1[Sales Month]),Table1[[#This Row],[Upsell $ Per Non-Paying User]]*Table1[[#This Row],[Non-Paying Users]],0)</f>
        <v>350</v>
      </c>
      <c r="R256" t="str" cm="1">
        <f t="array" ref="R256">_xlfn.IFS(Table1[[#This Row],[Current Upsell $]]=0," ",Table1[[#This Row],[Current Upsell $]]&gt;=400,"High",Table1[[#This Row],[Current Upsell $]]&gt;=100,"Medium",Table1[[#This Row],[Current Upsell $]]&lt;100,"Low")</f>
        <v>Medium</v>
      </c>
      <c r="S256" t="str">
        <f>_xlfn.CONCAT(Table1[[#This Row],[Subscription Type]]," ",Table1[[#This Row],[Upsell Priorities ]], " ",TEXT(Table1[[#This Row],[Current Upsell $]],"$#,#"))</f>
        <v>Business Medium $350</v>
      </c>
      <c r="T256">
        <f>COUNTIF(Table1[Sales Month],Table1[[#This Row],[Sales Month]])</f>
        <v>307</v>
      </c>
    </row>
    <row r="257" spans="1:20" x14ac:dyDescent="0.2">
      <c r="A257">
        <v>100019</v>
      </c>
      <c r="B257" t="s">
        <v>3</v>
      </c>
      <c r="D257" s="1"/>
      <c r="E257" s="1"/>
      <c r="F257">
        <v>0</v>
      </c>
      <c r="G257">
        <v>29</v>
      </c>
      <c r="H257" s="1">
        <v>43922</v>
      </c>
      <c r="I257" s="1">
        <v>44378</v>
      </c>
      <c r="J257">
        <v>15</v>
      </c>
      <c r="K257">
        <v>0</v>
      </c>
      <c r="L257" s="1">
        <v>43922</v>
      </c>
      <c r="M257">
        <v>0</v>
      </c>
      <c r="N257" s="8" cm="1">
        <f t="array" ref="N257">_xlfn.SWITCH(Table1[[#This Row],[Subscription Type]],"Basic",10,"Premium",10,"Business",25,"Enterprise",27)</f>
        <v>10</v>
      </c>
      <c r="O257" s="9">
        <f>IF(Table1[[#This Row],[Number of Users]]-Table1[[#This Row],[Licenses Bought]]&lt;0, 0, Table1[[#This Row],[Number of Users]]-Table1[[#This Row],[Licenses Bought]])</f>
        <v>29</v>
      </c>
      <c r="P257" s="8">
        <f>Table1[[#This Row],[Upsell $ Per Non-Paying User]] * Table1[[#This Row],[Non-Paying Users]]</f>
        <v>290</v>
      </c>
      <c r="Q257">
        <f>IF(Table1[[#This Row],[Sales Month]]=MAX(Table1[Sales Month]),Table1[[#This Row],[Upsell $ Per Non-Paying User]]*Table1[[#This Row],[Non-Paying Users]],0)</f>
        <v>0</v>
      </c>
      <c r="R257" t="str" cm="1">
        <f t="array" ref="R257">_xlfn.IFS(Table1[[#This Row],[Current Upsell $]]=0," ",Table1[[#This Row],[Current Upsell $]]&gt;=400,"High",Table1[[#This Row],[Current Upsell $]]&gt;=100,"Medium",Table1[[#This Row],[Current Upsell $]]&lt;100,"Low")</f>
        <v xml:space="preserve"> </v>
      </c>
      <c r="S257" t="str">
        <f>_xlfn.CONCAT(Table1[[#This Row],[Subscription Type]]," ",Table1[[#This Row],[Upsell Priorities ]], " ",TEXT(Table1[[#This Row],[Current Upsell $]],"$#,#"))</f>
        <v>Basic   $</v>
      </c>
      <c r="T257">
        <f>COUNTIF(Table1[Sales Month],Table1[[#This Row],[Sales Month]])</f>
        <v>24</v>
      </c>
    </row>
    <row r="258" spans="1:20" x14ac:dyDescent="0.2">
      <c r="A258">
        <v>100019</v>
      </c>
      <c r="B258" t="s">
        <v>0</v>
      </c>
      <c r="D258" s="1"/>
      <c r="E258" s="1"/>
      <c r="F258">
        <v>14</v>
      </c>
      <c r="G258">
        <v>44</v>
      </c>
      <c r="H258" s="1">
        <v>43922</v>
      </c>
      <c r="I258" s="1">
        <v>44378</v>
      </c>
      <c r="J258">
        <v>15</v>
      </c>
      <c r="K258">
        <v>0</v>
      </c>
      <c r="L258" s="1">
        <v>43952</v>
      </c>
      <c r="M258">
        <v>140</v>
      </c>
      <c r="N258" s="8" cm="1">
        <f t="array" ref="N258">_xlfn.SWITCH(Table1[[#This Row],[Subscription Type]],"Basic",10,"Premium",10,"Business",25,"Enterprise",27)</f>
        <v>10</v>
      </c>
      <c r="O258" s="9">
        <f>IF(Table1[[#This Row],[Number of Users]]-Table1[[#This Row],[Licenses Bought]]&lt;0, 0, Table1[[#This Row],[Number of Users]]-Table1[[#This Row],[Licenses Bought]])</f>
        <v>30</v>
      </c>
      <c r="P258" s="8">
        <f>Table1[[#This Row],[Upsell $ Per Non-Paying User]] * Table1[[#This Row],[Non-Paying Users]]</f>
        <v>300</v>
      </c>
      <c r="Q258">
        <f>IF(Table1[[#This Row],[Sales Month]]=MAX(Table1[Sales Month]),Table1[[#This Row],[Upsell $ Per Non-Paying User]]*Table1[[#This Row],[Non-Paying Users]],0)</f>
        <v>0</v>
      </c>
      <c r="R258" t="str" cm="1">
        <f t="array" ref="R258">_xlfn.IFS(Table1[[#This Row],[Current Upsell $]]=0," ",Table1[[#This Row],[Current Upsell $]]&gt;=400,"High",Table1[[#This Row],[Current Upsell $]]&gt;=100,"Medium",Table1[[#This Row],[Current Upsell $]]&lt;100,"Low")</f>
        <v xml:space="preserve"> </v>
      </c>
      <c r="S258" t="str">
        <f>_xlfn.CONCAT(Table1[[#This Row],[Subscription Type]]," ",Table1[[#This Row],[Upsell Priorities ]], " ",TEXT(Table1[[#This Row],[Current Upsell $]],"$#,#"))</f>
        <v>Premium   $</v>
      </c>
      <c r="T258">
        <f>COUNTIF(Table1[Sales Month],Table1[[#This Row],[Sales Month]])</f>
        <v>34</v>
      </c>
    </row>
    <row r="259" spans="1:20" x14ac:dyDescent="0.2">
      <c r="A259">
        <v>100019</v>
      </c>
      <c r="B259" t="s">
        <v>0</v>
      </c>
      <c r="D259" s="1"/>
      <c r="E259" s="1"/>
      <c r="F259">
        <v>28</v>
      </c>
      <c r="G259">
        <v>38</v>
      </c>
      <c r="H259" s="1">
        <v>43922</v>
      </c>
      <c r="I259" s="1">
        <v>44378</v>
      </c>
      <c r="J259">
        <v>15</v>
      </c>
      <c r="K259">
        <v>0</v>
      </c>
      <c r="L259" s="1">
        <v>43983</v>
      </c>
      <c r="M259">
        <v>280</v>
      </c>
      <c r="N259" s="8" cm="1">
        <f t="array" ref="N259">_xlfn.SWITCH(Table1[[#This Row],[Subscription Type]],"Basic",10,"Premium",10,"Business",25,"Enterprise",27)</f>
        <v>10</v>
      </c>
      <c r="O259" s="9">
        <f>IF(Table1[[#This Row],[Number of Users]]-Table1[[#This Row],[Licenses Bought]]&lt;0, 0, Table1[[#This Row],[Number of Users]]-Table1[[#This Row],[Licenses Bought]])</f>
        <v>10</v>
      </c>
      <c r="P259" s="8">
        <f>Table1[[#This Row],[Upsell $ Per Non-Paying User]] * Table1[[#This Row],[Non-Paying Users]]</f>
        <v>100</v>
      </c>
      <c r="Q259">
        <f>IF(Table1[[#This Row],[Sales Month]]=MAX(Table1[Sales Month]),Table1[[#This Row],[Upsell $ Per Non-Paying User]]*Table1[[#This Row],[Non-Paying Users]],0)</f>
        <v>0</v>
      </c>
      <c r="R259" t="str" cm="1">
        <f t="array" ref="R259">_xlfn.IFS(Table1[[#This Row],[Current Upsell $]]=0," ",Table1[[#This Row],[Current Upsell $]]&gt;=400,"High",Table1[[#This Row],[Current Upsell $]]&gt;=100,"Medium",Table1[[#This Row],[Current Upsell $]]&lt;100,"Low")</f>
        <v xml:space="preserve"> </v>
      </c>
      <c r="S259" t="str">
        <f>_xlfn.CONCAT(Table1[[#This Row],[Subscription Type]]," ",Table1[[#This Row],[Upsell Priorities ]], " ",TEXT(Table1[[#This Row],[Current Upsell $]],"$#,#"))</f>
        <v>Premium   $</v>
      </c>
      <c r="T259">
        <f>COUNTIF(Table1[Sales Month],Table1[[#This Row],[Sales Month]])</f>
        <v>54</v>
      </c>
    </row>
    <row r="260" spans="1:20" x14ac:dyDescent="0.2">
      <c r="A260">
        <v>100019</v>
      </c>
      <c r="B260" t="s">
        <v>0</v>
      </c>
      <c r="D260" s="1"/>
      <c r="E260" s="1"/>
      <c r="F260">
        <v>33</v>
      </c>
      <c r="G260">
        <v>33</v>
      </c>
      <c r="H260" s="1">
        <v>43922</v>
      </c>
      <c r="I260" s="1">
        <v>44378</v>
      </c>
      <c r="J260">
        <v>15</v>
      </c>
      <c r="K260">
        <v>0</v>
      </c>
      <c r="L260" s="1">
        <v>44013</v>
      </c>
      <c r="M260">
        <v>330</v>
      </c>
      <c r="N260" s="8" cm="1">
        <f t="array" ref="N260">_xlfn.SWITCH(Table1[[#This Row],[Subscription Type]],"Basic",10,"Premium",10,"Business",25,"Enterprise",27)</f>
        <v>10</v>
      </c>
      <c r="O260" s="9">
        <f>IF(Table1[[#This Row],[Number of Users]]-Table1[[#This Row],[Licenses Bought]]&lt;0, 0, Table1[[#This Row],[Number of Users]]-Table1[[#This Row],[Licenses Bought]])</f>
        <v>0</v>
      </c>
      <c r="P260" s="8">
        <f>Table1[[#This Row],[Upsell $ Per Non-Paying User]] * Table1[[#This Row],[Non-Paying Users]]</f>
        <v>0</v>
      </c>
      <c r="Q260">
        <f>IF(Table1[[#This Row],[Sales Month]]=MAX(Table1[Sales Month]),Table1[[#This Row],[Upsell $ Per Non-Paying User]]*Table1[[#This Row],[Non-Paying Users]],0)</f>
        <v>0</v>
      </c>
      <c r="R260" t="str" cm="1">
        <f t="array" ref="R260">_xlfn.IFS(Table1[[#This Row],[Current Upsell $]]=0," ",Table1[[#This Row],[Current Upsell $]]&gt;=400,"High",Table1[[#This Row],[Current Upsell $]]&gt;=100,"Medium",Table1[[#This Row],[Current Upsell $]]&lt;100,"Low")</f>
        <v xml:space="preserve"> </v>
      </c>
      <c r="S260" t="str">
        <f>_xlfn.CONCAT(Table1[[#This Row],[Subscription Type]]," ",Table1[[#This Row],[Upsell Priorities ]], " ",TEXT(Table1[[#This Row],[Current Upsell $]],"$#,#"))</f>
        <v>Premium   $</v>
      </c>
      <c r="T260">
        <f>COUNTIF(Table1[Sales Month],Table1[[#This Row],[Sales Month]])</f>
        <v>76</v>
      </c>
    </row>
    <row r="261" spans="1:20" x14ac:dyDescent="0.2">
      <c r="A261">
        <v>100019</v>
      </c>
      <c r="B261" t="s">
        <v>0</v>
      </c>
      <c r="D261" s="1"/>
      <c r="E261" s="1"/>
      <c r="F261">
        <v>33</v>
      </c>
      <c r="G261">
        <v>45</v>
      </c>
      <c r="H261" s="1">
        <v>43922</v>
      </c>
      <c r="I261" s="1">
        <v>44378</v>
      </c>
      <c r="J261">
        <v>15</v>
      </c>
      <c r="K261">
        <v>0</v>
      </c>
      <c r="L261" s="1">
        <v>44044</v>
      </c>
      <c r="M261">
        <v>330</v>
      </c>
      <c r="N261" s="8" cm="1">
        <f t="array" ref="N261">_xlfn.SWITCH(Table1[[#This Row],[Subscription Type]],"Basic",10,"Premium",10,"Business",25,"Enterprise",27)</f>
        <v>10</v>
      </c>
      <c r="O261" s="9">
        <f>IF(Table1[[#This Row],[Number of Users]]-Table1[[#This Row],[Licenses Bought]]&lt;0, 0, Table1[[#This Row],[Number of Users]]-Table1[[#This Row],[Licenses Bought]])</f>
        <v>12</v>
      </c>
      <c r="P261" s="8">
        <f>Table1[[#This Row],[Upsell $ Per Non-Paying User]] * Table1[[#This Row],[Non-Paying Users]]</f>
        <v>120</v>
      </c>
      <c r="Q261">
        <f>IF(Table1[[#This Row],[Sales Month]]=MAX(Table1[Sales Month]),Table1[[#This Row],[Upsell $ Per Non-Paying User]]*Table1[[#This Row],[Non-Paying Users]],0)</f>
        <v>0</v>
      </c>
      <c r="R261" t="str" cm="1">
        <f t="array" ref="R261">_xlfn.IFS(Table1[[#This Row],[Current Upsell $]]=0," ",Table1[[#This Row],[Current Upsell $]]&gt;=400,"High",Table1[[#This Row],[Current Upsell $]]&gt;=100,"Medium",Table1[[#This Row],[Current Upsell $]]&lt;100,"Low")</f>
        <v xml:space="preserve"> </v>
      </c>
      <c r="S261" t="str">
        <f>_xlfn.CONCAT(Table1[[#This Row],[Subscription Type]]," ",Table1[[#This Row],[Upsell Priorities ]], " ",TEXT(Table1[[#This Row],[Current Upsell $]],"$#,#"))</f>
        <v>Premium   $</v>
      </c>
      <c r="T261">
        <f>COUNTIF(Table1[Sales Month],Table1[[#This Row],[Sales Month]])</f>
        <v>104</v>
      </c>
    </row>
    <row r="262" spans="1:20" x14ac:dyDescent="0.2">
      <c r="A262">
        <v>100019</v>
      </c>
      <c r="B262" t="s">
        <v>0</v>
      </c>
      <c r="D262" s="1"/>
      <c r="E262" s="1"/>
      <c r="F262">
        <v>33</v>
      </c>
      <c r="G262">
        <v>45</v>
      </c>
      <c r="H262" s="1">
        <v>43922</v>
      </c>
      <c r="I262" s="1">
        <v>44378</v>
      </c>
      <c r="J262">
        <v>15</v>
      </c>
      <c r="K262">
        <v>0</v>
      </c>
      <c r="L262" s="1">
        <v>44075</v>
      </c>
      <c r="M262">
        <v>330</v>
      </c>
      <c r="N262" s="8" cm="1">
        <f t="array" ref="N262">_xlfn.SWITCH(Table1[[#This Row],[Subscription Type]],"Basic",10,"Premium",10,"Business",25,"Enterprise",27)</f>
        <v>10</v>
      </c>
      <c r="O262" s="9">
        <f>IF(Table1[[#This Row],[Number of Users]]-Table1[[#This Row],[Licenses Bought]]&lt;0, 0, Table1[[#This Row],[Number of Users]]-Table1[[#This Row],[Licenses Bought]])</f>
        <v>12</v>
      </c>
      <c r="P262" s="8">
        <f>Table1[[#This Row],[Upsell $ Per Non-Paying User]] * Table1[[#This Row],[Non-Paying Users]]</f>
        <v>120</v>
      </c>
      <c r="Q262">
        <f>IF(Table1[[#This Row],[Sales Month]]=MAX(Table1[Sales Month]),Table1[[#This Row],[Upsell $ Per Non-Paying User]]*Table1[[#This Row],[Non-Paying Users]],0)</f>
        <v>0</v>
      </c>
      <c r="R262" t="str" cm="1">
        <f t="array" ref="R262">_xlfn.IFS(Table1[[#This Row],[Current Upsell $]]=0," ",Table1[[#This Row],[Current Upsell $]]&gt;=400,"High",Table1[[#This Row],[Current Upsell $]]&gt;=100,"Medium",Table1[[#This Row],[Current Upsell $]]&lt;100,"Low")</f>
        <v xml:space="preserve"> </v>
      </c>
      <c r="S262" t="str">
        <f>_xlfn.CONCAT(Table1[[#This Row],[Subscription Type]]," ",Table1[[#This Row],[Upsell Priorities ]], " ",TEXT(Table1[[#This Row],[Current Upsell $]],"$#,#"))</f>
        <v>Premium   $</v>
      </c>
      <c r="T262">
        <f>COUNTIF(Table1[Sales Month],Table1[[#This Row],[Sales Month]])</f>
        <v>137</v>
      </c>
    </row>
    <row r="263" spans="1:20" x14ac:dyDescent="0.2">
      <c r="A263">
        <v>100019</v>
      </c>
      <c r="B263" t="s">
        <v>0</v>
      </c>
      <c r="D263" s="1"/>
      <c r="E263" s="1"/>
      <c r="F263">
        <v>33</v>
      </c>
      <c r="G263">
        <v>45</v>
      </c>
      <c r="H263" s="1">
        <v>43922</v>
      </c>
      <c r="I263" s="1">
        <v>44378</v>
      </c>
      <c r="J263">
        <v>15</v>
      </c>
      <c r="K263">
        <v>0</v>
      </c>
      <c r="L263" s="1">
        <v>44105</v>
      </c>
      <c r="M263">
        <v>330</v>
      </c>
      <c r="N263" s="8" cm="1">
        <f t="array" ref="N263">_xlfn.SWITCH(Table1[[#This Row],[Subscription Type]],"Basic",10,"Premium",10,"Business",25,"Enterprise",27)</f>
        <v>10</v>
      </c>
      <c r="O263" s="9">
        <f>IF(Table1[[#This Row],[Number of Users]]-Table1[[#This Row],[Licenses Bought]]&lt;0, 0, Table1[[#This Row],[Number of Users]]-Table1[[#This Row],[Licenses Bought]])</f>
        <v>12</v>
      </c>
      <c r="P263" s="8">
        <f>Table1[[#This Row],[Upsell $ Per Non-Paying User]] * Table1[[#This Row],[Non-Paying Users]]</f>
        <v>120</v>
      </c>
      <c r="Q263">
        <f>IF(Table1[[#This Row],[Sales Month]]=MAX(Table1[Sales Month]),Table1[[#This Row],[Upsell $ Per Non-Paying User]]*Table1[[#This Row],[Non-Paying Users]],0)</f>
        <v>0</v>
      </c>
      <c r="R263" t="str" cm="1">
        <f t="array" ref="R263">_xlfn.IFS(Table1[[#This Row],[Current Upsell $]]=0," ",Table1[[#This Row],[Current Upsell $]]&gt;=400,"High",Table1[[#This Row],[Current Upsell $]]&gt;=100,"Medium",Table1[[#This Row],[Current Upsell $]]&lt;100,"Low")</f>
        <v xml:space="preserve"> </v>
      </c>
      <c r="S263" t="str">
        <f>_xlfn.CONCAT(Table1[[#This Row],[Subscription Type]]," ",Table1[[#This Row],[Upsell Priorities ]], " ",TEXT(Table1[[#This Row],[Current Upsell $]],"$#,#"))</f>
        <v>Premium   $</v>
      </c>
      <c r="T263">
        <f>COUNTIF(Table1[Sales Month],Table1[[#This Row],[Sales Month]])</f>
        <v>147</v>
      </c>
    </row>
    <row r="264" spans="1:20" x14ac:dyDescent="0.2">
      <c r="A264">
        <v>100019</v>
      </c>
      <c r="B264" t="s">
        <v>0</v>
      </c>
      <c r="D264" s="1"/>
      <c r="E264" s="1"/>
      <c r="F264">
        <v>33</v>
      </c>
      <c r="G264">
        <v>39</v>
      </c>
      <c r="H264" s="1">
        <v>43922</v>
      </c>
      <c r="I264" s="1">
        <v>44378</v>
      </c>
      <c r="J264">
        <v>15</v>
      </c>
      <c r="K264">
        <v>0</v>
      </c>
      <c r="L264" s="1">
        <v>44136</v>
      </c>
      <c r="M264">
        <v>330</v>
      </c>
      <c r="N264" s="8" cm="1">
        <f t="array" ref="N264">_xlfn.SWITCH(Table1[[#This Row],[Subscription Type]],"Basic",10,"Premium",10,"Business",25,"Enterprise",27)</f>
        <v>10</v>
      </c>
      <c r="O264" s="9">
        <f>IF(Table1[[#This Row],[Number of Users]]-Table1[[#This Row],[Licenses Bought]]&lt;0, 0, Table1[[#This Row],[Number of Users]]-Table1[[#This Row],[Licenses Bought]])</f>
        <v>6</v>
      </c>
      <c r="P264" s="8">
        <f>Table1[[#This Row],[Upsell $ Per Non-Paying User]] * Table1[[#This Row],[Non-Paying Users]]</f>
        <v>60</v>
      </c>
      <c r="Q264">
        <f>IF(Table1[[#This Row],[Sales Month]]=MAX(Table1[Sales Month]),Table1[[#This Row],[Upsell $ Per Non-Paying User]]*Table1[[#This Row],[Non-Paying Users]],0)</f>
        <v>0</v>
      </c>
      <c r="R264" t="str" cm="1">
        <f t="array" ref="R264">_xlfn.IFS(Table1[[#This Row],[Current Upsell $]]=0," ",Table1[[#This Row],[Current Upsell $]]&gt;=400,"High",Table1[[#This Row],[Current Upsell $]]&gt;=100,"Medium",Table1[[#This Row],[Current Upsell $]]&lt;100,"Low")</f>
        <v xml:space="preserve"> </v>
      </c>
      <c r="S264" t="str">
        <f>_xlfn.CONCAT(Table1[[#This Row],[Subscription Type]]," ",Table1[[#This Row],[Upsell Priorities ]], " ",TEXT(Table1[[#This Row],[Current Upsell $]],"$#,#"))</f>
        <v>Premium   $</v>
      </c>
      <c r="T264">
        <f>COUNTIF(Table1[Sales Month],Table1[[#This Row],[Sales Month]])</f>
        <v>146</v>
      </c>
    </row>
    <row r="265" spans="1:20" x14ac:dyDescent="0.2">
      <c r="A265">
        <v>100019</v>
      </c>
      <c r="B265" t="s">
        <v>0</v>
      </c>
      <c r="D265" s="1"/>
      <c r="E265" s="1"/>
      <c r="F265">
        <v>33</v>
      </c>
      <c r="G265">
        <v>37</v>
      </c>
      <c r="H265" s="1">
        <v>43922</v>
      </c>
      <c r="I265" s="1">
        <v>44378</v>
      </c>
      <c r="J265">
        <v>15</v>
      </c>
      <c r="K265">
        <v>0</v>
      </c>
      <c r="L265" s="1">
        <v>44166</v>
      </c>
      <c r="M265">
        <v>330</v>
      </c>
      <c r="N265" s="8" cm="1">
        <f t="array" ref="N265">_xlfn.SWITCH(Table1[[#This Row],[Subscription Type]],"Basic",10,"Premium",10,"Business",25,"Enterprise",27)</f>
        <v>10</v>
      </c>
      <c r="O265" s="9">
        <f>IF(Table1[[#This Row],[Number of Users]]-Table1[[#This Row],[Licenses Bought]]&lt;0, 0, Table1[[#This Row],[Number of Users]]-Table1[[#This Row],[Licenses Bought]])</f>
        <v>4</v>
      </c>
      <c r="P265" s="8">
        <f>Table1[[#This Row],[Upsell $ Per Non-Paying User]] * Table1[[#This Row],[Non-Paying Users]]</f>
        <v>40</v>
      </c>
      <c r="Q265">
        <f>IF(Table1[[#This Row],[Sales Month]]=MAX(Table1[Sales Month]),Table1[[#This Row],[Upsell $ Per Non-Paying User]]*Table1[[#This Row],[Non-Paying Users]],0)</f>
        <v>0</v>
      </c>
      <c r="R265" t="str" cm="1">
        <f t="array" ref="R265">_xlfn.IFS(Table1[[#This Row],[Current Upsell $]]=0," ",Table1[[#This Row],[Current Upsell $]]&gt;=400,"High",Table1[[#This Row],[Current Upsell $]]&gt;=100,"Medium",Table1[[#This Row],[Current Upsell $]]&lt;100,"Low")</f>
        <v xml:space="preserve"> </v>
      </c>
      <c r="S265" t="str">
        <f>_xlfn.CONCAT(Table1[[#This Row],[Subscription Type]]," ",Table1[[#This Row],[Upsell Priorities ]], " ",TEXT(Table1[[#This Row],[Current Upsell $]],"$#,#"))</f>
        <v>Premium   $</v>
      </c>
      <c r="T265">
        <f>COUNTIF(Table1[Sales Month],Table1[[#This Row],[Sales Month]])</f>
        <v>153</v>
      </c>
    </row>
    <row r="266" spans="1:20" x14ac:dyDescent="0.2">
      <c r="A266">
        <v>100019</v>
      </c>
      <c r="B266" t="s">
        <v>0</v>
      </c>
      <c r="D266" s="1"/>
      <c r="E266" s="1"/>
      <c r="F266">
        <v>33</v>
      </c>
      <c r="G266">
        <v>30</v>
      </c>
      <c r="H266" s="1">
        <v>43922</v>
      </c>
      <c r="I266" s="1">
        <v>44378</v>
      </c>
      <c r="J266">
        <v>15</v>
      </c>
      <c r="K266">
        <v>0</v>
      </c>
      <c r="L266" s="1">
        <v>44197</v>
      </c>
      <c r="M266">
        <v>330</v>
      </c>
      <c r="N266" s="8" cm="1">
        <f t="array" ref="N266">_xlfn.SWITCH(Table1[[#This Row],[Subscription Type]],"Basic",10,"Premium",10,"Business",25,"Enterprise",27)</f>
        <v>10</v>
      </c>
      <c r="O266" s="9">
        <f>IF(Table1[[#This Row],[Number of Users]]-Table1[[#This Row],[Licenses Bought]]&lt;0, 0, Table1[[#This Row],[Number of Users]]-Table1[[#This Row],[Licenses Bought]])</f>
        <v>0</v>
      </c>
      <c r="P266" s="8">
        <f>Table1[[#This Row],[Upsell $ Per Non-Paying User]] * Table1[[#This Row],[Non-Paying Users]]</f>
        <v>0</v>
      </c>
      <c r="Q266">
        <f>IF(Table1[[#This Row],[Sales Month]]=MAX(Table1[Sales Month]),Table1[[#This Row],[Upsell $ Per Non-Paying User]]*Table1[[#This Row],[Non-Paying Users]],0)</f>
        <v>0</v>
      </c>
      <c r="R266" t="str" cm="1">
        <f t="array" ref="R266">_xlfn.IFS(Table1[[#This Row],[Current Upsell $]]=0," ",Table1[[#This Row],[Current Upsell $]]&gt;=400,"High",Table1[[#This Row],[Current Upsell $]]&gt;=100,"Medium",Table1[[#This Row],[Current Upsell $]]&lt;100,"Low")</f>
        <v xml:space="preserve"> </v>
      </c>
      <c r="S266" t="str">
        <f>_xlfn.CONCAT(Table1[[#This Row],[Subscription Type]]," ",Table1[[#This Row],[Upsell Priorities ]], " ",TEXT(Table1[[#This Row],[Current Upsell $]],"$#,#"))</f>
        <v>Premium   $</v>
      </c>
      <c r="T266">
        <f>COUNTIF(Table1[Sales Month],Table1[[#This Row],[Sales Month]])</f>
        <v>158</v>
      </c>
    </row>
    <row r="267" spans="1:20" x14ac:dyDescent="0.2">
      <c r="A267">
        <v>100019</v>
      </c>
      <c r="B267" t="s">
        <v>0</v>
      </c>
      <c r="D267" s="1"/>
      <c r="E267" s="1"/>
      <c r="F267">
        <v>33</v>
      </c>
      <c r="G267">
        <v>47</v>
      </c>
      <c r="H267" s="1">
        <v>43922</v>
      </c>
      <c r="I267" s="1">
        <v>44378</v>
      </c>
      <c r="J267">
        <v>15</v>
      </c>
      <c r="K267">
        <v>0</v>
      </c>
      <c r="L267" s="1">
        <v>44228</v>
      </c>
      <c r="M267">
        <v>330</v>
      </c>
      <c r="N267" s="8" cm="1">
        <f t="array" ref="N267">_xlfn.SWITCH(Table1[[#This Row],[Subscription Type]],"Basic",10,"Premium",10,"Business",25,"Enterprise",27)</f>
        <v>10</v>
      </c>
      <c r="O267" s="9">
        <f>IF(Table1[[#This Row],[Number of Users]]-Table1[[#This Row],[Licenses Bought]]&lt;0, 0, Table1[[#This Row],[Number of Users]]-Table1[[#This Row],[Licenses Bought]])</f>
        <v>14</v>
      </c>
      <c r="P267" s="8">
        <f>Table1[[#This Row],[Upsell $ Per Non-Paying User]] * Table1[[#This Row],[Non-Paying Users]]</f>
        <v>140</v>
      </c>
      <c r="Q267">
        <f>IF(Table1[[#This Row],[Sales Month]]=MAX(Table1[Sales Month]),Table1[[#This Row],[Upsell $ Per Non-Paying User]]*Table1[[#This Row],[Non-Paying Users]],0)</f>
        <v>0</v>
      </c>
      <c r="R267" t="str" cm="1">
        <f t="array" ref="R267">_xlfn.IFS(Table1[[#This Row],[Current Upsell $]]=0," ",Table1[[#This Row],[Current Upsell $]]&gt;=400,"High",Table1[[#This Row],[Current Upsell $]]&gt;=100,"Medium",Table1[[#This Row],[Current Upsell $]]&lt;100,"Low")</f>
        <v xml:space="preserve"> </v>
      </c>
      <c r="S267" t="str">
        <f>_xlfn.CONCAT(Table1[[#This Row],[Subscription Type]]," ",Table1[[#This Row],[Upsell Priorities ]], " ",TEXT(Table1[[#This Row],[Current Upsell $]],"$#,#"))</f>
        <v>Premium   $</v>
      </c>
      <c r="T267">
        <f>COUNTIF(Table1[Sales Month],Table1[[#This Row],[Sales Month]])</f>
        <v>175</v>
      </c>
    </row>
    <row r="268" spans="1:20" x14ac:dyDescent="0.2">
      <c r="A268">
        <v>100019</v>
      </c>
      <c r="B268" t="s">
        <v>0</v>
      </c>
      <c r="D268" s="1"/>
      <c r="E268" s="1"/>
      <c r="F268">
        <v>33</v>
      </c>
      <c r="G268">
        <v>48</v>
      </c>
      <c r="H268" s="1">
        <v>43922</v>
      </c>
      <c r="I268" s="1">
        <v>44378</v>
      </c>
      <c r="J268">
        <v>15</v>
      </c>
      <c r="K268">
        <v>0</v>
      </c>
      <c r="L268" s="1">
        <v>44256</v>
      </c>
      <c r="M268">
        <v>330</v>
      </c>
      <c r="N268" s="8" cm="1">
        <f t="array" ref="N268">_xlfn.SWITCH(Table1[[#This Row],[Subscription Type]],"Basic",10,"Premium",10,"Business",25,"Enterprise",27)</f>
        <v>10</v>
      </c>
      <c r="O268" s="9">
        <f>IF(Table1[[#This Row],[Number of Users]]-Table1[[#This Row],[Licenses Bought]]&lt;0, 0, Table1[[#This Row],[Number of Users]]-Table1[[#This Row],[Licenses Bought]])</f>
        <v>15</v>
      </c>
      <c r="P268" s="8">
        <f>Table1[[#This Row],[Upsell $ Per Non-Paying User]] * Table1[[#This Row],[Non-Paying Users]]</f>
        <v>150</v>
      </c>
      <c r="Q268">
        <f>IF(Table1[[#This Row],[Sales Month]]=MAX(Table1[Sales Month]),Table1[[#This Row],[Upsell $ Per Non-Paying User]]*Table1[[#This Row],[Non-Paying Users]],0)</f>
        <v>0</v>
      </c>
      <c r="R268" t="str" cm="1">
        <f t="array" ref="R268">_xlfn.IFS(Table1[[#This Row],[Current Upsell $]]=0," ",Table1[[#This Row],[Current Upsell $]]&gt;=400,"High",Table1[[#This Row],[Current Upsell $]]&gt;=100,"Medium",Table1[[#This Row],[Current Upsell $]]&lt;100,"Low")</f>
        <v xml:space="preserve"> </v>
      </c>
      <c r="S268" t="str">
        <f>_xlfn.CONCAT(Table1[[#This Row],[Subscription Type]]," ",Table1[[#This Row],[Upsell Priorities ]], " ",TEXT(Table1[[#This Row],[Current Upsell $]],"$#,#"))</f>
        <v>Premium   $</v>
      </c>
      <c r="T268">
        <f>COUNTIF(Table1[Sales Month],Table1[[#This Row],[Sales Month]])</f>
        <v>194</v>
      </c>
    </row>
    <row r="269" spans="1:20" x14ac:dyDescent="0.2">
      <c r="A269">
        <v>100019</v>
      </c>
      <c r="B269" t="s">
        <v>0</v>
      </c>
      <c r="D269" s="1"/>
      <c r="E269" s="1"/>
      <c r="F269">
        <v>33</v>
      </c>
      <c r="G269">
        <v>33</v>
      </c>
      <c r="H269" s="1">
        <v>43922</v>
      </c>
      <c r="I269" s="1">
        <v>44378</v>
      </c>
      <c r="J269">
        <v>15</v>
      </c>
      <c r="K269">
        <v>0</v>
      </c>
      <c r="L269" s="1">
        <v>44287</v>
      </c>
      <c r="M269">
        <v>330</v>
      </c>
      <c r="N269" s="8" cm="1">
        <f t="array" ref="N269">_xlfn.SWITCH(Table1[[#This Row],[Subscription Type]],"Basic",10,"Premium",10,"Business",25,"Enterprise",27)</f>
        <v>10</v>
      </c>
      <c r="O269" s="9">
        <f>IF(Table1[[#This Row],[Number of Users]]-Table1[[#This Row],[Licenses Bought]]&lt;0, 0, Table1[[#This Row],[Number of Users]]-Table1[[#This Row],[Licenses Bought]])</f>
        <v>0</v>
      </c>
      <c r="P269" s="8">
        <f>Table1[[#This Row],[Upsell $ Per Non-Paying User]] * Table1[[#This Row],[Non-Paying Users]]</f>
        <v>0</v>
      </c>
      <c r="Q269">
        <f>IF(Table1[[#This Row],[Sales Month]]=MAX(Table1[Sales Month]),Table1[[#This Row],[Upsell $ Per Non-Paying User]]*Table1[[#This Row],[Non-Paying Users]],0)</f>
        <v>0</v>
      </c>
      <c r="R269" t="str" cm="1">
        <f t="array" ref="R269">_xlfn.IFS(Table1[[#This Row],[Current Upsell $]]=0," ",Table1[[#This Row],[Current Upsell $]]&gt;=400,"High",Table1[[#This Row],[Current Upsell $]]&gt;=100,"Medium",Table1[[#This Row],[Current Upsell $]]&lt;100,"Low")</f>
        <v xml:space="preserve"> </v>
      </c>
      <c r="S269" t="str">
        <f>_xlfn.CONCAT(Table1[[#This Row],[Subscription Type]]," ",Table1[[#This Row],[Upsell Priorities ]], " ",TEXT(Table1[[#This Row],[Current Upsell $]],"$#,#"))</f>
        <v>Premium   $</v>
      </c>
      <c r="T269">
        <f>COUNTIF(Table1[Sales Month],Table1[[#This Row],[Sales Month]])</f>
        <v>208</v>
      </c>
    </row>
    <row r="270" spans="1:20" x14ac:dyDescent="0.2">
      <c r="A270">
        <v>100019</v>
      </c>
      <c r="B270" t="s">
        <v>0</v>
      </c>
      <c r="D270" s="1"/>
      <c r="E270" s="1"/>
      <c r="F270">
        <v>33</v>
      </c>
      <c r="G270">
        <v>43</v>
      </c>
      <c r="H270" s="1">
        <v>43922</v>
      </c>
      <c r="I270" s="1">
        <v>44378</v>
      </c>
      <c r="J270">
        <v>15</v>
      </c>
      <c r="K270">
        <v>0</v>
      </c>
      <c r="L270" s="1">
        <v>44317</v>
      </c>
      <c r="M270">
        <v>330</v>
      </c>
      <c r="N270" s="8" cm="1">
        <f t="array" ref="N270">_xlfn.SWITCH(Table1[[#This Row],[Subscription Type]],"Basic",10,"Premium",10,"Business",25,"Enterprise",27)</f>
        <v>10</v>
      </c>
      <c r="O270" s="9">
        <f>IF(Table1[[#This Row],[Number of Users]]-Table1[[#This Row],[Licenses Bought]]&lt;0, 0, Table1[[#This Row],[Number of Users]]-Table1[[#This Row],[Licenses Bought]])</f>
        <v>10</v>
      </c>
      <c r="P270" s="8">
        <f>Table1[[#This Row],[Upsell $ Per Non-Paying User]] * Table1[[#This Row],[Non-Paying Users]]</f>
        <v>100</v>
      </c>
      <c r="Q270">
        <f>IF(Table1[[#This Row],[Sales Month]]=MAX(Table1[Sales Month]),Table1[[#This Row],[Upsell $ Per Non-Paying User]]*Table1[[#This Row],[Non-Paying Users]],0)</f>
        <v>0</v>
      </c>
      <c r="R270" t="str" cm="1">
        <f t="array" ref="R270">_xlfn.IFS(Table1[[#This Row],[Current Upsell $]]=0," ",Table1[[#This Row],[Current Upsell $]]&gt;=400,"High",Table1[[#This Row],[Current Upsell $]]&gt;=100,"Medium",Table1[[#This Row],[Current Upsell $]]&lt;100,"Low")</f>
        <v xml:space="preserve"> </v>
      </c>
      <c r="S270" t="str">
        <f>_xlfn.CONCAT(Table1[[#This Row],[Subscription Type]]," ",Table1[[#This Row],[Upsell Priorities ]], " ",TEXT(Table1[[#This Row],[Current Upsell $]],"$#,#"))</f>
        <v>Premium   $</v>
      </c>
      <c r="T270">
        <f>COUNTIF(Table1[Sales Month],Table1[[#This Row],[Sales Month]])</f>
        <v>249</v>
      </c>
    </row>
    <row r="271" spans="1:20" x14ac:dyDescent="0.2">
      <c r="A271">
        <v>100019</v>
      </c>
      <c r="B271" t="s">
        <v>0</v>
      </c>
      <c r="D271" s="1"/>
      <c r="E271" s="1"/>
      <c r="F271">
        <v>33</v>
      </c>
      <c r="G271">
        <v>44</v>
      </c>
      <c r="H271" s="1">
        <v>43922</v>
      </c>
      <c r="I271" s="1">
        <v>44378</v>
      </c>
      <c r="J271">
        <v>15</v>
      </c>
      <c r="K271">
        <v>0</v>
      </c>
      <c r="L271" s="1">
        <v>44348</v>
      </c>
      <c r="M271">
        <v>330</v>
      </c>
      <c r="N271" s="8" cm="1">
        <f t="array" ref="N271">_xlfn.SWITCH(Table1[[#This Row],[Subscription Type]],"Basic",10,"Premium",10,"Business",25,"Enterprise",27)</f>
        <v>10</v>
      </c>
      <c r="O271" s="9">
        <f>IF(Table1[[#This Row],[Number of Users]]-Table1[[#This Row],[Licenses Bought]]&lt;0, 0, Table1[[#This Row],[Number of Users]]-Table1[[#This Row],[Licenses Bought]])</f>
        <v>11</v>
      </c>
      <c r="P271" s="8">
        <f>Table1[[#This Row],[Upsell $ Per Non-Paying User]] * Table1[[#This Row],[Non-Paying Users]]</f>
        <v>110</v>
      </c>
      <c r="Q271">
        <f>IF(Table1[[#This Row],[Sales Month]]=MAX(Table1[Sales Month]),Table1[[#This Row],[Upsell $ Per Non-Paying User]]*Table1[[#This Row],[Non-Paying Users]],0)</f>
        <v>110</v>
      </c>
      <c r="R271" t="str" cm="1">
        <f t="array" ref="R271">_xlfn.IFS(Table1[[#This Row],[Current Upsell $]]=0," ",Table1[[#This Row],[Current Upsell $]]&gt;=400,"High",Table1[[#This Row],[Current Upsell $]]&gt;=100,"Medium",Table1[[#This Row],[Current Upsell $]]&lt;100,"Low")</f>
        <v>Medium</v>
      </c>
      <c r="S271" t="str">
        <f>_xlfn.CONCAT(Table1[[#This Row],[Subscription Type]]," ",Table1[[#This Row],[Upsell Priorities ]], " ",TEXT(Table1[[#This Row],[Current Upsell $]],"$#,#"))</f>
        <v>Premium Medium $110</v>
      </c>
      <c r="T271">
        <f>COUNTIF(Table1[Sales Month],Table1[[#This Row],[Sales Month]])</f>
        <v>307</v>
      </c>
    </row>
    <row r="272" spans="1:20" x14ac:dyDescent="0.2">
      <c r="A272">
        <v>100020</v>
      </c>
      <c r="B272" t="s">
        <v>3</v>
      </c>
      <c r="D272" s="1"/>
      <c r="E272" s="1"/>
      <c r="F272">
        <v>0</v>
      </c>
      <c r="G272">
        <v>14</v>
      </c>
      <c r="H272" s="1">
        <v>43922</v>
      </c>
      <c r="I272" s="1">
        <v>44378</v>
      </c>
      <c r="J272">
        <v>15</v>
      </c>
      <c r="K272">
        <v>0</v>
      </c>
      <c r="L272" s="1">
        <v>43922</v>
      </c>
      <c r="M272">
        <v>0</v>
      </c>
      <c r="N272" s="8" cm="1">
        <f t="array" ref="N272">_xlfn.SWITCH(Table1[[#This Row],[Subscription Type]],"Basic",10,"Premium",10,"Business",25,"Enterprise",27)</f>
        <v>10</v>
      </c>
      <c r="O272" s="9">
        <f>IF(Table1[[#This Row],[Number of Users]]-Table1[[#This Row],[Licenses Bought]]&lt;0, 0, Table1[[#This Row],[Number of Users]]-Table1[[#This Row],[Licenses Bought]])</f>
        <v>14</v>
      </c>
      <c r="P272" s="8">
        <f>Table1[[#This Row],[Upsell $ Per Non-Paying User]] * Table1[[#This Row],[Non-Paying Users]]</f>
        <v>140</v>
      </c>
      <c r="Q272">
        <f>IF(Table1[[#This Row],[Sales Month]]=MAX(Table1[Sales Month]),Table1[[#This Row],[Upsell $ Per Non-Paying User]]*Table1[[#This Row],[Non-Paying Users]],0)</f>
        <v>0</v>
      </c>
      <c r="R272" t="str" cm="1">
        <f t="array" ref="R272">_xlfn.IFS(Table1[[#This Row],[Current Upsell $]]=0," ",Table1[[#This Row],[Current Upsell $]]&gt;=400,"High",Table1[[#This Row],[Current Upsell $]]&gt;=100,"Medium",Table1[[#This Row],[Current Upsell $]]&lt;100,"Low")</f>
        <v xml:space="preserve"> </v>
      </c>
      <c r="S272" t="str">
        <f>_xlfn.CONCAT(Table1[[#This Row],[Subscription Type]]," ",Table1[[#This Row],[Upsell Priorities ]], " ",TEXT(Table1[[#This Row],[Current Upsell $]],"$#,#"))</f>
        <v>Basic   $</v>
      </c>
      <c r="T272">
        <f>COUNTIF(Table1[Sales Month],Table1[[#This Row],[Sales Month]])</f>
        <v>24</v>
      </c>
    </row>
    <row r="273" spans="1:20" x14ac:dyDescent="0.2">
      <c r="A273">
        <v>100020</v>
      </c>
      <c r="B273" t="s">
        <v>0</v>
      </c>
      <c r="D273" s="1"/>
      <c r="E273" s="1"/>
      <c r="F273">
        <v>11</v>
      </c>
      <c r="G273">
        <v>15</v>
      </c>
      <c r="H273" s="1">
        <v>43922</v>
      </c>
      <c r="I273" s="1">
        <v>44378</v>
      </c>
      <c r="J273">
        <v>15</v>
      </c>
      <c r="K273">
        <v>0</v>
      </c>
      <c r="L273" s="1">
        <v>43952</v>
      </c>
      <c r="M273">
        <v>110</v>
      </c>
      <c r="N273" s="8" cm="1">
        <f t="array" ref="N273">_xlfn.SWITCH(Table1[[#This Row],[Subscription Type]],"Basic",10,"Premium",10,"Business",25,"Enterprise",27)</f>
        <v>10</v>
      </c>
      <c r="O273" s="9">
        <f>IF(Table1[[#This Row],[Number of Users]]-Table1[[#This Row],[Licenses Bought]]&lt;0, 0, Table1[[#This Row],[Number of Users]]-Table1[[#This Row],[Licenses Bought]])</f>
        <v>4</v>
      </c>
      <c r="P273" s="8">
        <f>Table1[[#This Row],[Upsell $ Per Non-Paying User]] * Table1[[#This Row],[Non-Paying Users]]</f>
        <v>40</v>
      </c>
      <c r="Q273">
        <f>IF(Table1[[#This Row],[Sales Month]]=MAX(Table1[Sales Month]),Table1[[#This Row],[Upsell $ Per Non-Paying User]]*Table1[[#This Row],[Non-Paying Users]],0)</f>
        <v>0</v>
      </c>
      <c r="R273" t="str" cm="1">
        <f t="array" ref="R273">_xlfn.IFS(Table1[[#This Row],[Current Upsell $]]=0," ",Table1[[#This Row],[Current Upsell $]]&gt;=400,"High",Table1[[#This Row],[Current Upsell $]]&gt;=100,"Medium",Table1[[#This Row],[Current Upsell $]]&lt;100,"Low")</f>
        <v xml:space="preserve"> </v>
      </c>
      <c r="S273" t="str">
        <f>_xlfn.CONCAT(Table1[[#This Row],[Subscription Type]]," ",Table1[[#This Row],[Upsell Priorities ]], " ",TEXT(Table1[[#This Row],[Current Upsell $]],"$#,#"))</f>
        <v>Premium   $</v>
      </c>
      <c r="T273">
        <f>COUNTIF(Table1[Sales Month],Table1[[#This Row],[Sales Month]])</f>
        <v>34</v>
      </c>
    </row>
    <row r="274" spans="1:20" x14ac:dyDescent="0.2">
      <c r="A274">
        <v>100020</v>
      </c>
      <c r="B274" t="s">
        <v>0</v>
      </c>
      <c r="D274" s="1"/>
      <c r="E274" s="1"/>
      <c r="F274">
        <v>10</v>
      </c>
      <c r="G274">
        <v>17</v>
      </c>
      <c r="H274" s="1">
        <v>43922</v>
      </c>
      <c r="I274" s="1">
        <v>44378</v>
      </c>
      <c r="J274">
        <v>15</v>
      </c>
      <c r="K274">
        <v>0</v>
      </c>
      <c r="L274" s="1">
        <v>43983</v>
      </c>
      <c r="M274">
        <v>100</v>
      </c>
      <c r="N274" s="8" cm="1">
        <f t="array" ref="N274">_xlfn.SWITCH(Table1[[#This Row],[Subscription Type]],"Basic",10,"Premium",10,"Business",25,"Enterprise",27)</f>
        <v>10</v>
      </c>
      <c r="O274" s="9">
        <f>IF(Table1[[#This Row],[Number of Users]]-Table1[[#This Row],[Licenses Bought]]&lt;0, 0, Table1[[#This Row],[Number of Users]]-Table1[[#This Row],[Licenses Bought]])</f>
        <v>7</v>
      </c>
      <c r="P274" s="8">
        <f>Table1[[#This Row],[Upsell $ Per Non-Paying User]] * Table1[[#This Row],[Non-Paying Users]]</f>
        <v>70</v>
      </c>
      <c r="Q274">
        <f>IF(Table1[[#This Row],[Sales Month]]=MAX(Table1[Sales Month]),Table1[[#This Row],[Upsell $ Per Non-Paying User]]*Table1[[#This Row],[Non-Paying Users]],0)</f>
        <v>0</v>
      </c>
      <c r="R274" t="str" cm="1">
        <f t="array" ref="R274">_xlfn.IFS(Table1[[#This Row],[Current Upsell $]]=0," ",Table1[[#This Row],[Current Upsell $]]&gt;=400,"High",Table1[[#This Row],[Current Upsell $]]&gt;=100,"Medium",Table1[[#This Row],[Current Upsell $]]&lt;100,"Low")</f>
        <v xml:space="preserve"> </v>
      </c>
      <c r="S274" t="str">
        <f>_xlfn.CONCAT(Table1[[#This Row],[Subscription Type]]," ",Table1[[#This Row],[Upsell Priorities ]], " ",TEXT(Table1[[#This Row],[Current Upsell $]],"$#,#"))</f>
        <v>Premium   $</v>
      </c>
      <c r="T274">
        <f>COUNTIF(Table1[Sales Month],Table1[[#This Row],[Sales Month]])</f>
        <v>54</v>
      </c>
    </row>
    <row r="275" spans="1:20" x14ac:dyDescent="0.2">
      <c r="A275">
        <v>100020</v>
      </c>
      <c r="B275" t="s">
        <v>0</v>
      </c>
      <c r="D275" s="1"/>
      <c r="E275" s="1"/>
      <c r="F275">
        <v>12</v>
      </c>
      <c r="G275">
        <v>17</v>
      </c>
      <c r="H275" s="1">
        <v>43922</v>
      </c>
      <c r="I275" s="1">
        <v>44378</v>
      </c>
      <c r="J275">
        <v>15</v>
      </c>
      <c r="K275">
        <v>0</v>
      </c>
      <c r="L275" s="1">
        <v>44013</v>
      </c>
      <c r="M275">
        <v>120</v>
      </c>
      <c r="N275" s="8" cm="1">
        <f t="array" ref="N275">_xlfn.SWITCH(Table1[[#This Row],[Subscription Type]],"Basic",10,"Premium",10,"Business",25,"Enterprise",27)</f>
        <v>10</v>
      </c>
      <c r="O275" s="9">
        <f>IF(Table1[[#This Row],[Number of Users]]-Table1[[#This Row],[Licenses Bought]]&lt;0, 0, Table1[[#This Row],[Number of Users]]-Table1[[#This Row],[Licenses Bought]])</f>
        <v>5</v>
      </c>
      <c r="P275" s="8">
        <f>Table1[[#This Row],[Upsell $ Per Non-Paying User]] * Table1[[#This Row],[Non-Paying Users]]</f>
        <v>50</v>
      </c>
      <c r="Q275">
        <f>IF(Table1[[#This Row],[Sales Month]]=MAX(Table1[Sales Month]),Table1[[#This Row],[Upsell $ Per Non-Paying User]]*Table1[[#This Row],[Non-Paying Users]],0)</f>
        <v>0</v>
      </c>
      <c r="R275" t="str" cm="1">
        <f t="array" ref="R275">_xlfn.IFS(Table1[[#This Row],[Current Upsell $]]=0," ",Table1[[#This Row],[Current Upsell $]]&gt;=400,"High",Table1[[#This Row],[Current Upsell $]]&gt;=100,"Medium",Table1[[#This Row],[Current Upsell $]]&lt;100,"Low")</f>
        <v xml:space="preserve"> </v>
      </c>
      <c r="S275" t="str">
        <f>_xlfn.CONCAT(Table1[[#This Row],[Subscription Type]]," ",Table1[[#This Row],[Upsell Priorities ]], " ",TEXT(Table1[[#This Row],[Current Upsell $]],"$#,#"))</f>
        <v>Premium   $</v>
      </c>
      <c r="T275">
        <f>COUNTIF(Table1[Sales Month],Table1[[#This Row],[Sales Month]])</f>
        <v>76</v>
      </c>
    </row>
    <row r="276" spans="1:20" x14ac:dyDescent="0.2">
      <c r="A276">
        <v>100020</v>
      </c>
      <c r="B276" t="s">
        <v>0</v>
      </c>
      <c r="D276" s="1"/>
      <c r="E276" s="1"/>
      <c r="F276">
        <v>12</v>
      </c>
      <c r="G276">
        <v>16</v>
      </c>
      <c r="H276" s="1">
        <v>43922</v>
      </c>
      <c r="I276" s="1">
        <v>44378</v>
      </c>
      <c r="J276">
        <v>15</v>
      </c>
      <c r="K276">
        <v>0</v>
      </c>
      <c r="L276" s="1">
        <v>44044</v>
      </c>
      <c r="M276">
        <v>120</v>
      </c>
      <c r="N276" s="8" cm="1">
        <f t="array" ref="N276">_xlfn.SWITCH(Table1[[#This Row],[Subscription Type]],"Basic",10,"Premium",10,"Business",25,"Enterprise",27)</f>
        <v>10</v>
      </c>
      <c r="O276" s="9">
        <f>IF(Table1[[#This Row],[Number of Users]]-Table1[[#This Row],[Licenses Bought]]&lt;0, 0, Table1[[#This Row],[Number of Users]]-Table1[[#This Row],[Licenses Bought]])</f>
        <v>4</v>
      </c>
      <c r="P276" s="8">
        <f>Table1[[#This Row],[Upsell $ Per Non-Paying User]] * Table1[[#This Row],[Non-Paying Users]]</f>
        <v>40</v>
      </c>
      <c r="Q276">
        <f>IF(Table1[[#This Row],[Sales Month]]=MAX(Table1[Sales Month]),Table1[[#This Row],[Upsell $ Per Non-Paying User]]*Table1[[#This Row],[Non-Paying Users]],0)</f>
        <v>0</v>
      </c>
      <c r="R276" t="str" cm="1">
        <f t="array" ref="R276">_xlfn.IFS(Table1[[#This Row],[Current Upsell $]]=0," ",Table1[[#This Row],[Current Upsell $]]&gt;=400,"High",Table1[[#This Row],[Current Upsell $]]&gt;=100,"Medium",Table1[[#This Row],[Current Upsell $]]&lt;100,"Low")</f>
        <v xml:space="preserve"> </v>
      </c>
      <c r="S276" t="str">
        <f>_xlfn.CONCAT(Table1[[#This Row],[Subscription Type]]," ",Table1[[#This Row],[Upsell Priorities ]], " ",TEXT(Table1[[#This Row],[Current Upsell $]],"$#,#"))</f>
        <v>Premium   $</v>
      </c>
      <c r="T276">
        <f>COUNTIF(Table1[Sales Month],Table1[[#This Row],[Sales Month]])</f>
        <v>104</v>
      </c>
    </row>
    <row r="277" spans="1:20" x14ac:dyDescent="0.2">
      <c r="A277">
        <v>100020</v>
      </c>
      <c r="B277" t="s">
        <v>0</v>
      </c>
      <c r="D277" s="1"/>
      <c r="E277" s="1"/>
      <c r="F277">
        <v>12</v>
      </c>
      <c r="G277">
        <v>17</v>
      </c>
      <c r="H277" s="1">
        <v>43922</v>
      </c>
      <c r="I277" s="1">
        <v>44378</v>
      </c>
      <c r="J277">
        <v>15</v>
      </c>
      <c r="K277">
        <v>0</v>
      </c>
      <c r="L277" s="1">
        <v>44075</v>
      </c>
      <c r="M277">
        <v>120</v>
      </c>
      <c r="N277" s="8" cm="1">
        <f t="array" ref="N277">_xlfn.SWITCH(Table1[[#This Row],[Subscription Type]],"Basic",10,"Premium",10,"Business",25,"Enterprise",27)</f>
        <v>10</v>
      </c>
      <c r="O277" s="9">
        <f>IF(Table1[[#This Row],[Number of Users]]-Table1[[#This Row],[Licenses Bought]]&lt;0, 0, Table1[[#This Row],[Number of Users]]-Table1[[#This Row],[Licenses Bought]])</f>
        <v>5</v>
      </c>
      <c r="P277" s="8">
        <f>Table1[[#This Row],[Upsell $ Per Non-Paying User]] * Table1[[#This Row],[Non-Paying Users]]</f>
        <v>50</v>
      </c>
      <c r="Q277">
        <f>IF(Table1[[#This Row],[Sales Month]]=MAX(Table1[Sales Month]),Table1[[#This Row],[Upsell $ Per Non-Paying User]]*Table1[[#This Row],[Non-Paying Users]],0)</f>
        <v>0</v>
      </c>
      <c r="R277" t="str" cm="1">
        <f t="array" ref="R277">_xlfn.IFS(Table1[[#This Row],[Current Upsell $]]=0," ",Table1[[#This Row],[Current Upsell $]]&gt;=400,"High",Table1[[#This Row],[Current Upsell $]]&gt;=100,"Medium",Table1[[#This Row],[Current Upsell $]]&lt;100,"Low")</f>
        <v xml:space="preserve"> </v>
      </c>
      <c r="S277" t="str">
        <f>_xlfn.CONCAT(Table1[[#This Row],[Subscription Type]]," ",Table1[[#This Row],[Upsell Priorities ]], " ",TEXT(Table1[[#This Row],[Current Upsell $]],"$#,#"))</f>
        <v>Premium   $</v>
      </c>
      <c r="T277">
        <f>COUNTIF(Table1[Sales Month],Table1[[#This Row],[Sales Month]])</f>
        <v>137</v>
      </c>
    </row>
    <row r="278" spans="1:20" x14ac:dyDescent="0.2">
      <c r="A278">
        <v>100020</v>
      </c>
      <c r="B278" t="s">
        <v>0</v>
      </c>
      <c r="D278" s="1"/>
      <c r="E278" s="1"/>
      <c r="F278">
        <v>12</v>
      </c>
      <c r="G278">
        <v>17</v>
      </c>
      <c r="H278" s="1">
        <v>43922</v>
      </c>
      <c r="I278" s="1">
        <v>44378</v>
      </c>
      <c r="J278">
        <v>15</v>
      </c>
      <c r="K278">
        <v>0</v>
      </c>
      <c r="L278" s="1">
        <v>44105</v>
      </c>
      <c r="M278">
        <v>120</v>
      </c>
      <c r="N278" s="8" cm="1">
        <f t="array" ref="N278">_xlfn.SWITCH(Table1[[#This Row],[Subscription Type]],"Basic",10,"Premium",10,"Business",25,"Enterprise",27)</f>
        <v>10</v>
      </c>
      <c r="O278" s="9">
        <f>IF(Table1[[#This Row],[Number of Users]]-Table1[[#This Row],[Licenses Bought]]&lt;0, 0, Table1[[#This Row],[Number of Users]]-Table1[[#This Row],[Licenses Bought]])</f>
        <v>5</v>
      </c>
      <c r="P278" s="8">
        <f>Table1[[#This Row],[Upsell $ Per Non-Paying User]] * Table1[[#This Row],[Non-Paying Users]]</f>
        <v>50</v>
      </c>
      <c r="Q278">
        <f>IF(Table1[[#This Row],[Sales Month]]=MAX(Table1[Sales Month]),Table1[[#This Row],[Upsell $ Per Non-Paying User]]*Table1[[#This Row],[Non-Paying Users]],0)</f>
        <v>0</v>
      </c>
      <c r="R278" t="str" cm="1">
        <f t="array" ref="R278">_xlfn.IFS(Table1[[#This Row],[Current Upsell $]]=0," ",Table1[[#This Row],[Current Upsell $]]&gt;=400,"High",Table1[[#This Row],[Current Upsell $]]&gt;=100,"Medium",Table1[[#This Row],[Current Upsell $]]&lt;100,"Low")</f>
        <v xml:space="preserve"> </v>
      </c>
      <c r="S278" t="str">
        <f>_xlfn.CONCAT(Table1[[#This Row],[Subscription Type]]," ",Table1[[#This Row],[Upsell Priorities ]], " ",TEXT(Table1[[#This Row],[Current Upsell $]],"$#,#"))</f>
        <v>Premium   $</v>
      </c>
      <c r="T278">
        <f>COUNTIF(Table1[Sales Month],Table1[[#This Row],[Sales Month]])</f>
        <v>147</v>
      </c>
    </row>
    <row r="279" spans="1:20" x14ac:dyDescent="0.2">
      <c r="A279">
        <v>100020</v>
      </c>
      <c r="B279" t="s">
        <v>0</v>
      </c>
      <c r="D279" s="1"/>
      <c r="E279" s="1"/>
      <c r="F279">
        <v>12</v>
      </c>
      <c r="G279">
        <v>16</v>
      </c>
      <c r="H279" s="1">
        <v>43922</v>
      </c>
      <c r="I279" s="1">
        <v>44378</v>
      </c>
      <c r="J279">
        <v>15</v>
      </c>
      <c r="K279">
        <v>0</v>
      </c>
      <c r="L279" s="1">
        <v>44136</v>
      </c>
      <c r="M279">
        <v>120</v>
      </c>
      <c r="N279" s="8" cm="1">
        <f t="array" ref="N279">_xlfn.SWITCH(Table1[[#This Row],[Subscription Type]],"Basic",10,"Premium",10,"Business",25,"Enterprise",27)</f>
        <v>10</v>
      </c>
      <c r="O279" s="9">
        <f>IF(Table1[[#This Row],[Number of Users]]-Table1[[#This Row],[Licenses Bought]]&lt;0, 0, Table1[[#This Row],[Number of Users]]-Table1[[#This Row],[Licenses Bought]])</f>
        <v>4</v>
      </c>
      <c r="P279" s="8">
        <f>Table1[[#This Row],[Upsell $ Per Non-Paying User]] * Table1[[#This Row],[Non-Paying Users]]</f>
        <v>40</v>
      </c>
      <c r="Q279">
        <f>IF(Table1[[#This Row],[Sales Month]]=MAX(Table1[Sales Month]),Table1[[#This Row],[Upsell $ Per Non-Paying User]]*Table1[[#This Row],[Non-Paying Users]],0)</f>
        <v>0</v>
      </c>
      <c r="R279" t="str" cm="1">
        <f t="array" ref="R279">_xlfn.IFS(Table1[[#This Row],[Current Upsell $]]=0," ",Table1[[#This Row],[Current Upsell $]]&gt;=400,"High",Table1[[#This Row],[Current Upsell $]]&gt;=100,"Medium",Table1[[#This Row],[Current Upsell $]]&lt;100,"Low")</f>
        <v xml:space="preserve"> </v>
      </c>
      <c r="S279" t="str">
        <f>_xlfn.CONCAT(Table1[[#This Row],[Subscription Type]]," ",Table1[[#This Row],[Upsell Priorities ]], " ",TEXT(Table1[[#This Row],[Current Upsell $]],"$#,#"))</f>
        <v>Premium   $</v>
      </c>
      <c r="T279">
        <f>COUNTIF(Table1[Sales Month],Table1[[#This Row],[Sales Month]])</f>
        <v>146</v>
      </c>
    </row>
    <row r="280" spans="1:20" x14ac:dyDescent="0.2">
      <c r="A280">
        <v>100020</v>
      </c>
      <c r="B280" t="s">
        <v>0</v>
      </c>
      <c r="D280" s="1"/>
      <c r="E280" s="1"/>
      <c r="F280">
        <v>12</v>
      </c>
      <c r="G280">
        <v>12</v>
      </c>
      <c r="H280" s="1">
        <v>43922</v>
      </c>
      <c r="I280" s="1">
        <v>44378</v>
      </c>
      <c r="J280">
        <v>15</v>
      </c>
      <c r="K280">
        <v>0</v>
      </c>
      <c r="L280" s="1">
        <v>44166</v>
      </c>
      <c r="M280">
        <v>120</v>
      </c>
      <c r="N280" s="8" cm="1">
        <f t="array" ref="N280">_xlfn.SWITCH(Table1[[#This Row],[Subscription Type]],"Basic",10,"Premium",10,"Business",25,"Enterprise",27)</f>
        <v>10</v>
      </c>
      <c r="O280" s="9">
        <f>IF(Table1[[#This Row],[Number of Users]]-Table1[[#This Row],[Licenses Bought]]&lt;0, 0, Table1[[#This Row],[Number of Users]]-Table1[[#This Row],[Licenses Bought]])</f>
        <v>0</v>
      </c>
      <c r="P280" s="8">
        <f>Table1[[#This Row],[Upsell $ Per Non-Paying User]] * Table1[[#This Row],[Non-Paying Users]]</f>
        <v>0</v>
      </c>
      <c r="Q280">
        <f>IF(Table1[[#This Row],[Sales Month]]=MAX(Table1[Sales Month]),Table1[[#This Row],[Upsell $ Per Non-Paying User]]*Table1[[#This Row],[Non-Paying Users]],0)</f>
        <v>0</v>
      </c>
      <c r="R280" t="str" cm="1">
        <f t="array" ref="R280">_xlfn.IFS(Table1[[#This Row],[Current Upsell $]]=0," ",Table1[[#This Row],[Current Upsell $]]&gt;=400,"High",Table1[[#This Row],[Current Upsell $]]&gt;=100,"Medium",Table1[[#This Row],[Current Upsell $]]&lt;100,"Low")</f>
        <v xml:space="preserve"> </v>
      </c>
      <c r="S280" t="str">
        <f>_xlfn.CONCAT(Table1[[#This Row],[Subscription Type]]," ",Table1[[#This Row],[Upsell Priorities ]], " ",TEXT(Table1[[#This Row],[Current Upsell $]],"$#,#"))</f>
        <v>Premium   $</v>
      </c>
      <c r="T280">
        <f>COUNTIF(Table1[Sales Month],Table1[[#This Row],[Sales Month]])</f>
        <v>153</v>
      </c>
    </row>
    <row r="281" spans="1:20" x14ac:dyDescent="0.2">
      <c r="A281">
        <v>100020</v>
      </c>
      <c r="B281" t="s">
        <v>0</v>
      </c>
      <c r="D281" s="1"/>
      <c r="E281" s="1"/>
      <c r="F281">
        <v>12</v>
      </c>
      <c r="G281">
        <v>12</v>
      </c>
      <c r="H281" s="1">
        <v>43922</v>
      </c>
      <c r="I281" s="1">
        <v>44378</v>
      </c>
      <c r="J281">
        <v>15</v>
      </c>
      <c r="K281">
        <v>0</v>
      </c>
      <c r="L281" s="1">
        <v>44197</v>
      </c>
      <c r="M281">
        <v>120</v>
      </c>
      <c r="N281" s="8" cm="1">
        <f t="array" ref="N281">_xlfn.SWITCH(Table1[[#This Row],[Subscription Type]],"Basic",10,"Premium",10,"Business",25,"Enterprise",27)</f>
        <v>10</v>
      </c>
      <c r="O281" s="9">
        <f>IF(Table1[[#This Row],[Number of Users]]-Table1[[#This Row],[Licenses Bought]]&lt;0, 0, Table1[[#This Row],[Number of Users]]-Table1[[#This Row],[Licenses Bought]])</f>
        <v>0</v>
      </c>
      <c r="P281" s="8">
        <f>Table1[[#This Row],[Upsell $ Per Non-Paying User]] * Table1[[#This Row],[Non-Paying Users]]</f>
        <v>0</v>
      </c>
      <c r="Q281">
        <f>IF(Table1[[#This Row],[Sales Month]]=MAX(Table1[Sales Month]),Table1[[#This Row],[Upsell $ Per Non-Paying User]]*Table1[[#This Row],[Non-Paying Users]],0)</f>
        <v>0</v>
      </c>
      <c r="R281" t="str" cm="1">
        <f t="array" ref="R281">_xlfn.IFS(Table1[[#This Row],[Current Upsell $]]=0," ",Table1[[#This Row],[Current Upsell $]]&gt;=400,"High",Table1[[#This Row],[Current Upsell $]]&gt;=100,"Medium",Table1[[#This Row],[Current Upsell $]]&lt;100,"Low")</f>
        <v xml:space="preserve"> </v>
      </c>
      <c r="S281" t="str">
        <f>_xlfn.CONCAT(Table1[[#This Row],[Subscription Type]]," ",Table1[[#This Row],[Upsell Priorities ]], " ",TEXT(Table1[[#This Row],[Current Upsell $]],"$#,#"))</f>
        <v>Premium   $</v>
      </c>
      <c r="T281">
        <f>COUNTIF(Table1[Sales Month],Table1[[#This Row],[Sales Month]])</f>
        <v>158</v>
      </c>
    </row>
    <row r="282" spans="1:20" x14ac:dyDescent="0.2">
      <c r="A282">
        <v>100020</v>
      </c>
      <c r="B282" t="s">
        <v>0</v>
      </c>
      <c r="D282" s="1"/>
      <c r="E282" s="1"/>
      <c r="F282">
        <v>12</v>
      </c>
      <c r="G282">
        <v>15</v>
      </c>
      <c r="H282" s="1">
        <v>43922</v>
      </c>
      <c r="I282" s="1">
        <v>44378</v>
      </c>
      <c r="J282">
        <v>15</v>
      </c>
      <c r="K282">
        <v>0</v>
      </c>
      <c r="L282" s="1">
        <v>44228</v>
      </c>
      <c r="M282">
        <v>120</v>
      </c>
      <c r="N282" s="8" cm="1">
        <f t="array" ref="N282">_xlfn.SWITCH(Table1[[#This Row],[Subscription Type]],"Basic",10,"Premium",10,"Business",25,"Enterprise",27)</f>
        <v>10</v>
      </c>
      <c r="O282" s="9">
        <f>IF(Table1[[#This Row],[Number of Users]]-Table1[[#This Row],[Licenses Bought]]&lt;0, 0, Table1[[#This Row],[Number of Users]]-Table1[[#This Row],[Licenses Bought]])</f>
        <v>3</v>
      </c>
      <c r="P282" s="8">
        <f>Table1[[#This Row],[Upsell $ Per Non-Paying User]] * Table1[[#This Row],[Non-Paying Users]]</f>
        <v>30</v>
      </c>
      <c r="Q282">
        <f>IF(Table1[[#This Row],[Sales Month]]=MAX(Table1[Sales Month]),Table1[[#This Row],[Upsell $ Per Non-Paying User]]*Table1[[#This Row],[Non-Paying Users]],0)</f>
        <v>0</v>
      </c>
      <c r="R282" t="str" cm="1">
        <f t="array" ref="R282">_xlfn.IFS(Table1[[#This Row],[Current Upsell $]]=0," ",Table1[[#This Row],[Current Upsell $]]&gt;=400,"High",Table1[[#This Row],[Current Upsell $]]&gt;=100,"Medium",Table1[[#This Row],[Current Upsell $]]&lt;100,"Low")</f>
        <v xml:space="preserve"> </v>
      </c>
      <c r="S282" t="str">
        <f>_xlfn.CONCAT(Table1[[#This Row],[Subscription Type]]," ",Table1[[#This Row],[Upsell Priorities ]], " ",TEXT(Table1[[#This Row],[Current Upsell $]],"$#,#"))</f>
        <v>Premium   $</v>
      </c>
      <c r="T282">
        <f>COUNTIF(Table1[Sales Month],Table1[[#This Row],[Sales Month]])</f>
        <v>175</v>
      </c>
    </row>
    <row r="283" spans="1:20" x14ac:dyDescent="0.2">
      <c r="A283">
        <v>100020</v>
      </c>
      <c r="B283" t="s">
        <v>0</v>
      </c>
      <c r="D283" s="1"/>
      <c r="E283" s="1"/>
      <c r="F283">
        <v>12</v>
      </c>
      <c r="G283">
        <v>15</v>
      </c>
      <c r="H283" s="1">
        <v>43922</v>
      </c>
      <c r="I283" s="1">
        <v>44378</v>
      </c>
      <c r="J283">
        <v>15</v>
      </c>
      <c r="K283">
        <v>0</v>
      </c>
      <c r="L283" s="1">
        <v>44256</v>
      </c>
      <c r="M283">
        <v>120</v>
      </c>
      <c r="N283" s="8" cm="1">
        <f t="array" ref="N283">_xlfn.SWITCH(Table1[[#This Row],[Subscription Type]],"Basic",10,"Premium",10,"Business",25,"Enterprise",27)</f>
        <v>10</v>
      </c>
      <c r="O283" s="9">
        <f>IF(Table1[[#This Row],[Number of Users]]-Table1[[#This Row],[Licenses Bought]]&lt;0, 0, Table1[[#This Row],[Number of Users]]-Table1[[#This Row],[Licenses Bought]])</f>
        <v>3</v>
      </c>
      <c r="P283" s="8">
        <f>Table1[[#This Row],[Upsell $ Per Non-Paying User]] * Table1[[#This Row],[Non-Paying Users]]</f>
        <v>30</v>
      </c>
      <c r="Q283">
        <f>IF(Table1[[#This Row],[Sales Month]]=MAX(Table1[Sales Month]),Table1[[#This Row],[Upsell $ Per Non-Paying User]]*Table1[[#This Row],[Non-Paying Users]],0)</f>
        <v>0</v>
      </c>
      <c r="R283" t="str" cm="1">
        <f t="array" ref="R283">_xlfn.IFS(Table1[[#This Row],[Current Upsell $]]=0," ",Table1[[#This Row],[Current Upsell $]]&gt;=400,"High",Table1[[#This Row],[Current Upsell $]]&gt;=100,"Medium",Table1[[#This Row],[Current Upsell $]]&lt;100,"Low")</f>
        <v xml:space="preserve"> </v>
      </c>
      <c r="S283" t="str">
        <f>_xlfn.CONCAT(Table1[[#This Row],[Subscription Type]]," ",Table1[[#This Row],[Upsell Priorities ]], " ",TEXT(Table1[[#This Row],[Current Upsell $]],"$#,#"))</f>
        <v>Premium   $</v>
      </c>
      <c r="T283">
        <f>COUNTIF(Table1[Sales Month],Table1[[#This Row],[Sales Month]])</f>
        <v>194</v>
      </c>
    </row>
    <row r="284" spans="1:20" x14ac:dyDescent="0.2">
      <c r="A284">
        <v>100020</v>
      </c>
      <c r="B284" t="s">
        <v>0</v>
      </c>
      <c r="D284" s="1"/>
      <c r="E284" s="1"/>
      <c r="F284">
        <v>12</v>
      </c>
      <c r="G284">
        <v>16</v>
      </c>
      <c r="H284" s="1">
        <v>43922</v>
      </c>
      <c r="I284" s="1">
        <v>44378</v>
      </c>
      <c r="J284">
        <v>15</v>
      </c>
      <c r="K284">
        <v>0</v>
      </c>
      <c r="L284" s="1">
        <v>44287</v>
      </c>
      <c r="M284">
        <v>120</v>
      </c>
      <c r="N284" s="8" cm="1">
        <f t="array" ref="N284">_xlfn.SWITCH(Table1[[#This Row],[Subscription Type]],"Basic",10,"Premium",10,"Business",25,"Enterprise",27)</f>
        <v>10</v>
      </c>
      <c r="O284" s="9">
        <f>IF(Table1[[#This Row],[Number of Users]]-Table1[[#This Row],[Licenses Bought]]&lt;0, 0, Table1[[#This Row],[Number of Users]]-Table1[[#This Row],[Licenses Bought]])</f>
        <v>4</v>
      </c>
      <c r="P284" s="8">
        <f>Table1[[#This Row],[Upsell $ Per Non-Paying User]] * Table1[[#This Row],[Non-Paying Users]]</f>
        <v>40</v>
      </c>
      <c r="Q284">
        <f>IF(Table1[[#This Row],[Sales Month]]=MAX(Table1[Sales Month]),Table1[[#This Row],[Upsell $ Per Non-Paying User]]*Table1[[#This Row],[Non-Paying Users]],0)</f>
        <v>0</v>
      </c>
      <c r="R284" t="str" cm="1">
        <f t="array" ref="R284">_xlfn.IFS(Table1[[#This Row],[Current Upsell $]]=0," ",Table1[[#This Row],[Current Upsell $]]&gt;=400,"High",Table1[[#This Row],[Current Upsell $]]&gt;=100,"Medium",Table1[[#This Row],[Current Upsell $]]&lt;100,"Low")</f>
        <v xml:space="preserve"> </v>
      </c>
      <c r="S284" t="str">
        <f>_xlfn.CONCAT(Table1[[#This Row],[Subscription Type]]," ",Table1[[#This Row],[Upsell Priorities ]], " ",TEXT(Table1[[#This Row],[Current Upsell $]],"$#,#"))</f>
        <v>Premium   $</v>
      </c>
      <c r="T284">
        <f>COUNTIF(Table1[Sales Month],Table1[[#This Row],[Sales Month]])</f>
        <v>208</v>
      </c>
    </row>
    <row r="285" spans="1:20" x14ac:dyDescent="0.2">
      <c r="A285">
        <v>100020</v>
      </c>
      <c r="B285" t="s">
        <v>0</v>
      </c>
      <c r="D285" s="1"/>
      <c r="E285" s="1"/>
      <c r="F285">
        <v>12</v>
      </c>
      <c r="G285">
        <v>15</v>
      </c>
      <c r="H285" s="1">
        <v>43922</v>
      </c>
      <c r="I285" s="1">
        <v>44378</v>
      </c>
      <c r="J285">
        <v>15</v>
      </c>
      <c r="K285">
        <v>0</v>
      </c>
      <c r="L285" s="1">
        <v>44317</v>
      </c>
      <c r="M285">
        <v>120</v>
      </c>
      <c r="N285" s="8" cm="1">
        <f t="array" ref="N285">_xlfn.SWITCH(Table1[[#This Row],[Subscription Type]],"Basic",10,"Premium",10,"Business",25,"Enterprise",27)</f>
        <v>10</v>
      </c>
      <c r="O285" s="9">
        <f>IF(Table1[[#This Row],[Number of Users]]-Table1[[#This Row],[Licenses Bought]]&lt;0, 0, Table1[[#This Row],[Number of Users]]-Table1[[#This Row],[Licenses Bought]])</f>
        <v>3</v>
      </c>
      <c r="P285" s="8">
        <f>Table1[[#This Row],[Upsell $ Per Non-Paying User]] * Table1[[#This Row],[Non-Paying Users]]</f>
        <v>30</v>
      </c>
      <c r="Q285">
        <f>IF(Table1[[#This Row],[Sales Month]]=MAX(Table1[Sales Month]),Table1[[#This Row],[Upsell $ Per Non-Paying User]]*Table1[[#This Row],[Non-Paying Users]],0)</f>
        <v>0</v>
      </c>
      <c r="R285" t="str" cm="1">
        <f t="array" ref="R285">_xlfn.IFS(Table1[[#This Row],[Current Upsell $]]=0," ",Table1[[#This Row],[Current Upsell $]]&gt;=400,"High",Table1[[#This Row],[Current Upsell $]]&gt;=100,"Medium",Table1[[#This Row],[Current Upsell $]]&lt;100,"Low")</f>
        <v xml:space="preserve"> </v>
      </c>
      <c r="S285" t="str">
        <f>_xlfn.CONCAT(Table1[[#This Row],[Subscription Type]]," ",Table1[[#This Row],[Upsell Priorities ]], " ",TEXT(Table1[[#This Row],[Current Upsell $]],"$#,#"))</f>
        <v>Premium   $</v>
      </c>
      <c r="T285">
        <f>COUNTIF(Table1[Sales Month],Table1[[#This Row],[Sales Month]])</f>
        <v>249</v>
      </c>
    </row>
    <row r="286" spans="1:20" x14ac:dyDescent="0.2">
      <c r="A286">
        <v>100020</v>
      </c>
      <c r="B286" t="s">
        <v>0</v>
      </c>
      <c r="D286" s="1"/>
      <c r="E286" s="1"/>
      <c r="F286">
        <v>12</v>
      </c>
      <c r="G286">
        <v>16</v>
      </c>
      <c r="H286" s="1">
        <v>43922</v>
      </c>
      <c r="I286" s="1">
        <v>44378</v>
      </c>
      <c r="J286">
        <v>15</v>
      </c>
      <c r="K286">
        <v>0</v>
      </c>
      <c r="L286" s="1">
        <v>44348</v>
      </c>
      <c r="M286">
        <v>120</v>
      </c>
      <c r="N286" s="8" cm="1">
        <f t="array" ref="N286">_xlfn.SWITCH(Table1[[#This Row],[Subscription Type]],"Basic",10,"Premium",10,"Business",25,"Enterprise",27)</f>
        <v>10</v>
      </c>
      <c r="O286" s="9">
        <f>IF(Table1[[#This Row],[Number of Users]]-Table1[[#This Row],[Licenses Bought]]&lt;0, 0, Table1[[#This Row],[Number of Users]]-Table1[[#This Row],[Licenses Bought]])</f>
        <v>4</v>
      </c>
      <c r="P286" s="8">
        <f>Table1[[#This Row],[Upsell $ Per Non-Paying User]] * Table1[[#This Row],[Non-Paying Users]]</f>
        <v>40</v>
      </c>
      <c r="Q286">
        <f>IF(Table1[[#This Row],[Sales Month]]=MAX(Table1[Sales Month]),Table1[[#This Row],[Upsell $ Per Non-Paying User]]*Table1[[#This Row],[Non-Paying Users]],0)</f>
        <v>40</v>
      </c>
      <c r="R286" t="str" cm="1">
        <f t="array" ref="R286">_xlfn.IFS(Table1[[#This Row],[Current Upsell $]]=0," ",Table1[[#This Row],[Current Upsell $]]&gt;=400,"High",Table1[[#This Row],[Current Upsell $]]&gt;=100,"Medium",Table1[[#This Row],[Current Upsell $]]&lt;100,"Low")</f>
        <v>Low</v>
      </c>
      <c r="S286" t="str">
        <f>_xlfn.CONCAT(Table1[[#This Row],[Subscription Type]]," ",Table1[[#This Row],[Upsell Priorities ]], " ",TEXT(Table1[[#This Row],[Current Upsell $]],"$#,#"))</f>
        <v>Premium Low $40</v>
      </c>
      <c r="T286">
        <f>COUNTIF(Table1[Sales Month],Table1[[#This Row],[Sales Month]])</f>
        <v>307</v>
      </c>
    </row>
    <row r="287" spans="1:20" x14ac:dyDescent="0.2">
      <c r="A287">
        <v>100021</v>
      </c>
      <c r="B287" t="s">
        <v>3</v>
      </c>
      <c r="F287">
        <v>0</v>
      </c>
      <c r="G287">
        <v>15</v>
      </c>
      <c r="H287" s="1">
        <v>43922</v>
      </c>
      <c r="I287" s="1">
        <v>44136</v>
      </c>
      <c r="J287">
        <v>7</v>
      </c>
      <c r="K287">
        <v>7</v>
      </c>
      <c r="L287" s="1">
        <v>43922</v>
      </c>
      <c r="M287">
        <v>0</v>
      </c>
      <c r="N287" s="8" cm="1">
        <f t="array" ref="N287">_xlfn.SWITCH(Table1[[#This Row],[Subscription Type]],"Basic",10,"Premium",10,"Business",25,"Enterprise",27)</f>
        <v>10</v>
      </c>
      <c r="O287" s="9">
        <f>IF(Table1[[#This Row],[Number of Users]]-Table1[[#This Row],[Licenses Bought]]&lt;0, 0, Table1[[#This Row],[Number of Users]]-Table1[[#This Row],[Licenses Bought]])</f>
        <v>15</v>
      </c>
      <c r="P287" s="8">
        <f>Table1[[#This Row],[Upsell $ Per Non-Paying User]] * Table1[[#This Row],[Non-Paying Users]]</f>
        <v>150</v>
      </c>
      <c r="Q287">
        <f>IF(Table1[[#This Row],[Sales Month]]=MAX(Table1[Sales Month]),Table1[[#This Row],[Upsell $ Per Non-Paying User]]*Table1[[#This Row],[Non-Paying Users]],0)</f>
        <v>0</v>
      </c>
      <c r="R287" t="str" cm="1">
        <f t="array" ref="R287">_xlfn.IFS(Table1[[#This Row],[Current Upsell $]]=0," ",Table1[[#This Row],[Current Upsell $]]&gt;=400,"High",Table1[[#This Row],[Current Upsell $]]&gt;=100,"Medium",Table1[[#This Row],[Current Upsell $]]&lt;100,"Low")</f>
        <v xml:space="preserve"> </v>
      </c>
      <c r="S287" t="str">
        <f>_xlfn.CONCAT(Table1[[#This Row],[Subscription Type]]," ",Table1[[#This Row],[Upsell Priorities ]], " ",TEXT(Table1[[#This Row],[Current Upsell $]],"$#,#"))</f>
        <v>Basic   $</v>
      </c>
      <c r="T287">
        <f>COUNTIF(Table1[Sales Month],Table1[[#This Row],[Sales Month]])</f>
        <v>24</v>
      </c>
    </row>
    <row r="288" spans="1:20" x14ac:dyDescent="0.2">
      <c r="A288">
        <v>100021</v>
      </c>
      <c r="B288" t="s">
        <v>3</v>
      </c>
      <c r="F288">
        <v>0</v>
      </c>
      <c r="G288">
        <v>14</v>
      </c>
      <c r="H288" s="1">
        <v>43922</v>
      </c>
      <c r="I288" s="1">
        <v>44136</v>
      </c>
      <c r="J288">
        <v>7</v>
      </c>
      <c r="K288">
        <v>7</v>
      </c>
      <c r="L288" s="1">
        <v>43952</v>
      </c>
      <c r="M288">
        <v>0</v>
      </c>
      <c r="N288" s="8" cm="1">
        <f t="array" ref="N288">_xlfn.SWITCH(Table1[[#This Row],[Subscription Type]],"Basic",10,"Premium",10,"Business",25,"Enterprise",27)</f>
        <v>10</v>
      </c>
      <c r="O288" s="9">
        <f>IF(Table1[[#This Row],[Number of Users]]-Table1[[#This Row],[Licenses Bought]]&lt;0, 0, Table1[[#This Row],[Number of Users]]-Table1[[#This Row],[Licenses Bought]])</f>
        <v>14</v>
      </c>
      <c r="P288" s="8">
        <f>Table1[[#This Row],[Upsell $ Per Non-Paying User]] * Table1[[#This Row],[Non-Paying Users]]</f>
        <v>140</v>
      </c>
      <c r="Q288">
        <f>IF(Table1[[#This Row],[Sales Month]]=MAX(Table1[Sales Month]),Table1[[#This Row],[Upsell $ Per Non-Paying User]]*Table1[[#This Row],[Non-Paying Users]],0)</f>
        <v>0</v>
      </c>
      <c r="R288" t="str" cm="1">
        <f t="array" ref="R288">_xlfn.IFS(Table1[[#This Row],[Current Upsell $]]=0," ",Table1[[#This Row],[Current Upsell $]]&gt;=400,"High",Table1[[#This Row],[Current Upsell $]]&gt;=100,"Medium",Table1[[#This Row],[Current Upsell $]]&lt;100,"Low")</f>
        <v xml:space="preserve"> </v>
      </c>
      <c r="S288" t="str">
        <f>_xlfn.CONCAT(Table1[[#This Row],[Subscription Type]]," ",Table1[[#This Row],[Upsell Priorities ]], " ",TEXT(Table1[[#This Row],[Current Upsell $]],"$#,#"))</f>
        <v>Basic   $</v>
      </c>
      <c r="T288">
        <f>COUNTIF(Table1[Sales Month],Table1[[#This Row],[Sales Month]])</f>
        <v>34</v>
      </c>
    </row>
    <row r="289" spans="1:20" x14ac:dyDescent="0.2">
      <c r="A289">
        <v>100021</v>
      </c>
      <c r="B289" t="s">
        <v>3</v>
      </c>
      <c r="F289">
        <v>0</v>
      </c>
      <c r="G289">
        <v>15</v>
      </c>
      <c r="H289" s="1">
        <v>43922</v>
      </c>
      <c r="I289" s="1">
        <v>44136</v>
      </c>
      <c r="J289">
        <v>7</v>
      </c>
      <c r="K289">
        <v>7</v>
      </c>
      <c r="L289" s="1">
        <v>43983</v>
      </c>
      <c r="M289">
        <v>0</v>
      </c>
      <c r="N289" s="8" cm="1">
        <f t="array" ref="N289">_xlfn.SWITCH(Table1[[#This Row],[Subscription Type]],"Basic",10,"Premium",10,"Business",25,"Enterprise",27)</f>
        <v>10</v>
      </c>
      <c r="O289" s="9">
        <f>IF(Table1[[#This Row],[Number of Users]]-Table1[[#This Row],[Licenses Bought]]&lt;0, 0, Table1[[#This Row],[Number of Users]]-Table1[[#This Row],[Licenses Bought]])</f>
        <v>15</v>
      </c>
      <c r="P289" s="8">
        <f>Table1[[#This Row],[Upsell $ Per Non-Paying User]] * Table1[[#This Row],[Non-Paying Users]]</f>
        <v>150</v>
      </c>
      <c r="Q289">
        <f>IF(Table1[[#This Row],[Sales Month]]=MAX(Table1[Sales Month]),Table1[[#This Row],[Upsell $ Per Non-Paying User]]*Table1[[#This Row],[Non-Paying Users]],0)</f>
        <v>0</v>
      </c>
      <c r="R289" t="str" cm="1">
        <f t="array" ref="R289">_xlfn.IFS(Table1[[#This Row],[Current Upsell $]]=0," ",Table1[[#This Row],[Current Upsell $]]&gt;=400,"High",Table1[[#This Row],[Current Upsell $]]&gt;=100,"Medium",Table1[[#This Row],[Current Upsell $]]&lt;100,"Low")</f>
        <v xml:space="preserve"> </v>
      </c>
      <c r="S289" t="str">
        <f>_xlfn.CONCAT(Table1[[#This Row],[Subscription Type]]," ",Table1[[#This Row],[Upsell Priorities ]], " ",TEXT(Table1[[#This Row],[Current Upsell $]],"$#,#"))</f>
        <v>Basic   $</v>
      </c>
      <c r="T289">
        <f>COUNTIF(Table1[Sales Month],Table1[[#This Row],[Sales Month]])</f>
        <v>54</v>
      </c>
    </row>
    <row r="290" spans="1:20" x14ac:dyDescent="0.2">
      <c r="A290">
        <v>100021</v>
      </c>
      <c r="B290" t="s">
        <v>3</v>
      </c>
      <c r="F290">
        <v>0</v>
      </c>
      <c r="G290">
        <v>14</v>
      </c>
      <c r="H290" s="1">
        <v>43922</v>
      </c>
      <c r="I290" s="1">
        <v>44136</v>
      </c>
      <c r="J290">
        <v>7</v>
      </c>
      <c r="K290">
        <v>7</v>
      </c>
      <c r="L290" s="1">
        <v>44013</v>
      </c>
      <c r="M290">
        <v>0</v>
      </c>
      <c r="N290" s="8" cm="1">
        <f t="array" ref="N290">_xlfn.SWITCH(Table1[[#This Row],[Subscription Type]],"Basic",10,"Premium",10,"Business",25,"Enterprise",27)</f>
        <v>10</v>
      </c>
      <c r="O290" s="9">
        <f>IF(Table1[[#This Row],[Number of Users]]-Table1[[#This Row],[Licenses Bought]]&lt;0, 0, Table1[[#This Row],[Number of Users]]-Table1[[#This Row],[Licenses Bought]])</f>
        <v>14</v>
      </c>
      <c r="P290" s="8">
        <f>Table1[[#This Row],[Upsell $ Per Non-Paying User]] * Table1[[#This Row],[Non-Paying Users]]</f>
        <v>140</v>
      </c>
      <c r="Q290">
        <f>IF(Table1[[#This Row],[Sales Month]]=MAX(Table1[Sales Month]),Table1[[#This Row],[Upsell $ Per Non-Paying User]]*Table1[[#This Row],[Non-Paying Users]],0)</f>
        <v>0</v>
      </c>
      <c r="R290" t="str" cm="1">
        <f t="array" ref="R290">_xlfn.IFS(Table1[[#This Row],[Current Upsell $]]=0," ",Table1[[#This Row],[Current Upsell $]]&gt;=400,"High",Table1[[#This Row],[Current Upsell $]]&gt;=100,"Medium",Table1[[#This Row],[Current Upsell $]]&lt;100,"Low")</f>
        <v xml:space="preserve"> </v>
      </c>
      <c r="S290" t="str">
        <f>_xlfn.CONCAT(Table1[[#This Row],[Subscription Type]]," ",Table1[[#This Row],[Upsell Priorities ]], " ",TEXT(Table1[[#This Row],[Current Upsell $]],"$#,#"))</f>
        <v>Basic   $</v>
      </c>
      <c r="T290">
        <f>COUNTIF(Table1[Sales Month],Table1[[#This Row],[Sales Month]])</f>
        <v>76</v>
      </c>
    </row>
    <row r="291" spans="1:20" x14ac:dyDescent="0.2">
      <c r="A291">
        <v>100021</v>
      </c>
      <c r="B291" t="s">
        <v>3</v>
      </c>
      <c r="F291">
        <v>0</v>
      </c>
      <c r="G291">
        <v>13</v>
      </c>
      <c r="H291" s="1">
        <v>43922</v>
      </c>
      <c r="I291" s="1">
        <v>44136</v>
      </c>
      <c r="J291">
        <v>7</v>
      </c>
      <c r="K291">
        <v>7</v>
      </c>
      <c r="L291" s="1">
        <v>44044</v>
      </c>
      <c r="M291">
        <v>0</v>
      </c>
      <c r="N291" s="8" cm="1">
        <f t="array" ref="N291">_xlfn.SWITCH(Table1[[#This Row],[Subscription Type]],"Basic",10,"Premium",10,"Business",25,"Enterprise",27)</f>
        <v>10</v>
      </c>
      <c r="O291" s="9">
        <f>IF(Table1[[#This Row],[Number of Users]]-Table1[[#This Row],[Licenses Bought]]&lt;0, 0, Table1[[#This Row],[Number of Users]]-Table1[[#This Row],[Licenses Bought]])</f>
        <v>13</v>
      </c>
      <c r="P291" s="8">
        <f>Table1[[#This Row],[Upsell $ Per Non-Paying User]] * Table1[[#This Row],[Non-Paying Users]]</f>
        <v>130</v>
      </c>
      <c r="Q291">
        <f>IF(Table1[[#This Row],[Sales Month]]=MAX(Table1[Sales Month]),Table1[[#This Row],[Upsell $ Per Non-Paying User]]*Table1[[#This Row],[Non-Paying Users]],0)</f>
        <v>0</v>
      </c>
      <c r="R291" t="str" cm="1">
        <f t="array" ref="R291">_xlfn.IFS(Table1[[#This Row],[Current Upsell $]]=0," ",Table1[[#This Row],[Current Upsell $]]&gt;=400,"High",Table1[[#This Row],[Current Upsell $]]&gt;=100,"Medium",Table1[[#This Row],[Current Upsell $]]&lt;100,"Low")</f>
        <v xml:space="preserve"> </v>
      </c>
      <c r="S291" t="str">
        <f>_xlfn.CONCAT(Table1[[#This Row],[Subscription Type]]," ",Table1[[#This Row],[Upsell Priorities ]], " ",TEXT(Table1[[#This Row],[Current Upsell $]],"$#,#"))</f>
        <v>Basic   $</v>
      </c>
      <c r="T291">
        <f>COUNTIF(Table1[Sales Month],Table1[[#This Row],[Sales Month]])</f>
        <v>104</v>
      </c>
    </row>
    <row r="292" spans="1:20" x14ac:dyDescent="0.2">
      <c r="A292">
        <v>100021</v>
      </c>
      <c r="B292" t="s">
        <v>3</v>
      </c>
      <c r="F292">
        <v>0</v>
      </c>
      <c r="G292">
        <v>13</v>
      </c>
      <c r="H292" s="1">
        <v>43922</v>
      </c>
      <c r="I292" s="1">
        <v>44136</v>
      </c>
      <c r="J292">
        <v>7</v>
      </c>
      <c r="K292">
        <v>7</v>
      </c>
      <c r="L292" s="1">
        <v>44075</v>
      </c>
      <c r="M292">
        <v>0</v>
      </c>
      <c r="N292" s="8" cm="1">
        <f t="array" ref="N292">_xlfn.SWITCH(Table1[[#This Row],[Subscription Type]],"Basic",10,"Premium",10,"Business",25,"Enterprise",27)</f>
        <v>10</v>
      </c>
      <c r="O292" s="9">
        <f>IF(Table1[[#This Row],[Number of Users]]-Table1[[#This Row],[Licenses Bought]]&lt;0, 0, Table1[[#This Row],[Number of Users]]-Table1[[#This Row],[Licenses Bought]])</f>
        <v>13</v>
      </c>
      <c r="P292" s="8">
        <f>Table1[[#This Row],[Upsell $ Per Non-Paying User]] * Table1[[#This Row],[Non-Paying Users]]</f>
        <v>130</v>
      </c>
      <c r="Q292">
        <f>IF(Table1[[#This Row],[Sales Month]]=MAX(Table1[Sales Month]),Table1[[#This Row],[Upsell $ Per Non-Paying User]]*Table1[[#This Row],[Non-Paying Users]],0)</f>
        <v>0</v>
      </c>
      <c r="R292" t="str" cm="1">
        <f t="array" ref="R292">_xlfn.IFS(Table1[[#This Row],[Current Upsell $]]=0," ",Table1[[#This Row],[Current Upsell $]]&gt;=400,"High",Table1[[#This Row],[Current Upsell $]]&gt;=100,"Medium",Table1[[#This Row],[Current Upsell $]]&lt;100,"Low")</f>
        <v xml:space="preserve"> </v>
      </c>
      <c r="S292" t="str">
        <f>_xlfn.CONCAT(Table1[[#This Row],[Subscription Type]]," ",Table1[[#This Row],[Upsell Priorities ]], " ",TEXT(Table1[[#This Row],[Current Upsell $]],"$#,#"))</f>
        <v>Basic   $</v>
      </c>
      <c r="T292">
        <f>COUNTIF(Table1[Sales Month],Table1[[#This Row],[Sales Month]])</f>
        <v>137</v>
      </c>
    </row>
    <row r="293" spans="1:20" x14ac:dyDescent="0.2">
      <c r="A293">
        <v>100021</v>
      </c>
      <c r="B293" t="s">
        <v>3</v>
      </c>
      <c r="F293">
        <v>0</v>
      </c>
      <c r="G293">
        <v>9</v>
      </c>
      <c r="H293" s="1">
        <v>43922</v>
      </c>
      <c r="I293" s="1">
        <v>44136</v>
      </c>
      <c r="J293">
        <v>7</v>
      </c>
      <c r="K293">
        <v>7</v>
      </c>
      <c r="L293" s="1">
        <v>44105</v>
      </c>
      <c r="M293">
        <v>0</v>
      </c>
      <c r="N293" s="8" cm="1">
        <f t="array" ref="N293">_xlfn.SWITCH(Table1[[#This Row],[Subscription Type]],"Basic",10,"Premium",10,"Business",25,"Enterprise",27)</f>
        <v>10</v>
      </c>
      <c r="O293" s="9">
        <f>IF(Table1[[#This Row],[Number of Users]]-Table1[[#This Row],[Licenses Bought]]&lt;0, 0, Table1[[#This Row],[Number of Users]]-Table1[[#This Row],[Licenses Bought]])</f>
        <v>9</v>
      </c>
      <c r="P293" s="8">
        <f>Table1[[#This Row],[Upsell $ Per Non-Paying User]] * Table1[[#This Row],[Non-Paying Users]]</f>
        <v>90</v>
      </c>
      <c r="Q293">
        <f>IF(Table1[[#This Row],[Sales Month]]=MAX(Table1[Sales Month]),Table1[[#This Row],[Upsell $ Per Non-Paying User]]*Table1[[#This Row],[Non-Paying Users]],0)</f>
        <v>0</v>
      </c>
      <c r="R293" t="str" cm="1">
        <f t="array" ref="R293">_xlfn.IFS(Table1[[#This Row],[Current Upsell $]]=0," ",Table1[[#This Row],[Current Upsell $]]&gt;=400,"High",Table1[[#This Row],[Current Upsell $]]&gt;=100,"Medium",Table1[[#This Row],[Current Upsell $]]&lt;100,"Low")</f>
        <v xml:space="preserve"> </v>
      </c>
      <c r="S293" t="str">
        <f>_xlfn.CONCAT(Table1[[#This Row],[Subscription Type]]," ",Table1[[#This Row],[Upsell Priorities ]], " ",TEXT(Table1[[#This Row],[Current Upsell $]],"$#,#"))</f>
        <v>Basic   $</v>
      </c>
      <c r="T293">
        <f>COUNTIF(Table1[Sales Month],Table1[[#This Row],[Sales Month]])</f>
        <v>147</v>
      </c>
    </row>
    <row r="294" spans="1:20" x14ac:dyDescent="0.2">
      <c r="A294">
        <v>100021</v>
      </c>
      <c r="B294" t="s">
        <v>3</v>
      </c>
      <c r="F294">
        <v>0</v>
      </c>
      <c r="G294">
        <v>14</v>
      </c>
      <c r="H294" s="1">
        <v>43922</v>
      </c>
      <c r="I294" s="1">
        <v>44136</v>
      </c>
      <c r="J294">
        <v>7</v>
      </c>
      <c r="K294">
        <v>7</v>
      </c>
      <c r="L294" s="1">
        <v>44136</v>
      </c>
      <c r="M294">
        <v>0</v>
      </c>
      <c r="N294" s="8" cm="1">
        <f t="array" ref="N294">_xlfn.SWITCH(Table1[[#This Row],[Subscription Type]],"Basic",10,"Premium",10,"Business",25,"Enterprise",27)</f>
        <v>10</v>
      </c>
      <c r="O294" s="9">
        <f>IF(Table1[[#This Row],[Number of Users]]-Table1[[#This Row],[Licenses Bought]]&lt;0, 0, Table1[[#This Row],[Number of Users]]-Table1[[#This Row],[Licenses Bought]])</f>
        <v>14</v>
      </c>
      <c r="P294" s="8">
        <f>Table1[[#This Row],[Upsell $ Per Non-Paying User]] * Table1[[#This Row],[Non-Paying Users]]</f>
        <v>140</v>
      </c>
      <c r="Q294">
        <f>IF(Table1[[#This Row],[Sales Month]]=MAX(Table1[Sales Month]),Table1[[#This Row],[Upsell $ Per Non-Paying User]]*Table1[[#This Row],[Non-Paying Users]],0)</f>
        <v>0</v>
      </c>
      <c r="R294" t="str" cm="1">
        <f t="array" ref="R294">_xlfn.IFS(Table1[[#This Row],[Current Upsell $]]=0," ",Table1[[#This Row],[Current Upsell $]]&gt;=400,"High",Table1[[#This Row],[Current Upsell $]]&gt;=100,"Medium",Table1[[#This Row],[Current Upsell $]]&lt;100,"Low")</f>
        <v xml:space="preserve"> </v>
      </c>
      <c r="S294" t="str">
        <f>_xlfn.CONCAT(Table1[[#This Row],[Subscription Type]]," ",Table1[[#This Row],[Upsell Priorities ]], " ",TEXT(Table1[[#This Row],[Current Upsell $]],"$#,#"))</f>
        <v>Basic   $</v>
      </c>
      <c r="T294">
        <f>COUNTIF(Table1[Sales Month],Table1[[#This Row],[Sales Month]])</f>
        <v>146</v>
      </c>
    </row>
    <row r="295" spans="1:20" x14ac:dyDescent="0.2">
      <c r="A295">
        <v>100022</v>
      </c>
      <c r="B295" t="s">
        <v>3</v>
      </c>
      <c r="F295">
        <v>0</v>
      </c>
      <c r="G295">
        <v>13</v>
      </c>
      <c r="H295" s="1">
        <v>43922</v>
      </c>
      <c r="I295" s="1">
        <v>44075</v>
      </c>
      <c r="J295">
        <v>5</v>
      </c>
      <c r="K295">
        <v>9</v>
      </c>
      <c r="L295" s="1">
        <v>43922</v>
      </c>
      <c r="M295">
        <v>0</v>
      </c>
      <c r="N295" s="8" cm="1">
        <f t="array" ref="N295">_xlfn.SWITCH(Table1[[#This Row],[Subscription Type]],"Basic",10,"Premium",10,"Business",25,"Enterprise",27)</f>
        <v>10</v>
      </c>
      <c r="O295" s="9">
        <f>IF(Table1[[#This Row],[Number of Users]]-Table1[[#This Row],[Licenses Bought]]&lt;0, 0, Table1[[#This Row],[Number of Users]]-Table1[[#This Row],[Licenses Bought]])</f>
        <v>13</v>
      </c>
      <c r="P295" s="8">
        <f>Table1[[#This Row],[Upsell $ Per Non-Paying User]] * Table1[[#This Row],[Non-Paying Users]]</f>
        <v>130</v>
      </c>
      <c r="Q295">
        <f>IF(Table1[[#This Row],[Sales Month]]=MAX(Table1[Sales Month]),Table1[[#This Row],[Upsell $ Per Non-Paying User]]*Table1[[#This Row],[Non-Paying Users]],0)</f>
        <v>0</v>
      </c>
      <c r="R295" t="str" cm="1">
        <f t="array" ref="R295">_xlfn.IFS(Table1[[#This Row],[Current Upsell $]]=0," ",Table1[[#This Row],[Current Upsell $]]&gt;=400,"High",Table1[[#This Row],[Current Upsell $]]&gt;=100,"Medium",Table1[[#This Row],[Current Upsell $]]&lt;100,"Low")</f>
        <v xml:space="preserve"> </v>
      </c>
      <c r="S295" t="str">
        <f>_xlfn.CONCAT(Table1[[#This Row],[Subscription Type]]," ",Table1[[#This Row],[Upsell Priorities ]], " ",TEXT(Table1[[#This Row],[Current Upsell $]],"$#,#"))</f>
        <v>Basic   $</v>
      </c>
      <c r="T295">
        <f>COUNTIF(Table1[Sales Month],Table1[[#This Row],[Sales Month]])</f>
        <v>24</v>
      </c>
    </row>
    <row r="296" spans="1:20" x14ac:dyDescent="0.2">
      <c r="A296">
        <v>100022</v>
      </c>
      <c r="B296" t="s">
        <v>3</v>
      </c>
      <c r="F296">
        <v>0</v>
      </c>
      <c r="G296">
        <v>13</v>
      </c>
      <c r="H296" s="1">
        <v>43922</v>
      </c>
      <c r="I296" s="1">
        <v>44075</v>
      </c>
      <c r="J296">
        <v>5</v>
      </c>
      <c r="K296">
        <v>9</v>
      </c>
      <c r="L296" s="1">
        <v>43952</v>
      </c>
      <c r="M296">
        <v>0</v>
      </c>
      <c r="N296" s="8" cm="1">
        <f t="array" ref="N296">_xlfn.SWITCH(Table1[[#This Row],[Subscription Type]],"Basic",10,"Premium",10,"Business",25,"Enterprise",27)</f>
        <v>10</v>
      </c>
      <c r="O296" s="9">
        <f>IF(Table1[[#This Row],[Number of Users]]-Table1[[#This Row],[Licenses Bought]]&lt;0, 0, Table1[[#This Row],[Number of Users]]-Table1[[#This Row],[Licenses Bought]])</f>
        <v>13</v>
      </c>
      <c r="P296" s="8">
        <f>Table1[[#This Row],[Upsell $ Per Non-Paying User]] * Table1[[#This Row],[Non-Paying Users]]</f>
        <v>130</v>
      </c>
      <c r="Q296">
        <f>IF(Table1[[#This Row],[Sales Month]]=MAX(Table1[Sales Month]),Table1[[#This Row],[Upsell $ Per Non-Paying User]]*Table1[[#This Row],[Non-Paying Users]],0)</f>
        <v>0</v>
      </c>
      <c r="R296" t="str" cm="1">
        <f t="array" ref="R296">_xlfn.IFS(Table1[[#This Row],[Current Upsell $]]=0," ",Table1[[#This Row],[Current Upsell $]]&gt;=400,"High",Table1[[#This Row],[Current Upsell $]]&gt;=100,"Medium",Table1[[#This Row],[Current Upsell $]]&lt;100,"Low")</f>
        <v xml:space="preserve"> </v>
      </c>
      <c r="S296" t="str">
        <f>_xlfn.CONCAT(Table1[[#This Row],[Subscription Type]]," ",Table1[[#This Row],[Upsell Priorities ]], " ",TEXT(Table1[[#This Row],[Current Upsell $]],"$#,#"))</f>
        <v>Basic   $</v>
      </c>
      <c r="T296">
        <f>COUNTIF(Table1[Sales Month],Table1[[#This Row],[Sales Month]])</f>
        <v>34</v>
      </c>
    </row>
    <row r="297" spans="1:20" x14ac:dyDescent="0.2">
      <c r="A297">
        <v>100022</v>
      </c>
      <c r="B297" t="s">
        <v>3</v>
      </c>
      <c r="F297">
        <v>0</v>
      </c>
      <c r="G297">
        <v>11</v>
      </c>
      <c r="H297" s="1">
        <v>43922</v>
      </c>
      <c r="I297" s="1">
        <v>44075</v>
      </c>
      <c r="J297">
        <v>5</v>
      </c>
      <c r="K297">
        <v>9</v>
      </c>
      <c r="L297" s="1">
        <v>43983</v>
      </c>
      <c r="M297">
        <v>0</v>
      </c>
      <c r="N297" s="8" cm="1">
        <f t="array" ref="N297">_xlfn.SWITCH(Table1[[#This Row],[Subscription Type]],"Basic",10,"Premium",10,"Business",25,"Enterprise",27)</f>
        <v>10</v>
      </c>
      <c r="O297" s="9">
        <f>IF(Table1[[#This Row],[Number of Users]]-Table1[[#This Row],[Licenses Bought]]&lt;0, 0, Table1[[#This Row],[Number of Users]]-Table1[[#This Row],[Licenses Bought]])</f>
        <v>11</v>
      </c>
      <c r="P297" s="8">
        <f>Table1[[#This Row],[Upsell $ Per Non-Paying User]] * Table1[[#This Row],[Non-Paying Users]]</f>
        <v>110</v>
      </c>
      <c r="Q297">
        <f>IF(Table1[[#This Row],[Sales Month]]=MAX(Table1[Sales Month]),Table1[[#This Row],[Upsell $ Per Non-Paying User]]*Table1[[#This Row],[Non-Paying Users]],0)</f>
        <v>0</v>
      </c>
      <c r="R297" t="str" cm="1">
        <f t="array" ref="R297">_xlfn.IFS(Table1[[#This Row],[Current Upsell $]]=0," ",Table1[[#This Row],[Current Upsell $]]&gt;=400,"High",Table1[[#This Row],[Current Upsell $]]&gt;=100,"Medium",Table1[[#This Row],[Current Upsell $]]&lt;100,"Low")</f>
        <v xml:space="preserve"> </v>
      </c>
      <c r="S297" t="str">
        <f>_xlfn.CONCAT(Table1[[#This Row],[Subscription Type]]," ",Table1[[#This Row],[Upsell Priorities ]], " ",TEXT(Table1[[#This Row],[Current Upsell $]],"$#,#"))</f>
        <v>Basic   $</v>
      </c>
      <c r="T297">
        <f>COUNTIF(Table1[Sales Month],Table1[[#This Row],[Sales Month]])</f>
        <v>54</v>
      </c>
    </row>
    <row r="298" spans="1:20" x14ac:dyDescent="0.2">
      <c r="A298">
        <v>100022</v>
      </c>
      <c r="B298" t="s">
        <v>3</v>
      </c>
      <c r="F298">
        <v>0</v>
      </c>
      <c r="G298">
        <v>12</v>
      </c>
      <c r="H298" s="1">
        <v>43922</v>
      </c>
      <c r="I298" s="1">
        <v>44075</v>
      </c>
      <c r="J298">
        <v>5</v>
      </c>
      <c r="K298">
        <v>9</v>
      </c>
      <c r="L298" s="1">
        <v>44013</v>
      </c>
      <c r="M298">
        <v>0</v>
      </c>
      <c r="N298" s="8" cm="1">
        <f t="array" ref="N298">_xlfn.SWITCH(Table1[[#This Row],[Subscription Type]],"Basic",10,"Premium",10,"Business",25,"Enterprise",27)</f>
        <v>10</v>
      </c>
      <c r="O298" s="9">
        <f>IF(Table1[[#This Row],[Number of Users]]-Table1[[#This Row],[Licenses Bought]]&lt;0, 0, Table1[[#This Row],[Number of Users]]-Table1[[#This Row],[Licenses Bought]])</f>
        <v>12</v>
      </c>
      <c r="P298" s="8">
        <f>Table1[[#This Row],[Upsell $ Per Non-Paying User]] * Table1[[#This Row],[Non-Paying Users]]</f>
        <v>120</v>
      </c>
      <c r="Q298">
        <f>IF(Table1[[#This Row],[Sales Month]]=MAX(Table1[Sales Month]),Table1[[#This Row],[Upsell $ Per Non-Paying User]]*Table1[[#This Row],[Non-Paying Users]],0)</f>
        <v>0</v>
      </c>
      <c r="R298" t="str" cm="1">
        <f t="array" ref="R298">_xlfn.IFS(Table1[[#This Row],[Current Upsell $]]=0," ",Table1[[#This Row],[Current Upsell $]]&gt;=400,"High",Table1[[#This Row],[Current Upsell $]]&gt;=100,"Medium",Table1[[#This Row],[Current Upsell $]]&lt;100,"Low")</f>
        <v xml:space="preserve"> </v>
      </c>
      <c r="S298" t="str">
        <f>_xlfn.CONCAT(Table1[[#This Row],[Subscription Type]]," ",Table1[[#This Row],[Upsell Priorities ]], " ",TEXT(Table1[[#This Row],[Current Upsell $]],"$#,#"))</f>
        <v>Basic   $</v>
      </c>
      <c r="T298">
        <f>COUNTIF(Table1[Sales Month],Table1[[#This Row],[Sales Month]])</f>
        <v>76</v>
      </c>
    </row>
    <row r="299" spans="1:20" x14ac:dyDescent="0.2">
      <c r="A299">
        <v>100022</v>
      </c>
      <c r="B299" t="s">
        <v>3</v>
      </c>
      <c r="F299">
        <v>0</v>
      </c>
      <c r="G299">
        <v>12</v>
      </c>
      <c r="H299" s="1">
        <v>43922</v>
      </c>
      <c r="I299" s="1">
        <v>44075</v>
      </c>
      <c r="J299">
        <v>5</v>
      </c>
      <c r="K299">
        <v>9</v>
      </c>
      <c r="L299" s="1">
        <v>44044</v>
      </c>
      <c r="M299">
        <v>0</v>
      </c>
      <c r="N299" s="8" cm="1">
        <f t="array" ref="N299">_xlfn.SWITCH(Table1[[#This Row],[Subscription Type]],"Basic",10,"Premium",10,"Business",25,"Enterprise",27)</f>
        <v>10</v>
      </c>
      <c r="O299" s="9">
        <f>IF(Table1[[#This Row],[Number of Users]]-Table1[[#This Row],[Licenses Bought]]&lt;0, 0, Table1[[#This Row],[Number of Users]]-Table1[[#This Row],[Licenses Bought]])</f>
        <v>12</v>
      </c>
      <c r="P299" s="8">
        <f>Table1[[#This Row],[Upsell $ Per Non-Paying User]] * Table1[[#This Row],[Non-Paying Users]]</f>
        <v>120</v>
      </c>
      <c r="Q299">
        <f>IF(Table1[[#This Row],[Sales Month]]=MAX(Table1[Sales Month]),Table1[[#This Row],[Upsell $ Per Non-Paying User]]*Table1[[#This Row],[Non-Paying Users]],0)</f>
        <v>0</v>
      </c>
      <c r="R299" t="str" cm="1">
        <f t="array" ref="R299">_xlfn.IFS(Table1[[#This Row],[Current Upsell $]]=0," ",Table1[[#This Row],[Current Upsell $]]&gt;=400,"High",Table1[[#This Row],[Current Upsell $]]&gt;=100,"Medium",Table1[[#This Row],[Current Upsell $]]&lt;100,"Low")</f>
        <v xml:space="preserve"> </v>
      </c>
      <c r="S299" t="str">
        <f>_xlfn.CONCAT(Table1[[#This Row],[Subscription Type]]," ",Table1[[#This Row],[Upsell Priorities ]], " ",TEXT(Table1[[#This Row],[Current Upsell $]],"$#,#"))</f>
        <v>Basic   $</v>
      </c>
      <c r="T299">
        <f>COUNTIF(Table1[Sales Month],Table1[[#This Row],[Sales Month]])</f>
        <v>104</v>
      </c>
    </row>
    <row r="300" spans="1:20" x14ac:dyDescent="0.2">
      <c r="A300">
        <v>100022</v>
      </c>
      <c r="B300" t="s">
        <v>3</v>
      </c>
      <c r="F300">
        <v>0</v>
      </c>
      <c r="G300">
        <v>14</v>
      </c>
      <c r="H300" s="1">
        <v>43922</v>
      </c>
      <c r="I300" s="1">
        <v>44075</v>
      </c>
      <c r="J300">
        <v>5</v>
      </c>
      <c r="K300">
        <v>9</v>
      </c>
      <c r="L300" s="1">
        <v>44075</v>
      </c>
      <c r="M300">
        <v>0</v>
      </c>
      <c r="N300" s="8" cm="1">
        <f t="array" ref="N300">_xlfn.SWITCH(Table1[[#This Row],[Subscription Type]],"Basic",10,"Premium",10,"Business",25,"Enterprise",27)</f>
        <v>10</v>
      </c>
      <c r="O300" s="9">
        <f>IF(Table1[[#This Row],[Number of Users]]-Table1[[#This Row],[Licenses Bought]]&lt;0, 0, Table1[[#This Row],[Number of Users]]-Table1[[#This Row],[Licenses Bought]])</f>
        <v>14</v>
      </c>
      <c r="P300" s="8">
        <f>Table1[[#This Row],[Upsell $ Per Non-Paying User]] * Table1[[#This Row],[Non-Paying Users]]</f>
        <v>140</v>
      </c>
      <c r="Q300">
        <f>IF(Table1[[#This Row],[Sales Month]]=MAX(Table1[Sales Month]),Table1[[#This Row],[Upsell $ Per Non-Paying User]]*Table1[[#This Row],[Non-Paying Users]],0)</f>
        <v>0</v>
      </c>
      <c r="R300" t="str" cm="1">
        <f t="array" ref="R300">_xlfn.IFS(Table1[[#This Row],[Current Upsell $]]=0," ",Table1[[#This Row],[Current Upsell $]]&gt;=400,"High",Table1[[#This Row],[Current Upsell $]]&gt;=100,"Medium",Table1[[#This Row],[Current Upsell $]]&lt;100,"Low")</f>
        <v xml:space="preserve"> </v>
      </c>
      <c r="S300" t="str">
        <f>_xlfn.CONCAT(Table1[[#This Row],[Subscription Type]]," ",Table1[[#This Row],[Upsell Priorities ]], " ",TEXT(Table1[[#This Row],[Current Upsell $]],"$#,#"))</f>
        <v>Basic   $</v>
      </c>
      <c r="T300">
        <f>COUNTIF(Table1[Sales Month],Table1[[#This Row],[Sales Month]])</f>
        <v>137</v>
      </c>
    </row>
    <row r="301" spans="1:20" x14ac:dyDescent="0.2">
      <c r="A301">
        <v>100023</v>
      </c>
      <c r="B301" t="s">
        <v>3</v>
      </c>
      <c r="F301">
        <v>0</v>
      </c>
      <c r="G301">
        <v>14</v>
      </c>
      <c r="H301" s="1">
        <v>43922</v>
      </c>
      <c r="I301" s="1">
        <v>44166</v>
      </c>
      <c r="J301">
        <v>8</v>
      </c>
      <c r="K301">
        <v>6</v>
      </c>
      <c r="L301" s="1">
        <v>43922</v>
      </c>
      <c r="M301">
        <v>0</v>
      </c>
      <c r="N301" s="8" cm="1">
        <f t="array" ref="N301">_xlfn.SWITCH(Table1[[#This Row],[Subscription Type]],"Basic",10,"Premium",10,"Business",25,"Enterprise",27)</f>
        <v>10</v>
      </c>
      <c r="O301" s="9">
        <f>IF(Table1[[#This Row],[Number of Users]]-Table1[[#This Row],[Licenses Bought]]&lt;0, 0, Table1[[#This Row],[Number of Users]]-Table1[[#This Row],[Licenses Bought]])</f>
        <v>14</v>
      </c>
      <c r="P301" s="8">
        <f>Table1[[#This Row],[Upsell $ Per Non-Paying User]] * Table1[[#This Row],[Non-Paying Users]]</f>
        <v>140</v>
      </c>
      <c r="Q301">
        <f>IF(Table1[[#This Row],[Sales Month]]=MAX(Table1[Sales Month]),Table1[[#This Row],[Upsell $ Per Non-Paying User]]*Table1[[#This Row],[Non-Paying Users]],0)</f>
        <v>0</v>
      </c>
      <c r="R301" t="str" cm="1">
        <f t="array" ref="R301">_xlfn.IFS(Table1[[#This Row],[Current Upsell $]]=0," ",Table1[[#This Row],[Current Upsell $]]&gt;=400,"High",Table1[[#This Row],[Current Upsell $]]&gt;=100,"Medium",Table1[[#This Row],[Current Upsell $]]&lt;100,"Low")</f>
        <v xml:space="preserve"> </v>
      </c>
      <c r="S301" t="str">
        <f>_xlfn.CONCAT(Table1[[#This Row],[Subscription Type]]," ",Table1[[#This Row],[Upsell Priorities ]], " ",TEXT(Table1[[#This Row],[Current Upsell $]],"$#,#"))</f>
        <v>Basic   $</v>
      </c>
      <c r="T301">
        <f>COUNTIF(Table1[Sales Month],Table1[[#This Row],[Sales Month]])</f>
        <v>24</v>
      </c>
    </row>
    <row r="302" spans="1:20" x14ac:dyDescent="0.2">
      <c r="A302">
        <v>100023</v>
      </c>
      <c r="B302" t="s">
        <v>1</v>
      </c>
      <c r="F302">
        <v>4</v>
      </c>
      <c r="G302">
        <v>12</v>
      </c>
      <c r="H302" s="1">
        <v>43922</v>
      </c>
      <c r="I302" s="1">
        <v>44166</v>
      </c>
      <c r="J302">
        <v>8</v>
      </c>
      <c r="K302">
        <v>6</v>
      </c>
      <c r="L302" s="1">
        <v>43952</v>
      </c>
      <c r="M302">
        <v>100</v>
      </c>
      <c r="N302" s="8" cm="1">
        <f t="array" ref="N302">_xlfn.SWITCH(Table1[[#This Row],[Subscription Type]],"Basic",10,"Premium",10,"Business",25,"Enterprise",27)</f>
        <v>25</v>
      </c>
      <c r="O302" s="9">
        <f>IF(Table1[[#This Row],[Number of Users]]-Table1[[#This Row],[Licenses Bought]]&lt;0, 0, Table1[[#This Row],[Number of Users]]-Table1[[#This Row],[Licenses Bought]])</f>
        <v>8</v>
      </c>
      <c r="P302" s="8">
        <f>Table1[[#This Row],[Upsell $ Per Non-Paying User]] * Table1[[#This Row],[Non-Paying Users]]</f>
        <v>200</v>
      </c>
      <c r="Q302">
        <f>IF(Table1[[#This Row],[Sales Month]]=MAX(Table1[Sales Month]),Table1[[#This Row],[Upsell $ Per Non-Paying User]]*Table1[[#This Row],[Non-Paying Users]],0)</f>
        <v>0</v>
      </c>
      <c r="R302" t="str" cm="1">
        <f t="array" ref="R302">_xlfn.IFS(Table1[[#This Row],[Current Upsell $]]=0," ",Table1[[#This Row],[Current Upsell $]]&gt;=400,"High",Table1[[#This Row],[Current Upsell $]]&gt;=100,"Medium",Table1[[#This Row],[Current Upsell $]]&lt;100,"Low")</f>
        <v xml:space="preserve"> </v>
      </c>
      <c r="S302" t="str">
        <f>_xlfn.CONCAT(Table1[[#This Row],[Subscription Type]]," ",Table1[[#This Row],[Upsell Priorities ]], " ",TEXT(Table1[[#This Row],[Current Upsell $]],"$#,#"))</f>
        <v>Business   $</v>
      </c>
      <c r="T302">
        <f>COUNTIF(Table1[Sales Month],Table1[[#This Row],[Sales Month]])</f>
        <v>34</v>
      </c>
    </row>
    <row r="303" spans="1:20" x14ac:dyDescent="0.2">
      <c r="A303">
        <v>100023</v>
      </c>
      <c r="B303" t="s">
        <v>1</v>
      </c>
      <c r="F303">
        <v>6</v>
      </c>
      <c r="G303">
        <v>11</v>
      </c>
      <c r="H303" s="1">
        <v>43922</v>
      </c>
      <c r="I303" s="1">
        <v>44166</v>
      </c>
      <c r="J303">
        <v>8</v>
      </c>
      <c r="K303">
        <v>6</v>
      </c>
      <c r="L303" s="1">
        <v>43983</v>
      </c>
      <c r="M303">
        <v>150</v>
      </c>
      <c r="N303" s="8" cm="1">
        <f t="array" ref="N303">_xlfn.SWITCH(Table1[[#This Row],[Subscription Type]],"Basic",10,"Premium",10,"Business",25,"Enterprise",27)</f>
        <v>25</v>
      </c>
      <c r="O303" s="9">
        <f>IF(Table1[[#This Row],[Number of Users]]-Table1[[#This Row],[Licenses Bought]]&lt;0, 0, Table1[[#This Row],[Number of Users]]-Table1[[#This Row],[Licenses Bought]])</f>
        <v>5</v>
      </c>
      <c r="P303" s="8">
        <f>Table1[[#This Row],[Upsell $ Per Non-Paying User]] * Table1[[#This Row],[Non-Paying Users]]</f>
        <v>125</v>
      </c>
      <c r="Q303">
        <f>IF(Table1[[#This Row],[Sales Month]]=MAX(Table1[Sales Month]),Table1[[#This Row],[Upsell $ Per Non-Paying User]]*Table1[[#This Row],[Non-Paying Users]],0)</f>
        <v>0</v>
      </c>
      <c r="R303" t="str" cm="1">
        <f t="array" ref="R303">_xlfn.IFS(Table1[[#This Row],[Current Upsell $]]=0," ",Table1[[#This Row],[Current Upsell $]]&gt;=400,"High",Table1[[#This Row],[Current Upsell $]]&gt;=100,"Medium",Table1[[#This Row],[Current Upsell $]]&lt;100,"Low")</f>
        <v xml:space="preserve"> </v>
      </c>
      <c r="S303" t="str">
        <f>_xlfn.CONCAT(Table1[[#This Row],[Subscription Type]]," ",Table1[[#This Row],[Upsell Priorities ]], " ",TEXT(Table1[[#This Row],[Current Upsell $]],"$#,#"))</f>
        <v>Business   $</v>
      </c>
      <c r="T303">
        <f>COUNTIF(Table1[Sales Month],Table1[[#This Row],[Sales Month]])</f>
        <v>54</v>
      </c>
    </row>
    <row r="304" spans="1:20" x14ac:dyDescent="0.2">
      <c r="A304">
        <v>100023</v>
      </c>
      <c r="B304" t="s">
        <v>1</v>
      </c>
      <c r="F304">
        <v>10</v>
      </c>
      <c r="G304">
        <v>14</v>
      </c>
      <c r="H304" s="1">
        <v>43922</v>
      </c>
      <c r="I304" s="1">
        <v>44166</v>
      </c>
      <c r="J304">
        <v>8</v>
      </c>
      <c r="K304">
        <v>6</v>
      </c>
      <c r="L304" s="1">
        <v>44013</v>
      </c>
      <c r="M304">
        <v>250</v>
      </c>
      <c r="N304" s="8" cm="1">
        <f t="array" ref="N304">_xlfn.SWITCH(Table1[[#This Row],[Subscription Type]],"Basic",10,"Premium",10,"Business",25,"Enterprise",27)</f>
        <v>25</v>
      </c>
      <c r="O304" s="9">
        <f>IF(Table1[[#This Row],[Number of Users]]-Table1[[#This Row],[Licenses Bought]]&lt;0, 0, Table1[[#This Row],[Number of Users]]-Table1[[#This Row],[Licenses Bought]])</f>
        <v>4</v>
      </c>
      <c r="P304" s="8">
        <f>Table1[[#This Row],[Upsell $ Per Non-Paying User]] * Table1[[#This Row],[Non-Paying Users]]</f>
        <v>100</v>
      </c>
      <c r="Q304">
        <f>IF(Table1[[#This Row],[Sales Month]]=MAX(Table1[Sales Month]),Table1[[#This Row],[Upsell $ Per Non-Paying User]]*Table1[[#This Row],[Non-Paying Users]],0)</f>
        <v>0</v>
      </c>
      <c r="R304" t="str" cm="1">
        <f t="array" ref="R304">_xlfn.IFS(Table1[[#This Row],[Current Upsell $]]=0," ",Table1[[#This Row],[Current Upsell $]]&gt;=400,"High",Table1[[#This Row],[Current Upsell $]]&gt;=100,"Medium",Table1[[#This Row],[Current Upsell $]]&lt;100,"Low")</f>
        <v xml:space="preserve"> </v>
      </c>
      <c r="S304" t="str">
        <f>_xlfn.CONCAT(Table1[[#This Row],[Subscription Type]]," ",Table1[[#This Row],[Upsell Priorities ]], " ",TEXT(Table1[[#This Row],[Current Upsell $]],"$#,#"))</f>
        <v>Business   $</v>
      </c>
      <c r="T304">
        <f>COUNTIF(Table1[Sales Month],Table1[[#This Row],[Sales Month]])</f>
        <v>76</v>
      </c>
    </row>
    <row r="305" spans="1:20" x14ac:dyDescent="0.2">
      <c r="A305">
        <v>100023</v>
      </c>
      <c r="B305" t="s">
        <v>1</v>
      </c>
      <c r="F305">
        <v>10</v>
      </c>
      <c r="G305">
        <v>12</v>
      </c>
      <c r="H305" s="1">
        <v>43922</v>
      </c>
      <c r="I305" s="1">
        <v>44166</v>
      </c>
      <c r="J305">
        <v>8</v>
      </c>
      <c r="K305">
        <v>6</v>
      </c>
      <c r="L305" s="1">
        <v>44044</v>
      </c>
      <c r="M305">
        <v>250</v>
      </c>
      <c r="N305" s="8" cm="1">
        <f t="array" ref="N305">_xlfn.SWITCH(Table1[[#This Row],[Subscription Type]],"Basic",10,"Premium",10,"Business",25,"Enterprise",27)</f>
        <v>25</v>
      </c>
      <c r="O305" s="9">
        <f>IF(Table1[[#This Row],[Number of Users]]-Table1[[#This Row],[Licenses Bought]]&lt;0, 0, Table1[[#This Row],[Number of Users]]-Table1[[#This Row],[Licenses Bought]])</f>
        <v>2</v>
      </c>
      <c r="P305" s="8">
        <f>Table1[[#This Row],[Upsell $ Per Non-Paying User]] * Table1[[#This Row],[Non-Paying Users]]</f>
        <v>50</v>
      </c>
      <c r="Q305">
        <f>IF(Table1[[#This Row],[Sales Month]]=MAX(Table1[Sales Month]),Table1[[#This Row],[Upsell $ Per Non-Paying User]]*Table1[[#This Row],[Non-Paying Users]],0)</f>
        <v>0</v>
      </c>
      <c r="R305" t="str" cm="1">
        <f t="array" ref="R305">_xlfn.IFS(Table1[[#This Row],[Current Upsell $]]=0," ",Table1[[#This Row],[Current Upsell $]]&gt;=400,"High",Table1[[#This Row],[Current Upsell $]]&gt;=100,"Medium",Table1[[#This Row],[Current Upsell $]]&lt;100,"Low")</f>
        <v xml:space="preserve"> </v>
      </c>
      <c r="S305" t="str">
        <f>_xlfn.CONCAT(Table1[[#This Row],[Subscription Type]]," ",Table1[[#This Row],[Upsell Priorities ]], " ",TEXT(Table1[[#This Row],[Current Upsell $]],"$#,#"))</f>
        <v>Business   $</v>
      </c>
      <c r="T305">
        <f>COUNTIF(Table1[Sales Month],Table1[[#This Row],[Sales Month]])</f>
        <v>104</v>
      </c>
    </row>
    <row r="306" spans="1:20" x14ac:dyDescent="0.2">
      <c r="A306">
        <v>100023</v>
      </c>
      <c r="B306" t="s">
        <v>1</v>
      </c>
      <c r="F306">
        <v>10</v>
      </c>
      <c r="G306">
        <v>15</v>
      </c>
      <c r="H306" s="1">
        <v>43922</v>
      </c>
      <c r="I306" s="1">
        <v>44166</v>
      </c>
      <c r="J306">
        <v>8</v>
      </c>
      <c r="K306">
        <v>6</v>
      </c>
      <c r="L306" s="1">
        <v>44075</v>
      </c>
      <c r="M306">
        <v>250</v>
      </c>
      <c r="N306" s="8" cm="1">
        <f t="array" ref="N306">_xlfn.SWITCH(Table1[[#This Row],[Subscription Type]],"Basic",10,"Premium",10,"Business",25,"Enterprise",27)</f>
        <v>25</v>
      </c>
      <c r="O306" s="9">
        <f>IF(Table1[[#This Row],[Number of Users]]-Table1[[#This Row],[Licenses Bought]]&lt;0, 0, Table1[[#This Row],[Number of Users]]-Table1[[#This Row],[Licenses Bought]])</f>
        <v>5</v>
      </c>
      <c r="P306" s="8">
        <f>Table1[[#This Row],[Upsell $ Per Non-Paying User]] * Table1[[#This Row],[Non-Paying Users]]</f>
        <v>125</v>
      </c>
      <c r="Q306">
        <f>IF(Table1[[#This Row],[Sales Month]]=MAX(Table1[Sales Month]),Table1[[#This Row],[Upsell $ Per Non-Paying User]]*Table1[[#This Row],[Non-Paying Users]],0)</f>
        <v>0</v>
      </c>
      <c r="R306" t="str" cm="1">
        <f t="array" ref="R306">_xlfn.IFS(Table1[[#This Row],[Current Upsell $]]=0," ",Table1[[#This Row],[Current Upsell $]]&gt;=400,"High",Table1[[#This Row],[Current Upsell $]]&gt;=100,"Medium",Table1[[#This Row],[Current Upsell $]]&lt;100,"Low")</f>
        <v xml:space="preserve"> </v>
      </c>
      <c r="S306" t="str">
        <f>_xlfn.CONCAT(Table1[[#This Row],[Subscription Type]]," ",Table1[[#This Row],[Upsell Priorities ]], " ",TEXT(Table1[[#This Row],[Current Upsell $]],"$#,#"))</f>
        <v>Business   $</v>
      </c>
      <c r="T306">
        <f>COUNTIF(Table1[Sales Month],Table1[[#This Row],[Sales Month]])</f>
        <v>137</v>
      </c>
    </row>
    <row r="307" spans="1:20" x14ac:dyDescent="0.2">
      <c r="A307">
        <v>100023</v>
      </c>
      <c r="B307" t="s">
        <v>1</v>
      </c>
      <c r="F307">
        <v>10</v>
      </c>
      <c r="G307">
        <v>16</v>
      </c>
      <c r="H307" s="1">
        <v>43922</v>
      </c>
      <c r="I307" s="1">
        <v>44166</v>
      </c>
      <c r="J307">
        <v>8</v>
      </c>
      <c r="K307">
        <v>6</v>
      </c>
      <c r="L307" s="1">
        <v>44105</v>
      </c>
      <c r="M307">
        <v>250</v>
      </c>
      <c r="N307" s="8" cm="1">
        <f t="array" ref="N307">_xlfn.SWITCH(Table1[[#This Row],[Subscription Type]],"Basic",10,"Premium",10,"Business",25,"Enterprise",27)</f>
        <v>25</v>
      </c>
      <c r="O307" s="9">
        <f>IF(Table1[[#This Row],[Number of Users]]-Table1[[#This Row],[Licenses Bought]]&lt;0, 0, Table1[[#This Row],[Number of Users]]-Table1[[#This Row],[Licenses Bought]])</f>
        <v>6</v>
      </c>
      <c r="P307" s="8">
        <f>Table1[[#This Row],[Upsell $ Per Non-Paying User]] * Table1[[#This Row],[Non-Paying Users]]</f>
        <v>150</v>
      </c>
      <c r="Q307">
        <f>IF(Table1[[#This Row],[Sales Month]]=MAX(Table1[Sales Month]),Table1[[#This Row],[Upsell $ Per Non-Paying User]]*Table1[[#This Row],[Non-Paying Users]],0)</f>
        <v>0</v>
      </c>
      <c r="R307" t="str" cm="1">
        <f t="array" ref="R307">_xlfn.IFS(Table1[[#This Row],[Current Upsell $]]=0," ",Table1[[#This Row],[Current Upsell $]]&gt;=400,"High",Table1[[#This Row],[Current Upsell $]]&gt;=100,"Medium",Table1[[#This Row],[Current Upsell $]]&lt;100,"Low")</f>
        <v xml:space="preserve"> </v>
      </c>
      <c r="S307" t="str">
        <f>_xlfn.CONCAT(Table1[[#This Row],[Subscription Type]]," ",Table1[[#This Row],[Upsell Priorities ]], " ",TEXT(Table1[[#This Row],[Current Upsell $]],"$#,#"))</f>
        <v>Business   $</v>
      </c>
      <c r="T307">
        <f>COUNTIF(Table1[Sales Month],Table1[[#This Row],[Sales Month]])</f>
        <v>147</v>
      </c>
    </row>
    <row r="308" spans="1:20" x14ac:dyDescent="0.2">
      <c r="A308">
        <v>100023</v>
      </c>
      <c r="B308" t="s">
        <v>1</v>
      </c>
      <c r="F308">
        <v>10</v>
      </c>
      <c r="G308">
        <v>10</v>
      </c>
      <c r="H308" s="1">
        <v>43922</v>
      </c>
      <c r="I308" s="1">
        <v>44166</v>
      </c>
      <c r="J308">
        <v>8</v>
      </c>
      <c r="K308">
        <v>6</v>
      </c>
      <c r="L308" s="1">
        <v>44136</v>
      </c>
      <c r="M308">
        <v>250</v>
      </c>
      <c r="N308" s="8" cm="1">
        <f t="array" ref="N308">_xlfn.SWITCH(Table1[[#This Row],[Subscription Type]],"Basic",10,"Premium",10,"Business",25,"Enterprise",27)</f>
        <v>25</v>
      </c>
      <c r="O308" s="9">
        <f>IF(Table1[[#This Row],[Number of Users]]-Table1[[#This Row],[Licenses Bought]]&lt;0, 0, Table1[[#This Row],[Number of Users]]-Table1[[#This Row],[Licenses Bought]])</f>
        <v>0</v>
      </c>
      <c r="P308" s="8">
        <f>Table1[[#This Row],[Upsell $ Per Non-Paying User]] * Table1[[#This Row],[Non-Paying Users]]</f>
        <v>0</v>
      </c>
      <c r="Q308">
        <f>IF(Table1[[#This Row],[Sales Month]]=MAX(Table1[Sales Month]),Table1[[#This Row],[Upsell $ Per Non-Paying User]]*Table1[[#This Row],[Non-Paying Users]],0)</f>
        <v>0</v>
      </c>
      <c r="R308" t="str" cm="1">
        <f t="array" ref="R308">_xlfn.IFS(Table1[[#This Row],[Current Upsell $]]=0," ",Table1[[#This Row],[Current Upsell $]]&gt;=400,"High",Table1[[#This Row],[Current Upsell $]]&gt;=100,"Medium",Table1[[#This Row],[Current Upsell $]]&lt;100,"Low")</f>
        <v xml:space="preserve"> </v>
      </c>
      <c r="S308" t="str">
        <f>_xlfn.CONCAT(Table1[[#This Row],[Subscription Type]]," ",Table1[[#This Row],[Upsell Priorities ]], " ",TEXT(Table1[[#This Row],[Current Upsell $]],"$#,#"))</f>
        <v>Business   $</v>
      </c>
      <c r="T308">
        <f>COUNTIF(Table1[Sales Month],Table1[[#This Row],[Sales Month]])</f>
        <v>146</v>
      </c>
    </row>
    <row r="309" spans="1:20" x14ac:dyDescent="0.2">
      <c r="A309">
        <v>100023</v>
      </c>
      <c r="B309" t="s">
        <v>1</v>
      </c>
      <c r="F309">
        <v>10</v>
      </c>
      <c r="G309">
        <v>15</v>
      </c>
      <c r="H309" s="1">
        <v>43922</v>
      </c>
      <c r="I309" s="1">
        <v>44166</v>
      </c>
      <c r="J309">
        <v>8</v>
      </c>
      <c r="K309">
        <v>6</v>
      </c>
      <c r="L309" s="1">
        <v>44166</v>
      </c>
      <c r="M309">
        <v>250</v>
      </c>
      <c r="N309" s="8" cm="1">
        <f t="array" ref="N309">_xlfn.SWITCH(Table1[[#This Row],[Subscription Type]],"Basic",10,"Premium",10,"Business",25,"Enterprise",27)</f>
        <v>25</v>
      </c>
      <c r="O309" s="9">
        <f>IF(Table1[[#This Row],[Number of Users]]-Table1[[#This Row],[Licenses Bought]]&lt;0, 0, Table1[[#This Row],[Number of Users]]-Table1[[#This Row],[Licenses Bought]])</f>
        <v>5</v>
      </c>
      <c r="P309" s="8">
        <f>Table1[[#This Row],[Upsell $ Per Non-Paying User]] * Table1[[#This Row],[Non-Paying Users]]</f>
        <v>125</v>
      </c>
      <c r="Q309">
        <f>IF(Table1[[#This Row],[Sales Month]]=MAX(Table1[Sales Month]),Table1[[#This Row],[Upsell $ Per Non-Paying User]]*Table1[[#This Row],[Non-Paying Users]],0)</f>
        <v>0</v>
      </c>
      <c r="R309" t="str" cm="1">
        <f t="array" ref="R309">_xlfn.IFS(Table1[[#This Row],[Current Upsell $]]=0," ",Table1[[#This Row],[Current Upsell $]]&gt;=400,"High",Table1[[#This Row],[Current Upsell $]]&gt;=100,"Medium",Table1[[#This Row],[Current Upsell $]]&lt;100,"Low")</f>
        <v xml:space="preserve"> </v>
      </c>
      <c r="S309" t="str">
        <f>_xlfn.CONCAT(Table1[[#This Row],[Subscription Type]]," ",Table1[[#This Row],[Upsell Priorities ]], " ",TEXT(Table1[[#This Row],[Current Upsell $]],"$#,#"))</f>
        <v>Business   $</v>
      </c>
      <c r="T309">
        <f>COUNTIF(Table1[Sales Month],Table1[[#This Row],[Sales Month]])</f>
        <v>153</v>
      </c>
    </row>
    <row r="310" spans="1:20" x14ac:dyDescent="0.2">
      <c r="A310">
        <v>100024</v>
      </c>
      <c r="B310" t="s">
        <v>3</v>
      </c>
      <c r="F310">
        <v>0</v>
      </c>
      <c r="G310">
        <v>2</v>
      </c>
      <c r="H310" s="1">
        <v>43922</v>
      </c>
      <c r="I310" s="1">
        <v>43983</v>
      </c>
      <c r="J310">
        <v>2</v>
      </c>
      <c r="K310">
        <v>12</v>
      </c>
      <c r="L310" s="1">
        <v>43922</v>
      </c>
      <c r="M310">
        <v>0</v>
      </c>
      <c r="N310" s="8" cm="1">
        <f t="array" ref="N310">_xlfn.SWITCH(Table1[[#This Row],[Subscription Type]],"Basic",10,"Premium",10,"Business",25,"Enterprise",27)</f>
        <v>10</v>
      </c>
      <c r="O310" s="9">
        <f>IF(Table1[[#This Row],[Number of Users]]-Table1[[#This Row],[Licenses Bought]]&lt;0, 0, Table1[[#This Row],[Number of Users]]-Table1[[#This Row],[Licenses Bought]])</f>
        <v>2</v>
      </c>
      <c r="P310" s="8">
        <f>Table1[[#This Row],[Upsell $ Per Non-Paying User]] * Table1[[#This Row],[Non-Paying Users]]</f>
        <v>20</v>
      </c>
      <c r="Q310">
        <f>IF(Table1[[#This Row],[Sales Month]]=MAX(Table1[Sales Month]),Table1[[#This Row],[Upsell $ Per Non-Paying User]]*Table1[[#This Row],[Non-Paying Users]],0)</f>
        <v>0</v>
      </c>
      <c r="R310" t="str" cm="1">
        <f t="array" ref="R310">_xlfn.IFS(Table1[[#This Row],[Current Upsell $]]=0," ",Table1[[#This Row],[Current Upsell $]]&gt;=400,"High",Table1[[#This Row],[Current Upsell $]]&gt;=100,"Medium",Table1[[#This Row],[Current Upsell $]]&lt;100,"Low")</f>
        <v xml:space="preserve"> </v>
      </c>
      <c r="S310" t="str">
        <f>_xlfn.CONCAT(Table1[[#This Row],[Subscription Type]]," ",Table1[[#This Row],[Upsell Priorities ]], " ",TEXT(Table1[[#This Row],[Current Upsell $]],"$#,#"))</f>
        <v>Basic   $</v>
      </c>
      <c r="T310">
        <f>COUNTIF(Table1[Sales Month],Table1[[#This Row],[Sales Month]])</f>
        <v>24</v>
      </c>
    </row>
    <row r="311" spans="1:20" x14ac:dyDescent="0.2">
      <c r="A311">
        <v>100024</v>
      </c>
      <c r="B311" t="s">
        <v>0</v>
      </c>
      <c r="F311">
        <v>1</v>
      </c>
      <c r="G311">
        <v>2</v>
      </c>
      <c r="H311" s="1">
        <v>43922</v>
      </c>
      <c r="I311" s="1">
        <v>43983</v>
      </c>
      <c r="J311">
        <v>2</v>
      </c>
      <c r="K311">
        <v>12</v>
      </c>
      <c r="L311" s="1">
        <v>43952</v>
      </c>
      <c r="M311">
        <v>10</v>
      </c>
      <c r="N311" s="8" cm="1">
        <f t="array" ref="N311">_xlfn.SWITCH(Table1[[#This Row],[Subscription Type]],"Basic",10,"Premium",10,"Business",25,"Enterprise",27)</f>
        <v>10</v>
      </c>
      <c r="O311" s="9">
        <f>IF(Table1[[#This Row],[Number of Users]]-Table1[[#This Row],[Licenses Bought]]&lt;0, 0, Table1[[#This Row],[Number of Users]]-Table1[[#This Row],[Licenses Bought]])</f>
        <v>1</v>
      </c>
      <c r="P311" s="8">
        <f>Table1[[#This Row],[Upsell $ Per Non-Paying User]] * Table1[[#This Row],[Non-Paying Users]]</f>
        <v>10</v>
      </c>
      <c r="Q311">
        <f>IF(Table1[[#This Row],[Sales Month]]=MAX(Table1[Sales Month]),Table1[[#This Row],[Upsell $ Per Non-Paying User]]*Table1[[#This Row],[Non-Paying Users]],0)</f>
        <v>0</v>
      </c>
      <c r="R311" t="str" cm="1">
        <f t="array" ref="R311">_xlfn.IFS(Table1[[#This Row],[Current Upsell $]]=0," ",Table1[[#This Row],[Current Upsell $]]&gt;=400,"High",Table1[[#This Row],[Current Upsell $]]&gt;=100,"Medium",Table1[[#This Row],[Current Upsell $]]&lt;100,"Low")</f>
        <v xml:space="preserve"> </v>
      </c>
      <c r="S311" t="str">
        <f>_xlfn.CONCAT(Table1[[#This Row],[Subscription Type]]," ",Table1[[#This Row],[Upsell Priorities ]], " ",TEXT(Table1[[#This Row],[Current Upsell $]],"$#,#"))</f>
        <v>Premium   $</v>
      </c>
      <c r="T311">
        <f>COUNTIF(Table1[Sales Month],Table1[[#This Row],[Sales Month]])</f>
        <v>34</v>
      </c>
    </row>
    <row r="312" spans="1:20" x14ac:dyDescent="0.2">
      <c r="A312">
        <v>100024</v>
      </c>
      <c r="B312" t="s">
        <v>0</v>
      </c>
      <c r="F312">
        <v>1</v>
      </c>
      <c r="G312">
        <v>2</v>
      </c>
      <c r="H312" s="1">
        <v>43922</v>
      </c>
      <c r="I312" s="1">
        <v>43983</v>
      </c>
      <c r="J312">
        <v>2</v>
      </c>
      <c r="K312">
        <v>12</v>
      </c>
      <c r="L312" s="1">
        <v>43983</v>
      </c>
      <c r="M312">
        <v>10</v>
      </c>
      <c r="N312" s="8" cm="1">
        <f t="array" ref="N312">_xlfn.SWITCH(Table1[[#This Row],[Subscription Type]],"Basic",10,"Premium",10,"Business",25,"Enterprise",27)</f>
        <v>10</v>
      </c>
      <c r="O312" s="9">
        <f>IF(Table1[[#This Row],[Number of Users]]-Table1[[#This Row],[Licenses Bought]]&lt;0, 0, Table1[[#This Row],[Number of Users]]-Table1[[#This Row],[Licenses Bought]])</f>
        <v>1</v>
      </c>
      <c r="P312" s="8">
        <f>Table1[[#This Row],[Upsell $ Per Non-Paying User]] * Table1[[#This Row],[Non-Paying Users]]</f>
        <v>10</v>
      </c>
      <c r="Q312">
        <f>IF(Table1[[#This Row],[Sales Month]]=MAX(Table1[Sales Month]),Table1[[#This Row],[Upsell $ Per Non-Paying User]]*Table1[[#This Row],[Non-Paying Users]],0)</f>
        <v>0</v>
      </c>
      <c r="R312" t="str" cm="1">
        <f t="array" ref="R312">_xlfn.IFS(Table1[[#This Row],[Current Upsell $]]=0," ",Table1[[#This Row],[Current Upsell $]]&gt;=400,"High",Table1[[#This Row],[Current Upsell $]]&gt;=100,"Medium",Table1[[#This Row],[Current Upsell $]]&lt;100,"Low")</f>
        <v xml:space="preserve"> </v>
      </c>
      <c r="S312" t="str">
        <f>_xlfn.CONCAT(Table1[[#This Row],[Subscription Type]]," ",Table1[[#This Row],[Upsell Priorities ]], " ",TEXT(Table1[[#This Row],[Current Upsell $]],"$#,#"))</f>
        <v>Premium   $</v>
      </c>
      <c r="T312">
        <f>COUNTIF(Table1[Sales Month],Table1[[#This Row],[Sales Month]])</f>
        <v>54</v>
      </c>
    </row>
    <row r="313" spans="1:20" x14ac:dyDescent="0.2">
      <c r="A313">
        <v>100025</v>
      </c>
      <c r="B313" t="s">
        <v>3</v>
      </c>
      <c r="F313">
        <v>0</v>
      </c>
      <c r="G313">
        <v>1</v>
      </c>
      <c r="H313" s="1">
        <v>43922</v>
      </c>
      <c r="I313" s="1">
        <v>44378</v>
      </c>
      <c r="J313">
        <v>15</v>
      </c>
      <c r="K313">
        <v>0</v>
      </c>
      <c r="L313" s="1">
        <v>43922</v>
      </c>
      <c r="M313">
        <v>0</v>
      </c>
      <c r="N313" s="8" cm="1">
        <f t="array" ref="N313">_xlfn.SWITCH(Table1[[#This Row],[Subscription Type]],"Basic",10,"Premium",10,"Business",25,"Enterprise",27)</f>
        <v>10</v>
      </c>
      <c r="O313" s="9">
        <f>IF(Table1[[#This Row],[Number of Users]]-Table1[[#This Row],[Licenses Bought]]&lt;0, 0, Table1[[#This Row],[Number of Users]]-Table1[[#This Row],[Licenses Bought]])</f>
        <v>1</v>
      </c>
      <c r="P313" s="8">
        <f>Table1[[#This Row],[Upsell $ Per Non-Paying User]] * Table1[[#This Row],[Non-Paying Users]]</f>
        <v>10</v>
      </c>
      <c r="Q313">
        <f>IF(Table1[[#This Row],[Sales Month]]=MAX(Table1[Sales Month]),Table1[[#This Row],[Upsell $ Per Non-Paying User]]*Table1[[#This Row],[Non-Paying Users]],0)</f>
        <v>0</v>
      </c>
      <c r="R313" t="str" cm="1">
        <f t="array" ref="R313">_xlfn.IFS(Table1[[#This Row],[Current Upsell $]]=0," ",Table1[[#This Row],[Current Upsell $]]&gt;=400,"High",Table1[[#This Row],[Current Upsell $]]&gt;=100,"Medium",Table1[[#This Row],[Current Upsell $]]&lt;100,"Low")</f>
        <v xml:space="preserve"> </v>
      </c>
      <c r="S313" t="str">
        <f>_xlfn.CONCAT(Table1[[#This Row],[Subscription Type]]," ",Table1[[#This Row],[Upsell Priorities ]], " ",TEXT(Table1[[#This Row],[Current Upsell $]],"$#,#"))</f>
        <v>Basic   $</v>
      </c>
      <c r="T313">
        <f>COUNTIF(Table1[Sales Month],Table1[[#This Row],[Sales Month]])</f>
        <v>24</v>
      </c>
    </row>
    <row r="314" spans="1:20" x14ac:dyDescent="0.2">
      <c r="A314">
        <v>100025</v>
      </c>
      <c r="B314" t="s">
        <v>3</v>
      </c>
      <c r="F314">
        <v>0</v>
      </c>
      <c r="G314">
        <v>2</v>
      </c>
      <c r="H314" s="1">
        <v>43922</v>
      </c>
      <c r="I314" s="1">
        <v>44378</v>
      </c>
      <c r="J314">
        <v>15</v>
      </c>
      <c r="K314">
        <v>0</v>
      </c>
      <c r="L314" s="1">
        <v>43952</v>
      </c>
      <c r="M314">
        <v>0</v>
      </c>
      <c r="N314" s="8" cm="1">
        <f t="array" ref="N314">_xlfn.SWITCH(Table1[[#This Row],[Subscription Type]],"Basic",10,"Premium",10,"Business",25,"Enterprise",27)</f>
        <v>10</v>
      </c>
      <c r="O314" s="9">
        <f>IF(Table1[[#This Row],[Number of Users]]-Table1[[#This Row],[Licenses Bought]]&lt;0, 0, Table1[[#This Row],[Number of Users]]-Table1[[#This Row],[Licenses Bought]])</f>
        <v>2</v>
      </c>
      <c r="P314" s="8">
        <f>Table1[[#This Row],[Upsell $ Per Non-Paying User]] * Table1[[#This Row],[Non-Paying Users]]</f>
        <v>20</v>
      </c>
      <c r="Q314">
        <f>IF(Table1[[#This Row],[Sales Month]]=MAX(Table1[Sales Month]),Table1[[#This Row],[Upsell $ Per Non-Paying User]]*Table1[[#This Row],[Non-Paying Users]],0)</f>
        <v>0</v>
      </c>
      <c r="R314" t="str" cm="1">
        <f t="array" ref="R314">_xlfn.IFS(Table1[[#This Row],[Current Upsell $]]=0," ",Table1[[#This Row],[Current Upsell $]]&gt;=400,"High",Table1[[#This Row],[Current Upsell $]]&gt;=100,"Medium",Table1[[#This Row],[Current Upsell $]]&lt;100,"Low")</f>
        <v xml:space="preserve"> </v>
      </c>
      <c r="S314" t="str">
        <f>_xlfn.CONCAT(Table1[[#This Row],[Subscription Type]]," ",Table1[[#This Row],[Upsell Priorities ]], " ",TEXT(Table1[[#This Row],[Current Upsell $]],"$#,#"))</f>
        <v>Basic   $</v>
      </c>
      <c r="T314">
        <f>COUNTIF(Table1[Sales Month],Table1[[#This Row],[Sales Month]])</f>
        <v>34</v>
      </c>
    </row>
    <row r="315" spans="1:20" x14ac:dyDescent="0.2">
      <c r="A315">
        <v>100025</v>
      </c>
      <c r="B315" t="s">
        <v>3</v>
      </c>
      <c r="F315">
        <v>0</v>
      </c>
      <c r="G315">
        <v>2</v>
      </c>
      <c r="H315" s="1">
        <v>43922</v>
      </c>
      <c r="I315" s="1">
        <v>44378</v>
      </c>
      <c r="J315">
        <v>15</v>
      </c>
      <c r="K315">
        <v>0</v>
      </c>
      <c r="L315" s="1">
        <v>43983</v>
      </c>
      <c r="M315">
        <v>0</v>
      </c>
      <c r="N315" s="8" cm="1">
        <f t="array" ref="N315">_xlfn.SWITCH(Table1[[#This Row],[Subscription Type]],"Basic",10,"Premium",10,"Business",25,"Enterprise",27)</f>
        <v>10</v>
      </c>
      <c r="O315" s="9">
        <f>IF(Table1[[#This Row],[Number of Users]]-Table1[[#This Row],[Licenses Bought]]&lt;0, 0, Table1[[#This Row],[Number of Users]]-Table1[[#This Row],[Licenses Bought]])</f>
        <v>2</v>
      </c>
      <c r="P315" s="8">
        <f>Table1[[#This Row],[Upsell $ Per Non-Paying User]] * Table1[[#This Row],[Non-Paying Users]]</f>
        <v>20</v>
      </c>
      <c r="Q315">
        <f>IF(Table1[[#This Row],[Sales Month]]=MAX(Table1[Sales Month]),Table1[[#This Row],[Upsell $ Per Non-Paying User]]*Table1[[#This Row],[Non-Paying Users]],0)</f>
        <v>0</v>
      </c>
      <c r="R315" t="str" cm="1">
        <f t="array" ref="R315">_xlfn.IFS(Table1[[#This Row],[Current Upsell $]]=0," ",Table1[[#This Row],[Current Upsell $]]&gt;=400,"High",Table1[[#This Row],[Current Upsell $]]&gt;=100,"Medium",Table1[[#This Row],[Current Upsell $]]&lt;100,"Low")</f>
        <v xml:space="preserve"> </v>
      </c>
      <c r="S315" t="str">
        <f>_xlfn.CONCAT(Table1[[#This Row],[Subscription Type]]," ",Table1[[#This Row],[Upsell Priorities ]], " ",TEXT(Table1[[#This Row],[Current Upsell $]],"$#,#"))</f>
        <v>Basic   $</v>
      </c>
      <c r="T315">
        <f>COUNTIF(Table1[Sales Month],Table1[[#This Row],[Sales Month]])</f>
        <v>54</v>
      </c>
    </row>
    <row r="316" spans="1:20" x14ac:dyDescent="0.2">
      <c r="A316">
        <v>100025</v>
      </c>
      <c r="B316" t="s">
        <v>3</v>
      </c>
      <c r="F316">
        <v>0</v>
      </c>
      <c r="G316">
        <v>2</v>
      </c>
      <c r="H316" s="1">
        <v>43922</v>
      </c>
      <c r="I316" s="1">
        <v>44378</v>
      </c>
      <c r="J316">
        <v>15</v>
      </c>
      <c r="K316">
        <v>0</v>
      </c>
      <c r="L316" s="1">
        <v>44013</v>
      </c>
      <c r="M316">
        <v>0</v>
      </c>
      <c r="N316" s="8" cm="1">
        <f t="array" ref="N316">_xlfn.SWITCH(Table1[[#This Row],[Subscription Type]],"Basic",10,"Premium",10,"Business",25,"Enterprise",27)</f>
        <v>10</v>
      </c>
      <c r="O316" s="9">
        <f>IF(Table1[[#This Row],[Number of Users]]-Table1[[#This Row],[Licenses Bought]]&lt;0, 0, Table1[[#This Row],[Number of Users]]-Table1[[#This Row],[Licenses Bought]])</f>
        <v>2</v>
      </c>
      <c r="P316" s="8">
        <f>Table1[[#This Row],[Upsell $ Per Non-Paying User]] * Table1[[#This Row],[Non-Paying Users]]</f>
        <v>20</v>
      </c>
      <c r="Q316">
        <f>IF(Table1[[#This Row],[Sales Month]]=MAX(Table1[Sales Month]),Table1[[#This Row],[Upsell $ Per Non-Paying User]]*Table1[[#This Row],[Non-Paying Users]],0)</f>
        <v>0</v>
      </c>
      <c r="R316" t="str" cm="1">
        <f t="array" ref="R316">_xlfn.IFS(Table1[[#This Row],[Current Upsell $]]=0," ",Table1[[#This Row],[Current Upsell $]]&gt;=400,"High",Table1[[#This Row],[Current Upsell $]]&gt;=100,"Medium",Table1[[#This Row],[Current Upsell $]]&lt;100,"Low")</f>
        <v xml:space="preserve"> </v>
      </c>
      <c r="S316" t="str">
        <f>_xlfn.CONCAT(Table1[[#This Row],[Subscription Type]]," ",Table1[[#This Row],[Upsell Priorities ]], " ",TEXT(Table1[[#This Row],[Current Upsell $]],"$#,#"))</f>
        <v>Basic   $</v>
      </c>
      <c r="T316">
        <f>COUNTIF(Table1[Sales Month],Table1[[#This Row],[Sales Month]])</f>
        <v>76</v>
      </c>
    </row>
    <row r="317" spans="1:20" x14ac:dyDescent="0.2">
      <c r="A317">
        <v>100025</v>
      </c>
      <c r="B317" t="s">
        <v>3</v>
      </c>
      <c r="F317">
        <v>0</v>
      </c>
      <c r="G317">
        <v>2</v>
      </c>
      <c r="H317" s="1">
        <v>43922</v>
      </c>
      <c r="I317" s="1">
        <v>44378</v>
      </c>
      <c r="J317">
        <v>15</v>
      </c>
      <c r="K317">
        <v>0</v>
      </c>
      <c r="L317" s="1">
        <v>44044</v>
      </c>
      <c r="M317">
        <v>0</v>
      </c>
      <c r="N317" s="8" cm="1">
        <f t="array" ref="N317">_xlfn.SWITCH(Table1[[#This Row],[Subscription Type]],"Basic",10,"Premium",10,"Business",25,"Enterprise",27)</f>
        <v>10</v>
      </c>
      <c r="O317" s="9">
        <f>IF(Table1[[#This Row],[Number of Users]]-Table1[[#This Row],[Licenses Bought]]&lt;0, 0, Table1[[#This Row],[Number of Users]]-Table1[[#This Row],[Licenses Bought]])</f>
        <v>2</v>
      </c>
      <c r="P317" s="8">
        <f>Table1[[#This Row],[Upsell $ Per Non-Paying User]] * Table1[[#This Row],[Non-Paying Users]]</f>
        <v>20</v>
      </c>
      <c r="Q317">
        <f>IF(Table1[[#This Row],[Sales Month]]=MAX(Table1[Sales Month]),Table1[[#This Row],[Upsell $ Per Non-Paying User]]*Table1[[#This Row],[Non-Paying Users]],0)</f>
        <v>0</v>
      </c>
      <c r="R317" t="str" cm="1">
        <f t="array" ref="R317">_xlfn.IFS(Table1[[#This Row],[Current Upsell $]]=0," ",Table1[[#This Row],[Current Upsell $]]&gt;=400,"High",Table1[[#This Row],[Current Upsell $]]&gt;=100,"Medium",Table1[[#This Row],[Current Upsell $]]&lt;100,"Low")</f>
        <v xml:space="preserve"> </v>
      </c>
      <c r="S317" t="str">
        <f>_xlfn.CONCAT(Table1[[#This Row],[Subscription Type]]," ",Table1[[#This Row],[Upsell Priorities ]], " ",TEXT(Table1[[#This Row],[Current Upsell $]],"$#,#"))</f>
        <v>Basic   $</v>
      </c>
      <c r="T317">
        <f>COUNTIF(Table1[Sales Month],Table1[[#This Row],[Sales Month]])</f>
        <v>104</v>
      </c>
    </row>
    <row r="318" spans="1:20" x14ac:dyDescent="0.2">
      <c r="A318">
        <v>100025</v>
      </c>
      <c r="B318" t="s">
        <v>3</v>
      </c>
      <c r="F318">
        <v>0</v>
      </c>
      <c r="G318">
        <v>2</v>
      </c>
      <c r="H318" s="1">
        <v>43922</v>
      </c>
      <c r="I318" s="1">
        <v>44378</v>
      </c>
      <c r="J318">
        <v>15</v>
      </c>
      <c r="K318">
        <v>0</v>
      </c>
      <c r="L318" s="1">
        <v>44075</v>
      </c>
      <c r="M318">
        <v>0</v>
      </c>
      <c r="N318" s="8" cm="1">
        <f t="array" ref="N318">_xlfn.SWITCH(Table1[[#This Row],[Subscription Type]],"Basic",10,"Premium",10,"Business",25,"Enterprise",27)</f>
        <v>10</v>
      </c>
      <c r="O318" s="9">
        <f>IF(Table1[[#This Row],[Number of Users]]-Table1[[#This Row],[Licenses Bought]]&lt;0, 0, Table1[[#This Row],[Number of Users]]-Table1[[#This Row],[Licenses Bought]])</f>
        <v>2</v>
      </c>
      <c r="P318" s="8">
        <f>Table1[[#This Row],[Upsell $ Per Non-Paying User]] * Table1[[#This Row],[Non-Paying Users]]</f>
        <v>20</v>
      </c>
      <c r="Q318">
        <f>IF(Table1[[#This Row],[Sales Month]]=MAX(Table1[Sales Month]),Table1[[#This Row],[Upsell $ Per Non-Paying User]]*Table1[[#This Row],[Non-Paying Users]],0)</f>
        <v>0</v>
      </c>
      <c r="R318" t="str" cm="1">
        <f t="array" ref="R318">_xlfn.IFS(Table1[[#This Row],[Current Upsell $]]=0," ",Table1[[#This Row],[Current Upsell $]]&gt;=400,"High",Table1[[#This Row],[Current Upsell $]]&gt;=100,"Medium",Table1[[#This Row],[Current Upsell $]]&lt;100,"Low")</f>
        <v xml:space="preserve"> </v>
      </c>
      <c r="S318" t="str">
        <f>_xlfn.CONCAT(Table1[[#This Row],[Subscription Type]]," ",Table1[[#This Row],[Upsell Priorities ]], " ",TEXT(Table1[[#This Row],[Current Upsell $]],"$#,#"))</f>
        <v>Basic   $</v>
      </c>
      <c r="T318">
        <f>COUNTIF(Table1[Sales Month],Table1[[#This Row],[Sales Month]])</f>
        <v>137</v>
      </c>
    </row>
    <row r="319" spans="1:20" x14ac:dyDescent="0.2">
      <c r="A319">
        <v>100025</v>
      </c>
      <c r="B319" t="s">
        <v>3</v>
      </c>
      <c r="F319">
        <v>0</v>
      </c>
      <c r="G319">
        <v>2</v>
      </c>
      <c r="H319" s="1">
        <v>43922</v>
      </c>
      <c r="I319" s="1">
        <v>44378</v>
      </c>
      <c r="J319">
        <v>15</v>
      </c>
      <c r="K319">
        <v>0</v>
      </c>
      <c r="L319" s="1">
        <v>44105</v>
      </c>
      <c r="M319">
        <v>0</v>
      </c>
      <c r="N319" s="8" cm="1">
        <f t="array" ref="N319">_xlfn.SWITCH(Table1[[#This Row],[Subscription Type]],"Basic",10,"Premium",10,"Business",25,"Enterprise",27)</f>
        <v>10</v>
      </c>
      <c r="O319" s="9">
        <f>IF(Table1[[#This Row],[Number of Users]]-Table1[[#This Row],[Licenses Bought]]&lt;0, 0, Table1[[#This Row],[Number of Users]]-Table1[[#This Row],[Licenses Bought]])</f>
        <v>2</v>
      </c>
      <c r="P319" s="8">
        <f>Table1[[#This Row],[Upsell $ Per Non-Paying User]] * Table1[[#This Row],[Non-Paying Users]]</f>
        <v>20</v>
      </c>
      <c r="Q319">
        <f>IF(Table1[[#This Row],[Sales Month]]=MAX(Table1[Sales Month]),Table1[[#This Row],[Upsell $ Per Non-Paying User]]*Table1[[#This Row],[Non-Paying Users]],0)</f>
        <v>0</v>
      </c>
      <c r="R319" t="str" cm="1">
        <f t="array" ref="R319">_xlfn.IFS(Table1[[#This Row],[Current Upsell $]]=0," ",Table1[[#This Row],[Current Upsell $]]&gt;=400,"High",Table1[[#This Row],[Current Upsell $]]&gt;=100,"Medium",Table1[[#This Row],[Current Upsell $]]&lt;100,"Low")</f>
        <v xml:space="preserve"> </v>
      </c>
      <c r="S319" t="str">
        <f>_xlfn.CONCAT(Table1[[#This Row],[Subscription Type]]," ",Table1[[#This Row],[Upsell Priorities ]], " ",TEXT(Table1[[#This Row],[Current Upsell $]],"$#,#"))</f>
        <v>Basic   $</v>
      </c>
      <c r="T319">
        <f>COUNTIF(Table1[Sales Month],Table1[[#This Row],[Sales Month]])</f>
        <v>147</v>
      </c>
    </row>
    <row r="320" spans="1:20" x14ac:dyDescent="0.2">
      <c r="A320">
        <v>100025</v>
      </c>
      <c r="B320" t="s">
        <v>3</v>
      </c>
      <c r="F320">
        <v>0</v>
      </c>
      <c r="G320">
        <v>2</v>
      </c>
      <c r="H320" s="1">
        <v>43922</v>
      </c>
      <c r="I320" s="1">
        <v>44378</v>
      </c>
      <c r="J320">
        <v>15</v>
      </c>
      <c r="K320">
        <v>0</v>
      </c>
      <c r="L320" s="1">
        <v>44136</v>
      </c>
      <c r="M320">
        <v>0</v>
      </c>
      <c r="N320" s="8" cm="1">
        <f t="array" ref="N320">_xlfn.SWITCH(Table1[[#This Row],[Subscription Type]],"Basic",10,"Premium",10,"Business",25,"Enterprise",27)</f>
        <v>10</v>
      </c>
      <c r="O320" s="9">
        <f>IF(Table1[[#This Row],[Number of Users]]-Table1[[#This Row],[Licenses Bought]]&lt;0, 0, Table1[[#This Row],[Number of Users]]-Table1[[#This Row],[Licenses Bought]])</f>
        <v>2</v>
      </c>
      <c r="P320" s="8">
        <f>Table1[[#This Row],[Upsell $ Per Non-Paying User]] * Table1[[#This Row],[Non-Paying Users]]</f>
        <v>20</v>
      </c>
      <c r="Q320">
        <f>IF(Table1[[#This Row],[Sales Month]]=MAX(Table1[Sales Month]),Table1[[#This Row],[Upsell $ Per Non-Paying User]]*Table1[[#This Row],[Non-Paying Users]],0)</f>
        <v>0</v>
      </c>
      <c r="R320" t="str" cm="1">
        <f t="array" ref="R320">_xlfn.IFS(Table1[[#This Row],[Current Upsell $]]=0," ",Table1[[#This Row],[Current Upsell $]]&gt;=400,"High",Table1[[#This Row],[Current Upsell $]]&gt;=100,"Medium",Table1[[#This Row],[Current Upsell $]]&lt;100,"Low")</f>
        <v xml:space="preserve"> </v>
      </c>
      <c r="S320" t="str">
        <f>_xlfn.CONCAT(Table1[[#This Row],[Subscription Type]]," ",Table1[[#This Row],[Upsell Priorities ]], " ",TEXT(Table1[[#This Row],[Current Upsell $]],"$#,#"))</f>
        <v>Basic   $</v>
      </c>
      <c r="T320">
        <f>COUNTIF(Table1[Sales Month],Table1[[#This Row],[Sales Month]])</f>
        <v>146</v>
      </c>
    </row>
    <row r="321" spans="1:20" x14ac:dyDescent="0.2">
      <c r="A321">
        <v>100025</v>
      </c>
      <c r="B321" t="s">
        <v>3</v>
      </c>
      <c r="F321">
        <v>0</v>
      </c>
      <c r="G321">
        <v>2</v>
      </c>
      <c r="H321" s="1">
        <v>43922</v>
      </c>
      <c r="I321" s="1">
        <v>44378</v>
      </c>
      <c r="J321">
        <v>15</v>
      </c>
      <c r="K321">
        <v>0</v>
      </c>
      <c r="L321" s="1">
        <v>44166</v>
      </c>
      <c r="M321">
        <v>0</v>
      </c>
      <c r="N321" s="8" cm="1">
        <f t="array" ref="N321">_xlfn.SWITCH(Table1[[#This Row],[Subscription Type]],"Basic",10,"Premium",10,"Business",25,"Enterprise",27)</f>
        <v>10</v>
      </c>
      <c r="O321" s="9">
        <f>IF(Table1[[#This Row],[Number of Users]]-Table1[[#This Row],[Licenses Bought]]&lt;0, 0, Table1[[#This Row],[Number of Users]]-Table1[[#This Row],[Licenses Bought]])</f>
        <v>2</v>
      </c>
      <c r="P321" s="8">
        <f>Table1[[#This Row],[Upsell $ Per Non-Paying User]] * Table1[[#This Row],[Non-Paying Users]]</f>
        <v>20</v>
      </c>
      <c r="Q321">
        <f>IF(Table1[[#This Row],[Sales Month]]=MAX(Table1[Sales Month]),Table1[[#This Row],[Upsell $ Per Non-Paying User]]*Table1[[#This Row],[Non-Paying Users]],0)</f>
        <v>0</v>
      </c>
      <c r="R321" t="str" cm="1">
        <f t="array" ref="R321">_xlfn.IFS(Table1[[#This Row],[Current Upsell $]]=0," ",Table1[[#This Row],[Current Upsell $]]&gt;=400,"High",Table1[[#This Row],[Current Upsell $]]&gt;=100,"Medium",Table1[[#This Row],[Current Upsell $]]&lt;100,"Low")</f>
        <v xml:space="preserve"> </v>
      </c>
      <c r="S321" t="str">
        <f>_xlfn.CONCAT(Table1[[#This Row],[Subscription Type]]," ",Table1[[#This Row],[Upsell Priorities ]], " ",TEXT(Table1[[#This Row],[Current Upsell $]],"$#,#"))</f>
        <v>Basic   $</v>
      </c>
      <c r="T321">
        <f>COUNTIF(Table1[Sales Month],Table1[[#This Row],[Sales Month]])</f>
        <v>153</v>
      </c>
    </row>
    <row r="322" spans="1:20" x14ac:dyDescent="0.2">
      <c r="A322">
        <v>100025</v>
      </c>
      <c r="B322" t="s">
        <v>3</v>
      </c>
      <c r="F322">
        <v>0</v>
      </c>
      <c r="G322">
        <v>2</v>
      </c>
      <c r="H322" s="1">
        <v>43922</v>
      </c>
      <c r="I322" s="1">
        <v>44378</v>
      </c>
      <c r="J322">
        <v>15</v>
      </c>
      <c r="K322">
        <v>0</v>
      </c>
      <c r="L322" s="1">
        <v>44197</v>
      </c>
      <c r="M322">
        <v>0</v>
      </c>
      <c r="N322" s="8" cm="1">
        <f t="array" ref="N322">_xlfn.SWITCH(Table1[[#This Row],[Subscription Type]],"Basic",10,"Premium",10,"Business",25,"Enterprise",27)</f>
        <v>10</v>
      </c>
      <c r="O322" s="9">
        <f>IF(Table1[[#This Row],[Number of Users]]-Table1[[#This Row],[Licenses Bought]]&lt;0, 0, Table1[[#This Row],[Number of Users]]-Table1[[#This Row],[Licenses Bought]])</f>
        <v>2</v>
      </c>
      <c r="P322" s="8">
        <f>Table1[[#This Row],[Upsell $ Per Non-Paying User]] * Table1[[#This Row],[Non-Paying Users]]</f>
        <v>20</v>
      </c>
      <c r="Q322">
        <f>IF(Table1[[#This Row],[Sales Month]]=MAX(Table1[Sales Month]),Table1[[#This Row],[Upsell $ Per Non-Paying User]]*Table1[[#This Row],[Non-Paying Users]],0)</f>
        <v>0</v>
      </c>
      <c r="R322" t="str" cm="1">
        <f t="array" ref="R322">_xlfn.IFS(Table1[[#This Row],[Current Upsell $]]=0," ",Table1[[#This Row],[Current Upsell $]]&gt;=400,"High",Table1[[#This Row],[Current Upsell $]]&gt;=100,"Medium",Table1[[#This Row],[Current Upsell $]]&lt;100,"Low")</f>
        <v xml:space="preserve"> </v>
      </c>
      <c r="S322" t="str">
        <f>_xlfn.CONCAT(Table1[[#This Row],[Subscription Type]]," ",Table1[[#This Row],[Upsell Priorities ]], " ",TEXT(Table1[[#This Row],[Current Upsell $]],"$#,#"))</f>
        <v>Basic   $</v>
      </c>
      <c r="T322">
        <f>COUNTIF(Table1[Sales Month],Table1[[#This Row],[Sales Month]])</f>
        <v>158</v>
      </c>
    </row>
    <row r="323" spans="1:20" x14ac:dyDescent="0.2">
      <c r="A323">
        <v>100025</v>
      </c>
      <c r="B323" t="s">
        <v>3</v>
      </c>
      <c r="F323">
        <v>0</v>
      </c>
      <c r="G323">
        <v>2</v>
      </c>
      <c r="H323" s="1">
        <v>43922</v>
      </c>
      <c r="I323" s="1">
        <v>44378</v>
      </c>
      <c r="J323">
        <v>15</v>
      </c>
      <c r="K323">
        <v>0</v>
      </c>
      <c r="L323" s="1">
        <v>44228</v>
      </c>
      <c r="M323">
        <v>0</v>
      </c>
      <c r="N323" s="8" cm="1">
        <f t="array" ref="N323">_xlfn.SWITCH(Table1[[#This Row],[Subscription Type]],"Basic",10,"Premium",10,"Business",25,"Enterprise",27)</f>
        <v>10</v>
      </c>
      <c r="O323" s="9">
        <f>IF(Table1[[#This Row],[Number of Users]]-Table1[[#This Row],[Licenses Bought]]&lt;0, 0, Table1[[#This Row],[Number of Users]]-Table1[[#This Row],[Licenses Bought]])</f>
        <v>2</v>
      </c>
      <c r="P323" s="8">
        <f>Table1[[#This Row],[Upsell $ Per Non-Paying User]] * Table1[[#This Row],[Non-Paying Users]]</f>
        <v>20</v>
      </c>
      <c r="Q323">
        <f>IF(Table1[[#This Row],[Sales Month]]=MAX(Table1[Sales Month]),Table1[[#This Row],[Upsell $ Per Non-Paying User]]*Table1[[#This Row],[Non-Paying Users]],0)</f>
        <v>0</v>
      </c>
      <c r="R323" t="str" cm="1">
        <f t="array" ref="R323">_xlfn.IFS(Table1[[#This Row],[Current Upsell $]]=0," ",Table1[[#This Row],[Current Upsell $]]&gt;=400,"High",Table1[[#This Row],[Current Upsell $]]&gt;=100,"Medium",Table1[[#This Row],[Current Upsell $]]&lt;100,"Low")</f>
        <v xml:space="preserve"> </v>
      </c>
      <c r="S323" t="str">
        <f>_xlfn.CONCAT(Table1[[#This Row],[Subscription Type]]," ",Table1[[#This Row],[Upsell Priorities ]], " ",TEXT(Table1[[#This Row],[Current Upsell $]],"$#,#"))</f>
        <v>Basic   $</v>
      </c>
      <c r="T323">
        <f>COUNTIF(Table1[Sales Month],Table1[[#This Row],[Sales Month]])</f>
        <v>175</v>
      </c>
    </row>
    <row r="324" spans="1:20" x14ac:dyDescent="0.2">
      <c r="A324">
        <v>100025</v>
      </c>
      <c r="B324" t="s">
        <v>3</v>
      </c>
      <c r="F324">
        <v>0</v>
      </c>
      <c r="G324">
        <v>2</v>
      </c>
      <c r="H324" s="1">
        <v>43922</v>
      </c>
      <c r="I324" s="1">
        <v>44378</v>
      </c>
      <c r="J324">
        <v>15</v>
      </c>
      <c r="K324">
        <v>0</v>
      </c>
      <c r="L324" s="1">
        <v>44256</v>
      </c>
      <c r="M324">
        <v>0</v>
      </c>
      <c r="N324" s="8" cm="1">
        <f t="array" ref="N324">_xlfn.SWITCH(Table1[[#This Row],[Subscription Type]],"Basic",10,"Premium",10,"Business",25,"Enterprise",27)</f>
        <v>10</v>
      </c>
      <c r="O324" s="9">
        <f>IF(Table1[[#This Row],[Number of Users]]-Table1[[#This Row],[Licenses Bought]]&lt;0, 0, Table1[[#This Row],[Number of Users]]-Table1[[#This Row],[Licenses Bought]])</f>
        <v>2</v>
      </c>
      <c r="P324" s="8">
        <f>Table1[[#This Row],[Upsell $ Per Non-Paying User]] * Table1[[#This Row],[Non-Paying Users]]</f>
        <v>20</v>
      </c>
      <c r="Q324">
        <f>IF(Table1[[#This Row],[Sales Month]]=MAX(Table1[Sales Month]),Table1[[#This Row],[Upsell $ Per Non-Paying User]]*Table1[[#This Row],[Non-Paying Users]],0)</f>
        <v>0</v>
      </c>
      <c r="R324" t="str" cm="1">
        <f t="array" ref="R324">_xlfn.IFS(Table1[[#This Row],[Current Upsell $]]=0," ",Table1[[#This Row],[Current Upsell $]]&gt;=400,"High",Table1[[#This Row],[Current Upsell $]]&gt;=100,"Medium",Table1[[#This Row],[Current Upsell $]]&lt;100,"Low")</f>
        <v xml:space="preserve"> </v>
      </c>
      <c r="S324" t="str">
        <f>_xlfn.CONCAT(Table1[[#This Row],[Subscription Type]]," ",Table1[[#This Row],[Upsell Priorities ]], " ",TEXT(Table1[[#This Row],[Current Upsell $]],"$#,#"))</f>
        <v>Basic   $</v>
      </c>
      <c r="T324">
        <f>COUNTIF(Table1[Sales Month],Table1[[#This Row],[Sales Month]])</f>
        <v>194</v>
      </c>
    </row>
    <row r="325" spans="1:20" x14ac:dyDescent="0.2">
      <c r="A325">
        <v>100025</v>
      </c>
      <c r="B325" t="s">
        <v>3</v>
      </c>
      <c r="F325">
        <v>0</v>
      </c>
      <c r="G325">
        <v>2</v>
      </c>
      <c r="H325" s="1">
        <v>43922</v>
      </c>
      <c r="I325" s="1">
        <v>44378</v>
      </c>
      <c r="J325">
        <v>15</v>
      </c>
      <c r="K325">
        <v>0</v>
      </c>
      <c r="L325" s="1">
        <v>44287</v>
      </c>
      <c r="M325">
        <v>0</v>
      </c>
      <c r="N325" s="8" cm="1">
        <f t="array" ref="N325">_xlfn.SWITCH(Table1[[#This Row],[Subscription Type]],"Basic",10,"Premium",10,"Business",25,"Enterprise",27)</f>
        <v>10</v>
      </c>
      <c r="O325" s="9">
        <f>IF(Table1[[#This Row],[Number of Users]]-Table1[[#This Row],[Licenses Bought]]&lt;0, 0, Table1[[#This Row],[Number of Users]]-Table1[[#This Row],[Licenses Bought]])</f>
        <v>2</v>
      </c>
      <c r="P325" s="8">
        <f>Table1[[#This Row],[Upsell $ Per Non-Paying User]] * Table1[[#This Row],[Non-Paying Users]]</f>
        <v>20</v>
      </c>
      <c r="Q325">
        <f>IF(Table1[[#This Row],[Sales Month]]=MAX(Table1[Sales Month]),Table1[[#This Row],[Upsell $ Per Non-Paying User]]*Table1[[#This Row],[Non-Paying Users]],0)</f>
        <v>0</v>
      </c>
      <c r="R325" t="str" cm="1">
        <f t="array" ref="R325">_xlfn.IFS(Table1[[#This Row],[Current Upsell $]]=0," ",Table1[[#This Row],[Current Upsell $]]&gt;=400,"High",Table1[[#This Row],[Current Upsell $]]&gt;=100,"Medium",Table1[[#This Row],[Current Upsell $]]&lt;100,"Low")</f>
        <v xml:space="preserve"> </v>
      </c>
      <c r="S325" t="str">
        <f>_xlfn.CONCAT(Table1[[#This Row],[Subscription Type]]," ",Table1[[#This Row],[Upsell Priorities ]], " ",TEXT(Table1[[#This Row],[Current Upsell $]],"$#,#"))</f>
        <v>Basic   $</v>
      </c>
      <c r="T325">
        <f>COUNTIF(Table1[Sales Month],Table1[[#This Row],[Sales Month]])</f>
        <v>208</v>
      </c>
    </row>
    <row r="326" spans="1:20" x14ac:dyDescent="0.2">
      <c r="A326">
        <v>100025</v>
      </c>
      <c r="B326" t="s">
        <v>3</v>
      </c>
      <c r="F326">
        <v>0</v>
      </c>
      <c r="G326">
        <v>1</v>
      </c>
      <c r="H326" s="1">
        <v>43922</v>
      </c>
      <c r="I326" s="1">
        <v>44378</v>
      </c>
      <c r="J326">
        <v>15</v>
      </c>
      <c r="K326">
        <v>0</v>
      </c>
      <c r="L326" s="1">
        <v>44317</v>
      </c>
      <c r="M326">
        <v>0</v>
      </c>
      <c r="N326" s="8" cm="1">
        <f t="array" ref="N326">_xlfn.SWITCH(Table1[[#This Row],[Subscription Type]],"Basic",10,"Premium",10,"Business",25,"Enterprise",27)</f>
        <v>10</v>
      </c>
      <c r="O326" s="9">
        <f>IF(Table1[[#This Row],[Number of Users]]-Table1[[#This Row],[Licenses Bought]]&lt;0, 0, Table1[[#This Row],[Number of Users]]-Table1[[#This Row],[Licenses Bought]])</f>
        <v>1</v>
      </c>
      <c r="P326" s="8">
        <f>Table1[[#This Row],[Upsell $ Per Non-Paying User]] * Table1[[#This Row],[Non-Paying Users]]</f>
        <v>10</v>
      </c>
      <c r="Q326">
        <f>IF(Table1[[#This Row],[Sales Month]]=MAX(Table1[Sales Month]),Table1[[#This Row],[Upsell $ Per Non-Paying User]]*Table1[[#This Row],[Non-Paying Users]],0)</f>
        <v>0</v>
      </c>
      <c r="R326" t="str" cm="1">
        <f t="array" ref="R326">_xlfn.IFS(Table1[[#This Row],[Current Upsell $]]=0," ",Table1[[#This Row],[Current Upsell $]]&gt;=400,"High",Table1[[#This Row],[Current Upsell $]]&gt;=100,"Medium",Table1[[#This Row],[Current Upsell $]]&lt;100,"Low")</f>
        <v xml:space="preserve"> </v>
      </c>
      <c r="S326" t="str">
        <f>_xlfn.CONCAT(Table1[[#This Row],[Subscription Type]]," ",Table1[[#This Row],[Upsell Priorities ]], " ",TEXT(Table1[[#This Row],[Current Upsell $]],"$#,#"))</f>
        <v>Basic   $</v>
      </c>
      <c r="T326">
        <f>COUNTIF(Table1[Sales Month],Table1[[#This Row],[Sales Month]])</f>
        <v>249</v>
      </c>
    </row>
    <row r="327" spans="1:20" x14ac:dyDescent="0.2">
      <c r="A327">
        <v>100025</v>
      </c>
      <c r="B327" t="s">
        <v>3</v>
      </c>
      <c r="F327">
        <v>0</v>
      </c>
      <c r="G327">
        <v>2</v>
      </c>
      <c r="H327" s="1">
        <v>43922</v>
      </c>
      <c r="I327" s="1">
        <v>44378</v>
      </c>
      <c r="J327">
        <v>15</v>
      </c>
      <c r="K327">
        <v>0</v>
      </c>
      <c r="L327" s="1">
        <v>44348</v>
      </c>
      <c r="M327">
        <v>0</v>
      </c>
      <c r="N327" s="8" cm="1">
        <f t="array" ref="N327">_xlfn.SWITCH(Table1[[#This Row],[Subscription Type]],"Basic",10,"Premium",10,"Business",25,"Enterprise",27)</f>
        <v>10</v>
      </c>
      <c r="O327" s="9">
        <f>IF(Table1[[#This Row],[Number of Users]]-Table1[[#This Row],[Licenses Bought]]&lt;0, 0, Table1[[#This Row],[Number of Users]]-Table1[[#This Row],[Licenses Bought]])</f>
        <v>2</v>
      </c>
      <c r="P327" s="8">
        <f>Table1[[#This Row],[Upsell $ Per Non-Paying User]] * Table1[[#This Row],[Non-Paying Users]]</f>
        <v>20</v>
      </c>
      <c r="Q327">
        <f>IF(Table1[[#This Row],[Sales Month]]=MAX(Table1[Sales Month]),Table1[[#This Row],[Upsell $ Per Non-Paying User]]*Table1[[#This Row],[Non-Paying Users]],0)</f>
        <v>20</v>
      </c>
      <c r="R327" t="str" cm="1">
        <f t="array" ref="R327">_xlfn.IFS(Table1[[#This Row],[Current Upsell $]]=0," ",Table1[[#This Row],[Current Upsell $]]&gt;=400,"High",Table1[[#This Row],[Current Upsell $]]&gt;=100,"Medium",Table1[[#This Row],[Current Upsell $]]&lt;100,"Low")</f>
        <v>Low</v>
      </c>
      <c r="S327" t="str">
        <f>_xlfn.CONCAT(Table1[[#This Row],[Subscription Type]]," ",Table1[[#This Row],[Upsell Priorities ]], " ",TEXT(Table1[[#This Row],[Current Upsell $]],"$#,#"))</f>
        <v>Basic Low $20</v>
      </c>
      <c r="T327">
        <f>COUNTIF(Table1[Sales Month],Table1[[#This Row],[Sales Month]])</f>
        <v>307</v>
      </c>
    </row>
    <row r="328" spans="1:20" x14ac:dyDescent="0.2">
      <c r="A328">
        <v>100026</v>
      </c>
      <c r="B328" t="s">
        <v>3</v>
      </c>
      <c r="D328" s="1"/>
      <c r="E328" s="1"/>
      <c r="F328">
        <v>0</v>
      </c>
      <c r="G328">
        <v>35</v>
      </c>
      <c r="H328" s="1">
        <v>43952</v>
      </c>
      <c r="I328" s="1">
        <v>44378</v>
      </c>
      <c r="J328">
        <v>14</v>
      </c>
      <c r="K328">
        <v>0</v>
      </c>
      <c r="L328" s="1">
        <v>43952</v>
      </c>
      <c r="M328">
        <v>0</v>
      </c>
      <c r="N328" s="8" cm="1">
        <f t="array" ref="N328">_xlfn.SWITCH(Table1[[#This Row],[Subscription Type]],"Basic",10,"Premium",10,"Business",25,"Enterprise",27)</f>
        <v>10</v>
      </c>
      <c r="O328" s="9">
        <f>IF(Table1[[#This Row],[Number of Users]]-Table1[[#This Row],[Licenses Bought]]&lt;0, 0, Table1[[#This Row],[Number of Users]]-Table1[[#This Row],[Licenses Bought]])</f>
        <v>35</v>
      </c>
      <c r="P328" s="8">
        <f>Table1[[#This Row],[Upsell $ Per Non-Paying User]] * Table1[[#This Row],[Non-Paying Users]]</f>
        <v>350</v>
      </c>
      <c r="Q328">
        <f>IF(Table1[[#This Row],[Sales Month]]=MAX(Table1[Sales Month]),Table1[[#This Row],[Upsell $ Per Non-Paying User]]*Table1[[#This Row],[Non-Paying Users]],0)</f>
        <v>0</v>
      </c>
      <c r="R328" t="str" cm="1">
        <f t="array" ref="R328">_xlfn.IFS(Table1[[#This Row],[Current Upsell $]]=0," ",Table1[[#This Row],[Current Upsell $]]&gt;=400,"High",Table1[[#This Row],[Current Upsell $]]&gt;=100,"Medium",Table1[[#This Row],[Current Upsell $]]&lt;100,"Low")</f>
        <v xml:space="preserve"> </v>
      </c>
      <c r="S328" t="str">
        <f>_xlfn.CONCAT(Table1[[#This Row],[Subscription Type]]," ",Table1[[#This Row],[Upsell Priorities ]], " ",TEXT(Table1[[#This Row],[Current Upsell $]],"$#,#"))</f>
        <v>Basic   $</v>
      </c>
      <c r="T328">
        <f>COUNTIF(Table1[Sales Month],Table1[[#This Row],[Sales Month]])</f>
        <v>34</v>
      </c>
    </row>
    <row r="329" spans="1:20" x14ac:dyDescent="0.2">
      <c r="A329">
        <v>100026</v>
      </c>
      <c r="B329" t="s">
        <v>0</v>
      </c>
      <c r="D329" s="1"/>
      <c r="E329" s="1"/>
      <c r="F329">
        <v>11</v>
      </c>
      <c r="G329">
        <v>32</v>
      </c>
      <c r="H329" s="1">
        <v>43952</v>
      </c>
      <c r="I329" s="1">
        <v>44378</v>
      </c>
      <c r="J329">
        <v>14</v>
      </c>
      <c r="K329">
        <v>0</v>
      </c>
      <c r="L329" s="1">
        <v>43983</v>
      </c>
      <c r="M329">
        <v>110</v>
      </c>
      <c r="N329" s="8" cm="1">
        <f t="array" ref="N329">_xlfn.SWITCH(Table1[[#This Row],[Subscription Type]],"Basic",10,"Premium",10,"Business",25,"Enterprise",27)</f>
        <v>10</v>
      </c>
      <c r="O329" s="9">
        <f>IF(Table1[[#This Row],[Number of Users]]-Table1[[#This Row],[Licenses Bought]]&lt;0, 0, Table1[[#This Row],[Number of Users]]-Table1[[#This Row],[Licenses Bought]])</f>
        <v>21</v>
      </c>
      <c r="P329" s="8">
        <f>Table1[[#This Row],[Upsell $ Per Non-Paying User]] * Table1[[#This Row],[Non-Paying Users]]</f>
        <v>210</v>
      </c>
      <c r="Q329">
        <f>IF(Table1[[#This Row],[Sales Month]]=MAX(Table1[Sales Month]),Table1[[#This Row],[Upsell $ Per Non-Paying User]]*Table1[[#This Row],[Non-Paying Users]],0)</f>
        <v>0</v>
      </c>
      <c r="R329" t="str" cm="1">
        <f t="array" ref="R329">_xlfn.IFS(Table1[[#This Row],[Current Upsell $]]=0," ",Table1[[#This Row],[Current Upsell $]]&gt;=400,"High",Table1[[#This Row],[Current Upsell $]]&gt;=100,"Medium",Table1[[#This Row],[Current Upsell $]]&lt;100,"Low")</f>
        <v xml:space="preserve"> </v>
      </c>
      <c r="S329" t="str">
        <f>_xlfn.CONCAT(Table1[[#This Row],[Subscription Type]]," ",Table1[[#This Row],[Upsell Priorities ]], " ",TEXT(Table1[[#This Row],[Current Upsell $]],"$#,#"))</f>
        <v>Premium   $</v>
      </c>
      <c r="T329">
        <f>COUNTIF(Table1[Sales Month],Table1[[#This Row],[Sales Month]])</f>
        <v>54</v>
      </c>
    </row>
    <row r="330" spans="1:20" x14ac:dyDescent="0.2">
      <c r="A330">
        <v>100026</v>
      </c>
      <c r="B330" t="s">
        <v>0</v>
      </c>
      <c r="D330" s="1"/>
      <c r="E330" s="1"/>
      <c r="F330">
        <v>27</v>
      </c>
      <c r="G330">
        <v>30</v>
      </c>
      <c r="H330" s="1">
        <v>43952</v>
      </c>
      <c r="I330" s="1">
        <v>44378</v>
      </c>
      <c r="J330">
        <v>14</v>
      </c>
      <c r="K330">
        <v>0</v>
      </c>
      <c r="L330" s="1">
        <v>44013</v>
      </c>
      <c r="M330">
        <v>270</v>
      </c>
      <c r="N330" s="8" cm="1">
        <f t="array" ref="N330">_xlfn.SWITCH(Table1[[#This Row],[Subscription Type]],"Basic",10,"Premium",10,"Business",25,"Enterprise",27)</f>
        <v>10</v>
      </c>
      <c r="O330" s="9">
        <f>IF(Table1[[#This Row],[Number of Users]]-Table1[[#This Row],[Licenses Bought]]&lt;0, 0, Table1[[#This Row],[Number of Users]]-Table1[[#This Row],[Licenses Bought]])</f>
        <v>3</v>
      </c>
      <c r="P330" s="8">
        <f>Table1[[#This Row],[Upsell $ Per Non-Paying User]] * Table1[[#This Row],[Non-Paying Users]]</f>
        <v>30</v>
      </c>
      <c r="Q330">
        <f>IF(Table1[[#This Row],[Sales Month]]=MAX(Table1[Sales Month]),Table1[[#This Row],[Upsell $ Per Non-Paying User]]*Table1[[#This Row],[Non-Paying Users]],0)</f>
        <v>0</v>
      </c>
      <c r="R330" t="str" cm="1">
        <f t="array" ref="R330">_xlfn.IFS(Table1[[#This Row],[Current Upsell $]]=0," ",Table1[[#This Row],[Current Upsell $]]&gt;=400,"High",Table1[[#This Row],[Current Upsell $]]&gt;=100,"Medium",Table1[[#This Row],[Current Upsell $]]&lt;100,"Low")</f>
        <v xml:space="preserve"> </v>
      </c>
      <c r="S330" t="str">
        <f>_xlfn.CONCAT(Table1[[#This Row],[Subscription Type]]," ",Table1[[#This Row],[Upsell Priorities ]], " ",TEXT(Table1[[#This Row],[Current Upsell $]],"$#,#"))</f>
        <v>Premium   $</v>
      </c>
      <c r="T330">
        <f>COUNTIF(Table1[Sales Month],Table1[[#This Row],[Sales Month]])</f>
        <v>76</v>
      </c>
    </row>
    <row r="331" spans="1:20" x14ac:dyDescent="0.2">
      <c r="A331">
        <v>100026</v>
      </c>
      <c r="B331" t="s">
        <v>0</v>
      </c>
      <c r="D331" s="1"/>
      <c r="E331" s="1"/>
      <c r="F331">
        <v>27</v>
      </c>
      <c r="G331">
        <v>38</v>
      </c>
      <c r="H331" s="1">
        <v>43952</v>
      </c>
      <c r="I331" s="1">
        <v>44378</v>
      </c>
      <c r="J331">
        <v>14</v>
      </c>
      <c r="K331">
        <v>0</v>
      </c>
      <c r="L331" s="1">
        <v>44044</v>
      </c>
      <c r="M331">
        <v>270</v>
      </c>
      <c r="N331" s="8" cm="1">
        <f t="array" ref="N331">_xlfn.SWITCH(Table1[[#This Row],[Subscription Type]],"Basic",10,"Premium",10,"Business",25,"Enterprise",27)</f>
        <v>10</v>
      </c>
      <c r="O331" s="9">
        <f>IF(Table1[[#This Row],[Number of Users]]-Table1[[#This Row],[Licenses Bought]]&lt;0, 0, Table1[[#This Row],[Number of Users]]-Table1[[#This Row],[Licenses Bought]])</f>
        <v>11</v>
      </c>
      <c r="P331" s="8">
        <f>Table1[[#This Row],[Upsell $ Per Non-Paying User]] * Table1[[#This Row],[Non-Paying Users]]</f>
        <v>110</v>
      </c>
      <c r="Q331">
        <f>IF(Table1[[#This Row],[Sales Month]]=MAX(Table1[Sales Month]),Table1[[#This Row],[Upsell $ Per Non-Paying User]]*Table1[[#This Row],[Non-Paying Users]],0)</f>
        <v>0</v>
      </c>
      <c r="R331" t="str" cm="1">
        <f t="array" ref="R331">_xlfn.IFS(Table1[[#This Row],[Current Upsell $]]=0," ",Table1[[#This Row],[Current Upsell $]]&gt;=400,"High",Table1[[#This Row],[Current Upsell $]]&gt;=100,"Medium",Table1[[#This Row],[Current Upsell $]]&lt;100,"Low")</f>
        <v xml:space="preserve"> </v>
      </c>
      <c r="S331" t="str">
        <f>_xlfn.CONCAT(Table1[[#This Row],[Subscription Type]]," ",Table1[[#This Row],[Upsell Priorities ]], " ",TEXT(Table1[[#This Row],[Current Upsell $]],"$#,#"))</f>
        <v>Premium   $</v>
      </c>
      <c r="T331">
        <f>COUNTIF(Table1[Sales Month],Table1[[#This Row],[Sales Month]])</f>
        <v>104</v>
      </c>
    </row>
    <row r="332" spans="1:20" x14ac:dyDescent="0.2">
      <c r="A332">
        <v>100026</v>
      </c>
      <c r="B332" t="s">
        <v>0</v>
      </c>
      <c r="D332" s="1"/>
      <c r="E332" s="1"/>
      <c r="F332">
        <v>27</v>
      </c>
      <c r="G332">
        <v>30</v>
      </c>
      <c r="H332" s="1">
        <v>43952</v>
      </c>
      <c r="I332" s="1">
        <v>44378</v>
      </c>
      <c r="J332">
        <v>14</v>
      </c>
      <c r="K332">
        <v>0</v>
      </c>
      <c r="L332" s="1">
        <v>44075</v>
      </c>
      <c r="M332">
        <v>270</v>
      </c>
      <c r="N332" s="8" cm="1">
        <f t="array" ref="N332">_xlfn.SWITCH(Table1[[#This Row],[Subscription Type]],"Basic",10,"Premium",10,"Business",25,"Enterprise",27)</f>
        <v>10</v>
      </c>
      <c r="O332" s="9">
        <f>IF(Table1[[#This Row],[Number of Users]]-Table1[[#This Row],[Licenses Bought]]&lt;0, 0, Table1[[#This Row],[Number of Users]]-Table1[[#This Row],[Licenses Bought]])</f>
        <v>3</v>
      </c>
      <c r="P332" s="8">
        <f>Table1[[#This Row],[Upsell $ Per Non-Paying User]] * Table1[[#This Row],[Non-Paying Users]]</f>
        <v>30</v>
      </c>
      <c r="Q332">
        <f>IF(Table1[[#This Row],[Sales Month]]=MAX(Table1[Sales Month]),Table1[[#This Row],[Upsell $ Per Non-Paying User]]*Table1[[#This Row],[Non-Paying Users]],0)</f>
        <v>0</v>
      </c>
      <c r="R332" t="str" cm="1">
        <f t="array" ref="R332">_xlfn.IFS(Table1[[#This Row],[Current Upsell $]]=0," ",Table1[[#This Row],[Current Upsell $]]&gt;=400,"High",Table1[[#This Row],[Current Upsell $]]&gt;=100,"Medium",Table1[[#This Row],[Current Upsell $]]&lt;100,"Low")</f>
        <v xml:space="preserve"> </v>
      </c>
      <c r="S332" t="str">
        <f>_xlfn.CONCAT(Table1[[#This Row],[Subscription Type]]," ",Table1[[#This Row],[Upsell Priorities ]], " ",TEXT(Table1[[#This Row],[Current Upsell $]],"$#,#"))</f>
        <v>Premium   $</v>
      </c>
      <c r="T332">
        <f>COUNTIF(Table1[Sales Month],Table1[[#This Row],[Sales Month]])</f>
        <v>137</v>
      </c>
    </row>
    <row r="333" spans="1:20" x14ac:dyDescent="0.2">
      <c r="A333">
        <v>100026</v>
      </c>
      <c r="B333" t="s">
        <v>0</v>
      </c>
      <c r="D333" s="1"/>
      <c r="E333" s="1"/>
      <c r="F333">
        <v>27</v>
      </c>
      <c r="G333">
        <v>30</v>
      </c>
      <c r="H333" s="1">
        <v>43952</v>
      </c>
      <c r="I333" s="1">
        <v>44378</v>
      </c>
      <c r="J333">
        <v>14</v>
      </c>
      <c r="K333">
        <v>0</v>
      </c>
      <c r="L333" s="1">
        <v>44105</v>
      </c>
      <c r="M333">
        <v>270</v>
      </c>
      <c r="N333" s="8" cm="1">
        <f t="array" ref="N333">_xlfn.SWITCH(Table1[[#This Row],[Subscription Type]],"Basic",10,"Premium",10,"Business",25,"Enterprise",27)</f>
        <v>10</v>
      </c>
      <c r="O333" s="9">
        <f>IF(Table1[[#This Row],[Number of Users]]-Table1[[#This Row],[Licenses Bought]]&lt;0, 0, Table1[[#This Row],[Number of Users]]-Table1[[#This Row],[Licenses Bought]])</f>
        <v>3</v>
      </c>
      <c r="P333" s="8">
        <f>Table1[[#This Row],[Upsell $ Per Non-Paying User]] * Table1[[#This Row],[Non-Paying Users]]</f>
        <v>30</v>
      </c>
      <c r="Q333">
        <f>IF(Table1[[#This Row],[Sales Month]]=MAX(Table1[Sales Month]),Table1[[#This Row],[Upsell $ Per Non-Paying User]]*Table1[[#This Row],[Non-Paying Users]],0)</f>
        <v>0</v>
      </c>
      <c r="R333" t="str" cm="1">
        <f t="array" ref="R333">_xlfn.IFS(Table1[[#This Row],[Current Upsell $]]=0," ",Table1[[#This Row],[Current Upsell $]]&gt;=400,"High",Table1[[#This Row],[Current Upsell $]]&gt;=100,"Medium",Table1[[#This Row],[Current Upsell $]]&lt;100,"Low")</f>
        <v xml:space="preserve"> </v>
      </c>
      <c r="S333" t="str">
        <f>_xlfn.CONCAT(Table1[[#This Row],[Subscription Type]]," ",Table1[[#This Row],[Upsell Priorities ]], " ",TEXT(Table1[[#This Row],[Current Upsell $]],"$#,#"))</f>
        <v>Premium   $</v>
      </c>
      <c r="T333">
        <f>COUNTIF(Table1[Sales Month],Table1[[#This Row],[Sales Month]])</f>
        <v>147</v>
      </c>
    </row>
    <row r="334" spans="1:20" x14ac:dyDescent="0.2">
      <c r="A334">
        <v>100026</v>
      </c>
      <c r="B334" t="s">
        <v>0</v>
      </c>
      <c r="D334" s="1"/>
      <c r="E334" s="1"/>
      <c r="F334">
        <v>27</v>
      </c>
      <c r="G334">
        <v>32</v>
      </c>
      <c r="H334" s="1">
        <v>43952</v>
      </c>
      <c r="I334" s="1">
        <v>44378</v>
      </c>
      <c r="J334">
        <v>14</v>
      </c>
      <c r="K334">
        <v>0</v>
      </c>
      <c r="L334" s="1">
        <v>44136</v>
      </c>
      <c r="M334">
        <v>270</v>
      </c>
      <c r="N334" s="8" cm="1">
        <f t="array" ref="N334">_xlfn.SWITCH(Table1[[#This Row],[Subscription Type]],"Basic",10,"Premium",10,"Business",25,"Enterprise",27)</f>
        <v>10</v>
      </c>
      <c r="O334" s="9">
        <f>IF(Table1[[#This Row],[Number of Users]]-Table1[[#This Row],[Licenses Bought]]&lt;0, 0, Table1[[#This Row],[Number of Users]]-Table1[[#This Row],[Licenses Bought]])</f>
        <v>5</v>
      </c>
      <c r="P334" s="8">
        <f>Table1[[#This Row],[Upsell $ Per Non-Paying User]] * Table1[[#This Row],[Non-Paying Users]]</f>
        <v>50</v>
      </c>
      <c r="Q334">
        <f>IF(Table1[[#This Row],[Sales Month]]=MAX(Table1[Sales Month]),Table1[[#This Row],[Upsell $ Per Non-Paying User]]*Table1[[#This Row],[Non-Paying Users]],0)</f>
        <v>0</v>
      </c>
      <c r="R334" t="str" cm="1">
        <f t="array" ref="R334">_xlfn.IFS(Table1[[#This Row],[Current Upsell $]]=0," ",Table1[[#This Row],[Current Upsell $]]&gt;=400,"High",Table1[[#This Row],[Current Upsell $]]&gt;=100,"Medium",Table1[[#This Row],[Current Upsell $]]&lt;100,"Low")</f>
        <v xml:space="preserve"> </v>
      </c>
      <c r="S334" t="str">
        <f>_xlfn.CONCAT(Table1[[#This Row],[Subscription Type]]," ",Table1[[#This Row],[Upsell Priorities ]], " ",TEXT(Table1[[#This Row],[Current Upsell $]],"$#,#"))</f>
        <v>Premium   $</v>
      </c>
      <c r="T334">
        <f>COUNTIF(Table1[Sales Month],Table1[[#This Row],[Sales Month]])</f>
        <v>146</v>
      </c>
    </row>
    <row r="335" spans="1:20" x14ac:dyDescent="0.2">
      <c r="A335">
        <v>100026</v>
      </c>
      <c r="B335" t="s">
        <v>0</v>
      </c>
      <c r="D335" s="1"/>
      <c r="E335" s="1"/>
      <c r="F335">
        <v>27</v>
      </c>
      <c r="G335">
        <v>33</v>
      </c>
      <c r="H335" s="1">
        <v>43952</v>
      </c>
      <c r="I335" s="1">
        <v>44378</v>
      </c>
      <c r="J335">
        <v>14</v>
      </c>
      <c r="K335">
        <v>0</v>
      </c>
      <c r="L335" s="1">
        <v>44166</v>
      </c>
      <c r="M335">
        <v>270</v>
      </c>
      <c r="N335" s="8" cm="1">
        <f t="array" ref="N335">_xlfn.SWITCH(Table1[[#This Row],[Subscription Type]],"Basic",10,"Premium",10,"Business",25,"Enterprise",27)</f>
        <v>10</v>
      </c>
      <c r="O335" s="9">
        <f>IF(Table1[[#This Row],[Number of Users]]-Table1[[#This Row],[Licenses Bought]]&lt;0, 0, Table1[[#This Row],[Number of Users]]-Table1[[#This Row],[Licenses Bought]])</f>
        <v>6</v>
      </c>
      <c r="P335" s="8">
        <f>Table1[[#This Row],[Upsell $ Per Non-Paying User]] * Table1[[#This Row],[Non-Paying Users]]</f>
        <v>60</v>
      </c>
      <c r="Q335">
        <f>IF(Table1[[#This Row],[Sales Month]]=MAX(Table1[Sales Month]),Table1[[#This Row],[Upsell $ Per Non-Paying User]]*Table1[[#This Row],[Non-Paying Users]],0)</f>
        <v>0</v>
      </c>
      <c r="R335" t="str" cm="1">
        <f t="array" ref="R335">_xlfn.IFS(Table1[[#This Row],[Current Upsell $]]=0," ",Table1[[#This Row],[Current Upsell $]]&gt;=400,"High",Table1[[#This Row],[Current Upsell $]]&gt;=100,"Medium",Table1[[#This Row],[Current Upsell $]]&lt;100,"Low")</f>
        <v xml:space="preserve"> </v>
      </c>
      <c r="S335" t="str">
        <f>_xlfn.CONCAT(Table1[[#This Row],[Subscription Type]]," ",Table1[[#This Row],[Upsell Priorities ]], " ",TEXT(Table1[[#This Row],[Current Upsell $]],"$#,#"))</f>
        <v>Premium   $</v>
      </c>
      <c r="T335">
        <f>COUNTIF(Table1[Sales Month],Table1[[#This Row],[Sales Month]])</f>
        <v>153</v>
      </c>
    </row>
    <row r="336" spans="1:20" x14ac:dyDescent="0.2">
      <c r="A336">
        <v>100026</v>
      </c>
      <c r="B336" t="s">
        <v>0</v>
      </c>
      <c r="D336" s="1"/>
      <c r="E336" s="1"/>
      <c r="F336">
        <v>27</v>
      </c>
      <c r="G336">
        <v>33</v>
      </c>
      <c r="H336" s="1">
        <v>43952</v>
      </c>
      <c r="I336" s="1">
        <v>44378</v>
      </c>
      <c r="J336">
        <v>14</v>
      </c>
      <c r="K336">
        <v>0</v>
      </c>
      <c r="L336" s="1">
        <v>44197</v>
      </c>
      <c r="M336">
        <v>270</v>
      </c>
      <c r="N336" s="8" cm="1">
        <f t="array" ref="N336">_xlfn.SWITCH(Table1[[#This Row],[Subscription Type]],"Basic",10,"Premium",10,"Business",25,"Enterprise",27)</f>
        <v>10</v>
      </c>
      <c r="O336" s="9">
        <f>IF(Table1[[#This Row],[Number of Users]]-Table1[[#This Row],[Licenses Bought]]&lt;0, 0, Table1[[#This Row],[Number of Users]]-Table1[[#This Row],[Licenses Bought]])</f>
        <v>6</v>
      </c>
      <c r="P336" s="8">
        <f>Table1[[#This Row],[Upsell $ Per Non-Paying User]] * Table1[[#This Row],[Non-Paying Users]]</f>
        <v>60</v>
      </c>
      <c r="Q336">
        <f>IF(Table1[[#This Row],[Sales Month]]=MAX(Table1[Sales Month]),Table1[[#This Row],[Upsell $ Per Non-Paying User]]*Table1[[#This Row],[Non-Paying Users]],0)</f>
        <v>0</v>
      </c>
      <c r="R336" t="str" cm="1">
        <f t="array" ref="R336">_xlfn.IFS(Table1[[#This Row],[Current Upsell $]]=0," ",Table1[[#This Row],[Current Upsell $]]&gt;=400,"High",Table1[[#This Row],[Current Upsell $]]&gt;=100,"Medium",Table1[[#This Row],[Current Upsell $]]&lt;100,"Low")</f>
        <v xml:space="preserve"> </v>
      </c>
      <c r="S336" t="str">
        <f>_xlfn.CONCAT(Table1[[#This Row],[Subscription Type]]," ",Table1[[#This Row],[Upsell Priorities ]], " ",TEXT(Table1[[#This Row],[Current Upsell $]],"$#,#"))</f>
        <v>Premium   $</v>
      </c>
      <c r="T336">
        <f>COUNTIF(Table1[Sales Month],Table1[[#This Row],[Sales Month]])</f>
        <v>158</v>
      </c>
    </row>
    <row r="337" spans="1:20" x14ac:dyDescent="0.2">
      <c r="A337">
        <v>100026</v>
      </c>
      <c r="B337" t="s">
        <v>0</v>
      </c>
      <c r="D337" s="1"/>
      <c r="E337" s="1"/>
      <c r="F337">
        <v>27</v>
      </c>
      <c r="G337">
        <v>30</v>
      </c>
      <c r="H337" s="1">
        <v>43952</v>
      </c>
      <c r="I337" s="1">
        <v>44378</v>
      </c>
      <c r="J337">
        <v>14</v>
      </c>
      <c r="K337">
        <v>0</v>
      </c>
      <c r="L337" s="1">
        <v>44228</v>
      </c>
      <c r="M337">
        <v>270</v>
      </c>
      <c r="N337" s="8" cm="1">
        <f t="array" ref="N337">_xlfn.SWITCH(Table1[[#This Row],[Subscription Type]],"Basic",10,"Premium",10,"Business",25,"Enterprise",27)</f>
        <v>10</v>
      </c>
      <c r="O337" s="9">
        <f>IF(Table1[[#This Row],[Number of Users]]-Table1[[#This Row],[Licenses Bought]]&lt;0, 0, Table1[[#This Row],[Number of Users]]-Table1[[#This Row],[Licenses Bought]])</f>
        <v>3</v>
      </c>
      <c r="P337" s="8">
        <f>Table1[[#This Row],[Upsell $ Per Non-Paying User]] * Table1[[#This Row],[Non-Paying Users]]</f>
        <v>30</v>
      </c>
      <c r="Q337">
        <f>IF(Table1[[#This Row],[Sales Month]]=MAX(Table1[Sales Month]),Table1[[#This Row],[Upsell $ Per Non-Paying User]]*Table1[[#This Row],[Non-Paying Users]],0)</f>
        <v>0</v>
      </c>
      <c r="R337" t="str" cm="1">
        <f t="array" ref="R337">_xlfn.IFS(Table1[[#This Row],[Current Upsell $]]=0," ",Table1[[#This Row],[Current Upsell $]]&gt;=400,"High",Table1[[#This Row],[Current Upsell $]]&gt;=100,"Medium",Table1[[#This Row],[Current Upsell $]]&lt;100,"Low")</f>
        <v xml:space="preserve"> </v>
      </c>
      <c r="S337" t="str">
        <f>_xlfn.CONCAT(Table1[[#This Row],[Subscription Type]]," ",Table1[[#This Row],[Upsell Priorities ]], " ",TEXT(Table1[[#This Row],[Current Upsell $]],"$#,#"))</f>
        <v>Premium   $</v>
      </c>
      <c r="T337">
        <f>COUNTIF(Table1[Sales Month],Table1[[#This Row],[Sales Month]])</f>
        <v>175</v>
      </c>
    </row>
    <row r="338" spans="1:20" x14ac:dyDescent="0.2">
      <c r="A338">
        <v>100026</v>
      </c>
      <c r="B338" t="s">
        <v>0</v>
      </c>
      <c r="D338" s="1"/>
      <c r="E338" s="1"/>
      <c r="F338">
        <v>27</v>
      </c>
      <c r="G338">
        <v>28</v>
      </c>
      <c r="H338" s="1">
        <v>43952</v>
      </c>
      <c r="I338" s="1">
        <v>44378</v>
      </c>
      <c r="J338">
        <v>14</v>
      </c>
      <c r="K338">
        <v>0</v>
      </c>
      <c r="L338" s="1">
        <v>44256</v>
      </c>
      <c r="M338">
        <v>270</v>
      </c>
      <c r="N338" s="8" cm="1">
        <f t="array" ref="N338">_xlfn.SWITCH(Table1[[#This Row],[Subscription Type]],"Basic",10,"Premium",10,"Business",25,"Enterprise",27)</f>
        <v>10</v>
      </c>
      <c r="O338" s="9">
        <f>IF(Table1[[#This Row],[Number of Users]]-Table1[[#This Row],[Licenses Bought]]&lt;0, 0, Table1[[#This Row],[Number of Users]]-Table1[[#This Row],[Licenses Bought]])</f>
        <v>1</v>
      </c>
      <c r="P338" s="8">
        <f>Table1[[#This Row],[Upsell $ Per Non-Paying User]] * Table1[[#This Row],[Non-Paying Users]]</f>
        <v>10</v>
      </c>
      <c r="Q338">
        <f>IF(Table1[[#This Row],[Sales Month]]=MAX(Table1[Sales Month]),Table1[[#This Row],[Upsell $ Per Non-Paying User]]*Table1[[#This Row],[Non-Paying Users]],0)</f>
        <v>0</v>
      </c>
      <c r="R338" t="str" cm="1">
        <f t="array" ref="R338">_xlfn.IFS(Table1[[#This Row],[Current Upsell $]]=0," ",Table1[[#This Row],[Current Upsell $]]&gt;=400,"High",Table1[[#This Row],[Current Upsell $]]&gt;=100,"Medium",Table1[[#This Row],[Current Upsell $]]&lt;100,"Low")</f>
        <v xml:space="preserve"> </v>
      </c>
      <c r="S338" t="str">
        <f>_xlfn.CONCAT(Table1[[#This Row],[Subscription Type]]," ",Table1[[#This Row],[Upsell Priorities ]], " ",TEXT(Table1[[#This Row],[Current Upsell $]],"$#,#"))</f>
        <v>Premium   $</v>
      </c>
      <c r="T338">
        <f>COUNTIF(Table1[Sales Month],Table1[[#This Row],[Sales Month]])</f>
        <v>194</v>
      </c>
    </row>
    <row r="339" spans="1:20" x14ac:dyDescent="0.2">
      <c r="A339">
        <v>100026</v>
      </c>
      <c r="B339" t="s">
        <v>0</v>
      </c>
      <c r="D339" s="1"/>
      <c r="E339" s="1"/>
      <c r="F339">
        <v>27</v>
      </c>
      <c r="G339">
        <v>36</v>
      </c>
      <c r="H339" s="1">
        <v>43952</v>
      </c>
      <c r="I339" s="1">
        <v>44378</v>
      </c>
      <c r="J339">
        <v>14</v>
      </c>
      <c r="K339">
        <v>0</v>
      </c>
      <c r="L339" s="1">
        <v>44287</v>
      </c>
      <c r="M339">
        <v>270</v>
      </c>
      <c r="N339" s="8" cm="1">
        <f t="array" ref="N339">_xlfn.SWITCH(Table1[[#This Row],[Subscription Type]],"Basic",10,"Premium",10,"Business",25,"Enterprise",27)</f>
        <v>10</v>
      </c>
      <c r="O339" s="9">
        <f>IF(Table1[[#This Row],[Number of Users]]-Table1[[#This Row],[Licenses Bought]]&lt;0, 0, Table1[[#This Row],[Number of Users]]-Table1[[#This Row],[Licenses Bought]])</f>
        <v>9</v>
      </c>
      <c r="P339" s="8">
        <f>Table1[[#This Row],[Upsell $ Per Non-Paying User]] * Table1[[#This Row],[Non-Paying Users]]</f>
        <v>90</v>
      </c>
      <c r="Q339">
        <f>IF(Table1[[#This Row],[Sales Month]]=MAX(Table1[Sales Month]),Table1[[#This Row],[Upsell $ Per Non-Paying User]]*Table1[[#This Row],[Non-Paying Users]],0)</f>
        <v>0</v>
      </c>
      <c r="R339" t="str" cm="1">
        <f t="array" ref="R339">_xlfn.IFS(Table1[[#This Row],[Current Upsell $]]=0," ",Table1[[#This Row],[Current Upsell $]]&gt;=400,"High",Table1[[#This Row],[Current Upsell $]]&gt;=100,"Medium",Table1[[#This Row],[Current Upsell $]]&lt;100,"Low")</f>
        <v xml:space="preserve"> </v>
      </c>
      <c r="S339" t="str">
        <f>_xlfn.CONCAT(Table1[[#This Row],[Subscription Type]]," ",Table1[[#This Row],[Upsell Priorities ]], " ",TEXT(Table1[[#This Row],[Current Upsell $]],"$#,#"))</f>
        <v>Premium   $</v>
      </c>
      <c r="T339">
        <f>COUNTIF(Table1[Sales Month],Table1[[#This Row],[Sales Month]])</f>
        <v>208</v>
      </c>
    </row>
    <row r="340" spans="1:20" x14ac:dyDescent="0.2">
      <c r="A340">
        <v>100026</v>
      </c>
      <c r="B340" t="s">
        <v>0</v>
      </c>
      <c r="D340" s="1"/>
      <c r="E340" s="1"/>
      <c r="F340">
        <v>27</v>
      </c>
      <c r="G340">
        <v>36</v>
      </c>
      <c r="H340" s="1">
        <v>43952</v>
      </c>
      <c r="I340" s="1">
        <v>44378</v>
      </c>
      <c r="J340">
        <v>14</v>
      </c>
      <c r="K340">
        <v>0</v>
      </c>
      <c r="L340" s="1">
        <v>44317</v>
      </c>
      <c r="M340">
        <v>270</v>
      </c>
      <c r="N340" s="8" cm="1">
        <f t="array" ref="N340">_xlfn.SWITCH(Table1[[#This Row],[Subscription Type]],"Basic",10,"Premium",10,"Business",25,"Enterprise",27)</f>
        <v>10</v>
      </c>
      <c r="O340" s="9">
        <f>IF(Table1[[#This Row],[Number of Users]]-Table1[[#This Row],[Licenses Bought]]&lt;0, 0, Table1[[#This Row],[Number of Users]]-Table1[[#This Row],[Licenses Bought]])</f>
        <v>9</v>
      </c>
      <c r="P340" s="8">
        <f>Table1[[#This Row],[Upsell $ Per Non-Paying User]] * Table1[[#This Row],[Non-Paying Users]]</f>
        <v>90</v>
      </c>
      <c r="Q340">
        <f>IF(Table1[[#This Row],[Sales Month]]=MAX(Table1[Sales Month]),Table1[[#This Row],[Upsell $ Per Non-Paying User]]*Table1[[#This Row],[Non-Paying Users]],0)</f>
        <v>0</v>
      </c>
      <c r="R340" t="str" cm="1">
        <f t="array" ref="R340">_xlfn.IFS(Table1[[#This Row],[Current Upsell $]]=0," ",Table1[[#This Row],[Current Upsell $]]&gt;=400,"High",Table1[[#This Row],[Current Upsell $]]&gt;=100,"Medium",Table1[[#This Row],[Current Upsell $]]&lt;100,"Low")</f>
        <v xml:space="preserve"> </v>
      </c>
      <c r="S340" t="str">
        <f>_xlfn.CONCAT(Table1[[#This Row],[Subscription Type]]," ",Table1[[#This Row],[Upsell Priorities ]], " ",TEXT(Table1[[#This Row],[Current Upsell $]],"$#,#"))</f>
        <v>Premium   $</v>
      </c>
      <c r="T340">
        <f>COUNTIF(Table1[Sales Month],Table1[[#This Row],[Sales Month]])</f>
        <v>249</v>
      </c>
    </row>
    <row r="341" spans="1:20" x14ac:dyDescent="0.2">
      <c r="A341">
        <v>100026</v>
      </c>
      <c r="B341" t="s">
        <v>0</v>
      </c>
      <c r="D341" s="1"/>
      <c r="E341" s="1"/>
      <c r="F341">
        <v>27</v>
      </c>
      <c r="G341">
        <v>32</v>
      </c>
      <c r="H341" s="1">
        <v>43952</v>
      </c>
      <c r="I341" s="1">
        <v>44378</v>
      </c>
      <c r="J341">
        <v>14</v>
      </c>
      <c r="K341">
        <v>0</v>
      </c>
      <c r="L341" s="1">
        <v>44348</v>
      </c>
      <c r="M341">
        <v>270</v>
      </c>
      <c r="N341" s="8" cm="1">
        <f t="array" ref="N341">_xlfn.SWITCH(Table1[[#This Row],[Subscription Type]],"Basic",10,"Premium",10,"Business",25,"Enterprise",27)</f>
        <v>10</v>
      </c>
      <c r="O341" s="9">
        <f>IF(Table1[[#This Row],[Number of Users]]-Table1[[#This Row],[Licenses Bought]]&lt;0, 0, Table1[[#This Row],[Number of Users]]-Table1[[#This Row],[Licenses Bought]])</f>
        <v>5</v>
      </c>
      <c r="P341" s="8">
        <f>Table1[[#This Row],[Upsell $ Per Non-Paying User]] * Table1[[#This Row],[Non-Paying Users]]</f>
        <v>50</v>
      </c>
      <c r="Q341">
        <f>IF(Table1[[#This Row],[Sales Month]]=MAX(Table1[Sales Month]),Table1[[#This Row],[Upsell $ Per Non-Paying User]]*Table1[[#This Row],[Non-Paying Users]],0)</f>
        <v>50</v>
      </c>
      <c r="R341" t="str" cm="1">
        <f t="array" ref="R341">_xlfn.IFS(Table1[[#This Row],[Current Upsell $]]=0," ",Table1[[#This Row],[Current Upsell $]]&gt;=400,"High",Table1[[#This Row],[Current Upsell $]]&gt;=100,"Medium",Table1[[#This Row],[Current Upsell $]]&lt;100,"Low")</f>
        <v>Low</v>
      </c>
      <c r="S341" t="str">
        <f>_xlfn.CONCAT(Table1[[#This Row],[Subscription Type]]," ",Table1[[#This Row],[Upsell Priorities ]], " ",TEXT(Table1[[#This Row],[Current Upsell $]],"$#,#"))</f>
        <v>Premium Low $50</v>
      </c>
      <c r="T341">
        <f>COUNTIF(Table1[Sales Month],Table1[[#This Row],[Sales Month]])</f>
        <v>307</v>
      </c>
    </row>
    <row r="342" spans="1:20" x14ac:dyDescent="0.2">
      <c r="A342">
        <v>100027</v>
      </c>
      <c r="B342" t="s">
        <v>3</v>
      </c>
      <c r="D342" s="1"/>
      <c r="E342" s="1"/>
      <c r="F342">
        <v>0</v>
      </c>
      <c r="G342">
        <v>30</v>
      </c>
      <c r="H342" s="1">
        <v>43952</v>
      </c>
      <c r="I342" s="1">
        <v>44378</v>
      </c>
      <c r="J342">
        <v>14</v>
      </c>
      <c r="K342">
        <v>0</v>
      </c>
      <c r="L342" s="1">
        <v>43952</v>
      </c>
      <c r="M342">
        <v>0</v>
      </c>
      <c r="N342" s="8" cm="1">
        <f t="array" ref="N342">_xlfn.SWITCH(Table1[[#This Row],[Subscription Type]],"Basic",10,"Premium",10,"Business",25,"Enterprise",27)</f>
        <v>10</v>
      </c>
      <c r="O342" s="9">
        <f>IF(Table1[[#This Row],[Number of Users]]-Table1[[#This Row],[Licenses Bought]]&lt;0, 0, Table1[[#This Row],[Number of Users]]-Table1[[#This Row],[Licenses Bought]])</f>
        <v>30</v>
      </c>
      <c r="P342" s="8">
        <f>Table1[[#This Row],[Upsell $ Per Non-Paying User]] * Table1[[#This Row],[Non-Paying Users]]</f>
        <v>300</v>
      </c>
      <c r="Q342">
        <f>IF(Table1[[#This Row],[Sales Month]]=MAX(Table1[Sales Month]),Table1[[#This Row],[Upsell $ Per Non-Paying User]]*Table1[[#This Row],[Non-Paying Users]],0)</f>
        <v>0</v>
      </c>
      <c r="R342" t="str" cm="1">
        <f t="array" ref="R342">_xlfn.IFS(Table1[[#This Row],[Current Upsell $]]=0," ",Table1[[#This Row],[Current Upsell $]]&gt;=400,"High",Table1[[#This Row],[Current Upsell $]]&gt;=100,"Medium",Table1[[#This Row],[Current Upsell $]]&lt;100,"Low")</f>
        <v xml:space="preserve"> </v>
      </c>
      <c r="S342" t="str">
        <f>_xlfn.CONCAT(Table1[[#This Row],[Subscription Type]]," ",Table1[[#This Row],[Upsell Priorities ]], " ",TEXT(Table1[[#This Row],[Current Upsell $]],"$#,#"))</f>
        <v>Basic   $</v>
      </c>
      <c r="T342">
        <f>COUNTIF(Table1[Sales Month],Table1[[#This Row],[Sales Month]])</f>
        <v>34</v>
      </c>
    </row>
    <row r="343" spans="1:20" x14ac:dyDescent="0.2">
      <c r="A343">
        <v>100027</v>
      </c>
      <c r="B343" t="s">
        <v>1</v>
      </c>
      <c r="D343" s="1"/>
      <c r="E343" s="1"/>
      <c r="F343">
        <v>12</v>
      </c>
      <c r="G343">
        <v>33</v>
      </c>
      <c r="H343" s="1">
        <v>43952</v>
      </c>
      <c r="I343" s="1">
        <v>44378</v>
      </c>
      <c r="J343">
        <v>14</v>
      </c>
      <c r="K343">
        <v>0</v>
      </c>
      <c r="L343" s="1">
        <v>43983</v>
      </c>
      <c r="M343">
        <v>300</v>
      </c>
      <c r="N343" s="8" cm="1">
        <f t="array" ref="N343">_xlfn.SWITCH(Table1[[#This Row],[Subscription Type]],"Basic",10,"Premium",10,"Business",25,"Enterprise",27)</f>
        <v>25</v>
      </c>
      <c r="O343" s="9">
        <f>IF(Table1[[#This Row],[Number of Users]]-Table1[[#This Row],[Licenses Bought]]&lt;0, 0, Table1[[#This Row],[Number of Users]]-Table1[[#This Row],[Licenses Bought]])</f>
        <v>21</v>
      </c>
      <c r="P343" s="8">
        <f>Table1[[#This Row],[Upsell $ Per Non-Paying User]] * Table1[[#This Row],[Non-Paying Users]]</f>
        <v>525</v>
      </c>
      <c r="Q343">
        <f>IF(Table1[[#This Row],[Sales Month]]=MAX(Table1[Sales Month]),Table1[[#This Row],[Upsell $ Per Non-Paying User]]*Table1[[#This Row],[Non-Paying Users]],0)</f>
        <v>0</v>
      </c>
      <c r="R343" t="str" cm="1">
        <f t="array" ref="R343">_xlfn.IFS(Table1[[#This Row],[Current Upsell $]]=0," ",Table1[[#This Row],[Current Upsell $]]&gt;=400,"High",Table1[[#This Row],[Current Upsell $]]&gt;=100,"Medium",Table1[[#This Row],[Current Upsell $]]&lt;100,"Low")</f>
        <v xml:space="preserve"> </v>
      </c>
      <c r="S343" t="str">
        <f>_xlfn.CONCAT(Table1[[#This Row],[Subscription Type]]," ",Table1[[#This Row],[Upsell Priorities ]], " ",TEXT(Table1[[#This Row],[Current Upsell $]],"$#,#"))</f>
        <v>Business   $</v>
      </c>
      <c r="T343">
        <f>COUNTIF(Table1[Sales Month],Table1[[#This Row],[Sales Month]])</f>
        <v>54</v>
      </c>
    </row>
    <row r="344" spans="1:20" x14ac:dyDescent="0.2">
      <c r="A344">
        <v>100027</v>
      </c>
      <c r="B344" t="s">
        <v>1</v>
      </c>
      <c r="D344" s="1"/>
      <c r="E344" s="1"/>
      <c r="F344">
        <v>21</v>
      </c>
      <c r="G344">
        <v>29</v>
      </c>
      <c r="H344" s="1">
        <v>43952</v>
      </c>
      <c r="I344" s="1">
        <v>44378</v>
      </c>
      <c r="J344">
        <v>14</v>
      </c>
      <c r="K344">
        <v>0</v>
      </c>
      <c r="L344" s="1">
        <v>44013</v>
      </c>
      <c r="M344">
        <v>525</v>
      </c>
      <c r="N344" s="8" cm="1">
        <f t="array" ref="N344">_xlfn.SWITCH(Table1[[#This Row],[Subscription Type]],"Basic",10,"Premium",10,"Business",25,"Enterprise",27)</f>
        <v>25</v>
      </c>
      <c r="O344" s="9">
        <f>IF(Table1[[#This Row],[Number of Users]]-Table1[[#This Row],[Licenses Bought]]&lt;0, 0, Table1[[#This Row],[Number of Users]]-Table1[[#This Row],[Licenses Bought]])</f>
        <v>8</v>
      </c>
      <c r="P344" s="8">
        <f>Table1[[#This Row],[Upsell $ Per Non-Paying User]] * Table1[[#This Row],[Non-Paying Users]]</f>
        <v>200</v>
      </c>
      <c r="Q344">
        <f>IF(Table1[[#This Row],[Sales Month]]=MAX(Table1[Sales Month]),Table1[[#This Row],[Upsell $ Per Non-Paying User]]*Table1[[#This Row],[Non-Paying Users]],0)</f>
        <v>0</v>
      </c>
      <c r="R344" t="str" cm="1">
        <f t="array" ref="R344">_xlfn.IFS(Table1[[#This Row],[Current Upsell $]]=0," ",Table1[[#This Row],[Current Upsell $]]&gt;=400,"High",Table1[[#This Row],[Current Upsell $]]&gt;=100,"Medium",Table1[[#This Row],[Current Upsell $]]&lt;100,"Low")</f>
        <v xml:space="preserve"> </v>
      </c>
      <c r="S344" t="str">
        <f>_xlfn.CONCAT(Table1[[#This Row],[Subscription Type]]," ",Table1[[#This Row],[Upsell Priorities ]], " ",TEXT(Table1[[#This Row],[Current Upsell $]],"$#,#"))</f>
        <v>Business   $</v>
      </c>
      <c r="T344">
        <f>COUNTIF(Table1[Sales Month],Table1[[#This Row],[Sales Month]])</f>
        <v>76</v>
      </c>
    </row>
    <row r="345" spans="1:20" x14ac:dyDescent="0.2">
      <c r="A345">
        <v>100027</v>
      </c>
      <c r="B345" t="s">
        <v>1</v>
      </c>
      <c r="D345" s="1"/>
      <c r="E345" s="1"/>
      <c r="F345">
        <v>26</v>
      </c>
      <c r="G345">
        <v>31</v>
      </c>
      <c r="H345" s="1">
        <v>43952</v>
      </c>
      <c r="I345" s="1">
        <v>44378</v>
      </c>
      <c r="J345">
        <v>14</v>
      </c>
      <c r="K345">
        <v>0</v>
      </c>
      <c r="L345" s="1">
        <v>44044</v>
      </c>
      <c r="M345">
        <v>650</v>
      </c>
      <c r="N345" s="8" cm="1">
        <f t="array" ref="N345">_xlfn.SWITCH(Table1[[#This Row],[Subscription Type]],"Basic",10,"Premium",10,"Business",25,"Enterprise",27)</f>
        <v>25</v>
      </c>
      <c r="O345" s="9">
        <f>IF(Table1[[#This Row],[Number of Users]]-Table1[[#This Row],[Licenses Bought]]&lt;0, 0, Table1[[#This Row],[Number of Users]]-Table1[[#This Row],[Licenses Bought]])</f>
        <v>5</v>
      </c>
      <c r="P345" s="8">
        <f>Table1[[#This Row],[Upsell $ Per Non-Paying User]] * Table1[[#This Row],[Non-Paying Users]]</f>
        <v>125</v>
      </c>
      <c r="Q345">
        <f>IF(Table1[[#This Row],[Sales Month]]=MAX(Table1[Sales Month]),Table1[[#This Row],[Upsell $ Per Non-Paying User]]*Table1[[#This Row],[Non-Paying Users]],0)</f>
        <v>0</v>
      </c>
      <c r="R345" t="str" cm="1">
        <f t="array" ref="R345">_xlfn.IFS(Table1[[#This Row],[Current Upsell $]]=0," ",Table1[[#This Row],[Current Upsell $]]&gt;=400,"High",Table1[[#This Row],[Current Upsell $]]&gt;=100,"Medium",Table1[[#This Row],[Current Upsell $]]&lt;100,"Low")</f>
        <v xml:space="preserve"> </v>
      </c>
      <c r="S345" t="str">
        <f>_xlfn.CONCAT(Table1[[#This Row],[Subscription Type]]," ",Table1[[#This Row],[Upsell Priorities ]], " ",TEXT(Table1[[#This Row],[Current Upsell $]],"$#,#"))</f>
        <v>Business   $</v>
      </c>
      <c r="T345">
        <f>COUNTIF(Table1[Sales Month],Table1[[#This Row],[Sales Month]])</f>
        <v>104</v>
      </c>
    </row>
    <row r="346" spans="1:20" x14ac:dyDescent="0.2">
      <c r="A346">
        <v>100027</v>
      </c>
      <c r="B346" t="s">
        <v>1</v>
      </c>
      <c r="D346" s="1"/>
      <c r="E346" s="1"/>
      <c r="F346">
        <v>26</v>
      </c>
      <c r="G346">
        <v>26</v>
      </c>
      <c r="H346" s="1">
        <v>43952</v>
      </c>
      <c r="I346" s="1">
        <v>44378</v>
      </c>
      <c r="J346">
        <v>14</v>
      </c>
      <c r="K346">
        <v>0</v>
      </c>
      <c r="L346" s="1">
        <v>44075</v>
      </c>
      <c r="M346">
        <v>650</v>
      </c>
      <c r="N346" s="8" cm="1">
        <f t="array" ref="N346">_xlfn.SWITCH(Table1[[#This Row],[Subscription Type]],"Basic",10,"Premium",10,"Business",25,"Enterprise",27)</f>
        <v>25</v>
      </c>
      <c r="O346" s="9">
        <f>IF(Table1[[#This Row],[Number of Users]]-Table1[[#This Row],[Licenses Bought]]&lt;0, 0, Table1[[#This Row],[Number of Users]]-Table1[[#This Row],[Licenses Bought]])</f>
        <v>0</v>
      </c>
      <c r="P346" s="8">
        <f>Table1[[#This Row],[Upsell $ Per Non-Paying User]] * Table1[[#This Row],[Non-Paying Users]]</f>
        <v>0</v>
      </c>
      <c r="Q346">
        <f>IF(Table1[[#This Row],[Sales Month]]=MAX(Table1[Sales Month]),Table1[[#This Row],[Upsell $ Per Non-Paying User]]*Table1[[#This Row],[Non-Paying Users]],0)</f>
        <v>0</v>
      </c>
      <c r="R346" t="str" cm="1">
        <f t="array" ref="R346">_xlfn.IFS(Table1[[#This Row],[Current Upsell $]]=0," ",Table1[[#This Row],[Current Upsell $]]&gt;=400,"High",Table1[[#This Row],[Current Upsell $]]&gt;=100,"Medium",Table1[[#This Row],[Current Upsell $]]&lt;100,"Low")</f>
        <v xml:space="preserve"> </v>
      </c>
      <c r="S346" t="str">
        <f>_xlfn.CONCAT(Table1[[#This Row],[Subscription Type]]," ",Table1[[#This Row],[Upsell Priorities ]], " ",TEXT(Table1[[#This Row],[Current Upsell $]],"$#,#"))</f>
        <v>Business   $</v>
      </c>
      <c r="T346">
        <f>COUNTIF(Table1[Sales Month],Table1[[#This Row],[Sales Month]])</f>
        <v>137</v>
      </c>
    </row>
    <row r="347" spans="1:20" x14ac:dyDescent="0.2">
      <c r="A347">
        <v>100027</v>
      </c>
      <c r="B347" t="s">
        <v>1</v>
      </c>
      <c r="D347" s="1"/>
      <c r="E347" s="1"/>
      <c r="F347">
        <v>26</v>
      </c>
      <c r="G347">
        <v>24</v>
      </c>
      <c r="H347" s="1">
        <v>43952</v>
      </c>
      <c r="I347" s="1">
        <v>44378</v>
      </c>
      <c r="J347">
        <v>14</v>
      </c>
      <c r="K347">
        <v>0</v>
      </c>
      <c r="L347" s="1">
        <v>44105</v>
      </c>
      <c r="M347">
        <v>650</v>
      </c>
      <c r="N347" s="8" cm="1">
        <f t="array" ref="N347">_xlfn.SWITCH(Table1[[#This Row],[Subscription Type]],"Basic",10,"Premium",10,"Business",25,"Enterprise",27)</f>
        <v>25</v>
      </c>
      <c r="O347" s="9">
        <f>IF(Table1[[#This Row],[Number of Users]]-Table1[[#This Row],[Licenses Bought]]&lt;0, 0, Table1[[#This Row],[Number of Users]]-Table1[[#This Row],[Licenses Bought]])</f>
        <v>0</v>
      </c>
      <c r="P347" s="8">
        <f>Table1[[#This Row],[Upsell $ Per Non-Paying User]] * Table1[[#This Row],[Non-Paying Users]]</f>
        <v>0</v>
      </c>
      <c r="Q347">
        <f>IF(Table1[[#This Row],[Sales Month]]=MAX(Table1[Sales Month]),Table1[[#This Row],[Upsell $ Per Non-Paying User]]*Table1[[#This Row],[Non-Paying Users]],0)</f>
        <v>0</v>
      </c>
      <c r="R347" t="str" cm="1">
        <f t="array" ref="R347">_xlfn.IFS(Table1[[#This Row],[Current Upsell $]]=0," ",Table1[[#This Row],[Current Upsell $]]&gt;=400,"High",Table1[[#This Row],[Current Upsell $]]&gt;=100,"Medium",Table1[[#This Row],[Current Upsell $]]&lt;100,"Low")</f>
        <v xml:space="preserve"> </v>
      </c>
      <c r="S347" t="str">
        <f>_xlfn.CONCAT(Table1[[#This Row],[Subscription Type]]," ",Table1[[#This Row],[Upsell Priorities ]], " ",TEXT(Table1[[#This Row],[Current Upsell $]],"$#,#"))</f>
        <v>Business   $</v>
      </c>
      <c r="T347">
        <f>COUNTIF(Table1[Sales Month],Table1[[#This Row],[Sales Month]])</f>
        <v>147</v>
      </c>
    </row>
    <row r="348" spans="1:20" x14ac:dyDescent="0.2">
      <c r="A348">
        <v>100027</v>
      </c>
      <c r="B348" t="s">
        <v>1</v>
      </c>
      <c r="D348" s="1"/>
      <c r="E348" s="1"/>
      <c r="F348">
        <v>26</v>
      </c>
      <c r="G348">
        <v>34</v>
      </c>
      <c r="H348" s="1">
        <v>43952</v>
      </c>
      <c r="I348" s="1">
        <v>44378</v>
      </c>
      <c r="J348">
        <v>14</v>
      </c>
      <c r="K348">
        <v>0</v>
      </c>
      <c r="L348" s="1">
        <v>44136</v>
      </c>
      <c r="M348">
        <v>650</v>
      </c>
      <c r="N348" s="8" cm="1">
        <f t="array" ref="N348">_xlfn.SWITCH(Table1[[#This Row],[Subscription Type]],"Basic",10,"Premium",10,"Business",25,"Enterprise",27)</f>
        <v>25</v>
      </c>
      <c r="O348" s="9">
        <f>IF(Table1[[#This Row],[Number of Users]]-Table1[[#This Row],[Licenses Bought]]&lt;0, 0, Table1[[#This Row],[Number of Users]]-Table1[[#This Row],[Licenses Bought]])</f>
        <v>8</v>
      </c>
      <c r="P348" s="8">
        <f>Table1[[#This Row],[Upsell $ Per Non-Paying User]] * Table1[[#This Row],[Non-Paying Users]]</f>
        <v>200</v>
      </c>
      <c r="Q348">
        <f>IF(Table1[[#This Row],[Sales Month]]=MAX(Table1[Sales Month]),Table1[[#This Row],[Upsell $ Per Non-Paying User]]*Table1[[#This Row],[Non-Paying Users]],0)</f>
        <v>0</v>
      </c>
      <c r="R348" t="str" cm="1">
        <f t="array" ref="R348">_xlfn.IFS(Table1[[#This Row],[Current Upsell $]]=0," ",Table1[[#This Row],[Current Upsell $]]&gt;=400,"High",Table1[[#This Row],[Current Upsell $]]&gt;=100,"Medium",Table1[[#This Row],[Current Upsell $]]&lt;100,"Low")</f>
        <v xml:space="preserve"> </v>
      </c>
      <c r="S348" t="str">
        <f>_xlfn.CONCAT(Table1[[#This Row],[Subscription Type]]," ",Table1[[#This Row],[Upsell Priorities ]], " ",TEXT(Table1[[#This Row],[Current Upsell $]],"$#,#"))</f>
        <v>Business   $</v>
      </c>
      <c r="T348">
        <f>COUNTIF(Table1[Sales Month],Table1[[#This Row],[Sales Month]])</f>
        <v>146</v>
      </c>
    </row>
    <row r="349" spans="1:20" x14ac:dyDescent="0.2">
      <c r="A349">
        <v>100027</v>
      </c>
      <c r="B349" t="s">
        <v>1</v>
      </c>
      <c r="D349" s="1"/>
      <c r="E349" s="1"/>
      <c r="F349">
        <v>26</v>
      </c>
      <c r="G349">
        <v>25</v>
      </c>
      <c r="H349" s="1">
        <v>43952</v>
      </c>
      <c r="I349" s="1">
        <v>44378</v>
      </c>
      <c r="J349">
        <v>14</v>
      </c>
      <c r="K349">
        <v>0</v>
      </c>
      <c r="L349" s="1">
        <v>44166</v>
      </c>
      <c r="M349">
        <v>650</v>
      </c>
      <c r="N349" s="8" cm="1">
        <f t="array" ref="N349">_xlfn.SWITCH(Table1[[#This Row],[Subscription Type]],"Basic",10,"Premium",10,"Business",25,"Enterprise",27)</f>
        <v>25</v>
      </c>
      <c r="O349" s="9">
        <f>IF(Table1[[#This Row],[Number of Users]]-Table1[[#This Row],[Licenses Bought]]&lt;0, 0, Table1[[#This Row],[Number of Users]]-Table1[[#This Row],[Licenses Bought]])</f>
        <v>0</v>
      </c>
      <c r="P349" s="8">
        <f>Table1[[#This Row],[Upsell $ Per Non-Paying User]] * Table1[[#This Row],[Non-Paying Users]]</f>
        <v>0</v>
      </c>
      <c r="Q349">
        <f>IF(Table1[[#This Row],[Sales Month]]=MAX(Table1[Sales Month]),Table1[[#This Row],[Upsell $ Per Non-Paying User]]*Table1[[#This Row],[Non-Paying Users]],0)</f>
        <v>0</v>
      </c>
      <c r="R349" t="str" cm="1">
        <f t="array" ref="R349">_xlfn.IFS(Table1[[#This Row],[Current Upsell $]]=0," ",Table1[[#This Row],[Current Upsell $]]&gt;=400,"High",Table1[[#This Row],[Current Upsell $]]&gt;=100,"Medium",Table1[[#This Row],[Current Upsell $]]&lt;100,"Low")</f>
        <v xml:space="preserve"> </v>
      </c>
      <c r="S349" t="str">
        <f>_xlfn.CONCAT(Table1[[#This Row],[Subscription Type]]," ",Table1[[#This Row],[Upsell Priorities ]], " ",TEXT(Table1[[#This Row],[Current Upsell $]],"$#,#"))</f>
        <v>Business   $</v>
      </c>
      <c r="T349">
        <f>COUNTIF(Table1[Sales Month],Table1[[#This Row],[Sales Month]])</f>
        <v>153</v>
      </c>
    </row>
    <row r="350" spans="1:20" x14ac:dyDescent="0.2">
      <c r="A350">
        <v>100027</v>
      </c>
      <c r="B350" t="s">
        <v>1</v>
      </c>
      <c r="D350" s="1"/>
      <c r="E350" s="1"/>
      <c r="F350">
        <v>26</v>
      </c>
      <c r="G350">
        <v>27</v>
      </c>
      <c r="H350" s="1">
        <v>43952</v>
      </c>
      <c r="I350" s="1">
        <v>44378</v>
      </c>
      <c r="J350">
        <v>14</v>
      </c>
      <c r="K350">
        <v>0</v>
      </c>
      <c r="L350" s="1">
        <v>44197</v>
      </c>
      <c r="M350">
        <v>650</v>
      </c>
      <c r="N350" s="8" cm="1">
        <f t="array" ref="N350">_xlfn.SWITCH(Table1[[#This Row],[Subscription Type]],"Basic",10,"Premium",10,"Business",25,"Enterprise",27)</f>
        <v>25</v>
      </c>
      <c r="O350" s="9">
        <f>IF(Table1[[#This Row],[Number of Users]]-Table1[[#This Row],[Licenses Bought]]&lt;0, 0, Table1[[#This Row],[Number of Users]]-Table1[[#This Row],[Licenses Bought]])</f>
        <v>1</v>
      </c>
      <c r="P350" s="8">
        <f>Table1[[#This Row],[Upsell $ Per Non-Paying User]] * Table1[[#This Row],[Non-Paying Users]]</f>
        <v>25</v>
      </c>
      <c r="Q350">
        <f>IF(Table1[[#This Row],[Sales Month]]=MAX(Table1[Sales Month]),Table1[[#This Row],[Upsell $ Per Non-Paying User]]*Table1[[#This Row],[Non-Paying Users]],0)</f>
        <v>0</v>
      </c>
      <c r="R350" t="str" cm="1">
        <f t="array" ref="R350">_xlfn.IFS(Table1[[#This Row],[Current Upsell $]]=0," ",Table1[[#This Row],[Current Upsell $]]&gt;=400,"High",Table1[[#This Row],[Current Upsell $]]&gt;=100,"Medium",Table1[[#This Row],[Current Upsell $]]&lt;100,"Low")</f>
        <v xml:space="preserve"> </v>
      </c>
      <c r="S350" t="str">
        <f>_xlfn.CONCAT(Table1[[#This Row],[Subscription Type]]," ",Table1[[#This Row],[Upsell Priorities ]], " ",TEXT(Table1[[#This Row],[Current Upsell $]],"$#,#"))</f>
        <v>Business   $</v>
      </c>
      <c r="T350">
        <f>COUNTIF(Table1[Sales Month],Table1[[#This Row],[Sales Month]])</f>
        <v>158</v>
      </c>
    </row>
    <row r="351" spans="1:20" x14ac:dyDescent="0.2">
      <c r="A351">
        <v>100027</v>
      </c>
      <c r="B351" t="s">
        <v>1</v>
      </c>
      <c r="D351" s="1"/>
      <c r="E351" s="1"/>
      <c r="F351">
        <v>26</v>
      </c>
      <c r="G351">
        <v>29</v>
      </c>
      <c r="H351" s="1">
        <v>43952</v>
      </c>
      <c r="I351" s="1">
        <v>44378</v>
      </c>
      <c r="J351">
        <v>14</v>
      </c>
      <c r="K351">
        <v>0</v>
      </c>
      <c r="L351" s="1">
        <v>44228</v>
      </c>
      <c r="M351">
        <v>650</v>
      </c>
      <c r="N351" s="8" cm="1">
        <f t="array" ref="N351">_xlfn.SWITCH(Table1[[#This Row],[Subscription Type]],"Basic",10,"Premium",10,"Business",25,"Enterprise",27)</f>
        <v>25</v>
      </c>
      <c r="O351" s="9">
        <f>IF(Table1[[#This Row],[Number of Users]]-Table1[[#This Row],[Licenses Bought]]&lt;0, 0, Table1[[#This Row],[Number of Users]]-Table1[[#This Row],[Licenses Bought]])</f>
        <v>3</v>
      </c>
      <c r="P351" s="8">
        <f>Table1[[#This Row],[Upsell $ Per Non-Paying User]] * Table1[[#This Row],[Non-Paying Users]]</f>
        <v>75</v>
      </c>
      <c r="Q351">
        <f>IF(Table1[[#This Row],[Sales Month]]=MAX(Table1[Sales Month]),Table1[[#This Row],[Upsell $ Per Non-Paying User]]*Table1[[#This Row],[Non-Paying Users]],0)</f>
        <v>0</v>
      </c>
      <c r="R351" t="str" cm="1">
        <f t="array" ref="R351">_xlfn.IFS(Table1[[#This Row],[Current Upsell $]]=0," ",Table1[[#This Row],[Current Upsell $]]&gt;=400,"High",Table1[[#This Row],[Current Upsell $]]&gt;=100,"Medium",Table1[[#This Row],[Current Upsell $]]&lt;100,"Low")</f>
        <v xml:space="preserve"> </v>
      </c>
      <c r="S351" t="str">
        <f>_xlfn.CONCAT(Table1[[#This Row],[Subscription Type]]," ",Table1[[#This Row],[Upsell Priorities ]], " ",TEXT(Table1[[#This Row],[Current Upsell $]],"$#,#"))</f>
        <v>Business   $</v>
      </c>
      <c r="T351">
        <f>COUNTIF(Table1[Sales Month],Table1[[#This Row],[Sales Month]])</f>
        <v>175</v>
      </c>
    </row>
    <row r="352" spans="1:20" x14ac:dyDescent="0.2">
      <c r="A352">
        <v>100027</v>
      </c>
      <c r="B352" t="s">
        <v>1</v>
      </c>
      <c r="D352" s="1"/>
      <c r="E352" s="1"/>
      <c r="F352">
        <v>26</v>
      </c>
      <c r="G352">
        <v>32</v>
      </c>
      <c r="H352" s="1">
        <v>43952</v>
      </c>
      <c r="I352" s="1">
        <v>44378</v>
      </c>
      <c r="J352">
        <v>14</v>
      </c>
      <c r="K352">
        <v>0</v>
      </c>
      <c r="L352" s="1">
        <v>44256</v>
      </c>
      <c r="M352">
        <v>650</v>
      </c>
      <c r="N352" s="8" cm="1">
        <f t="array" ref="N352">_xlfn.SWITCH(Table1[[#This Row],[Subscription Type]],"Basic",10,"Premium",10,"Business",25,"Enterprise",27)</f>
        <v>25</v>
      </c>
      <c r="O352" s="9">
        <f>IF(Table1[[#This Row],[Number of Users]]-Table1[[#This Row],[Licenses Bought]]&lt;0, 0, Table1[[#This Row],[Number of Users]]-Table1[[#This Row],[Licenses Bought]])</f>
        <v>6</v>
      </c>
      <c r="P352" s="8">
        <f>Table1[[#This Row],[Upsell $ Per Non-Paying User]] * Table1[[#This Row],[Non-Paying Users]]</f>
        <v>150</v>
      </c>
      <c r="Q352">
        <f>IF(Table1[[#This Row],[Sales Month]]=MAX(Table1[Sales Month]),Table1[[#This Row],[Upsell $ Per Non-Paying User]]*Table1[[#This Row],[Non-Paying Users]],0)</f>
        <v>0</v>
      </c>
      <c r="R352" t="str" cm="1">
        <f t="array" ref="R352">_xlfn.IFS(Table1[[#This Row],[Current Upsell $]]=0," ",Table1[[#This Row],[Current Upsell $]]&gt;=400,"High",Table1[[#This Row],[Current Upsell $]]&gt;=100,"Medium",Table1[[#This Row],[Current Upsell $]]&lt;100,"Low")</f>
        <v xml:space="preserve"> </v>
      </c>
      <c r="S352" t="str">
        <f>_xlfn.CONCAT(Table1[[#This Row],[Subscription Type]]," ",Table1[[#This Row],[Upsell Priorities ]], " ",TEXT(Table1[[#This Row],[Current Upsell $]],"$#,#"))</f>
        <v>Business   $</v>
      </c>
      <c r="T352">
        <f>COUNTIF(Table1[Sales Month],Table1[[#This Row],[Sales Month]])</f>
        <v>194</v>
      </c>
    </row>
    <row r="353" spans="1:20" x14ac:dyDescent="0.2">
      <c r="A353">
        <v>100027</v>
      </c>
      <c r="B353" t="s">
        <v>1</v>
      </c>
      <c r="D353" s="1"/>
      <c r="E353" s="1"/>
      <c r="F353">
        <v>26</v>
      </c>
      <c r="G353">
        <v>32</v>
      </c>
      <c r="H353" s="1">
        <v>43952</v>
      </c>
      <c r="I353" s="1">
        <v>44378</v>
      </c>
      <c r="J353">
        <v>14</v>
      </c>
      <c r="K353">
        <v>0</v>
      </c>
      <c r="L353" s="1">
        <v>44287</v>
      </c>
      <c r="M353">
        <v>650</v>
      </c>
      <c r="N353" s="8" cm="1">
        <f t="array" ref="N353">_xlfn.SWITCH(Table1[[#This Row],[Subscription Type]],"Basic",10,"Premium",10,"Business",25,"Enterprise",27)</f>
        <v>25</v>
      </c>
      <c r="O353" s="9">
        <f>IF(Table1[[#This Row],[Number of Users]]-Table1[[#This Row],[Licenses Bought]]&lt;0, 0, Table1[[#This Row],[Number of Users]]-Table1[[#This Row],[Licenses Bought]])</f>
        <v>6</v>
      </c>
      <c r="P353" s="8">
        <f>Table1[[#This Row],[Upsell $ Per Non-Paying User]] * Table1[[#This Row],[Non-Paying Users]]</f>
        <v>150</v>
      </c>
      <c r="Q353">
        <f>IF(Table1[[#This Row],[Sales Month]]=MAX(Table1[Sales Month]),Table1[[#This Row],[Upsell $ Per Non-Paying User]]*Table1[[#This Row],[Non-Paying Users]],0)</f>
        <v>0</v>
      </c>
      <c r="R353" t="str" cm="1">
        <f t="array" ref="R353">_xlfn.IFS(Table1[[#This Row],[Current Upsell $]]=0," ",Table1[[#This Row],[Current Upsell $]]&gt;=400,"High",Table1[[#This Row],[Current Upsell $]]&gt;=100,"Medium",Table1[[#This Row],[Current Upsell $]]&lt;100,"Low")</f>
        <v xml:space="preserve"> </v>
      </c>
      <c r="S353" t="str">
        <f>_xlfn.CONCAT(Table1[[#This Row],[Subscription Type]]," ",Table1[[#This Row],[Upsell Priorities ]], " ",TEXT(Table1[[#This Row],[Current Upsell $]],"$#,#"))</f>
        <v>Business   $</v>
      </c>
      <c r="T353">
        <f>COUNTIF(Table1[Sales Month],Table1[[#This Row],[Sales Month]])</f>
        <v>208</v>
      </c>
    </row>
    <row r="354" spans="1:20" x14ac:dyDescent="0.2">
      <c r="A354">
        <v>100027</v>
      </c>
      <c r="B354" t="s">
        <v>1</v>
      </c>
      <c r="D354" s="1"/>
      <c r="E354" s="1"/>
      <c r="F354">
        <v>26</v>
      </c>
      <c r="G354">
        <v>28</v>
      </c>
      <c r="H354" s="1">
        <v>43952</v>
      </c>
      <c r="I354" s="1">
        <v>44378</v>
      </c>
      <c r="J354">
        <v>14</v>
      </c>
      <c r="K354">
        <v>0</v>
      </c>
      <c r="L354" s="1">
        <v>44317</v>
      </c>
      <c r="M354">
        <v>650</v>
      </c>
      <c r="N354" s="8" cm="1">
        <f t="array" ref="N354">_xlfn.SWITCH(Table1[[#This Row],[Subscription Type]],"Basic",10,"Premium",10,"Business",25,"Enterprise",27)</f>
        <v>25</v>
      </c>
      <c r="O354" s="9">
        <f>IF(Table1[[#This Row],[Number of Users]]-Table1[[#This Row],[Licenses Bought]]&lt;0, 0, Table1[[#This Row],[Number of Users]]-Table1[[#This Row],[Licenses Bought]])</f>
        <v>2</v>
      </c>
      <c r="P354" s="8">
        <f>Table1[[#This Row],[Upsell $ Per Non-Paying User]] * Table1[[#This Row],[Non-Paying Users]]</f>
        <v>50</v>
      </c>
      <c r="Q354">
        <f>IF(Table1[[#This Row],[Sales Month]]=MAX(Table1[Sales Month]),Table1[[#This Row],[Upsell $ Per Non-Paying User]]*Table1[[#This Row],[Non-Paying Users]],0)</f>
        <v>0</v>
      </c>
      <c r="R354" t="str" cm="1">
        <f t="array" ref="R354">_xlfn.IFS(Table1[[#This Row],[Current Upsell $]]=0," ",Table1[[#This Row],[Current Upsell $]]&gt;=400,"High",Table1[[#This Row],[Current Upsell $]]&gt;=100,"Medium",Table1[[#This Row],[Current Upsell $]]&lt;100,"Low")</f>
        <v xml:space="preserve"> </v>
      </c>
      <c r="S354" t="str">
        <f>_xlfn.CONCAT(Table1[[#This Row],[Subscription Type]]," ",Table1[[#This Row],[Upsell Priorities ]], " ",TEXT(Table1[[#This Row],[Current Upsell $]],"$#,#"))</f>
        <v>Business   $</v>
      </c>
      <c r="T354">
        <f>COUNTIF(Table1[Sales Month],Table1[[#This Row],[Sales Month]])</f>
        <v>249</v>
      </c>
    </row>
    <row r="355" spans="1:20" x14ac:dyDescent="0.2">
      <c r="A355">
        <v>100027</v>
      </c>
      <c r="B355" t="s">
        <v>1</v>
      </c>
      <c r="D355" s="1"/>
      <c r="E355" s="1"/>
      <c r="F355">
        <v>26</v>
      </c>
      <c r="G355">
        <v>29</v>
      </c>
      <c r="H355" s="1">
        <v>43952</v>
      </c>
      <c r="I355" s="1">
        <v>44378</v>
      </c>
      <c r="J355">
        <v>14</v>
      </c>
      <c r="K355">
        <v>0</v>
      </c>
      <c r="L355" s="1">
        <v>44348</v>
      </c>
      <c r="M355">
        <v>650</v>
      </c>
      <c r="N355" s="8" cm="1">
        <f t="array" ref="N355">_xlfn.SWITCH(Table1[[#This Row],[Subscription Type]],"Basic",10,"Premium",10,"Business",25,"Enterprise",27)</f>
        <v>25</v>
      </c>
      <c r="O355" s="9">
        <f>IF(Table1[[#This Row],[Number of Users]]-Table1[[#This Row],[Licenses Bought]]&lt;0, 0, Table1[[#This Row],[Number of Users]]-Table1[[#This Row],[Licenses Bought]])</f>
        <v>3</v>
      </c>
      <c r="P355" s="8">
        <f>Table1[[#This Row],[Upsell $ Per Non-Paying User]] * Table1[[#This Row],[Non-Paying Users]]</f>
        <v>75</v>
      </c>
      <c r="Q355">
        <f>IF(Table1[[#This Row],[Sales Month]]=MAX(Table1[Sales Month]),Table1[[#This Row],[Upsell $ Per Non-Paying User]]*Table1[[#This Row],[Non-Paying Users]],0)</f>
        <v>75</v>
      </c>
      <c r="R355" t="str" cm="1">
        <f t="array" ref="R355">_xlfn.IFS(Table1[[#This Row],[Current Upsell $]]=0," ",Table1[[#This Row],[Current Upsell $]]&gt;=400,"High",Table1[[#This Row],[Current Upsell $]]&gt;=100,"Medium",Table1[[#This Row],[Current Upsell $]]&lt;100,"Low")</f>
        <v>Low</v>
      </c>
      <c r="S355" t="str">
        <f>_xlfn.CONCAT(Table1[[#This Row],[Subscription Type]]," ",Table1[[#This Row],[Upsell Priorities ]], " ",TEXT(Table1[[#This Row],[Current Upsell $]],"$#,#"))</f>
        <v>Business Low $75</v>
      </c>
      <c r="T355">
        <f>COUNTIF(Table1[Sales Month],Table1[[#This Row],[Sales Month]])</f>
        <v>307</v>
      </c>
    </row>
    <row r="356" spans="1:20" x14ac:dyDescent="0.2">
      <c r="A356">
        <v>100028</v>
      </c>
      <c r="B356" t="s">
        <v>3</v>
      </c>
      <c r="D356" s="1"/>
      <c r="E356" s="1"/>
      <c r="F356">
        <v>0</v>
      </c>
      <c r="G356">
        <v>31</v>
      </c>
      <c r="H356" s="1">
        <v>43952</v>
      </c>
      <c r="I356" s="1">
        <v>44378</v>
      </c>
      <c r="J356">
        <v>14</v>
      </c>
      <c r="K356">
        <v>0</v>
      </c>
      <c r="L356" s="1">
        <v>43952</v>
      </c>
      <c r="M356">
        <v>0</v>
      </c>
      <c r="N356" s="8" cm="1">
        <f t="array" ref="N356">_xlfn.SWITCH(Table1[[#This Row],[Subscription Type]],"Basic",10,"Premium",10,"Business",25,"Enterprise",27)</f>
        <v>10</v>
      </c>
      <c r="O356" s="9">
        <f>IF(Table1[[#This Row],[Number of Users]]-Table1[[#This Row],[Licenses Bought]]&lt;0, 0, Table1[[#This Row],[Number of Users]]-Table1[[#This Row],[Licenses Bought]])</f>
        <v>31</v>
      </c>
      <c r="P356" s="8">
        <f>Table1[[#This Row],[Upsell $ Per Non-Paying User]] * Table1[[#This Row],[Non-Paying Users]]</f>
        <v>310</v>
      </c>
      <c r="Q356">
        <f>IF(Table1[[#This Row],[Sales Month]]=MAX(Table1[Sales Month]),Table1[[#This Row],[Upsell $ Per Non-Paying User]]*Table1[[#This Row],[Non-Paying Users]],0)</f>
        <v>0</v>
      </c>
      <c r="R356" t="str" cm="1">
        <f t="array" ref="R356">_xlfn.IFS(Table1[[#This Row],[Current Upsell $]]=0," ",Table1[[#This Row],[Current Upsell $]]&gt;=400,"High",Table1[[#This Row],[Current Upsell $]]&gt;=100,"Medium",Table1[[#This Row],[Current Upsell $]]&lt;100,"Low")</f>
        <v xml:space="preserve"> </v>
      </c>
      <c r="S356" t="str">
        <f>_xlfn.CONCAT(Table1[[#This Row],[Subscription Type]]," ",Table1[[#This Row],[Upsell Priorities ]], " ",TEXT(Table1[[#This Row],[Current Upsell $]],"$#,#"))</f>
        <v>Basic   $</v>
      </c>
      <c r="T356">
        <f>COUNTIF(Table1[Sales Month],Table1[[#This Row],[Sales Month]])</f>
        <v>34</v>
      </c>
    </row>
    <row r="357" spans="1:20" x14ac:dyDescent="0.2">
      <c r="A357">
        <v>100028</v>
      </c>
      <c r="B357" t="s">
        <v>0</v>
      </c>
      <c r="D357" s="1"/>
      <c r="E357" s="1"/>
      <c r="F357">
        <v>8</v>
      </c>
      <c r="G357">
        <v>26</v>
      </c>
      <c r="H357" s="1">
        <v>43952</v>
      </c>
      <c r="I357" s="1">
        <v>44378</v>
      </c>
      <c r="J357">
        <v>14</v>
      </c>
      <c r="K357">
        <v>0</v>
      </c>
      <c r="L357" s="1">
        <v>43983</v>
      </c>
      <c r="M357">
        <v>80</v>
      </c>
      <c r="N357" s="8" cm="1">
        <f t="array" ref="N357">_xlfn.SWITCH(Table1[[#This Row],[Subscription Type]],"Basic",10,"Premium",10,"Business",25,"Enterprise",27)</f>
        <v>10</v>
      </c>
      <c r="O357" s="9">
        <f>IF(Table1[[#This Row],[Number of Users]]-Table1[[#This Row],[Licenses Bought]]&lt;0, 0, Table1[[#This Row],[Number of Users]]-Table1[[#This Row],[Licenses Bought]])</f>
        <v>18</v>
      </c>
      <c r="P357" s="8">
        <f>Table1[[#This Row],[Upsell $ Per Non-Paying User]] * Table1[[#This Row],[Non-Paying Users]]</f>
        <v>180</v>
      </c>
      <c r="Q357">
        <f>IF(Table1[[#This Row],[Sales Month]]=MAX(Table1[Sales Month]),Table1[[#This Row],[Upsell $ Per Non-Paying User]]*Table1[[#This Row],[Non-Paying Users]],0)</f>
        <v>0</v>
      </c>
      <c r="R357" t="str" cm="1">
        <f t="array" ref="R357">_xlfn.IFS(Table1[[#This Row],[Current Upsell $]]=0," ",Table1[[#This Row],[Current Upsell $]]&gt;=400,"High",Table1[[#This Row],[Current Upsell $]]&gt;=100,"Medium",Table1[[#This Row],[Current Upsell $]]&lt;100,"Low")</f>
        <v xml:space="preserve"> </v>
      </c>
      <c r="S357" t="str">
        <f>_xlfn.CONCAT(Table1[[#This Row],[Subscription Type]]," ",Table1[[#This Row],[Upsell Priorities ]], " ",TEXT(Table1[[#This Row],[Current Upsell $]],"$#,#"))</f>
        <v>Premium   $</v>
      </c>
      <c r="T357">
        <f>COUNTIF(Table1[Sales Month],Table1[[#This Row],[Sales Month]])</f>
        <v>54</v>
      </c>
    </row>
    <row r="358" spans="1:20" x14ac:dyDescent="0.2">
      <c r="A358">
        <v>100028</v>
      </c>
      <c r="B358" t="s">
        <v>0</v>
      </c>
      <c r="D358" s="1"/>
      <c r="E358" s="1"/>
      <c r="F358">
        <v>25</v>
      </c>
      <c r="G358">
        <v>33</v>
      </c>
      <c r="H358" s="1">
        <v>43952</v>
      </c>
      <c r="I358" s="1">
        <v>44378</v>
      </c>
      <c r="J358">
        <v>14</v>
      </c>
      <c r="K358">
        <v>0</v>
      </c>
      <c r="L358" s="1">
        <v>44013</v>
      </c>
      <c r="M358">
        <v>250</v>
      </c>
      <c r="N358" s="8" cm="1">
        <f t="array" ref="N358">_xlfn.SWITCH(Table1[[#This Row],[Subscription Type]],"Basic",10,"Premium",10,"Business",25,"Enterprise",27)</f>
        <v>10</v>
      </c>
      <c r="O358" s="9">
        <f>IF(Table1[[#This Row],[Number of Users]]-Table1[[#This Row],[Licenses Bought]]&lt;0, 0, Table1[[#This Row],[Number of Users]]-Table1[[#This Row],[Licenses Bought]])</f>
        <v>8</v>
      </c>
      <c r="P358" s="8">
        <f>Table1[[#This Row],[Upsell $ Per Non-Paying User]] * Table1[[#This Row],[Non-Paying Users]]</f>
        <v>80</v>
      </c>
      <c r="Q358">
        <f>IF(Table1[[#This Row],[Sales Month]]=MAX(Table1[Sales Month]),Table1[[#This Row],[Upsell $ Per Non-Paying User]]*Table1[[#This Row],[Non-Paying Users]],0)</f>
        <v>0</v>
      </c>
      <c r="R358" t="str" cm="1">
        <f t="array" ref="R358">_xlfn.IFS(Table1[[#This Row],[Current Upsell $]]=0," ",Table1[[#This Row],[Current Upsell $]]&gt;=400,"High",Table1[[#This Row],[Current Upsell $]]&gt;=100,"Medium",Table1[[#This Row],[Current Upsell $]]&lt;100,"Low")</f>
        <v xml:space="preserve"> </v>
      </c>
      <c r="S358" t="str">
        <f>_xlfn.CONCAT(Table1[[#This Row],[Subscription Type]]," ",Table1[[#This Row],[Upsell Priorities ]], " ",TEXT(Table1[[#This Row],[Current Upsell $]],"$#,#"))</f>
        <v>Premium   $</v>
      </c>
      <c r="T358">
        <f>COUNTIF(Table1[Sales Month],Table1[[#This Row],[Sales Month]])</f>
        <v>76</v>
      </c>
    </row>
    <row r="359" spans="1:20" x14ac:dyDescent="0.2">
      <c r="A359">
        <v>100028</v>
      </c>
      <c r="B359" t="s">
        <v>0</v>
      </c>
      <c r="D359" s="1"/>
      <c r="E359" s="1"/>
      <c r="F359">
        <v>20</v>
      </c>
      <c r="G359">
        <v>30</v>
      </c>
      <c r="H359" s="1">
        <v>43952</v>
      </c>
      <c r="I359" s="1">
        <v>44378</v>
      </c>
      <c r="J359">
        <v>14</v>
      </c>
      <c r="K359">
        <v>0</v>
      </c>
      <c r="L359" s="1">
        <v>44044</v>
      </c>
      <c r="M359">
        <v>200</v>
      </c>
      <c r="N359" s="8" cm="1">
        <f t="array" ref="N359">_xlfn.SWITCH(Table1[[#This Row],[Subscription Type]],"Basic",10,"Premium",10,"Business",25,"Enterprise",27)</f>
        <v>10</v>
      </c>
      <c r="O359" s="9">
        <f>IF(Table1[[#This Row],[Number of Users]]-Table1[[#This Row],[Licenses Bought]]&lt;0, 0, Table1[[#This Row],[Number of Users]]-Table1[[#This Row],[Licenses Bought]])</f>
        <v>10</v>
      </c>
      <c r="P359" s="8">
        <f>Table1[[#This Row],[Upsell $ Per Non-Paying User]] * Table1[[#This Row],[Non-Paying Users]]</f>
        <v>100</v>
      </c>
      <c r="Q359">
        <f>IF(Table1[[#This Row],[Sales Month]]=MAX(Table1[Sales Month]),Table1[[#This Row],[Upsell $ Per Non-Paying User]]*Table1[[#This Row],[Non-Paying Users]],0)</f>
        <v>0</v>
      </c>
      <c r="R359" t="str" cm="1">
        <f t="array" ref="R359">_xlfn.IFS(Table1[[#This Row],[Current Upsell $]]=0," ",Table1[[#This Row],[Current Upsell $]]&gt;=400,"High",Table1[[#This Row],[Current Upsell $]]&gt;=100,"Medium",Table1[[#This Row],[Current Upsell $]]&lt;100,"Low")</f>
        <v xml:space="preserve"> </v>
      </c>
      <c r="S359" t="str">
        <f>_xlfn.CONCAT(Table1[[#This Row],[Subscription Type]]," ",Table1[[#This Row],[Upsell Priorities ]], " ",TEXT(Table1[[#This Row],[Current Upsell $]],"$#,#"))</f>
        <v>Premium   $</v>
      </c>
      <c r="T359">
        <f>COUNTIF(Table1[Sales Month],Table1[[#This Row],[Sales Month]])</f>
        <v>104</v>
      </c>
    </row>
    <row r="360" spans="1:20" x14ac:dyDescent="0.2">
      <c r="A360">
        <v>100028</v>
      </c>
      <c r="B360" t="s">
        <v>0</v>
      </c>
      <c r="D360" s="1"/>
      <c r="E360" s="1"/>
      <c r="F360">
        <v>25</v>
      </c>
      <c r="G360">
        <v>31</v>
      </c>
      <c r="H360" s="1">
        <v>43952</v>
      </c>
      <c r="I360" s="1">
        <v>44378</v>
      </c>
      <c r="J360">
        <v>14</v>
      </c>
      <c r="K360">
        <v>0</v>
      </c>
      <c r="L360" s="1">
        <v>44075</v>
      </c>
      <c r="M360">
        <v>250</v>
      </c>
      <c r="N360" s="8" cm="1">
        <f t="array" ref="N360">_xlfn.SWITCH(Table1[[#This Row],[Subscription Type]],"Basic",10,"Premium",10,"Business",25,"Enterprise",27)</f>
        <v>10</v>
      </c>
      <c r="O360" s="9">
        <f>IF(Table1[[#This Row],[Number of Users]]-Table1[[#This Row],[Licenses Bought]]&lt;0, 0, Table1[[#This Row],[Number of Users]]-Table1[[#This Row],[Licenses Bought]])</f>
        <v>6</v>
      </c>
      <c r="P360" s="8">
        <f>Table1[[#This Row],[Upsell $ Per Non-Paying User]] * Table1[[#This Row],[Non-Paying Users]]</f>
        <v>60</v>
      </c>
      <c r="Q360">
        <f>IF(Table1[[#This Row],[Sales Month]]=MAX(Table1[Sales Month]),Table1[[#This Row],[Upsell $ Per Non-Paying User]]*Table1[[#This Row],[Non-Paying Users]],0)</f>
        <v>0</v>
      </c>
      <c r="R360" t="str" cm="1">
        <f t="array" ref="R360">_xlfn.IFS(Table1[[#This Row],[Current Upsell $]]=0," ",Table1[[#This Row],[Current Upsell $]]&gt;=400,"High",Table1[[#This Row],[Current Upsell $]]&gt;=100,"Medium",Table1[[#This Row],[Current Upsell $]]&lt;100,"Low")</f>
        <v xml:space="preserve"> </v>
      </c>
      <c r="S360" t="str">
        <f>_xlfn.CONCAT(Table1[[#This Row],[Subscription Type]]," ",Table1[[#This Row],[Upsell Priorities ]], " ",TEXT(Table1[[#This Row],[Current Upsell $]],"$#,#"))</f>
        <v>Premium   $</v>
      </c>
      <c r="T360">
        <f>COUNTIF(Table1[Sales Month],Table1[[#This Row],[Sales Month]])</f>
        <v>137</v>
      </c>
    </row>
    <row r="361" spans="1:20" x14ac:dyDescent="0.2">
      <c r="A361">
        <v>100028</v>
      </c>
      <c r="B361" t="s">
        <v>0</v>
      </c>
      <c r="D361" s="1"/>
      <c r="E361" s="1"/>
      <c r="F361">
        <v>25</v>
      </c>
      <c r="G361">
        <v>36</v>
      </c>
      <c r="H361" s="1">
        <v>43952</v>
      </c>
      <c r="I361" s="1">
        <v>44378</v>
      </c>
      <c r="J361">
        <v>14</v>
      </c>
      <c r="K361">
        <v>0</v>
      </c>
      <c r="L361" s="1">
        <v>44105</v>
      </c>
      <c r="M361">
        <v>250</v>
      </c>
      <c r="N361" s="8" cm="1">
        <f t="array" ref="N361">_xlfn.SWITCH(Table1[[#This Row],[Subscription Type]],"Basic",10,"Premium",10,"Business",25,"Enterprise",27)</f>
        <v>10</v>
      </c>
      <c r="O361" s="9">
        <f>IF(Table1[[#This Row],[Number of Users]]-Table1[[#This Row],[Licenses Bought]]&lt;0, 0, Table1[[#This Row],[Number of Users]]-Table1[[#This Row],[Licenses Bought]])</f>
        <v>11</v>
      </c>
      <c r="P361" s="8">
        <f>Table1[[#This Row],[Upsell $ Per Non-Paying User]] * Table1[[#This Row],[Non-Paying Users]]</f>
        <v>110</v>
      </c>
      <c r="Q361">
        <f>IF(Table1[[#This Row],[Sales Month]]=MAX(Table1[Sales Month]),Table1[[#This Row],[Upsell $ Per Non-Paying User]]*Table1[[#This Row],[Non-Paying Users]],0)</f>
        <v>0</v>
      </c>
      <c r="R361" t="str" cm="1">
        <f t="array" ref="R361">_xlfn.IFS(Table1[[#This Row],[Current Upsell $]]=0," ",Table1[[#This Row],[Current Upsell $]]&gt;=400,"High",Table1[[#This Row],[Current Upsell $]]&gt;=100,"Medium",Table1[[#This Row],[Current Upsell $]]&lt;100,"Low")</f>
        <v xml:space="preserve"> </v>
      </c>
      <c r="S361" t="str">
        <f>_xlfn.CONCAT(Table1[[#This Row],[Subscription Type]]," ",Table1[[#This Row],[Upsell Priorities ]], " ",TEXT(Table1[[#This Row],[Current Upsell $]],"$#,#"))</f>
        <v>Premium   $</v>
      </c>
      <c r="T361">
        <f>COUNTIF(Table1[Sales Month],Table1[[#This Row],[Sales Month]])</f>
        <v>147</v>
      </c>
    </row>
    <row r="362" spans="1:20" x14ac:dyDescent="0.2">
      <c r="A362">
        <v>100028</v>
      </c>
      <c r="B362" t="s">
        <v>0</v>
      </c>
      <c r="D362" s="1"/>
      <c r="E362" s="1"/>
      <c r="F362">
        <v>25</v>
      </c>
      <c r="G362">
        <v>28</v>
      </c>
      <c r="H362" s="1">
        <v>43952</v>
      </c>
      <c r="I362" s="1">
        <v>44378</v>
      </c>
      <c r="J362">
        <v>14</v>
      </c>
      <c r="K362">
        <v>0</v>
      </c>
      <c r="L362" s="1">
        <v>44136</v>
      </c>
      <c r="M362">
        <v>250</v>
      </c>
      <c r="N362" s="8" cm="1">
        <f t="array" ref="N362">_xlfn.SWITCH(Table1[[#This Row],[Subscription Type]],"Basic",10,"Premium",10,"Business",25,"Enterprise",27)</f>
        <v>10</v>
      </c>
      <c r="O362" s="9">
        <f>IF(Table1[[#This Row],[Number of Users]]-Table1[[#This Row],[Licenses Bought]]&lt;0, 0, Table1[[#This Row],[Number of Users]]-Table1[[#This Row],[Licenses Bought]])</f>
        <v>3</v>
      </c>
      <c r="P362" s="8">
        <f>Table1[[#This Row],[Upsell $ Per Non-Paying User]] * Table1[[#This Row],[Non-Paying Users]]</f>
        <v>30</v>
      </c>
      <c r="Q362">
        <f>IF(Table1[[#This Row],[Sales Month]]=MAX(Table1[Sales Month]),Table1[[#This Row],[Upsell $ Per Non-Paying User]]*Table1[[#This Row],[Non-Paying Users]],0)</f>
        <v>0</v>
      </c>
      <c r="R362" t="str" cm="1">
        <f t="array" ref="R362">_xlfn.IFS(Table1[[#This Row],[Current Upsell $]]=0," ",Table1[[#This Row],[Current Upsell $]]&gt;=400,"High",Table1[[#This Row],[Current Upsell $]]&gt;=100,"Medium",Table1[[#This Row],[Current Upsell $]]&lt;100,"Low")</f>
        <v xml:space="preserve"> </v>
      </c>
      <c r="S362" t="str">
        <f>_xlfn.CONCAT(Table1[[#This Row],[Subscription Type]]," ",Table1[[#This Row],[Upsell Priorities ]], " ",TEXT(Table1[[#This Row],[Current Upsell $]],"$#,#"))</f>
        <v>Premium   $</v>
      </c>
      <c r="T362">
        <f>COUNTIF(Table1[Sales Month],Table1[[#This Row],[Sales Month]])</f>
        <v>146</v>
      </c>
    </row>
    <row r="363" spans="1:20" x14ac:dyDescent="0.2">
      <c r="A363">
        <v>100028</v>
      </c>
      <c r="B363" t="s">
        <v>0</v>
      </c>
      <c r="D363" s="1"/>
      <c r="E363" s="1"/>
      <c r="F363">
        <v>25</v>
      </c>
      <c r="G363">
        <v>24</v>
      </c>
      <c r="H363" s="1">
        <v>43952</v>
      </c>
      <c r="I363" s="1">
        <v>44378</v>
      </c>
      <c r="J363">
        <v>14</v>
      </c>
      <c r="K363">
        <v>0</v>
      </c>
      <c r="L363" s="1">
        <v>44166</v>
      </c>
      <c r="M363">
        <v>250</v>
      </c>
      <c r="N363" s="8" cm="1">
        <f t="array" ref="N363">_xlfn.SWITCH(Table1[[#This Row],[Subscription Type]],"Basic",10,"Premium",10,"Business",25,"Enterprise",27)</f>
        <v>10</v>
      </c>
      <c r="O363" s="9">
        <f>IF(Table1[[#This Row],[Number of Users]]-Table1[[#This Row],[Licenses Bought]]&lt;0, 0, Table1[[#This Row],[Number of Users]]-Table1[[#This Row],[Licenses Bought]])</f>
        <v>0</v>
      </c>
      <c r="P363" s="8">
        <f>Table1[[#This Row],[Upsell $ Per Non-Paying User]] * Table1[[#This Row],[Non-Paying Users]]</f>
        <v>0</v>
      </c>
      <c r="Q363">
        <f>IF(Table1[[#This Row],[Sales Month]]=MAX(Table1[Sales Month]),Table1[[#This Row],[Upsell $ Per Non-Paying User]]*Table1[[#This Row],[Non-Paying Users]],0)</f>
        <v>0</v>
      </c>
      <c r="R363" t="str" cm="1">
        <f t="array" ref="R363">_xlfn.IFS(Table1[[#This Row],[Current Upsell $]]=0," ",Table1[[#This Row],[Current Upsell $]]&gt;=400,"High",Table1[[#This Row],[Current Upsell $]]&gt;=100,"Medium",Table1[[#This Row],[Current Upsell $]]&lt;100,"Low")</f>
        <v xml:space="preserve"> </v>
      </c>
      <c r="S363" t="str">
        <f>_xlfn.CONCAT(Table1[[#This Row],[Subscription Type]]," ",Table1[[#This Row],[Upsell Priorities ]], " ",TEXT(Table1[[#This Row],[Current Upsell $]],"$#,#"))</f>
        <v>Premium   $</v>
      </c>
      <c r="T363">
        <f>COUNTIF(Table1[Sales Month],Table1[[#This Row],[Sales Month]])</f>
        <v>153</v>
      </c>
    </row>
    <row r="364" spans="1:20" x14ac:dyDescent="0.2">
      <c r="A364">
        <v>100028</v>
      </c>
      <c r="B364" t="s">
        <v>0</v>
      </c>
      <c r="D364" s="1"/>
      <c r="E364" s="1"/>
      <c r="F364">
        <v>25</v>
      </c>
      <c r="G364">
        <v>32</v>
      </c>
      <c r="H364" s="1">
        <v>43952</v>
      </c>
      <c r="I364" s="1">
        <v>44378</v>
      </c>
      <c r="J364">
        <v>14</v>
      </c>
      <c r="K364">
        <v>0</v>
      </c>
      <c r="L364" s="1">
        <v>44197</v>
      </c>
      <c r="M364">
        <v>250</v>
      </c>
      <c r="N364" s="8" cm="1">
        <f t="array" ref="N364">_xlfn.SWITCH(Table1[[#This Row],[Subscription Type]],"Basic",10,"Premium",10,"Business",25,"Enterprise",27)</f>
        <v>10</v>
      </c>
      <c r="O364" s="9">
        <f>IF(Table1[[#This Row],[Number of Users]]-Table1[[#This Row],[Licenses Bought]]&lt;0, 0, Table1[[#This Row],[Number of Users]]-Table1[[#This Row],[Licenses Bought]])</f>
        <v>7</v>
      </c>
      <c r="P364" s="8">
        <f>Table1[[#This Row],[Upsell $ Per Non-Paying User]] * Table1[[#This Row],[Non-Paying Users]]</f>
        <v>70</v>
      </c>
      <c r="Q364">
        <f>IF(Table1[[#This Row],[Sales Month]]=MAX(Table1[Sales Month]),Table1[[#This Row],[Upsell $ Per Non-Paying User]]*Table1[[#This Row],[Non-Paying Users]],0)</f>
        <v>0</v>
      </c>
      <c r="R364" t="str" cm="1">
        <f t="array" ref="R364">_xlfn.IFS(Table1[[#This Row],[Current Upsell $]]=0," ",Table1[[#This Row],[Current Upsell $]]&gt;=400,"High",Table1[[#This Row],[Current Upsell $]]&gt;=100,"Medium",Table1[[#This Row],[Current Upsell $]]&lt;100,"Low")</f>
        <v xml:space="preserve"> </v>
      </c>
      <c r="S364" t="str">
        <f>_xlfn.CONCAT(Table1[[#This Row],[Subscription Type]]," ",Table1[[#This Row],[Upsell Priorities ]], " ",TEXT(Table1[[#This Row],[Current Upsell $]],"$#,#"))</f>
        <v>Premium   $</v>
      </c>
      <c r="T364">
        <f>COUNTIF(Table1[Sales Month],Table1[[#This Row],[Sales Month]])</f>
        <v>158</v>
      </c>
    </row>
    <row r="365" spans="1:20" x14ac:dyDescent="0.2">
      <c r="A365">
        <v>100028</v>
      </c>
      <c r="B365" t="s">
        <v>0</v>
      </c>
      <c r="D365" s="1"/>
      <c r="E365" s="1"/>
      <c r="F365">
        <v>25</v>
      </c>
      <c r="G365">
        <v>25</v>
      </c>
      <c r="H365" s="1">
        <v>43952</v>
      </c>
      <c r="I365" s="1">
        <v>44378</v>
      </c>
      <c r="J365">
        <v>14</v>
      </c>
      <c r="K365">
        <v>0</v>
      </c>
      <c r="L365" s="1">
        <v>44228</v>
      </c>
      <c r="M365">
        <v>250</v>
      </c>
      <c r="N365" s="8" cm="1">
        <f t="array" ref="N365">_xlfn.SWITCH(Table1[[#This Row],[Subscription Type]],"Basic",10,"Premium",10,"Business",25,"Enterprise",27)</f>
        <v>10</v>
      </c>
      <c r="O365" s="9">
        <f>IF(Table1[[#This Row],[Number of Users]]-Table1[[#This Row],[Licenses Bought]]&lt;0, 0, Table1[[#This Row],[Number of Users]]-Table1[[#This Row],[Licenses Bought]])</f>
        <v>0</v>
      </c>
      <c r="P365" s="8">
        <f>Table1[[#This Row],[Upsell $ Per Non-Paying User]] * Table1[[#This Row],[Non-Paying Users]]</f>
        <v>0</v>
      </c>
      <c r="Q365">
        <f>IF(Table1[[#This Row],[Sales Month]]=MAX(Table1[Sales Month]),Table1[[#This Row],[Upsell $ Per Non-Paying User]]*Table1[[#This Row],[Non-Paying Users]],0)</f>
        <v>0</v>
      </c>
      <c r="R365" t="str" cm="1">
        <f t="array" ref="R365">_xlfn.IFS(Table1[[#This Row],[Current Upsell $]]=0," ",Table1[[#This Row],[Current Upsell $]]&gt;=400,"High",Table1[[#This Row],[Current Upsell $]]&gt;=100,"Medium",Table1[[#This Row],[Current Upsell $]]&lt;100,"Low")</f>
        <v xml:space="preserve"> </v>
      </c>
      <c r="S365" t="str">
        <f>_xlfn.CONCAT(Table1[[#This Row],[Subscription Type]]," ",Table1[[#This Row],[Upsell Priorities ]], " ",TEXT(Table1[[#This Row],[Current Upsell $]],"$#,#"))</f>
        <v>Premium   $</v>
      </c>
      <c r="T365">
        <f>COUNTIF(Table1[Sales Month],Table1[[#This Row],[Sales Month]])</f>
        <v>175</v>
      </c>
    </row>
    <row r="366" spans="1:20" x14ac:dyDescent="0.2">
      <c r="A366">
        <v>100028</v>
      </c>
      <c r="B366" t="s">
        <v>0</v>
      </c>
      <c r="D366" s="1"/>
      <c r="E366" s="1"/>
      <c r="F366">
        <v>25</v>
      </c>
      <c r="G366">
        <v>33</v>
      </c>
      <c r="H366" s="1">
        <v>43952</v>
      </c>
      <c r="I366" s="1">
        <v>44378</v>
      </c>
      <c r="J366">
        <v>14</v>
      </c>
      <c r="K366">
        <v>0</v>
      </c>
      <c r="L366" s="1">
        <v>44256</v>
      </c>
      <c r="M366">
        <v>250</v>
      </c>
      <c r="N366" s="8" cm="1">
        <f t="array" ref="N366">_xlfn.SWITCH(Table1[[#This Row],[Subscription Type]],"Basic",10,"Premium",10,"Business",25,"Enterprise",27)</f>
        <v>10</v>
      </c>
      <c r="O366" s="9">
        <f>IF(Table1[[#This Row],[Number of Users]]-Table1[[#This Row],[Licenses Bought]]&lt;0, 0, Table1[[#This Row],[Number of Users]]-Table1[[#This Row],[Licenses Bought]])</f>
        <v>8</v>
      </c>
      <c r="P366" s="8">
        <f>Table1[[#This Row],[Upsell $ Per Non-Paying User]] * Table1[[#This Row],[Non-Paying Users]]</f>
        <v>80</v>
      </c>
      <c r="Q366">
        <f>IF(Table1[[#This Row],[Sales Month]]=MAX(Table1[Sales Month]),Table1[[#This Row],[Upsell $ Per Non-Paying User]]*Table1[[#This Row],[Non-Paying Users]],0)</f>
        <v>0</v>
      </c>
      <c r="R366" t="str" cm="1">
        <f t="array" ref="R366">_xlfn.IFS(Table1[[#This Row],[Current Upsell $]]=0," ",Table1[[#This Row],[Current Upsell $]]&gt;=400,"High",Table1[[#This Row],[Current Upsell $]]&gt;=100,"Medium",Table1[[#This Row],[Current Upsell $]]&lt;100,"Low")</f>
        <v xml:space="preserve"> </v>
      </c>
      <c r="S366" t="str">
        <f>_xlfn.CONCAT(Table1[[#This Row],[Subscription Type]]," ",Table1[[#This Row],[Upsell Priorities ]], " ",TEXT(Table1[[#This Row],[Current Upsell $]],"$#,#"))</f>
        <v>Premium   $</v>
      </c>
      <c r="T366">
        <f>COUNTIF(Table1[Sales Month],Table1[[#This Row],[Sales Month]])</f>
        <v>194</v>
      </c>
    </row>
    <row r="367" spans="1:20" x14ac:dyDescent="0.2">
      <c r="A367">
        <v>100028</v>
      </c>
      <c r="B367" t="s">
        <v>0</v>
      </c>
      <c r="D367" s="1"/>
      <c r="E367" s="1"/>
      <c r="F367">
        <v>25</v>
      </c>
      <c r="G367">
        <v>31</v>
      </c>
      <c r="H367" s="1">
        <v>43952</v>
      </c>
      <c r="I367" s="1">
        <v>44378</v>
      </c>
      <c r="J367">
        <v>14</v>
      </c>
      <c r="K367">
        <v>0</v>
      </c>
      <c r="L367" s="1">
        <v>44287</v>
      </c>
      <c r="M367">
        <v>250</v>
      </c>
      <c r="N367" s="8" cm="1">
        <f t="array" ref="N367">_xlfn.SWITCH(Table1[[#This Row],[Subscription Type]],"Basic",10,"Premium",10,"Business",25,"Enterprise",27)</f>
        <v>10</v>
      </c>
      <c r="O367" s="9">
        <f>IF(Table1[[#This Row],[Number of Users]]-Table1[[#This Row],[Licenses Bought]]&lt;0, 0, Table1[[#This Row],[Number of Users]]-Table1[[#This Row],[Licenses Bought]])</f>
        <v>6</v>
      </c>
      <c r="P367" s="8">
        <f>Table1[[#This Row],[Upsell $ Per Non-Paying User]] * Table1[[#This Row],[Non-Paying Users]]</f>
        <v>60</v>
      </c>
      <c r="Q367">
        <f>IF(Table1[[#This Row],[Sales Month]]=MAX(Table1[Sales Month]),Table1[[#This Row],[Upsell $ Per Non-Paying User]]*Table1[[#This Row],[Non-Paying Users]],0)</f>
        <v>0</v>
      </c>
      <c r="R367" t="str" cm="1">
        <f t="array" ref="R367">_xlfn.IFS(Table1[[#This Row],[Current Upsell $]]=0," ",Table1[[#This Row],[Current Upsell $]]&gt;=400,"High",Table1[[#This Row],[Current Upsell $]]&gt;=100,"Medium",Table1[[#This Row],[Current Upsell $]]&lt;100,"Low")</f>
        <v xml:space="preserve"> </v>
      </c>
      <c r="S367" t="str">
        <f>_xlfn.CONCAT(Table1[[#This Row],[Subscription Type]]," ",Table1[[#This Row],[Upsell Priorities ]], " ",TEXT(Table1[[#This Row],[Current Upsell $]],"$#,#"))</f>
        <v>Premium   $</v>
      </c>
      <c r="T367">
        <f>COUNTIF(Table1[Sales Month],Table1[[#This Row],[Sales Month]])</f>
        <v>208</v>
      </c>
    </row>
    <row r="368" spans="1:20" x14ac:dyDescent="0.2">
      <c r="A368">
        <v>100028</v>
      </c>
      <c r="B368" t="s">
        <v>0</v>
      </c>
      <c r="D368" s="1"/>
      <c r="E368" s="1"/>
      <c r="F368">
        <v>25</v>
      </c>
      <c r="G368">
        <v>31</v>
      </c>
      <c r="H368" s="1">
        <v>43952</v>
      </c>
      <c r="I368" s="1">
        <v>44378</v>
      </c>
      <c r="J368">
        <v>14</v>
      </c>
      <c r="K368">
        <v>0</v>
      </c>
      <c r="L368" s="1">
        <v>44317</v>
      </c>
      <c r="M368">
        <v>250</v>
      </c>
      <c r="N368" s="8" cm="1">
        <f t="array" ref="N368">_xlfn.SWITCH(Table1[[#This Row],[Subscription Type]],"Basic",10,"Premium",10,"Business",25,"Enterprise",27)</f>
        <v>10</v>
      </c>
      <c r="O368" s="9">
        <f>IF(Table1[[#This Row],[Number of Users]]-Table1[[#This Row],[Licenses Bought]]&lt;0, 0, Table1[[#This Row],[Number of Users]]-Table1[[#This Row],[Licenses Bought]])</f>
        <v>6</v>
      </c>
      <c r="P368" s="8">
        <f>Table1[[#This Row],[Upsell $ Per Non-Paying User]] * Table1[[#This Row],[Non-Paying Users]]</f>
        <v>60</v>
      </c>
      <c r="Q368">
        <f>IF(Table1[[#This Row],[Sales Month]]=MAX(Table1[Sales Month]),Table1[[#This Row],[Upsell $ Per Non-Paying User]]*Table1[[#This Row],[Non-Paying Users]],0)</f>
        <v>0</v>
      </c>
      <c r="R368" t="str" cm="1">
        <f t="array" ref="R368">_xlfn.IFS(Table1[[#This Row],[Current Upsell $]]=0," ",Table1[[#This Row],[Current Upsell $]]&gt;=400,"High",Table1[[#This Row],[Current Upsell $]]&gt;=100,"Medium",Table1[[#This Row],[Current Upsell $]]&lt;100,"Low")</f>
        <v xml:space="preserve"> </v>
      </c>
      <c r="S368" t="str">
        <f>_xlfn.CONCAT(Table1[[#This Row],[Subscription Type]]," ",Table1[[#This Row],[Upsell Priorities ]], " ",TEXT(Table1[[#This Row],[Current Upsell $]],"$#,#"))</f>
        <v>Premium   $</v>
      </c>
      <c r="T368">
        <f>COUNTIF(Table1[Sales Month],Table1[[#This Row],[Sales Month]])</f>
        <v>249</v>
      </c>
    </row>
    <row r="369" spans="1:20" x14ac:dyDescent="0.2">
      <c r="A369">
        <v>100028</v>
      </c>
      <c r="B369" t="s">
        <v>0</v>
      </c>
      <c r="D369" s="1"/>
      <c r="E369" s="1"/>
      <c r="F369">
        <v>25</v>
      </c>
      <c r="G369">
        <v>32</v>
      </c>
      <c r="H369" s="1">
        <v>43952</v>
      </c>
      <c r="I369" s="1">
        <v>44378</v>
      </c>
      <c r="J369">
        <v>14</v>
      </c>
      <c r="K369">
        <v>0</v>
      </c>
      <c r="L369" s="1">
        <v>44348</v>
      </c>
      <c r="M369">
        <v>250</v>
      </c>
      <c r="N369" s="8" cm="1">
        <f t="array" ref="N369">_xlfn.SWITCH(Table1[[#This Row],[Subscription Type]],"Basic",10,"Premium",10,"Business",25,"Enterprise",27)</f>
        <v>10</v>
      </c>
      <c r="O369" s="9">
        <f>IF(Table1[[#This Row],[Number of Users]]-Table1[[#This Row],[Licenses Bought]]&lt;0, 0, Table1[[#This Row],[Number of Users]]-Table1[[#This Row],[Licenses Bought]])</f>
        <v>7</v>
      </c>
      <c r="P369" s="8">
        <f>Table1[[#This Row],[Upsell $ Per Non-Paying User]] * Table1[[#This Row],[Non-Paying Users]]</f>
        <v>70</v>
      </c>
      <c r="Q369">
        <f>IF(Table1[[#This Row],[Sales Month]]=MAX(Table1[Sales Month]),Table1[[#This Row],[Upsell $ Per Non-Paying User]]*Table1[[#This Row],[Non-Paying Users]],0)</f>
        <v>70</v>
      </c>
      <c r="R369" t="str" cm="1">
        <f t="array" ref="R369">_xlfn.IFS(Table1[[#This Row],[Current Upsell $]]=0," ",Table1[[#This Row],[Current Upsell $]]&gt;=400,"High",Table1[[#This Row],[Current Upsell $]]&gt;=100,"Medium",Table1[[#This Row],[Current Upsell $]]&lt;100,"Low")</f>
        <v>Low</v>
      </c>
      <c r="S369" t="str">
        <f>_xlfn.CONCAT(Table1[[#This Row],[Subscription Type]]," ",Table1[[#This Row],[Upsell Priorities ]], " ",TEXT(Table1[[#This Row],[Current Upsell $]],"$#,#"))</f>
        <v>Premium Low $70</v>
      </c>
      <c r="T369">
        <f>COUNTIF(Table1[Sales Month],Table1[[#This Row],[Sales Month]])</f>
        <v>307</v>
      </c>
    </row>
    <row r="370" spans="1:20" x14ac:dyDescent="0.2">
      <c r="A370">
        <v>100029</v>
      </c>
      <c r="B370" t="s">
        <v>3</v>
      </c>
      <c r="F370">
        <v>0</v>
      </c>
      <c r="G370">
        <v>9</v>
      </c>
      <c r="H370" s="1">
        <v>43952</v>
      </c>
      <c r="I370" s="1">
        <v>43983</v>
      </c>
      <c r="J370">
        <v>1</v>
      </c>
      <c r="K370">
        <v>12</v>
      </c>
      <c r="L370" s="1">
        <v>43952</v>
      </c>
      <c r="M370">
        <v>0</v>
      </c>
      <c r="N370" s="8" cm="1">
        <f t="array" ref="N370">_xlfn.SWITCH(Table1[[#This Row],[Subscription Type]],"Basic",10,"Premium",10,"Business",25,"Enterprise",27)</f>
        <v>10</v>
      </c>
      <c r="O370" s="9">
        <f>IF(Table1[[#This Row],[Number of Users]]-Table1[[#This Row],[Licenses Bought]]&lt;0, 0, Table1[[#This Row],[Number of Users]]-Table1[[#This Row],[Licenses Bought]])</f>
        <v>9</v>
      </c>
      <c r="P370" s="8">
        <f>Table1[[#This Row],[Upsell $ Per Non-Paying User]] * Table1[[#This Row],[Non-Paying Users]]</f>
        <v>90</v>
      </c>
      <c r="Q370">
        <f>IF(Table1[[#This Row],[Sales Month]]=MAX(Table1[Sales Month]),Table1[[#This Row],[Upsell $ Per Non-Paying User]]*Table1[[#This Row],[Non-Paying Users]],0)</f>
        <v>0</v>
      </c>
      <c r="R370" t="str" cm="1">
        <f t="array" ref="R370">_xlfn.IFS(Table1[[#This Row],[Current Upsell $]]=0," ",Table1[[#This Row],[Current Upsell $]]&gt;=400,"High",Table1[[#This Row],[Current Upsell $]]&gt;=100,"Medium",Table1[[#This Row],[Current Upsell $]]&lt;100,"Low")</f>
        <v xml:space="preserve"> </v>
      </c>
      <c r="S370" t="str">
        <f>_xlfn.CONCAT(Table1[[#This Row],[Subscription Type]]," ",Table1[[#This Row],[Upsell Priorities ]], " ",TEXT(Table1[[#This Row],[Current Upsell $]],"$#,#"))</f>
        <v>Basic   $</v>
      </c>
      <c r="T370">
        <f>COUNTIF(Table1[Sales Month],Table1[[#This Row],[Sales Month]])</f>
        <v>34</v>
      </c>
    </row>
    <row r="371" spans="1:20" x14ac:dyDescent="0.2">
      <c r="A371">
        <v>100029</v>
      </c>
      <c r="B371" t="s">
        <v>3</v>
      </c>
      <c r="F371">
        <v>0</v>
      </c>
      <c r="G371">
        <v>8</v>
      </c>
      <c r="H371" s="1">
        <v>43952</v>
      </c>
      <c r="I371" s="1">
        <v>43983</v>
      </c>
      <c r="J371">
        <v>1</v>
      </c>
      <c r="K371">
        <v>12</v>
      </c>
      <c r="L371" s="1">
        <v>43983</v>
      </c>
      <c r="M371">
        <v>0</v>
      </c>
      <c r="N371" s="8" cm="1">
        <f t="array" ref="N371">_xlfn.SWITCH(Table1[[#This Row],[Subscription Type]],"Basic",10,"Premium",10,"Business",25,"Enterprise",27)</f>
        <v>10</v>
      </c>
      <c r="O371" s="9">
        <f>IF(Table1[[#This Row],[Number of Users]]-Table1[[#This Row],[Licenses Bought]]&lt;0, 0, Table1[[#This Row],[Number of Users]]-Table1[[#This Row],[Licenses Bought]])</f>
        <v>8</v>
      </c>
      <c r="P371" s="8">
        <f>Table1[[#This Row],[Upsell $ Per Non-Paying User]] * Table1[[#This Row],[Non-Paying Users]]</f>
        <v>80</v>
      </c>
      <c r="Q371">
        <f>IF(Table1[[#This Row],[Sales Month]]=MAX(Table1[Sales Month]),Table1[[#This Row],[Upsell $ Per Non-Paying User]]*Table1[[#This Row],[Non-Paying Users]],0)</f>
        <v>0</v>
      </c>
      <c r="R371" t="str" cm="1">
        <f t="array" ref="R371">_xlfn.IFS(Table1[[#This Row],[Current Upsell $]]=0," ",Table1[[#This Row],[Current Upsell $]]&gt;=400,"High",Table1[[#This Row],[Current Upsell $]]&gt;=100,"Medium",Table1[[#This Row],[Current Upsell $]]&lt;100,"Low")</f>
        <v xml:space="preserve"> </v>
      </c>
      <c r="S371" t="str">
        <f>_xlfn.CONCAT(Table1[[#This Row],[Subscription Type]]," ",Table1[[#This Row],[Upsell Priorities ]], " ",TEXT(Table1[[#This Row],[Current Upsell $]],"$#,#"))</f>
        <v>Basic   $</v>
      </c>
      <c r="T371">
        <f>COUNTIF(Table1[Sales Month],Table1[[#This Row],[Sales Month]])</f>
        <v>54</v>
      </c>
    </row>
    <row r="372" spans="1:20" x14ac:dyDescent="0.2">
      <c r="A372">
        <v>100030</v>
      </c>
      <c r="B372" t="s">
        <v>3</v>
      </c>
      <c r="F372">
        <v>0</v>
      </c>
      <c r="G372">
        <v>8</v>
      </c>
      <c r="H372" s="1">
        <v>43952</v>
      </c>
      <c r="I372" s="1">
        <v>44378</v>
      </c>
      <c r="J372">
        <v>14</v>
      </c>
      <c r="K372">
        <v>0</v>
      </c>
      <c r="L372" s="1">
        <v>43952</v>
      </c>
      <c r="M372">
        <v>0</v>
      </c>
      <c r="N372" s="8" cm="1">
        <f t="array" ref="N372">_xlfn.SWITCH(Table1[[#This Row],[Subscription Type]],"Basic",10,"Premium",10,"Business",25,"Enterprise",27)</f>
        <v>10</v>
      </c>
      <c r="O372" s="9">
        <f>IF(Table1[[#This Row],[Number of Users]]-Table1[[#This Row],[Licenses Bought]]&lt;0, 0, Table1[[#This Row],[Number of Users]]-Table1[[#This Row],[Licenses Bought]])</f>
        <v>8</v>
      </c>
      <c r="P372" s="8">
        <f>Table1[[#This Row],[Upsell $ Per Non-Paying User]] * Table1[[#This Row],[Non-Paying Users]]</f>
        <v>80</v>
      </c>
      <c r="Q372">
        <f>IF(Table1[[#This Row],[Sales Month]]=MAX(Table1[Sales Month]),Table1[[#This Row],[Upsell $ Per Non-Paying User]]*Table1[[#This Row],[Non-Paying Users]],0)</f>
        <v>0</v>
      </c>
      <c r="R372" t="str" cm="1">
        <f t="array" ref="R372">_xlfn.IFS(Table1[[#This Row],[Current Upsell $]]=0," ",Table1[[#This Row],[Current Upsell $]]&gt;=400,"High",Table1[[#This Row],[Current Upsell $]]&gt;=100,"Medium",Table1[[#This Row],[Current Upsell $]]&lt;100,"Low")</f>
        <v xml:space="preserve"> </v>
      </c>
      <c r="S372" t="str">
        <f>_xlfn.CONCAT(Table1[[#This Row],[Subscription Type]]," ",Table1[[#This Row],[Upsell Priorities ]], " ",TEXT(Table1[[#This Row],[Current Upsell $]],"$#,#"))</f>
        <v>Basic   $</v>
      </c>
      <c r="T372">
        <f>COUNTIF(Table1[Sales Month],Table1[[#This Row],[Sales Month]])</f>
        <v>34</v>
      </c>
    </row>
    <row r="373" spans="1:20" x14ac:dyDescent="0.2">
      <c r="A373">
        <v>100030</v>
      </c>
      <c r="B373" t="s">
        <v>3</v>
      </c>
      <c r="F373">
        <v>0</v>
      </c>
      <c r="G373">
        <v>7</v>
      </c>
      <c r="H373" s="1">
        <v>43952</v>
      </c>
      <c r="I373" s="1">
        <v>44378</v>
      </c>
      <c r="J373">
        <v>14</v>
      </c>
      <c r="K373">
        <v>0</v>
      </c>
      <c r="L373" s="1">
        <v>43983</v>
      </c>
      <c r="M373">
        <v>0</v>
      </c>
      <c r="N373" s="8" cm="1">
        <f t="array" ref="N373">_xlfn.SWITCH(Table1[[#This Row],[Subscription Type]],"Basic",10,"Premium",10,"Business",25,"Enterprise",27)</f>
        <v>10</v>
      </c>
      <c r="O373" s="9">
        <f>IF(Table1[[#This Row],[Number of Users]]-Table1[[#This Row],[Licenses Bought]]&lt;0, 0, Table1[[#This Row],[Number of Users]]-Table1[[#This Row],[Licenses Bought]])</f>
        <v>7</v>
      </c>
      <c r="P373" s="8">
        <f>Table1[[#This Row],[Upsell $ Per Non-Paying User]] * Table1[[#This Row],[Non-Paying Users]]</f>
        <v>70</v>
      </c>
      <c r="Q373">
        <f>IF(Table1[[#This Row],[Sales Month]]=MAX(Table1[Sales Month]),Table1[[#This Row],[Upsell $ Per Non-Paying User]]*Table1[[#This Row],[Non-Paying Users]],0)</f>
        <v>0</v>
      </c>
      <c r="R373" t="str" cm="1">
        <f t="array" ref="R373">_xlfn.IFS(Table1[[#This Row],[Current Upsell $]]=0," ",Table1[[#This Row],[Current Upsell $]]&gt;=400,"High",Table1[[#This Row],[Current Upsell $]]&gt;=100,"Medium",Table1[[#This Row],[Current Upsell $]]&lt;100,"Low")</f>
        <v xml:space="preserve"> </v>
      </c>
      <c r="S373" t="str">
        <f>_xlfn.CONCAT(Table1[[#This Row],[Subscription Type]]," ",Table1[[#This Row],[Upsell Priorities ]], " ",TEXT(Table1[[#This Row],[Current Upsell $]],"$#,#"))</f>
        <v>Basic   $</v>
      </c>
      <c r="T373">
        <f>COUNTIF(Table1[Sales Month],Table1[[#This Row],[Sales Month]])</f>
        <v>54</v>
      </c>
    </row>
    <row r="374" spans="1:20" x14ac:dyDescent="0.2">
      <c r="A374">
        <v>100030</v>
      </c>
      <c r="B374" t="s">
        <v>3</v>
      </c>
      <c r="F374">
        <v>0</v>
      </c>
      <c r="G374">
        <v>9</v>
      </c>
      <c r="H374" s="1">
        <v>43952</v>
      </c>
      <c r="I374" s="1">
        <v>44378</v>
      </c>
      <c r="J374">
        <v>14</v>
      </c>
      <c r="K374">
        <v>0</v>
      </c>
      <c r="L374" s="1">
        <v>44013</v>
      </c>
      <c r="M374">
        <v>0</v>
      </c>
      <c r="N374" s="8" cm="1">
        <f t="array" ref="N374">_xlfn.SWITCH(Table1[[#This Row],[Subscription Type]],"Basic",10,"Premium",10,"Business",25,"Enterprise",27)</f>
        <v>10</v>
      </c>
      <c r="O374" s="9">
        <f>IF(Table1[[#This Row],[Number of Users]]-Table1[[#This Row],[Licenses Bought]]&lt;0, 0, Table1[[#This Row],[Number of Users]]-Table1[[#This Row],[Licenses Bought]])</f>
        <v>9</v>
      </c>
      <c r="P374" s="8">
        <f>Table1[[#This Row],[Upsell $ Per Non-Paying User]] * Table1[[#This Row],[Non-Paying Users]]</f>
        <v>90</v>
      </c>
      <c r="Q374">
        <f>IF(Table1[[#This Row],[Sales Month]]=MAX(Table1[Sales Month]),Table1[[#This Row],[Upsell $ Per Non-Paying User]]*Table1[[#This Row],[Non-Paying Users]],0)</f>
        <v>0</v>
      </c>
      <c r="R374" t="str" cm="1">
        <f t="array" ref="R374">_xlfn.IFS(Table1[[#This Row],[Current Upsell $]]=0," ",Table1[[#This Row],[Current Upsell $]]&gt;=400,"High",Table1[[#This Row],[Current Upsell $]]&gt;=100,"Medium",Table1[[#This Row],[Current Upsell $]]&lt;100,"Low")</f>
        <v xml:space="preserve"> </v>
      </c>
      <c r="S374" t="str">
        <f>_xlfn.CONCAT(Table1[[#This Row],[Subscription Type]]," ",Table1[[#This Row],[Upsell Priorities ]], " ",TEXT(Table1[[#This Row],[Current Upsell $]],"$#,#"))</f>
        <v>Basic   $</v>
      </c>
      <c r="T374">
        <f>COUNTIF(Table1[Sales Month],Table1[[#This Row],[Sales Month]])</f>
        <v>76</v>
      </c>
    </row>
    <row r="375" spans="1:20" x14ac:dyDescent="0.2">
      <c r="A375">
        <v>100030</v>
      </c>
      <c r="B375" t="s">
        <v>3</v>
      </c>
      <c r="F375">
        <v>0</v>
      </c>
      <c r="G375">
        <v>8</v>
      </c>
      <c r="H375" s="1">
        <v>43952</v>
      </c>
      <c r="I375" s="1">
        <v>44378</v>
      </c>
      <c r="J375">
        <v>14</v>
      </c>
      <c r="K375">
        <v>0</v>
      </c>
      <c r="L375" s="1">
        <v>44044</v>
      </c>
      <c r="M375">
        <v>0</v>
      </c>
      <c r="N375" s="8" cm="1">
        <f t="array" ref="N375">_xlfn.SWITCH(Table1[[#This Row],[Subscription Type]],"Basic",10,"Premium",10,"Business",25,"Enterprise",27)</f>
        <v>10</v>
      </c>
      <c r="O375" s="9">
        <f>IF(Table1[[#This Row],[Number of Users]]-Table1[[#This Row],[Licenses Bought]]&lt;0, 0, Table1[[#This Row],[Number of Users]]-Table1[[#This Row],[Licenses Bought]])</f>
        <v>8</v>
      </c>
      <c r="P375" s="8">
        <f>Table1[[#This Row],[Upsell $ Per Non-Paying User]] * Table1[[#This Row],[Non-Paying Users]]</f>
        <v>80</v>
      </c>
      <c r="Q375">
        <f>IF(Table1[[#This Row],[Sales Month]]=MAX(Table1[Sales Month]),Table1[[#This Row],[Upsell $ Per Non-Paying User]]*Table1[[#This Row],[Non-Paying Users]],0)</f>
        <v>0</v>
      </c>
      <c r="R375" t="str" cm="1">
        <f t="array" ref="R375">_xlfn.IFS(Table1[[#This Row],[Current Upsell $]]=0," ",Table1[[#This Row],[Current Upsell $]]&gt;=400,"High",Table1[[#This Row],[Current Upsell $]]&gt;=100,"Medium",Table1[[#This Row],[Current Upsell $]]&lt;100,"Low")</f>
        <v xml:space="preserve"> </v>
      </c>
      <c r="S375" t="str">
        <f>_xlfn.CONCAT(Table1[[#This Row],[Subscription Type]]," ",Table1[[#This Row],[Upsell Priorities ]], " ",TEXT(Table1[[#This Row],[Current Upsell $]],"$#,#"))</f>
        <v>Basic   $</v>
      </c>
      <c r="T375">
        <f>COUNTIF(Table1[Sales Month],Table1[[#This Row],[Sales Month]])</f>
        <v>104</v>
      </c>
    </row>
    <row r="376" spans="1:20" x14ac:dyDescent="0.2">
      <c r="A376">
        <v>100030</v>
      </c>
      <c r="B376" t="s">
        <v>3</v>
      </c>
      <c r="F376">
        <v>0</v>
      </c>
      <c r="G376">
        <v>7</v>
      </c>
      <c r="H376" s="1">
        <v>43952</v>
      </c>
      <c r="I376" s="1">
        <v>44378</v>
      </c>
      <c r="J376">
        <v>14</v>
      </c>
      <c r="K376">
        <v>0</v>
      </c>
      <c r="L376" s="1">
        <v>44075</v>
      </c>
      <c r="M376">
        <v>0</v>
      </c>
      <c r="N376" s="8" cm="1">
        <f t="array" ref="N376">_xlfn.SWITCH(Table1[[#This Row],[Subscription Type]],"Basic",10,"Premium",10,"Business",25,"Enterprise",27)</f>
        <v>10</v>
      </c>
      <c r="O376" s="9">
        <f>IF(Table1[[#This Row],[Number of Users]]-Table1[[#This Row],[Licenses Bought]]&lt;0, 0, Table1[[#This Row],[Number of Users]]-Table1[[#This Row],[Licenses Bought]])</f>
        <v>7</v>
      </c>
      <c r="P376" s="8">
        <f>Table1[[#This Row],[Upsell $ Per Non-Paying User]] * Table1[[#This Row],[Non-Paying Users]]</f>
        <v>70</v>
      </c>
      <c r="Q376">
        <f>IF(Table1[[#This Row],[Sales Month]]=MAX(Table1[Sales Month]),Table1[[#This Row],[Upsell $ Per Non-Paying User]]*Table1[[#This Row],[Non-Paying Users]],0)</f>
        <v>0</v>
      </c>
      <c r="R376" t="str" cm="1">
        <f t="array" ref="R376">_xlfn.IFS(Table1[[#This Row],[Current Upsell $]]=0," ",Table1[[#This Row],[Current Upsell $]]&gt;=400,"High",Table1[[#This Row],[Current Upsell $]]&gt;=100,"Medium",Table1[[#This Row],[Current Upsell $]]&lt;100,"Low")</f>
        <v xml:space="preserve"> </v>
      </c>
      <c r="S376" t="str">
        <f>_xlfn.CONCAT(Table1[[#This Row],[Subscription Type]]," ",Table1[[#This Row],[Upsell Priorities ]], " ",TEXT(Table1[[#This Row],[Current Upsell $]],"$#,#"))</f>
        <v>Basic   $</v>
      </c>
      <c r="T376">
        <f>COUNTIF(Table1[Sales Month],Table1[[#This Row],[Sales Month]])</f>
        <v>137</v>
      </c>
    </row>
    <row r="377" spans="1:20" x14ac:dyDescent="0.2">
      <c r="A377">
        <v>100030</v>
      </c>
      <c r="B377" t="s">
        <v>3</v>
      </c>
      <c r="F377">
        <v>0</v>
      </c>
      <c r="G377">
        <v>7</v>
      </c>
      <c r="H377" s="1">
        <v>43952</v>
      </c>
      <c r="I377" s="1">
        <v>44378</v>
      </c>
      <c r="J377">
        <v>14</v>
      </c>
      <c r="K377">
        <v>0</v>
      </c>
      <c r="L377" s="1">
        <v>44105</v>
      </c>
      <c r="M377">
        <v>0</v>
      </c>
      <c r="N377" s="8" cm="1">
        <f t="array" ref="N377">_xlfn.SWITCH(Table1[[#This Row],[Subscription Type]],"Basic",10,"Premium",10,"Business",25,"Enterprise",27)</f>
        <v>10</v>
      </c>
      <c r="O377" s="9">
        <f>IF(Table1[[#This Row],[Number of Users]]-Table1[[#This Row],[Licenses Bought]]&lt;0, 0, Table1[[#This Row],[Number of Users]]-Table1[[#This Row],[Licenses Bought]])</f>
        <v>7</v>
      </c>
      <c r="P377" s="8">
        <f>Table1[[#This Row],[Upsell $ Per Non-Paying User]] * Table1[[#This Row],[Non-Paying Users]]</f>
        <v>70</v>
      </c>
      <c r="Q377">
        <f>IF(Table1[[#This Row],[Sales Month]]=MAX(Table1[Sales Month]),Table1[[#This Row],[Upsell $ Per Non-Paying User]]*Table1[[#This Row],[Non-Paying Users]],0)</f>
        <v>0</v>
      </c>
      <c r="R377" t="str" cm="1">
        <f t="array" ref="R377">_xlfn.IFS(Table1[[#This Row],[Current Upsell $]]=0," ",Table1[[#This Row],[Current Upsell $]]&gt;=400,"High",Table1[[#This Row],[Current Upsell $]]&gt;=100,"Medium",Table1[[#This Row],[Current Upsell $]]&lt;100,"Low")</f>
        <v xml:space="preserve"> </v>
      </c>
      <c r="S377" t="str">
        <f>_xlfn.CONCAT(Table1[[#This Row],[Subscription Type]]," ",Table1[[#This Row],[Upsell Priorities ]], " ",TEXT(Table1[[#This Row],[Current Upsell $]],"$#,#"))</f>
        <v>Basic   $</v>
      </c>
      <c r="T377">
        <f>COUNTIF(Table1[Sales Month],Table1[[#This Row],[Sales Month]])</f>
        <v>147</v>
      </c>
    </row>
    <row r="378" spans="1:20" x14ac:dyDescent="0.2">
      <c r="A378">
        <v>100030</v>
      </c>
      <c r="B378" t="s">
        <v>3</v>
      </c>
      <c r="F378">
        <v>0</v>
      </c>
      <c r="G378">
        <v>9</v>
      </c>
      <c r="H378" s="1">
        <v>43952</v>
      </c>
      <c r="I378" s="1">
        <v>44378</v>
      </c>
      <c r="J378">
        <v>14</v>
      </c>
      <c r="K378">
        <v>0</v>
      </c>
      <c r="L378" s="1">
        <v>44136</v>
      </c>
      <c r="M378">
        <v>0</v>
      </c>
      <c r="N378" s="8" cm="1">
        <f t="array" ref="N378">_xlfn.SWITCH(Table1[[#This Row],[Subscription Type]],"Basic",10,"Premium",10,"Business",25,"Enterprise",27)</f>
        <v>10</v>
      </c>
      <c r="O378" s="9">
        <f>IF(Table1[[#This Row],[Number of Users]]-Table1[[#This Row],[Licenses Bought]]&lt;0, 0, Table1[[#This Row],[Number of Users]]-Table1[[#This Row],[Licenses Bought]])</f>
        <v>9</v>
      </c>
      <c r="P378" s="8">
        <f>Table1[[#This Row],[Upsell $ Per Non-Paying User]] * Table1[[#This Row],[Non-Paying Users]]</f>
        <v>90</v>
      </c>
      <c r="Q378">
        <f>IF(Table1[[#This Row],[Sales Month]]=MAX(Table1[Sales Month]),Table1[[#This Row],[Upsell $ Per Non-Paying User]]*Table1[[#This Row],[Non-Paying Users]],0)</f>
        <v>0</v>
      </c>
      <c r="R378" t="str" cm="1">
        <f t="array" ref="R378">_xlfn.IFS(Table1[[#This Row],[Current Upsell $]]=0," ",Table1[[#This Row],[Current Upsell $]]&gt;=400,"High",Table1[[#This Row],[Current Upsell $]]&gt;=100,"Medium",Table1[[#This Row],[Current Upsell $]]&lt;100,"Low")</f>
        <v xml:space="preserve"> </v>
      </c>
      <c r="S378" t="str">
        <f>_xlfn.CONCAT(Table1[[#This Row],[Subscription Type]]," ",Table1[[#This Row],[Upsell Priorities ]], " ",TEXT(Table1[[#This Row],[Current Upsell $]],"$#,#"))</f>
        <v>Basic   $</v>
      </c>
      <c r="T378">
        <f>COUNTIF(Table1[Sales Month],Table1[[#This Row],[Sales Month]])</f>
        <v>146</v>
      </c>
    </row>
    <row r="379" spans="1:20" x14ac:dyDescent="0.2">
      <c r="A379">
        <v>100030</v>
      </c>
      <c r="B379" t="s">
        <v>3</v>
      </c>
      <c r="F379">
        <v>0</v>
      </c>
      <c r="G379">
        <v>9</v>
      </c>
      <c r="H379" s="1">
        <v>43952</v>
      </c>
      <c r="I379" s="1">
        <v>44378</v>
      </c>
      <c r="J379">
        <v>14</v>
      </c>
      <c r="K379">
        <v>0</v>
      </c>
      <c r="L379" s="1">
        <v>44166</v>
      </c>
      <c r="M379">
        <v>0</v>
      </c>
      <c r="N379" s="8" cm="1">
        <f t="array" ref="N379">_xlfn.SWITCH(Table1[[#This Row],[Subscription Type]],"Basic",10,"Premium",10,"Business",25,"Enterprise",27)</f>
        <v>10</v>
      </c>
      <c r="O379" s="9">
        <f>IF(Table1[[#This Row],[Number of Users]]-Table1[[#This Row],[Licenses Bought]]&lt;0, 0, Table1[[#This Row],[Number of Users]]-Table1[[#This Row],[Licenses Bought]])</f>
        <v>9</v>
      </c>
      <c r="P379" s="8">
        <f>Table1[[#This Row],[Upsell $ Per Non-Paying User]] * Table1[[#This Row],[Non-Paying Users]]</f>
        <v>90</v>
      </c>
      <c r="Q379">
        <f>IF(Table1[[#This Row],[Sales Month]]=MAX(Table1[Sales Month]),Table1[[#This Row],[Upsell $ Per Non-Paying User]]*Table1[[#This Row],[Non-Paying Users]],0)</f>
        <v>0</v>
      </c>
      <c r="R379" t="str" cm="1">
        <f t="array" ref="R379">_xlfn.IFS(Table1[[#This Row],[Current Upsell $]]=0," ",Table1[[#This Row],[Current Upsell $]]&gt;=400,"High",Table1[[#This Row],[Current Upsell $]]&gt;=100,"Medium",Table1[[#This Row],[Current Upsell $]]&lt;100,"Low")</f>
        <v xml:space="preserve"> </v>
      </c>
      <c r="S379" t="str">
        <f>_xlfn.CONCAT(Table1[[#This Row],[Subscription Type]]," ",Table1[[#This Row],[Upsell Priorities ]], " ",TEXT(Table1[[#This Row],[Current Upsell $]],"$#,#"))</f>
        <v>Basic   $</v>
      </c>
      <c r="T379">
        <f>COUNTIF(Table1[Sales Month],Table1[[#This Row],[Sales Month]])</f>
        <v>153</v>
      </c>
    </row>
    <row r="380" spans="1:20" x14ac:dyDescent="0.2">
      <c r="A380">
        <v>100030</v>
      </c>
      <c r="B380" t="s">
        <v>3</v>
      </c>
      <c r="F380">
        <v>0</v>
      </c>
      <c r="G380">
        <v>8</v>
      </c>
      <c r="H380" s="1">
        <v>43952</v>
      </c>
      <c r="I380" s="1">
        <v>44378</v>
      </c>
      <c r="J380">
        <v>14</v>
      </c>
      <c r="K380">
        <v>0</v>
      </c>
      <c r="L380" s="1">
        <v>44197</v>
      </c>
      <c r="M380">
        <v>0</v>
      </c>
      <c r="N380" s="8" cm="1">
        <f t="array" ref="N380">_xlfn.SWITCH(Table1[[#This Row],[Subscription Type]],"Basic",10,"Premium",10,"Business",25,"Enterprise",27)</f>
        <v>10</v>
      </c>
      <c r="O380" s="9">
        <f>IF(Table1[[#This Row],[Number of Users]]-Table1[[#This Row],[Licenses Bought]]&lt;0, 0, Table1[[#This Row],[Number of Users]]-Table1[[#This Row],[Licenses Bought]])</f>
        <v>8</v>
      </c>
      <c r="P380" s="8">
        <f>Table1[[#This Row],[Upsell $ Per Non-Paying User]] * Table1[[#This Row],[Non-Paying Users]]</f>
        <v>80</v>
      </c>
      <c r="Q380">
        <f>IF(Table1[[#This Row],[Sales Month]]=MAX(Table1[Sales Month]),Table1[[#This Row],[Upsell $ Per Non-Paying User]]*Table1[[#This Row],[Non-Paying Users]],0)</f>
        <v>0</v>
      </c>
      <c r="R380" t="str" cm="1">
        <f t="array" ref="R380">_xlfn.IFS(Table1[[#This Row],[Current Upsell $]]=0," ",Table1[[#This Row],[Current Upsell $]]&gt;=400,"High",Table1[[#This Row],[Current Upsell $]]&gt;=100,"Medium",Table1[[#This Row],[Current Upsell $]]&lt;100,"Low")</f>
        <v xml:space="preserve"> </v>
      </c>
      <c r="S380" t="str">
        <f>_xlfn.CONCAT(Table1[[#This Row],[Subscription Type]]," ",Table1[[#This Row],[Upsell Priorities ]], " ",TEXT(Table1[[#This Row],[Current Upsell $]],"$#,#"))</f>
        <v>Basic   $</v>
      </c>
      <c r="T380">
        <f>COUNTIF(Table1[Sales Month],Table1[[#This Row],[Sales Month]])</f>
        <v>158</v>
      </c>
    </row>
    <row r="381" spans="1:20" x14ac:dyDescent="0.2">
      <c r="A381">
        <v>100030</v>
      </c>
      <c r="B381" t="s">
        <v>3</v>
      </c>
      <c r="F381">
        <v>0</v>
      </c>
      <c r="G381">
        <v>8</v>
      </c>
      <c r="H381" s="1">
        <v>43952</v>
      </c>
      <c r="I381" s="1">
        <v>44378</v>
      </c>
      <c r="J381">
        <v>14</v>
      </c>
      <c r="K381">
        <v>0</v>
      </c>
      <c r="L381" s="1">
        <v>44228</v>
      </c>
      <c r="M381">
        <v>0</v>
      </c>
      <c r="N381" s="8" cm="1">
        <f t="array" ref="N381">_xlfn.SWITCH(Table1[[#This Row],[Subscription Type]],"Basic",10,"Premium",10,"Business",25,"Enterprise",27)</f>
        <v>10</v>
      </c>
      <c r="O381" s="9">
        <f>IF(Table1[[#This Row],[Number of Users]]-Table1[[#This Row],[Licenses Bought]]&lt;0, 0, Table1[[#This Row],[Number of Users]]-Table1[[#This Row],[Licenses Bought]])</f>
        <v>8</v>
      </c>
      <c r="P381" s="8">
        <f>Table1[[#This Row],[Upsell $ Per Non-Paying User]] * Table1[[#This Row],[Non-Paying Users]]</f>
        <v>80</v>
      </c>
      <c r="Q381">
        <f>IF(Table1[[#This Row],[Sales Month]]=MAX(Table1[Sales Month]),Table1[[#This Row],[Upsell $ Per Non-Paying User]]*Table1[[#This Row],[Non-Paying Users]],0)</f>
        <v>0</v>
      </c>
      <c r="R381" t="str" cm="1">
        <f t="array" ref="R381">_xlfn.IFS(Table1[[#This Row],[Current Upsell $]]=0," ",Table1[[#This Row],[Current Upsell $]]&gt;=400,"High",Table1[[#This Row],[Current Upsell $]]&gt;=100,"Medium",Table1[[#This Row],[Current Upsell $]]&lt;100,"Low")</f>
        <v xml:space="preserve"> </v>
      </c>
      <c r="S381" t="str">
        <f>_xlfn.CONCAT(Table1[[#This Row],[Subscription Type]]," ",Table1[[#This Row],[Upsell Priorities ]], " ",TEXT(Table1[[#This Row],[Current Upsell $]],"$#,#"))</f>
        <v>Basic   $</v>
      </c>
      <c r="T381">
        <f>COUNTIF(Table1[Sales Month],Table1[[#This Row],[Sales Month]])</f>
        <v>175</v>
      </c>
    </row>
    <row r="382" spans="1:20" x14ac:dyDescent="0.2">
      <c r="A382">
        <v>100030</v>
      </c>
      <c r="B382" t="s">
        <v>3</v>
      </c>
      <c r="F382">
        <v>0</v>
      </c>
      <c r="G382">
        <v>8</v>
      </c>
      <c r="H382" s="1">
        <v>43952</v>
      </c>
      <c r="I382" s="1">
        <v>44378</v>
      </c>
      <c r="J382">
        <v>14</v>
      </c>
      <c r="K382">
        <v>0</v>
      </c>
      <c r="L382" s="1">
        <v>44256</v>
      </c>
      <c r="M382">
        <v>0</v>
      </c>
      <c r="N382" s="8" cm="1">
        <f t="array" ref="N382">_xlfn.SWITCH(Table1[[#This Row],[Subscription Type]],"Basic",10,"Premium",10,"Business",25,"Enterprise",27)</f>
        <v>10</v>
      </c>
      <c r="O382" s="9">
        <f>IF(Table1[[#This Row],[Number of Users]]-Table1[[#This Row],[Licenses Bought]]&lt;0, 0, Table1[[#This Row],[Number of Users]]-Table1[[#This Row],[Licenses Bought]])</f>
        <v>8</v>
      </c>
      <c r="P382" s="8">
        <f>Table1[[#This Row],[Upsell $ Per Non-Paying User]] * Table1[[#This Row],[Non-Paying Users]]</f>
        <v>80</v>
      </c>
      <c r="Q382">
        <f>IF(Table1[[#This Row],[Sales Month]]=MAX(Table1[Sales Month]),Table1[[#This Row],[Upsell $ Per Non-Paying User]]*Table1[[#This Row],[Non-Paying Users]],0)</f>
        <v>0</v>
      </c>
      <c r="R382" t="str" cm="1">
        <f t="array" ref="R382">_xlfn.IFS(Table1[[#This Row],[Current Upsell $]]=0," ",Table1[[#This Row],[Current Upsell $]]&gt;=400,"High",Table1[[#This Row],[Current Upsell $]]&gt;=100,"Medium",Table1[[#This Row],[Current Upsell $]]&lt;100,"Low")</f>
        <v xml:space="preserve"> </v>
      </c>
      <c r="S382" t="str">
        <f>_xlfn.CONCAT(Table1[[#This Row],[Subscription Type]]," ",Table1[[#This Row],[Upsell Priorities ]], " ",TEXT(Table1[[#This Row],[Current Upsell $]],"$#,#"))</f>
        <v>Basic   $</v>
      </c>
      <c r="T382">
        <f>COUNTIF(Table1[Sales Month],Table1[[#This Row],[Sales Month]])</f>
        <v>194</v>
      </c>
    </row>
    <row r="383" spans="1:20" x14ac:dyDescent="0.2">
      <c r="A383">
        <v>100030</v>
      </c>
      <c r="B383" t="s">
        <v>3</v>
      </c>
      <c r="F383">
        <v>0</v>
      </c>
      <c r="G383">
        <v>8</v>
      </c>
      <c r="H383" s="1">
        <v>43952</v>
      </c>
      <c r="I383" s="1">
        <v>44378</v>
      </c>
      <c r="J383">
        <v>14</v>
      </c>
      <c r="K383">
        <v>0</v>
      </c>
      <c r="L383" s="1">
        <v>44287</v>
      </c>
      <c r="M383">
        <v>0</v>
      </c>
      <c r="N383" s="8" cm="1">
        <f t="array" ref="N383">_xlfn.SWITCH(Table1[[#This Row],[Subscription Type]],"Basic",10,"Premium",10,"Business",25,"Enterprise",27)</f>
        <v>10</v>
      </c>
      <c r="O383" s="9">
        <f>IF(Table1[[#This Row],[Number of Users]]-Table1[[#This Row],[Licenses Bought]]&lt;0, 0, Table1[[#This Row],[Number of Users]]-Table1[[#This Row],[Licenses Bought]])</f>
        <v>8</v>
      </c>
      <c r="P383" s="8">
        <f>Table1[[#This Row],[Upsell $ Per Non-Paying User]] * Table1[[#This Row],[Non-Paying Users]]</f>
        <v>80</v>
      </c>
      <c r="Q383">
        <f>IF(Table1[[#This Row],[Sales Month]]=MAX(Table1[Sales Month]),Table1[[#This Row],[Upsell $ Per Non-Paying User]]*Table1[[#This Row],[Non-Paying Users]],0)</f>
        <v>0</v>
      </c>
      <c r="R383" t="str" cm="1">
        <f t="array" ref="R383">_xlfn.IFS(Table1[[#This Row],[Current Upsell $]]=0," ",Table1[[#This Row],[Current Upsell $]]&gt;=400,"High",Table1[[#This Row],[Current Upsell $]]&gt;=100,"Medium",Table1[[#This Row],[Current Upsell $]]&lt;100,"Low")</f>
        <v xml:space="preserve"> </v>
      </c>
      <c r="S383" t="str">
        <f>_xlfn.CONCAT(Table1[[#This Row],[Subscription Type]]," ",Table1[[#This Row],[Upsell Priorities ]], " ",TEXT(Table1[[#This Row],[Current Upsell $]],"$#,#"))</f>
        <v>Basic   $</v>
      </c>
      <c r="T383">
        <f>COUNTIF(Table1[Sales Month],Table1[[#This Row],[Sales Month]])</f>
        <v>208</v>
      </c>
    </row>
    <row r="384" spans="1:20" x14ac:dyDescent="0.2">
      <c r="A384">
        <v>100030</v>
      </c>
      <c r="B384" t="s">
        <v>3</v>
      </c>
      <c r="F384">
        <v>0</v>
      </c>
      <c r="G384">
        <v>9</v>
      </c>
      <c r="H384" s="1">
        <v>43952</v>
      </c>
      <c r="I384" s="1">
        <v>44378</v>
      </c>
      <c r="J384">
        <v>14</v>
      </c>
      <c r="K384">
        <v>0</v>
      </c>
      <c r="L384" s="1">
        <v>44317</v>
      </c>
      <c r="M384">
        <v>0</v>
      </c>
      <c r="N384" s="8" cm="1">
        <f t="array" ref="N384">_xlfn.SWITCH(Table1[[#This Row],[Subscription Type]],"Basic",10,"Premium",10,"Business",25,"Enterprise",27)</f>
        <v>10</v>
      </c>
      <c r="O384" s="9">
        <f>IF(Table1[[#This Row],[Number of Users]]-Table1[[#This Row],[Licenses Bought]]&lt;0, 0, Table1[[#This Row],[Number of Users]]-Table1[[#This Row],[Licenses Bought]])</f>
        <v>9</v>
      </c>
      <c r="P384" s="8">
        <f>Table1[[#This Row],[Upsell $ Per Non-Paying User]] * Table1[[#This Row],[Non-Paying Users]]</f>
        <v>90</v>
      </c>
      <c r="Q384">
        <f>IF(Table1[[#This Row],[Sales Month]]=MAX(Table1[Sales Month]),Table1[[#This Row],[Upsell $ Per Non-Paying User]]*Table1[[#This Row],[Non-Paying Users]],0)</f>
        <v>0</v>
      </c>
      <c r="R384" t="str" cm="1">
        <f t="array" ref="R384">_xlfn.IFS(Table1[[#This Row],[Current Upsell $]]=0," ",Table1[[#This Row],[Current Upsell $]]&gt;=400,"High",Table1[[#This Row],[Current Upsell $]]&gt;=100,"Medium",Table1[[#This Row],[Current Upsell $]]&lt;100,"Low")</f>
        <v xml:space="preserve"> </v>
      </c>
      <c r="S384" t="str">
        <f>_xlfn.CONCAT(Table1[[#This Row],[Subscription Type]]," ",Table1[[#This Row],[Upsell Priorities ]], " ",TEXT(Table1[[#This Row],[Current Upsell $]],"$#,#"))</f>
        <v>Basic   $</v>
      </c>
      <c r="T384">
        <f>COUNTIF(Table1[Sales Month],Table1[[#This Row],[Sales Month]])</f>
        <v>249</v>
      </c>
    </row>
    <row r="385" spans="1:20" x14ac:dyDescent="0.2">
      <c r="A385">
        <v>100030</v>
      </c>
      <c r="B385" t="s">
        <v>3</v>
      </c>
      <c r="F385">
        <v>0</v>
      </c>
      <c r="G385">
        <v>8</v>
      </c>
      <c r="H385" s="1">
        <v>43952</v>
      </c>
      <c r="I385" s="1">
        <v>44378</v>
      </c>
      <c r="J385">
        <v>14</v>
      </c>
      <c r="K385">
        <v>0</v>
      </c>
      <c r="L385" s="1">
        <v>44348</v>
      </c>
      <c r="M385">
        <v>0</v>
      </c>
      <c r="N385" s="8" cm="1">
        <f t="array" ref="N385">_xlfn.SWITCH(Table1[[#This Row],[Subscription Type]],"Basic",10,"Premium",10,"Business",25,"Enterprise",27)</f>
        <v>10</v>
      </c>
      <c r="O385" s="9">
        <f>IF(Table1[[#This Row],[Number of Users]]-Table1[[#This Row],[Licenses Bought]]&lt;0, 0, Table1[[#This Row],[Number of Users]]-Table1[[#This Row],[Licenses Bought]])</f>
        <v>8</v>
      </c>
      <c r="P385" s="8">
        <f>Table1[[#This Row],[Upsell $ Per Non-Paying User]] * Table1[[#This Row],[Non-Paying Users]]</f>
        <v>80</v>
      </c>
      <c r="Q385">
        <f>IF(Table1[[#This Row],[Sales Month]]=MAX(Table1[Sales Month]),Table1[[#This Row],[Upsell $ Per Non-Paying User]]*Table1[[#This Row],[Non-Paying Users]],0)</f>
        <v>80</v>
      </c>
      <c r="R385" t="str" cm="1">
        <f t="array" ref="R385">_xlfn.IFS(Table1[[#This Row],[Current Upsell $]]=0," ",Table1[[#This Row],[Current Upsell $]]&gt;=400,"High",Table1[[#This Row],[Current Upsell $]]&gt;=100,"Medium",Table1[[#This Row],[Current Upsell $]]&lt;100,"Low")</f>
        <v>Low</v>
      </c>
      <c r="S385" t="str">
        <f>_xlfn.CONCAT(Table1[[#This Row],[Subscription Type]]," ",Table1[[#This Row],[Upsell Priorities ]], " ",TEXT(Table1[[#This Row],[Current Upsell $]],"$#,#"))</f>
        <v>Basic Low $80</v>
      </c>
      <c r="T385">
        <f>COUNTIF(Table1[Sales Month],Table1[[#This Row],[Sales Month]])</f>
        <v>307</v>
      </c>
    </row>
    <row r="386" spans="1:20" x14ac:dyDescent="0.2">
      <c r="A386">
        <v>100031</v>
      </c>
      <c r="B386" t="s">
        <v>3</v>
      </c>
      <c r="F386">
        <v>0</v>
      </c>
      <c r="G386">
        <v>5</v>
      </c>
      <c r="H386" s="1">
        <v>43952</v>
      </c>
      <c r="I386" s="1">
        <v>44378</v>
      </c>
      <c r="J386">
        <v>14</v>
      </c>
      <c r="K386">
        <v>0</v>
      </c>
      <c r="L386" s="1">
        <v>43952</v>
      </c>
      <c r="M386">
        <v>0</v>
      </c>
      <c r="N386" s="8" cm="1">
        <f t="array" ref="N386">_xlfn.SWITCH(Table1[[#This Row],[Subscription Type]],"Basic",10,"Premium",10,"Business",25,"Enterprise",27)</f>
        <v>10</v>
      </c>
      <c r="O386" s="9">
        <f>IF(Table1[[#This Row],[Number of Users]]-Table1[[#This Row],[Licenses Bought]]&lt;0, 0, Table1[[#This Row],[Number of Users]]-Table1[[#This Row],[Licenses Bought]])</f>
        <v>5</v>
      </c>
      <c r="P386" s="8">
        <f>Table1[[#This Row],[Upsell $ Per Non-Paying User]] * Table1[[#This Row],[Non-Paying Users]]</f>
        <v>50</v>
      </c>
      <c r="Q386">
        <f>IF(Table1[[#This Row],[Sales Month]]=MAX(Table1[Sales Month]),Table1[[#This Row],[Upsell $ Per Non-Paying User]]*Table1[[#This Row],[Non-Paying Users]],0)</f>
        <v>0</v>
      </c>
      <c r="R386" t="str" cm="1">
        <f t="array" ref="R386">_xlfn.IFS(Table1[[#This Row],[Current Upsell $]]=0," ",Table1[[#This Row],[Current Upsell $]]&gt;=400,"High",Table1[[#This Row],[Current Upsell $]]&gt;=100,"Medium",Table1[[#This Row],[Current Upsell $]]&lt;100,"Low")</f>
        <v xml:space="preserve"> </v>
      </c>
      <c r="S386" t="str">
        <f>_xlfn.CONCAT(Table1[[#This Row],[Subscription Type]]," ",Table1[[#This Row],[Upsell Priorities ]], " ",TEXT(Table1[[#This Row],[Current Upsell $]],"$#,#"))</f>
        <v>Basic   $</v>
      </c>
      <c r="T386">
        <f>COUNTIF(Table1[Sales Month],Table1[[#This Row],[Sales Month]])</f>
        <v>34</v>
      </c>
    </row>
    <row r="387" spans="1:20" x14ac:dyDescent="0.2">
      <c r="A387">
        <v>100031</v>
      </c>
      <c r="B387" t="s">
        <v>3</v>
      </c>
      <c r="F387">
        <v>0</v>
      </c>
      <c r="G387">
        <v>5</v>
      </c>
      <c r="H387" s="1">
        <v>43952</v>
      </c>
      <c r="I387" s="1">
        <v>44378</v>
      </c>
      <c r="J387">
        <v>14</v>
      </c>
      <c r="K387">
        <v>0</v>
      </c>
      <c r="L387" s="1">
        <v>43983</v>
      </c>
      <c r="M387">
        <v>0</v>
      </c>
      <c r="N387" s="8" cm="1">
        <f t="array" ref="N387">_xlfn.SWITCH(Table1[[#This Row],[Subscription Type]],"Basic",10,"Premium",10,"Business",25,"Enterprise",27)</f>
        <v>10</v>
      </c>
      <c r="O387" s="9">
        <f>IF(Table1[[#This Row],[Number of Users]]-Table1[[#This Row],[Licenses Bought]]&lt;0, 0, Table1[[#This Row],[Number of Users]]-Table1[[#This Row],[Licenses Bought]])</f>
        <v>5</v>
      </c>
      <c r="P387" s="8">
        <f>Table1[[#This Row],[Upsell $ Per Non-Paying User]] * Table1[[#This Row],[Non-Paying Users]]</f>
        <v>50</v>
      </c>
      <c r="Q387">
        <f>IF(Table1[[#This Row],[Sales Month]]=MAX(Table1[Sales Month]),Table1[[#This Row],[Upsell $ Per Non-Paying User]]*Table1[[#This Row],[Non-Paying Users]],0)</f>
        <v>0</v>
      </c>
      <c r="R387" t="str" cm="1">
        <f t="array" ref="R387">_xlfn.IFS(Table1[[#This Row],[Current Upsell $]]=0," ",Table1[[#This Row],[Current Upsell $]]&gt;=400,"High",Table1[[#This Row],[Current Upsell $]]&gt;=100,"Medium",Table1[[#This Row],[Current Upsell $]]&lt;100,"Low")</f>
        <v xml:space="preserve"> </v>
      </c>
      <c r="S387" t="str">
        <f>_xlfn.CONCAT(Table1[[#This Row],[Subscription Type]]," ",Table1[[#This Row],[Upsell Priorities ]], " ",TEXT(Table1[[#This Row],[Current Upsell $]],"$#,#"))</f>
        <v>Basic   $</v>
      </c>
      <c r="T387">
        <f>COUNTIF(Table1[Sales Month],Table1[[#This Row],[Sales Month]])</f>
        <v>54</v>
      </c>
    </row>
    <row r="388" spans="1:20" x14ac:dyDescent="0.2">
      <c r="A388">
        <v>100031</v>
      </c>
      <c r="B388" t="s">
        <v>3</v>
      </c>
      <c r="F388">
        <v>0</v>
      </c>
      <c r="G388">
        <v>6</v>
      </c>
      <c r="H388" s="1">
        <v>43952</v>
      </c>
      <c r="I388" s="1">
        <v>44378</v>
      </c>
      <c r="J388">
        <v>14</v>
      </c>
      <c r="K388">
        <v>0</v>
      </c>
      <c r="L388" s="1">
        <v>44013</v>
      </c>
      <c r="M388">
        <v>0</v>
      </c>
      <c r="N388" s="8" cm="1">
        <f t="array" ref="N388">_xlfn.SWITCH(Table1[[#This Row],[Subscription Type]],"Basic",10,"Premium",10,"Business",25,"Enterprise",27)</f>
        <v>10</v>
      </c>
      <c r="O388" s="9">
        <f>IF(Table1[[#This Row],[Number of Users]]-Table1[[#This Row],[Licenses Bought]]&lt;0, 0, Table1[[#This Row],[Number of Users]]-Table1[[#This Row],[Licenses Bought]])</f>
        <v>6</v>
      </c>
      <c r="P388" s="8">
        <f>Table1[[#This Row],[Upsell $ Per Non-Paying User]] * Table1[[#This Row],[Non-Paying Users]]</f>
        <v>60</v>
      </c>
      <c r="Q388">
        <f>IF(Table1[[#This Row],[Sales Month]]=MAX(Table1[Sales Month]),Table1[[#This Row],[Upsell $ Per Non-Paying User]]*Table1[[#This Row],[Non-Paying Users]],0)</f>
        <v>0</v>
      </c>
      <c r="R388" t="str" cm="1">
        <f t="array" ref="R388">_xlfn.IFS(Table1[[#This Row],[Current Upsell $]]=0," ",Table1[[#This Row],[Current Upsell $]]&gt;=400,"High",Table1[[#This Row],[Current Upsell $]]&gt;=100,"Medium",Table1[[#This Row],[Current Upsell $]]&lt;100,"Low")</f>
        <v xml:space="preserve"> </v>
      </c>
      <c r="S388" t="str">
        <f>_xlfn.CONCAT(Table1[[#This Row],[Subscription Type]]," ",Table1[[#This Row],[Upsell Priorities ]], " ",TEXT(Table1[[#This Row],[Current Upsell $]],"$#,#"))</f>
        <v>Basic   $</v>
      </c>
      <c r="T388">
        <f>COUNTIF(Table1[Sales Month],Table1[[#This Row],[Sales Month]])</f>
        <v>76</v>
      </c>
    </row>
    <row r="389" spans="1:20" x14ac:dyDescent="0.2">
      <c r="A389">
        <v>100031</v>
      </c>
      <c r="B389" t="s">
        <v>3</v>
      </c>
      <c r="F389">
        <v>0</v>
      </c>
      <c r="G389">
        <v>6</v>
      </c>
      <c r="H389" s="1">
        <v>43952</v>
      </c>
      <c r="I389" s="1">
        <v>44378</v>
      </c>
      <c r="J389">
        <v>14</v>
      </c>
      <c r="K389">
        <v>0</v>
      </c>
      <c r="L389" s="1">
        <v>44044</v>
      </c>
      <c r="M389">
        <v>0</v>
      </c>
      <c r="N389" s="8" cm="1">
        <f t="array" ref="N389">_xlfn.SWITCH(Table1[[#This Row],[Subscription Type]],"Basic",10,"Premium",10,"Business",25,"Enterprise",27)</f>
        <v>10</v>
      </c>
      <c r="O389" s="9">
        <f>IF(Table1[[#This Row],[Number of Users]]-Table1[[#This Row],[Licenses Bought]]&lt;0, 0, Table1[[#This Row],[Number of Users]]-Table1[[#This Row],[Licenses Bought]])</f>
        <v>6</v>
      </c>
      <c r="P389" s="8">
        <f>Table1[[#This Row],[Upsell $ Per Non-Paying User]] * Table1[[#This Row],[Non-Paying Users]]</f>
        <v>60</v>
      </c>
      <c r="Q389">
        <f>IF(Table1[[#This Row],[Sales Month]]=MAX(Table1[Sales Month]),Table1[[#This Row],[Upsell $ Per Non-Paying User]]*Table1[[#This Row],[Non-Paying Users]],0)</f>
        <v>0</v>
      </c>
      <c r="R389" t="str" cm="1">
        <f t="array" ref="R389">_xlfn.IFS(Table1[[#This Row],[Current Upsell $]]=0," ",Table1[[#This Row],[Current Upsell $]]&gt;=400,"High",Table1[[#This Row],[Current Upsell $]]&gt;=100,"Medium",Table1[[#This Row],[Current Upsell $]]&lt;100,"Low")</f>
        <v xml:space="preserve"> </v>
      </c>
      <c r="S389" t="str">
        <f>_xlfn.CONCAT(Table1[[#This Row],[Subscription Type]]," ",Table1[[#This Row],[Upsell Priorities ]], " ",TEXT(Table1[[#This Row],[Current Upsell $]],"$#,#"))</f>
        <v>Basic   $</v>
      </c>
      <c r="T389">
        <f>COUNTIF(Table1[Sales Month],Table1[[#This Row],[Sales Month]])</f>
        <v>104</v>
      </c>
    </row>
    <row r="390" spans="1:20" x14ac:dyDescent="0.2">
      <c r="A390">
        <v>100031</v>
      </c>
      <c r="B390" t="s">
        <v>3</v>
      </c>
      <c r="F390">
        <v>0</v>
      </c>
      <c r="G390">
        <v>5</v>
      </c>
      <c r="H390" s="1">
        <v>43952</v>
      </c>
      <c r="I390" s="1">
        <v>44378</v>
      </c>
      <c r="J390">
        <v>14</v>
      </c>
      <c r="K390">
        <v>0</v>
      </c>
      <c r="L390" s="1">
        <v>44075</v>
      </c>
      <c r="M390">
        <v>0</v>
      </c>
      <c r="N390" s="8" cm="1">
        <f t="array" ref="N390">_xlfn.SWITCH(Table1[[#This Row],[Subscription Type]],"Basic",10,"Premium",10,"Business",25,"Enterprise",27)</f>
        <v>10</v>
      </c>
      <c r="O390" s="9">
        <f>IF(Table1[[#This Row],[Number of Users]]-Table1[[#This Row],[Licenses Bought]]&lt;0, 0, Table1[[#This Row],[Number of Users]]-Table1[[#This Row],[Licenses Bought]])</f>
        <v>5</v>
      </c>
      <c r="P390" s="8">
        <f>Table1[[#This Row],[Upsell $ Per Non-Paying User]] * Table1[[#This Row],[Non-Paying Users]]</f>
        <v>50</v>
      </c>
      <c r="Q390">
        <f>IF(Table1[[#This Row],[Sales Month]]=MAX(Table1[Sales Month]),Table1[[#This Row],[Upsell $ Per Non-Paying User]]*Table1[[#This Row],[Non-Paying Users]],0)</f>
        <v>0</v>
      </c>
      <c r="R390" t="str" cm="1">
        <f t="array" ref="R390">_xlfn.IFS(Table1[[#This Row],[Current Upsell $]]=0," ",Table1[[#This Row],[Current Upsell $]]&gt;=400,"High",Table1[[#This Row],[Current Upsell $]]&gt;=100,"Medium",Table1[[#This Row],[Current Upsell $]]&lt;100,"Low")</f>
        <v xml:space="preserve"> </v>
      </c>
      <c r="S390" t="str">
        <f>_xlfn.CONCAT(Table1[[#This Row],[Subscription Type]]," ",Table1[[#This Row],[Upsell Priorities ]], " ",TEXT(Table1[[#This Row],[Current Upsell $]],"$#,#"))</f>
        <v>Basic   $</v>
      </c>
      <c r="T390">
        <f>COUNTIF(Table1[Sales Month],Table1[[#This Row],[Sales Month]])</f>
        <v>137</v>
      </c>
    </row>
    <row r="391" spans="1:20" x14ac:dyDescent="0.2">
      <c r="A391">
        <v>100031</v>
      </c>
      <c r="B391" t="s">
        <v>3</v>
      </c>
      <c r="F391">
        <v>0</v>
      </c>
      <c r="G391">
        <v>7</v>
      </c>
      <c r="H391" s="1">
        <v>43952</v>
      </c>
      <c r="I391" s="1">
        <v>44378</v>
      </c>
      <c r="J391">
        <v>14</v>
      </c>
      <c r="K391">
        <v>0</v>
      </c>
      <c r="L391" s="1">
        <v>44105</v>
      </c>
      <c r="M391">
        <v>0</v>
      </c>
      <c r="N391" s="8" cm="1">
        <f t="array" ref="N391">_xlfn.SWITCH(Table1[[#This Row],[Subscription Type]],"Basic",10,"Premium",10,"Business",25,"Enterprise",27)</f>
        <v>10</v>
      </c>
      <c r="O391" s="9">
        <f>IF(Table1[[#This Row],[Number of Users]]-Table1[[#This Row],[Licenses Bought]]&lt;0, 0, Table1[[#This Row],[Number of Users]]-Table1[[#This Row],[Licenses Bought]])</f>
        <v>7</v>
      </c>
      <c r="P391" s="8">
        <f>Table1[[#This Row],[Upsell $ Per Non-Paying User]] * Table1[[#This Row],[Non-Paying Users]]</f>
        <v>70</v>
      </c>
      <c r="Q391">
        <f>IF(Table1[[#This Row],[Sales Month]]=MAX(Table1[Sales Month]),Table1[[#This Row],[Upsell $ Per Non-Paying User]]*Table1[[#This Row],[Non-Paying Users]],0)</f>
        <v>0</v>
      </c>
      <c r="R391" t="str" cm="1">
        <f t="array" ref="R391">_xlfn.IFS(Table1[[#This Row],[Current Upsell $]]=0," ",Table1[[#This Row],[Current Upsell $]]&gt;=400,"High",Table1[[#This Row],[Current Upsell $]]&gt;=100,"Medium",Table1[[#This Row],[Current Upsell $]]&lt;100,"Low")</f>
        <v xml:space="preserve"> </v>
      </c>
      <c r="S391" t="str">
        <f>_xlfn.CONCAT(Table1[[#This Row],[Subscription Type]]," ",Table1[[#This Row],[Upsell Priorities ]], " ",TEXT(Table1[[#This Row],[Current Upsell $]],"$#,#"))</f>
        <v>Basic   $</v>
      </c>
      <c r="T391">
        <f>COUNTIF(Table1[Sales Month],Table1[[#This Row],[Sales Month]])</f>
        <v>147</v>
      </c>
    </row>
    <row r="392" spans="1:20" x14ac:dyDescent="0.2">
      <c r="A392">
        <v>100031</v>
      </c>
      <c r="B392" t="s">
        <v>3</v>
      </c>
      <c r="F392">
        <v>0</v>
      </c>
      <c r="G392">
        <v>6</v>
      </c>
      <c r="H392" s="1">
        <v>43952</v>
      </c>
      <c r="I392" s="1">
        <v>44378</v>
      </c>
      <c r="J392">
        <v>14</v>
      </c>
      <c r="K392">
        <v>0</v>
      </c>
      <c r="L392" s="1">
        <v>44136</v>
      </c>
      <c r="M392">
        <v>0</v>
      </c>
      <c r="N392" s="8" cm="1">
        <f t="array" ref="N392">_xlfn.SWITCH(Table1[[#This Row],[Subscription Type]],"Basic",10,"Premium",10,"Business",25,"Enterprise",27)</f>
        <v>10</v>
      </c>
      <c r="O392" s="9">
        <f>IF(Table1[[#This Row],[Number of Users]]-Table1[[#This Row],[Licenses Bought]]&lt;0, 0, Table1[[#This Row],[Number of Users]]-Table1[[#This Row],[Licenses Bought]])</f>
        <v>6</v>
      </c>
      <c r="P392" s="8">
        <f>Table1[[#This Row],[Upsell $ Per Non-Paying User]] * Table1[[#This Row],[Non-Paying Users]]</f>
        <v>60</v>
      </c>
      <c r="Q392">
        <f>IF(Table1[[#This Row],[Sales Month]]=MAX(Table1[Sales Month]),Table1[[#This Row],[Upsell $ Per Non-Paying User]]*Table1[[#This Row],[Non-Paying Users]],0)</f>
        <v>0</v>
      </c>
      <c r="R392" t="str" cm="1">
        <f t="array" ref="R392">_xlfn.IFS(Table1[[#This Row],[Current Upsell $]]=0," ",Table1[[#This Row],[Current Upsell $]]&gt;=400,"High",Table1[[#This Row],[Current Upsell $]]&gt;=100,"Medium",Table1[[#This Row],[Current Upsell $]]&lt;100,"Low")</f>
        <v xml:space="preserve"> </v>
      </c>
      <c r="S392" t="str">
        <f>_xlfn.CONCAT(Table1[[#This Row],[Subscription Type]]," ",Table1[[#This Row],[Upsell Priorities ]], " ",TEXT(Table1[[#This Row],[Current Upsell $]],"$#,#"))</f>
        <v>Basic   $</v>
      </c>
      <c r="T392">
        <f>COUNTIF(Table1[Sales Month],Table1[[#This Row],[Sales Month]])</f>
        <v>146</v>
      </c>
    </row>
    <row r="393" spans="1:20" x14ac:dyDescent="0.2">
      <c r="A393">
        <v>100031</v>
      </c>
      <c r="B393" t="s">
        <v>3</v>
      </c>
      <c r="F393">
        <v>0</v>
      </c>
      <c r="G393">
        <v>5</v>
      </c>
      <c r="H393" s="1">
        <v>43952</v>
      </c>
      <c r="I393" s="1">
        <v>44378</v>
      </c>
      <c r="J393">
        <v>14</v>
      </c>
      <c r="K393">
        <v>0</v>
      </c>
      <c r="L393" s="1">
        <v>44166</v>
      </c>
      <c r="M393">
        <v>0</v>
      </c>
      <c r="N393" s="8" cm="1">
        <f t="array" ref="N393">_xlfn.SWITCH(Table1[[#This Row],[Subscription Type]],"Basic",10,"Premium",10,"Business",25,"Enterprise",27)</f>
        <v>10</v>
      </c>
      <c r="O393" s="9">
        <f>IF(Table1[[#This Row],[Number of Users]]-Table1[[#This Row],[Licenses Bought]]&lt;0, 0, Table1[[#This Row],[Number of Users]]-Table1[[#This Row],[Licenses Bought]])</f>
        <v>5</v>
      </c>
      <c r="P393" s="8">
        <f>Table1[[#This Row],[Upsell $ Per Non-Paying User]] * Table1[[#This Row],[Non-Paying Users]]</f>
        <v>50</v>
      </c>
      <c r="Q393">
        <f>IF(Table1[[#This Row],[Sales Month]]=MAX(Table1[Sales Month]),Table1[[#This Row],[Upsell $ Per Non-Paying User]]*Table1[[#This Row],[Non-Paying Users]],0)</f>
        <v>0</v>
      </c>
      <c r="R393" t="str" cm="1">
        <f t="array" ref="R393">_xlfn.IFS(Table1[[#This Row],[Current Upsell $]]=0," ",Table1[[#This Row],[Current Upsell $]]&gt;=400,"High",Table1[[#This Row],[Current Upsell $]]&gt;=100,"Medium",Table1[[#This Row],[Current Upsell $]]&lt;100,"Low")</f>
        <v xml:space="preserve"> </v>
      </c>
      <c r="S393" t="str">
        <f>_xlfn.CONCAT(Table1[[#This Row],[Subscription Type]]," ",Table1[[#This Row],[Upsell Priorities ]], " ",TEXT(Table1[[#This Row],[Current Upsell $]],"$#,#"))</f>
        <v>Basic   $</v>
      </c>
      <c r="T393">
        <f>COUNTIF(Table1[Sales Month],Table1[[#This Row],[Sales Month]])</f>
        <v>153</v>
      </c>
    </row>
    <row r="394" spans="1:20" x14ac:dyDescent="0.2">
      <c r="A394">
        <v>100031</v>
      </c>
      <c r="B394" t="s">
        <v>3</v>
      </c>
      <c r="F394">
        <v>0</v>
      </c>
      <c r="G394">
        <v>6</v>
      </c>
      <c r="H394" s="1">
        <v>43952</v>
      </c>
      <c r="I394" s="1">
        <v>44378</v>
      </c>
      <c r="J394">
        <v>14</v>
      </c>
      <c r="K394">
        <v>0</v>
      </c>
      <c r="L394" s="1">
        <v>44197</v>
      </c>
      <c r="M394">
        <v>0</v>
      </c>
      <c r="N394" s="8" cm="1">
        <f t="array" ref="N394">_xlfn.SWITCH(Table1[[#This Row],[Subscription Type]],"Basic",10,"Premium",10,"Business",25,"Enterprise",27)</f>
        <v>10</v>
      </c>
      <c r="O394" s="9">
        <f>IF(Table1[[#This Row],[Number of Users]]-Table1[[#This Row],[Licenses Bought]]&lt;0, 0, Table1[[#This Row],[Number of Users]]-Table1[[#This Row],[Licenses Bought]])</f>
        <v>6</v>
      </c>
      <c r="P394" s="8">
        <f>Table1[[#This Row],[Upsell $ Per Non-Paying User]] * Table1[[#This Row],[Non-Paying Users]]</f>
        <v>60</v>
      </c>
      <c r="Q394">
        <f>IF(Table1[[#This Row],[Sales Month]]=MAX(Table1[Sales Month]),Table1[[#This Row],[Upsell $ Per Non-Paying User]]*Table1[[#This Row],[Non-Paying Users]],0)</f>
        <v>0</v>
      </c>
      <c r="R394" t="str" cm="1">
        <f t="array" ref="R394">_xlfn.IFS(Table1[[#This Row],[Current Upsell $]]=0," ",Table1[[#This Row],[Current Upsell $]]&gt;=400,"High",Table1[[#This Row],[Current Upsell $]]&gt;=100,"Medium",Table1[[#This Row],[Current Upsell $]]&lt;100,"Low")</f>
        <v xml:space="preserve"> </v>
      </c>
      <c r="S394" t="str">
        <f>_xlfn.CONCAT(Table1[[#This Row],[Subscription Type]]," ",Table1[[#This Row],[Upsell Priorities ]], " ",TEXT(Table1[[#This Row],[Current Upsell $]],"$#,#"))</f>
        <v>Basic   $</v>
      </c>
      <c r="T394">
        <f>COUNTIF(Table1[Sales Month],Table1[[#This Row],[Sales Month]])</f>
        <v>158</v>
      </c>
    </row>
    <row r="395" spans="1:20" x14ac:dyDescent="0.2">
      <c r="A395">
        <v>100031</v>
      </c>
      <c r="B395" t="s">
        <v>3</v>
      </c>
      <c r="F395">
        <v>0</v>
      </c>
      <c r="G395">
        <v>5</v>
      </c>
      <c r="H395" s="1">
        <v>43952</v>
      </c>
      <c r="I395" s="1">
        <v>44378</v>
      </c>
      <c r="J395">
        <v>14</v>
      </c>
      <c r="K395">
        <v>0</v>
      </c>
      <c r="L395" s="1">
        <v>44228</v>
      </c>
      <c r="M395">
        <v>0</v>
      </c>
      <c r="N395" s="8" cm="1">
        <f t="array" ref="N395">_xlfn.SWITCH(Table1[[#This Row],[Subscription Type]],"Basic",10,"Premium",10,"Business",25,"Enterprise",27)</f>
        <v>10</v>
      </c>
      <c r="O395" s="9">
        <f>IF(Table1[[#This Row],[Number of Users]]-Table1[[#This Row],[Licenses Bought]]&lt;0, 0, Table1[[#This Row],[Number of Users]]-Table1[[#This Row],[Licenses Bought]])</f>
        <v>5</v>
      </c>
      <c r="P395" s="8">
        <f>Table1[[#This Row],[Upsell $ Per Non-Paying User]] * Table1[[#This Row],[Non-Paying Users]]</f>
        <v>50</v>
      </c>
      <c r="Q395">
        <f>IF(Table1[[#This Row],[Sales Month]]=MAX(Table1[Sales Month]),Table1[[#This Row],[Upsell $ Per Non-Paying User]]*Table1[[#This Row],[Non-Paying Users]],0)</f>
        <v>0</v>
      </c>
      <c r="R395" t="str" cm="1">
        <f t="array" ref="R395">_xlfn.IFS(Table1[[#This Row],[Current Upsell $]]=0," ",Table1[[#This Row],[Current Upsell $]]&gt;=400,"High",Table1[[#This Row],[Current Upsell $]]&gt;=100,"Medium",Table1[[#This Row],[Current Upsell $]]&lt;100,"Low")</f>
        <v xml:space="preserve"> </v>
      </c>
      <c r="S395" t="str">
        <f>_xlfn.CONCAT(Table1[[#This Row],[Subscription Type]]," ",Table1[[#This Row],[Upsell Priorities ]], " ",TEXT(Table1[[#This Row],[Current Upsell $]],"$#,#"))</f>
        <v>Basic   $</v>
      </c>
      <c r="T395">
        <f>COUNTIF(Table1[Sales Month],Table1[[#This Row],[Sales Month]])</f>
        <v>175</v>
      </c>
    </row>
    <row r="396" spans="1:20" x14ac:dyDescent="0.2">
      <c r="A396">
        <v>100031</v>
      </c>
      <c r="B396" t="s">
        <v>3</v>
      </c>
      <c r="F396">
        <v>0</v>
      </c>
      <c r="G396">
        <v>5</v>
      </c>
      <c r="H396" s="1">
        <v>43952</v>
      </c>
      <c r="I396" s="1">
        <v>44378</v>
      </c>
      <c r="J396">
        <v>14</v>
      </c>
      <c r="K396">
        <v>0</v>
      </c>
      <c r="L396" s="1">
        <v>44256</v>
      </c>
      <c r="M396">
        <v>0</v>
      </c>
      <c r="N396" s="8" cm="1">
        <f t="array" ref="N396">_xlfn.SWITCH(Table1[[#This Row],[Subscription Type]],"Basic",10,"Premium",10,"Business",25,"Enterprise",27)</f>
        <v>10</v>
      </c>
      <c r="O396" s="9">
        <f>IF(Table1[[#This Row],[Number of Users]]-Table1[[#This Row],[Licenses Bought]]&lt;0, 0, Table1[[#This Row],[Number of Users]]-Table1[[#This Row],[Licenses Bought]])</f>
        <v>5</v>
      </c>
      <c r="P396" s="8">
        <f>Table1[[#This Row],[Upsell $ Per Non-Paying User]] * Table1[[#This Row],[Non-Paying Users]]</f>
        <v>50</v>
      </c>
      <c r="Q396">
        <f>IF(Table1[[#This Row],[Sales Month]]=MAX(Table1[Sales Month]),Table1[[#This Row],[Upsell $ Per Non-Paying User]]*Table1[[#This Row],[Non-Paying Users]],0)</f>
        <v>0</v>
      </c>
      <c r="R396" t="str" cm="1">
        <f t="array" ref="R396">_xlfn.IFS(Table1[[#This Row],[Current Upsell $]]=0," ",Table1[[#This Row],[Current Upsell $]]&gt;=400,"High",Table1[[#This Row],[Current Upsell $]]&gt;=100,"Medium",Table1[[#This Row],[Current Upsell $]]&lt;100,"Low")</f>
        <v xml:space="preserve"> </v>
      </c>
      <c r="S396" t="str">
        <f>_xlfn.CONCAT(Table1[[#This Row],[Subscription Type]]," ",Table1[[#This Row],[Upsell Priorities ]], " ",TEXT(Table1[[#This Row],[Current Upsell $]],"$#,#"))</f>
        <v>Basic   $</v>
      </c>
      <c r="T396">
        <f>COUNTIF(Table1[Sales Month],Table1[[#This Row],[Sales Month]])</f>
        <v>194</v>
      </c>
    </row>
    <row r="397" spans="1:20" x14ac:dyDescent="0.2">
      <c r="A397">
        <v>100031</v>
      </c>
      <c r="B397" t="s">
        <v>3</v>
      </c>
      <c r="F397">
        <v>0</v>
      </c>
      <c r="G397">
        <v>5</v>
      </c>
      <c r="H397" s="1">
        <v>43952</v>
      </c>
      <c r="I397" s="1">
        <v>44378</v>
      </c>
      <c r="J397">
        <v>14</v>
      </c>
      <c r="K397">
        <v>0</v>
      </c>
      <c r="L397" s="1">
        <v>44287</v>
      </c>
      <c r="M397">
        <v>0</v>
      </c>
      <c r="N397" s="8" cm="1">
        <f t="array" ref="N397">_xlfn.SWITCH(Table1[[#This Row],[Subscription Type]],"Basic",10,"Premium",10,"Business",25,"Enterprise",27)</f>
        <v>10</v>
      </c>
      <c r="O397" s="9">
        <f>IF(Table1[[#This Row],[Number of Users]]-Table1[[#This Row],[Licenses Bought]]&lt;0, 0, Table1[[#This Row],[Number of Users]]-Table1[[#This Row],[Licenses Bought]])</f>
        <v>5</v>
      </c>
      <c r="P397" s="8">
        <f>Table1[[#This Row],[Upsell $ Per Non-Paying User]] * Table1[[#This Row],[Non-Paying Users]]</f>
        <v>50</v>
      </c>
      <c r="Q397">
        <f>IF(Table1[[#This Row],[Sales Month]]=MAX(Table1[Sales Month]),Table1[[#This Row],[Upsell $ Per Non-Paying User]]*Table1[[#This Row],[Non-Paying Users]],0)</f>
        <v>0</v>
      </c>
      <c r="R397" t="str" cm="1">
        <f t="array" ref="R397">_xlfn.IFS(Table1[[#This Row],[Current Upsell $]]=0," ",Table1[[#This Row],[Current Upsell $]]&gt;=400,"High",Table1[[#This Row],[Current Upsell $]]&gt;=100,"Medium",Table1[[#This Row],[Current Upsell $]]&lt;100,"Low")</f>
        <v xml:space="preserve"> </v>
      </c>
      <c r="S397" t="str">
        <f>_xlfn.CONCAT(Table1[[#This Row],[Subscription Type]]," ",Table1[[#This Row],[Upsell Priorities ]], " ",TEXT(Table1[[#This Row],[Current Upsell $]],"$#,#"))</f>
        <v>Basic   $</v>
      </c>
      <c r="T397">
        <f>COUNTIF(Table1[Sales Month],Table1[[#This Row],[Sales Month]])</f>
        <v>208</v>
      </c>
    </row>
    <row r="398" spans="1:20" x14ac:dyDescent="0.2">
      <c r="A398">
        <v>100031</v>
      </c>
      <c r="B398" t="s">
        <v>3</v>
      </c>
      <c r="F398">
        <v>0</v>
      </c>
      <c r="G398">
        <v>4</v>
      </c>
      <c r="H398" s="1">
        <v>43952</v>
      </c>
      <c r="I398" s="1">
        <v>44378</v>
      </c>
      <c r="J398">
        <v>14</v>
      </c>
      <c r="K398">
        <v>0</v>
      </c>
      <c r="L398" s="1">
        <v>44317</v>
      </c>
      <c r="M398">
        <v>0</v>
      </c>
      <c r="N398" s="8" cm="1">
        <f t="array" ref="N398">_xlfn.SWITCH(Table1[[#This Row],[Subscription Type]],"Basic",10,"Premium",10,"Business",25,"Enterprise",27)</f>
        <v>10</v>
      </c>
      <c r="O398" s="9">
        <f>IF(Table1[[#This Row],[Number of Users]]-Table1[[#This Row],[Licenses Bought]]&lt;0, 0, Table1[[#This Row],[Number of Users]]-Table1[[#This Row],[Licenses Bought]])</f>
        <v>4</v>
      </c>
      <c r="P398" s="8">
        <f>Table1[[#This Row],[Upsell $ Per Non-Paying User]] * Table1[[#This Row],[Non-Paying Users]]</f>
        <v>40</v>
      </c>
      <c r="Q398">
        <f>IF(Table1[[#This Row],[Sales Month]]=MAX(Table1[Sales Month]),Table1[[#This Row],[Upsell $ Per Non-Paying User]]*Table1[[#This Row],[Non-Paying Users]],0)</f>
        <v>0</v>
      </c>
      <c r="R398" t="str" cm="1">
        <f t="array" ref="R398">_xlfn.IFS(Table1[[#This Row],[Current Upsell $]]=0," ",Table1[[#This Row],[Current Upsell $]]&gt;=400,"High",Table1[[#This Row],[Current Upsell $]]&gt;=100,"Medium",Table1[[#This Row],[Current Upsell $]]&lt;100,"Low")</f>
        <v xml:space="preserve"> </v>
      </c>
      <c r="S398" t="str">
        <f>_xlfn.CONCAT(Table1[[#This Row],[Subscription Type]]," ",Table1[[#This Row],[Upsell Priorities ]], " ",TEXT(Table1[[#This Row],[Current Upsell $]],"$#,#"))</f>
        <v>Basic   $</v>
      </c>
      <c r="T398">
        <f>COUNTIF(Table1[Sales Month],Table1[[#This Row],[Sales Month]])</f>
        <v>249</v>
      </c>
    </row>
    <row r="399" spans="1:20" x14ac:dyDescent="0.2">
      <c r="A399">
        <v>100031</v>
      </c>
      <c r="B399" t="s">
        <v>3</v>
      </c>
      <c r="F399">
        <v>0</v>
      </c>
      <c r="G399">
        <v>4</v>
      </c>
      <c r="H399" s="1">
        <v>43952</v>
      </c>
      <c r="I399" s="1">
        <v>44378</v>
      </c>
      <c r="J399">
        <v>14</v>
      </c>
      <c r="K399">
        <v>0</v>
      </c>
      <c r="L399" s="1">
        <v>44348</v>
      </c>
      <c r="M399">
        <v>0</v>
      </c>
      <c r="N399" s="8" cm="1">
        <f t="array" ref="N399">_xlfn.SWITCH(Table1[[#This Row],[Subscription Type]],"Basic",10,"Premium",10,"Business",25,"Enterprise",27)</f>
        <v>10</v>
      </c>
      <c r="O399" s="9">
        <f>IF(Table1[[#This Row],[Number of Users]]-Table1[[#This Row],[Licenses Bought]]&lt;0, 0, Table1[[#This Row],[Number of Users]]-Table1[[#This Row],[Licenses Bought]])</f>
        <v>4</v>
      </c>
      <c r="P399" s="8">
        <f>Table1[[#This Row],[Upsell $ Per Non-Paying User]] * Table1[[#This Row],[Non-Paying Users]]</f>
        <v>40</v>
      </c>
      <c r="Q399">
        <f>IF(Table1[[#This Row],[Sales Month]]=MAX(Table1[Sales Month]),Table1[[#This Row],[Upsell $ Per Non-Paying User]]*Table1[[#This Row],[Non-Paying Users]],0)</f>
        <v>40</v>
      </c>
      <c r="R399" t="str" cm="1">
        <f t="array" ref="R399">_xlfn.IFS(Table1[[#This Row],[Current Upsell $]]=0," ",Table1[[#This Row],[Current Upsell $]]&gt;=400,"High",Table1[[#This Row],[Current Upsell $]]&gt;=100,"Medium",Table1[[#This Row],[Current Upsell $]]&lt;100,"Low")</f>
        <v>Low</v>
      </c>
      <c r="S399" t="str">
        <f>_xlfn.CONCAT(Table1[[#This Row],[Subscription Type]]," ",Table1[[#This Row],[Upsell Priorities ]], " ",TEXT(Table1[[#This Row],[Current Upsell $]],"$#,#"))</f>
        <v>Basic Low $40</v>
      </c>
      <c r="T399">
        <f>COUNTIF(Table1[Sales Month],Table1[[#This Row],[Sales Month]])</f>
        <v>307</v>
      </c>
    </row>
    <row r="400" spans="1:20" x14ac:dyDescent="0.2">
      <c r="A400">
        <v>100032</v>
      </c>
      <c r="B400" t="s">
        <v>3</v>
      </c>
      <c r="F400">
        <v>0</v>
      </c>
      <c r="G400">
        <v>5</v>
      </c>
      <c r="H400" s="1">
        <v>43952</v>
      </c>
      <c r="I400" s="1">
        <v>44256</v>
      </c>
      <c r="J400">
        <v>10</v>
      </c>
      <c r="K400">
        <v>3</v>
      </c>
      <c r="L400" s="1">
        <v>43952</v>
      </c>
      <c r="M400">
        <v>0</v>
      </c>
      <c r="N400" s="8" cm="1">
        <f t="array" ref="N400">_xlfn.SWITCH(Table1[[#This Row],[Subscription Type]],"Basic",10,"Premium",10,"Business",25,"Enterprise",27)</f>
        <v>10</v>
      </c>
      <c r="O400" s="9">
        <f>IF(Table1[[#This Row],[Number of Users]]-Table1[[#This Row],[Licenses Bought]]&lt;0, 0, Table1[[#This Row],[Number of Users]]-Table1[[#This Row],[Licenses Bought]])</f>
        <v>5</v>
      </c>
      <c r="P400" s="8">
        <f>Table1[[#This Row],[Upsell $ Per Non-Paying User]] * Table1[[#This Row],[Non-Paying Users]]</f>
        <v>50</v>
      </c>
      <c r="Q400">
        <f>IF(Table1[[#This Row],[Sales Month]]=MAX(Table1[Sales Month]),Table1[[#This Row],[Upsell $ Per Non-Paying User]]*Table1[[#This Row],[Non-Paying Users]],0)</f>
        <v>0</v>
      </c>
      <c r="R400" t="str" cm="1">
        <f t="array" ref="R400">_xlfn.IFS(Table1[[#This Row],[Current Upsell $]]=0," ",Table1[[#This Row],[Current Upsell $]]&gt;=400,"High",Table1[[#This Row],[Current Upsell $]]&gt;=100,"Medium",Table1[[#This Row],[Current Upsell $]]&lt;100,"Low")</f>
        <v xml:space="preserve"> </v>
      </c>
      <c r="S400" t="str">
        <f>_xlfn.CONCAT(Table1[[#This Row],[Subscription Type]]," ",Table1[[#This Row],[Upsell Priorities ]], " ",TEXT(Table1[[#This Row],[Current Upsell $]],"$#,#"))</f>
        <v>Basic   $</v>
      </c>
      <c r="T400">
        <f>COUNTIF(Table1[Sales Month],Table1[[#This Row],[Sales Month]])</f>
        <v>34</v>
      </c>
    </row>
    <row r="401" spans="1:20" x14ac:dyDescent="0.2">
      <c r="A401">
        <v>100032</v>
      </c>
      <c r="B401" t="s">
        <v>3</v>
      </c>
      <c r="F401">
        <v>0</v>
      </c>
      <c r="G401">
        <v>5</v>
      </c>
      <c r="H401" s="1">
        <v>43952</v>
      </c>
      <c r="I401" s="1">
        <v>44256</v>
      </c>
      <c r="J401">
        <v>10</v>
      </c>
      <c r="K401">
        <v>3</v>
      </c>
      <c r="L401" s="1">
        <v>43983</v>
      </c>
      <c r="M401">
        <v>0</v>
      </c>
      <c r="N401" s="8" cm="1">
        <f t="array" ref="N401">_xlfn.SWITCH(Table1[[#This Row],[Subscription Type]],"Basic",10,"Premium",10,"Business",25,"Enterprise",27)</f>
        <v>10</v>
      </c>
      <c r="O401" s="9">
        <f>IF(Table1[[#This Row],[Number of Users]]-Table1[[#This Row],[Licenses Bought]]&lt;0, 0, Table1[[#This Row],[Number of Users]]-Table1[[#This Row],[Licenses Bought]])</f>
        <v>5</v>
      </c>
      <c r="P401" s="8">
        <f>Table1[[#This Row],[Upsell $ Per Non-Paying User]] * Table1[[#This Row],[Non-Paying Users]]</f>
        <v>50</v>
      </c>
      <c r="Q401">
        <f>IF(Table1[[#This Row],[Sales Month]]=MAX(Table1[Sales Month]),Table1[[#This Row],[Upsell $ Per Non-Paying User]]*Table1[[#This Row],[Non-Paying Users]],0)</f>
        <v>0</v>
      </c>
      <c r="R401" t="str" cm="1">
        <f t="array" ref="R401">_xlfn.IFS(Table1[[#This Row],[Current Upsell $]]=0," ",Table1[[#This Row],[Current Upsell $]]&gt;=400,"High",Table1[[#This Row],[Current Upsell $]]&gt;=100,"Medium",Table1[[#This Row],[Current Upsell $]]&lt;100,"Low")</f>
        <v xml:space="preserve"> </v>
      </c>
      <c r="S401" t="str">
        <f>_xlfn.CONCAT(Table1[[#This Row],[Subscription Type]]," ",Table1[[#This Row],[Upsell Priorities ]], " ",TEXT(Table1[[#This Row],[Current Upsell $]],"$#,#"))</f>
        <v>Basic   $</v>
      </c>
      <c r="T401">
        <f>COUNTIF(Table1[Sales Month],Table1[[#This Row],[Sales Month]])</f>
        <v>54</v>
      </c>
    </row>
    <row r="402" spans="1:20" x14ac:dyDescent="0.2">
      <c r="A402">
        <v>100032</v>
      </c>
      <c r="B402" t="s">
        <v>3</v>
      </c>
      <c r="F402">
        <v>0</v>
      </c>
      <c r="G402">
        <v>5</v>
      </c>
      <c r="H402" s="1">
        <v>43952</v>
      </c>
      <c r="I402" s="1">
        <v>44256</v>
      </c>
      <c r="J402">
        <v>10</v>
      </c>
      <c r="K402">
        <v>3</v>
      </c>
      <c r="L402" s="1">
        <v>44013</v>
      </c>
      <c r="M402">
        <v>0</v>
      </c>
      <c r="N402" s="8" cm="1">
        <f t="array" ref="N402">_xlfn.SWITCH(Table1[[#This Row],[Subscription Type]],"Basic",10,"Premium",10,"Business",25,"Enterprise",27)</f>
        <v>10</v>
      </c>
      <c r="O402" s="9">
        <f>IF(Table1[[#This Row],[Number of Users]]-Table1[[#This Row],[Licenses Bought]]&lt;0, 0, Table1[[#This Row],[Number of Users]]-Table1[[#This Row],[Licenses Bought]])</f>
        <v>5</v>
      </c>
      <c r="P402" s="8">
        <f>Table1[[#This Row],[Upsell $ Per Non-Paying User]] * Table1[[#This Row],[Non-Paying Users]]</f>
        <v>50</v>
      </c>
      <c r="Q402">
        <f>IF(Table1[[#This Row],[Sales Month]]=MAX(Table1[Sales Month]),Table1[[#This Row],[Upsell $ Per Non-Paying User]]*Table1[[#This Row],[Non-Paying Users]],0)</f>
        <v>0</v>
      </c>
      <c r="R402" t="str" cm="1">
        <f t="array" ref="R402">_xlfn.IFS(Table1[[#This Row],[Current Upsell $]]=0," ",Table1[[#This Row],[Current Upsell $]]&gt;=400,"High",Table1[[#This Row],[Current Upsell $]]&gt;=100,"Medium",Table1[[#This Row],[Current Upsell $]]&lt;100,"Low")</f>
        <v xml:space="preserve"> </v>
      </c>
      <c r="S402" t="str">
        <f>_xlfn.CONCAT(Table1[[#This Row],[Subscription Type]]," ",Table1[[#This Row],[Upsell Priorities ]], " ",TEXT(Table1[[#This Row],[Current Upsell $]],"$#,#"))</f>
        <v>Basic   $</v>
      </c>
      <c r="T402">
        <f>COUNTIF(Table1[Sales Month],Table1[[#This Row],[Sales Month]])</f>
        <v>76</v>
      </c>
    </row>
    <row r="403" spans="1:20" x14ac:dyDescent="0.2">
      <c r="A403">
        <v>100032</v>
      </c>
      <c r="B403" t="s">
        <v>3</v>
      </c>
      <c r="F403">
        <v>0</v>
      </c>
      <c r="G403">
        <v>5</v>
      </c>
      <c r="H403" s="1">
        <v>43952</v>
      </c>
      <c r="I403" s="1">
        <v>44256</v>
      </c>
      <c r="J403">
        <v>10</v>
      </c>
      <c r="K403">
        <v>3</v>
      </c>
      <c r="L403" s="1">
        <v>44044</v>
      </c>
      <c r="M403">
        <v>0</v>
      </c>
      <c r="N403" s="8" cm="1">
        <f t="array" ref="N403">_xlfn.SWITCH(Table1[[#This Row],[Subscription Type]],"Basic",10,"Premium",10,"Business",25,"Enterprise",27)</f>
        <v>10</v>
      </c>
      <c r="O403" s="9">
        <f>IF(Table1[[#This Row],[Number of Users]]-Table1[[#This Row],[Licenses Bought]]&lt;0, 0, Table1[[#This Row],[Number of Users]]-Table1[[#This Row],[Licenses Bought]])</f>
        <v>5</v>
      </c>
      <c r="P403" s="8">
        <f>Table1[[#This Row],[Upsell $ Per Non-Paying User]] * Table1[[#This Row],[Non-Paying Users]]</f>
        <v>50</v>
      </c>
      <c r="Q403">
        <f>IF(Table1[[#This Row],[Sales Month]]=MAX(Table1[Sales Month]),Table1[[#This Row],[Upsell $ Per Non-Paying User]]*Table1[[#This Row],[Non-Paying Users]],0)</f>
        <v>0</v>
      </c>
      <c r="R403" t="str" cm="1">
        <f t="array" ref="R403">_xlfn.IFS(Table1[[#This Row],[Current Upsell $]]=0," ",Table1[[#This Row],[Current Upsell $]]&gt;=400,"High",Table1[[#This Row],[Current Upsell $]]&gt;=100,"Medium",Table1[[#This Row],[Current Upsell $]]&lt;100,"Low")</f>
        <v xml:space="preserve"> </v>
      </c>
      <c r="S403" t="str">
        <f>_xlfn.CONCAT(Table1[[#This Row],[Subscription Type]]," ",Table1[[#This Row],[Upsell Priorities ]], " ",TEXT(Table1[[#This Row],[Current Upsell $]],"$#,#"))</f>
        <v>Basic   $</v>
      </c>
      <c r="T403">
        <f>COUNTIF(Table1[Sales Month],Table1[[#This Row],[Sales Month]])</f>
        <v>104</v>
      </c>
    </row>
    <row r="404" spans="1:20" x14ac:dyDescent="0.2">
      <c r="A404">
        <v>100032</v>
      </c>
      <c r="B404" t="s">
        <v>3</v>
      </c>
      <c r="F404">
        <v>0</v>
      </c>
      <c r="G404">
        <v>3</v>
      </c>
      <c r="H404" s="1">
        <v>43952</v>
      </c>
      <c r="I404" s="1">
        <v>44256</v>
      </c>
      <c r="J404">
        <v>10</v>
      </c>
      <c r="K404">
        <v>3</v>
      </c>
      <c r="L404" s="1">
        <v>44075</v>
      </c>
      <c r="M404">
        <v>0</v>
      </c>
      <c r="N404" s="8" cm="1">
        <f t="array" ref="N404">_xlfn.SWITCH(Table1[[#This Row],[Subscription Type]],"Basic",10,"Premium",10,"Business",25,"Enterprise",27)</f>
        <v>10</v>
      </c>
      <c r="O404" s="9">
        <f>IF(Table1[[#This Row],[Number of Users]]-Table1[[#This Row],[Licenses Bought]]&lt;0, 0, Table1[[#This Row],[Number of Users]]-Table1[[#This Row],[Licenses Bought]])</f>
        <v>3</v>
      </c>
      <c r="P404" s="8">
        <f>Table1[[#This Row],[Upsell $ Per Non-Paying User]] * Table1[[#This Row],[Non-Paying Users]]</f>
        <v>30</v>
      </c>
      <c r="Q404">
        <f>IF(Table1[[#This Row],[Sales Month]]=MAX(Table1[Sales Month]),Table1[[#This Row],[Upsell $ Per Non-Paying User]]*Table1[[#This Row],[Non-Paying Users]],0)</f>
        <v>0</v>
      </c>
      <c r="R404" t="str" cm="1">
        <f t="array" ref="R404">_xlfn.IFS(Table1[[#This Row],[Current Upsell $]]=0," ",Table1[[#This Row],[Current Upsell $]]&gt;=400,"High",Table1[[#This Row],[Current Upsell $]]&gt;=100,"Medium",Table1[[#This Row],[Current Upsell $]]&lt;100,"Low")</f>
        <v xml:space="preserve"> </v>
      </c>
      <c r="S404" t="str">
        <f>_xlfn.CONCAT(Table1[[#This Row],[Subscription Type]]," ",Table1[[#This Row],[Upsell Priorities ]], " ",TEXT(Table1[[#This Row],[Current Upsell $]],"$#,#"))</f>
        <v>Basic   $</v>
      </c>
      <c r="T404">
        <f>COUNTIF(Table1[Sales Month],Table1[[#This Row],[Sales Month]])</f>
        <v>137</v>
      </c>
    </row>
    <row r="405" spans="1:20" x14ac:dyDescent="0.2">
      <c r="A405">
        <v>100032</v>
      </c>
      <c r="B405" t="s">
        <v>3</v>
      </c>
      <c r="F405">
        <v>0</v>
      </c>
      <c r="G405">
        <v>6</v>
      </c>
      <c r="H405" s="1">
        <v>43952</v>
      </c>
      <c r="I405" s="1">
        <v>44256</v>
      </c>
      <c r="J405">
        <v>10</v>
      </c>
      <c r="K405">
        <v>3</v>
      </c>
      <c r="L405" s="1">
        <v>44105</v>
      </c>
      <c r="M405">
        <v>0</v>
      </c>
      <c r="N405" s="8" cm="1">
        <f t="array" ref="N405">_xlfn.SWITCH(Table1[[#This Row],[Subscription Type]],"Basic",10,"Premium",10,"Business",25,"Enterprise",27)</f>
        <v>10</v>
      </c>
      <c r="O405" s="9">
        <f>IF(Table1[[#This Row],[Number of Users]]-Table1[[#This Row],[Licenses Bought]]&lt;0, 0, Table1[[#This Row],[Number of Users]]-Table1[[#This Row],[Licenses Bought]])</f>
        <v>6</v>
      </c>
      <c r="P405" s="8">
        <f>Table1[[#This Row],[Upsell $ Per Non-Paying User]] * Table1[[#This Row],[Non-Paying Users]]</f>
        <v>60</v>
      </c>
      <c r="Q405">
        <f>IF(Table1[[#This Row],[Sales Month]]=MAX(Table1[Sales Month]),Table1[[#This Row],[Upsell $ Per Non-Paying User]]*Table1[[#This Row],[Non-Paying Users]],0)</f>
        <v>0</v>
      </c>
      <c r="R405" t="str" cm="1">
        <f t="array" ref="R405">_xlfn.IFS(Table1[[#This Row],[Current Upsell $]]=0," ",Table1[[#This Row],[Current Upsell $]]&gt;=400,"High",Table1[[#This Row],[Current Upsell $]]&gt;=100,"Medium",Table1[[#This Row],[Current Upsell $]]&lt;100,"Low")</f>
        <v xml:space="preserve"> </v>
      </c>
      <c r="S405" t="str">
        <f>_xlfn.CONCAT(Table1[[#This Row],[Subscription Type]]," ",Table1[[#This Row],[Upsell Priorities ]], " ",TEXT(Table1[[#This Row],[Current Upsell $]],"$#,#"))</f>
        <v>Basic   $</v>
      </c>
      <c r="T405">
        <f>COUNTIF(Table1[Sales Month],Table1[[#This Row],[Sales Month]])</f>
        <v>147</v>
      </c>
    </row>
    <row r="406" spans="1:20" x14ac:dyDescent="0.2">
      <c r="A406">
        <v>100032</v>
      </c>
      <c r="B406" t="s">
        <v>3</v>
      </c>
      <c r="F406">
        <v>0</v>
      </c>
      <c r="G406">
        <v>4</v>
      </c>
      <c r="H406" s="1">
        <v>43952</v>
      </c>
      <c r="I406" s="1">
        <v>44256</v>
      </c>
      <c r="J406">
        <v>10</v>
      </c>
      <c r="K406">
        <v>3</v>
      </c>
      <c r="L406" s="1">
        <v>44136</v>
      </c>
      <c r="M406">
        <v>0</v>
      </c>
      <c r="N406" s="8" cm="1">
        <f t="array" ref="N406">_xlfn.SWITCH(Table1[[#This Row],[Subscription Type]],"Basic",10,"Premium",10,"Business",25,"Enterprise",27)</f>
        <v>10</v>
      </c>
      <c r="O406" s="9">
        <f>IF(Table1[[#This Row],[Number of Users]]-Table1[[#This Row],[Licenses Bought]]&lt;0, 0, Table1[[#This Row],[Number of Users]]-Table1[[#This Row],[Licenses Bought]])</f>
        <v>4</v>
      </c>
      <c r="P406" s="8">
        <f>Table1[[#This Row],[Upsell $ Per Non-Paying User]] * Table1[[#This Row],[Non-Paying Users]]</f>
        <v>40</v>
      </c>
      <c r="Q406">
        <f>IF(Table1[[#This Row],[Sales Month]]=MAX(Table1[Sales Month]),Table1[[#This Row],[Upsell $ Per Non-Paying User]]*Table1[[#This Row],[Non-Paying Users]],0)</f>
        <v>0</v>
      </c>
      <c r="R406" t="str" cm="1">
        <f t="array" ref="R406">_xlfn.IFS(Table1[[#This Row],[Current Upsell $]]=0," ",Table1[[#This Row],[Current Upsell $]]&gt;=400,"High",Table1[[#This Row],[Current Upsell $]]&gt;=100,"Medium",Table1[[#This Row],[Current Upsell $]]&lt;100,"Low")</f>
        <v xml:space="preserve"> </v>
      </c>
      <c r="S406" t="str">
        <f>_xlfn.CONCAT(Table1[[#This Row],[Subscription Type]]," ",Table1[[#This Row],[Upsell Priorities ]], " ",TEXT(Table1[[#This Row],[Current Upsell $]],"$#,#"))</f>
        <v>Basic   $</v>
      </c>
      <c r="T406">
        <f>COUNTIF(Table1[Sales Month],Table1[[#This Row],[Sales Month]])</f>
        <v>146</v>
      </c>
    </row>
    <row r="407" spans="1:20" x14ac:dyDescent="0.2">
      <c r="A407">
        <v>100032</v>
      </c>
      <c r="B407" t="s">
        <v>3</v>
      </c>
      <c r="F407">
        <v>0</v>
      </c>
      <c r="G407">
        <v>6</v>
      </c>
      <c r="H407" s="1">
        <v>43952</v>
      </c>
      <c r="I407" s="1">
        <v>44256</v>
      </c>
      <c r="J407">
        <v>10</v>
      </c>
      <c r="K407">
        <v>3</v>
      </c>
      <c r="L407" s="1">
        <v>44166</v>
      </c>
      <c r="M407">
        <v>0</v>
      </c>
      <c r="N407" s="8" cm="1">
        <f t="array" ref="N407">_xlfn.SWITCH(Table1[[#This Row],[Subscription Type]],"Basic",10,"Premium",10,"Business",25,"Enterprise",27)</f>
        <v>10</v>
      </c>
      <c r="O407" s="9">
        <f>IF(Table1[[#This Row],[Number of Users]]-Table1[[#This Row],[Licenses Bought]]&lt;0, 0, Table1[[#This Row],[Number of Users]]-Table1[[#This Row],[Licenses Bought]])</f>
        <v>6</v>
      </c>
      <c r="P407" s="8">
        <f>Table1[[#This Row],[Upsell $ Per Non-Paying User]] * Table1[[#This Row],[Non-Paying Users]]</f>
        <v>60</v>
      </c>
      <c r="Q407">
        <f>IF(Table1[[#This Row],[Sales Month]]=MAX(Table1[Sales Month]),Table1[[#This Row],[Upsell $ Per Non-Paying User]]*Table1[[#This Row],[Non-Paying Users]],0)</f>
        <v>0</v>
      </c>
      <c r="R407" t="str" cm="1">
        <f t="array" ref="R407">_xlfn.IFS(Table1[[#This Row],[Current Upsell $]]=0," ",Table1[[#This Row],[Current Upsell $]]&gt;=400,"High",Table1[[#This Row],[Current Upsell $]]&gt;=100,"Medium",Table1[[#This Row],[Current Upsell $]]&lt;100,"Low")</f>
        <v xml:space="preserve"> </v>
      </c>
      <c r="S407" t="str">
        <f>_xlfn.CONCAT(Table1[[#This Row],[Subscription Type]]," ",Table1[[#This Row],[Upsell Priorities ]], " ",TEXT(Table1[[#This Row],[Current Upsell $]],"$#,#"))</f>
        <v>Basic   $</v>
      </c>
      <c r="T407">
        <f>COUNTIF(Table1[Sales Month],Table1[[#This Row],[Sales Month]])</f>
        <v>153</v>
      </c>
    </row>
    <row r="408" spans="1:20" x14ac:dyDescent="0.2">
      <c r="A408">
        <v>100032</v>
      </c>
      <c r="B408" t="s">
        <v>3</v>
      </c>
      <c r="F408">
        <v>0</v>
      </c>
      <c r="G408">
        <v>5</v>
      </c>
      <c r="H408" s="1">
        <v>43952</v>
      </c>
      <c r="I408" s="1">
        <v>44256</v>
      </c>
      <c r="J408">
        <v>10</v>
      </c>
      <c r="K408">
        <v>3</v>
      </c>
      <c r="L408" s="1">
        <v>44197</v>
      </c>
      <c r="M408">
        <v>0</v>
      </c>
      <c r="N408" s="8" cm="1">
        <f t="array" ref="N408">_xlfn.SWITCH(Table1[[#This Row],[Subscription Type]],"Basic",10,"Premium",10,"Business",25,"Enterprise",27)</f>
        <v>10</v>
      </c>
      <c r="O408" s="9">
        <f>IF(Table1[[#This Row],[Number of Users]]-Table1[[#This Row],[Licenses Bought]]&lt;0, 0, Table1[[#This Row],[Number of Users]]-Table1[[#This Row],[Licenses Bought]])</f>
        <v>5</v>
      </c>
      <c r="P408" s="8">
        <f>Table1[[#This Row],[Upsell $ Per Non-Paying User]] * Table1[[#This Row],[Non-Paying Users]]</f>
        <v>50</v>
      </c>
      <c r="Q408">
        <f>IF(Table1[[#This Row],[Sales Month]]=MAX(Table1[Sales Month]),Table1[[#This Row],[Upsell $ Per Non-Paying User]]*Table1[[#This Row],[Non-Paying Users]],0)</f>
        <v>0</v>
      </c>
      <c r="R408" t="str" cm="1">
        <f t="array" ref="R408">_xlfn.IFS(Table1[[#This Row],[Current Upsell $]]=0," ",Table1[[#This Row],[Current Upsell $]]&gt;=400,"High",Table1[[#This Row],[Current Upsell $]]&gt;=100,"Medium",Table1[[#This Row],[Current Upsell $]]&lt;100,"Low")</f>
        <v xml:space="preserve"> </v>
      </c>
      <c r="S408" t="str">
        <f>_xlfn.CONCAT(Table1[[#This Row],[Subscription Type]]," ",Table1[[#This Row],[Upsell Priorities ]], " ",TEXT(Table1[[#This Row],[Current Upsell $]],"$#,#"))</f>
        <v>Basic   $</v>
      </c>
      <c r="T408">
        <f>COUNTIF(Table1[Sales Month],Table1[[#This Row],[Sales Month]])</f>
        <v>158</v>
      </c>
    </row>
    <row r="409" spans="1:20" x14ac:dyDescent="0.2">
      <c r="A409">
        <v>100032</v>
      </c>
      <c r="B409" t="s">
        <v>3</v>
      </c>
      <c r="F409">
        <v>0</v>
      </c>
      <c r="G409">
        <v>5</v>
      </c>
      <c r="H409" s="1">
        <v>43952</v>
      </c>
      <c r="I409" s="1">
        <v>44256</v>
      </c>
      <c r="J409">
        <v>10</v>
      </c>
      <c r="K409">
        <v>3</v>
      </c>
      <c r="L409" s="1">
        <v>44228</v>
      </c>
      <c r="M409">
        <v>0</v>
      </c>
      <c r="N409" s="8" cm="1">
        <f t="array" ref="N409">_xlfn.SWITCH(Table1[[#This Row],[Subscription Type]],"Basic",10,"Premium",10,"Business",25,"Enterprise",27)</f>
        <v>10</v>
      </c>
      <c r="O409" s="9">
        <f>IF(Table1[[#This Row],[Number of Users]]-Table1[[#This Row],[Licenses Bought]]&lt;0, 0, Table1[[#This Row],[Number of Users]]-Table1[[#This Row],[Licenses Bought]])</f>
        <v>5</v>
      </c>
      <c r="P409" s="8">
        <f>Table1[[#This Row],[Upsell $ Per Non-Paying User]] * Table1[[#This Row],[Non-Paying Users]]</f>
        <v>50</v>
      </c>
      <c r="Q409">
        <f>IF(Table1[[#This Row],[Sales Month]]=MAX(Table1[Sales Month]),Table1[[#This Row],[Upsell $ Per Non-Paying User]]*Table1[[#This Row],[Non-Paying Users]],0)</f>
        <v>0</v>
      </c>
      <c r="R409" t="str" cm="1">
        <f t="array" ref="R409">_xlfn.IFS(Table1[[#This Row],[Current Upsell $]]=0," ",Table1[[#This Row],[Current Upsell $]]&gt;=400,"High",Table1[[#This Row],[Current Upsell $]]&gt;=100,"Medium",Table1[[#This Row],[Current Upsell $]]&lt;100,"Low")</f>
        <v xml:space="preserve"> </v>
      </c>
      <c r="S409" t="str">
        <f>_xlfn.CONCAT(Table1[[#This Row],[Subscription Type]]," ",Table1[[#This Row],[Upsell Priorities ]], " ",TEXT(Table1[[#This Row],[Current Upsell $]],"$#,#"))</f>
        <v>Basic   $</v>
      </c>
      <c r="T409">
        <f>COUNTIF(Table1[Sales Month],Table1[[#This Row],[Sales Month]])</f>
        <v>175</v>
      </c>
    </row>
    <row r="410" spans="1:20" x14ac:dyDescent="0.2">
      <c r="A410">
        <v>100032</v>
      </c>
      <c r="B410" t="s">
        <v>3</v>
      </c>
      <c r="F410">
        <v>0</v>
      </c>
      <c r="G410">
        <v>5</v>
      </c>
      <c r="H410" s="1">
        <v>43952</v>
      </c>
      <c r="I410" s="1">
        <v>44256</v>
      </c>
      <c r="J410">
        <v>10</v>
      </c>
      <c r="K410">
        <v>3</v>
      </c>
      <c r="L410" s="1">
        <v>44256</v>
      </c>
      <c r="M410">
        <v>0</v>
      </c>
      <c r="N410" s="8" cm="1">
        <f t="array" ref="N410">_xlfn.SWITCH(Table1[[#This Row],[Subscription Type]],"Basic",10,"Premium",10,"Business",25,"Enterprise",27)</f>
        <v>10</v>
      </c>
      <c r="O410" s="9">
        <f>IF(Table1[[#This Row],[Number of Users]]-Table1[[#This Row],[Licenses Bought]]&lt;0, 0, Table1[[#This Row],[Number of Users]]-Table1[[#This Row],[Licenses Bought]])</f>
        <v>5</v>
      </c>
      <c r="P410" s="8">
        <f>Table1[[#This Row],[Upsell $ Per Non-Paying User]] * Table1[[#This Row],[Non-Paying Users]]</f>
        <v>50</v>
      </c>
      <c r="Q410">
        <f>IF(Table1[[#This Row],[Sales Month]]=MAX(Table1[Sales Month]),Table1[[#This Row],[Upsell $ Per Non-Paying User]]*Table1[[#This Row],[Non-Paying Users]],0)</f>
        <v>0</v>
      </c>
      <c r="R410" t="str" cm="1">
        <f t="array" ref="R410">_xlfn.IFS(Table1[[#This Row],[Current Upsell $]]=0," ",Table1[[#This Row],[Current Upsell $]]&gt;=400,"High",Table1[[#This Row],[Current Upsell $]]&gt;=100,"Medium",Table1[[#This Row],[Current Upsell $]]&lt;100,"Low")</f>
        <v xml:space="preserve"> </v>
      </c>
      <c r="S410" t="str">
        <f>_xlfn.CONCAT(Table1[[#This Row],[Subscription Type]]," ",Table1[[#This Row],[Upsell Priorities ]], " ",TEXT(Table1[[#This Row],[Current Upsell $]],"$#,#"))</f>
        <v>Basic   $</v>
      </c>
      <c r="T410">
        <f>COUNTIF(Table1[Sales Month],Table1[[#This Row],[Sales Month]])</f>
        <v>194</v>
      </c>
    </row>
    <row r="411" spans="1:20" x14ac:dyDescent="0.2">
      <c r="A411">
        <v>100033</v>
      </c>
      <c r="B411" t="s">
        <v>3</v>
      </c>
      <c r="F411">
        <v>0</v>
      </c>
      <c r="G411">
        <v>2</v>
      </c>
      <c r="H411" s="1">
        <v>43952</v>
      </c>
      <c r="I411" s="1">
        <v>44228</v>
      </c>
      <c r="J411">
        <v>9</v>
      </c>
      <c r="K411">
        <v>4</v>
      </c>
      <c r="L411" s="1">
        <v>43952</v>
      </c>
      <c r="M411">
        <v>0</v>
      </c>
      <c r="N411" s="8" cm="1">
        <f t="array" ref="N411">_xlfn.SWITCH(Table1[[#This Row],[Subscription Type]],"Basic",10,"Premium",10,"Business",25,"Enterprise",27)</f>
        <v>10</v>
      </c>
      <c r="O411" s="9">
        <f>IF(Table1[[#This Row],[Number of Users]]-Table1[[#This Row],[Licenses Bought]]&lt;0, 0, Table1[[#This Row],[Number of Users]]-Table1[[#This Row],[Licenses Bought]])</f>
        <v>2</v>
      </c>
      <c r="P411" s="8">
        <f>Table1[[#This Row],[Upsell $ Per Non-Paying User]] * Table1[[#This Row],[Non-Paying Users]]</f>
        <v>20</v>
      </c>
      <c r="Q411">
        <f>IF(Table1[[#This Row],[Sales Month]]=MAX(Table1[Sales Month]),Table1[[#This Row],[Upsell $ Per Non-Paying User]]*Table1[[#This Row],[Non-Paying Users]],0)</f>
        <v>0</v>
      </c>
      <c r="R411" t="str" cm="1">
        <f t="array" ref="R411">_xlfn.IFS(Table1[[#This Row],[Current Upsell $]]=0," ",Table1[[#This Row],[Current Upsell $]]&gt;=400,"High",Table1[[#This Row],[Current Upsell $]]&gt;=100,"Medium",Table1[[#This Row],[Current Upsell $]]&lt;100,"Low")</f>
        <v xml:space="preserve"> </v>
      </c>
      <c r="S411" t="str">
        <f>_xlfn.CONCAT(Table1[[#This Row],[Subscription Type]]," ",Table1[[#This Row],[Upsell Priorities ]], " ",TEXT(Table1[[#This Row],[Current Upsell $]],"$#,#"))</f>
        <v>Basic   $</v>
      </c>
      <c r="T411">
        <f>COUNTIF(Table1[Sales Month],Table1[[#This Row],[Sales Month]])</f>
        <v>34</v>
      </c>
    </row>
    <row r="412" spans="1:20" x14ac:dyDescent="0.2">
      <c r="A412">
        <v>100033</v>
      </c>
      <c r="B412" t="s">
        <v>3</v>
      </c>
      <c r="F412">
        <v>0</v>
      </c>
      <c r="G412">
        <v>2</v>
      </c>
      <c r="H412" s="1">
        <v>43952</v>
      </c>
      <c r="I412" s="1">
        <v>44228</v>
      </c>
      <c r="J412">
        <v>9</v>
      </c>
      <c r="K412">
        <v>4</v>
      </c>
      <c r="L412" s="1">
        <v>43983</v>
      </c>
      <c r="M412">
        <v>0</v>
      </c>
      <c r="N412" s="8" cm="1">
        <f t="array" ref="N412">_xlfn.SWITCH(Table1[[#This Row],[Subscription Type]],"Basic",10,"Premium",10,"Business",25,"Enterprise",27)</f>
        <v>10</v>
      </c>
      <c r="O412" s="9">
        <f>IF(Table1[[#This Row],[Number of Users]]-Table1[[#This Row],[Licenses Bought]]&lt;0, 0, Table1[[#This Row],[Number of Users]]-Table1[[#This Row],[Licenses Bought]])</f>
        <v>2</v>
      </c>
      <c r="P412" s="8">
        <f>Table1[[#This Row],[Upsell $ Per Non-Paying User]] * Table1[[#This Row],[Non-Paying Users]]</f>
        <v>20</v>
      </c>
      <c r="Q412">
        <f>IF(Table1[[#This Row],[Sales Month]]=MAX(Table1[Sales Month]),Table1[[#This Row],[Upsell $ Per Non-Paying User]]*Table1[[#This Row],[Non-Paying Users]],0)</f>
        <v>0</v>
      </c>
      <c r="R412" t="str" cm="1">
        <f t="array" ref="R412">_xlfn.IFS(Table1[[#This Row],[Current Upsell $]]=0," ",Table1[[#This Row],[Current Upsell $]]&gt;=400,"High",Table1[[#This Row],[Current Upsell $]]&gt;=100,"Medium",Table1[[#This Row],[Current Upsell $]]&lt;100,"Low")</f>
        <v xml:space="preserve"> </v>
      </c>
      <c r="S412" t="str">
        <f>_xlfn.CONCAT(Table1[[#This Row],[Subscription Type]]," ",Table1[[#This Row],[Upsell Priorities ]], " ",TEXT(Table1[[#This Row],[Current Upsell $]],"$#,#"))</f>
        <v>Basic   $</v>
      </c>
      <c r="T412">
        <f>COUNTIF(Table1[Sales Month],Table1[[#This Row],[Sales Month]])</f>
        <v>54</v>
      </c>
    </row>
    <row r="413" spans="1:20" x14ac:dyDescent="0.2">
      <c r="A413">
        <v>100033</v>
      </c>
      <c r="B413" t="s">
        <v>3</v>
      </c>
      <c r="F413">
        <v>0</v>
      </c>
      <c r="G413">
        <v>2</v>
      </c>
      <c r="H413" s="1">
        <v>43952</v>
      </c>
      <c r="I413" s="1">
        <v>44228</v>
      </c>
      <c r="J413">
        <v>9</v>
      </c>
      <c r="K413">
        <v>4</v>
      </c>
      <c r="L413" s="1">
        <v>44013</v>
      </c>
      <c r="M413">
        <v>0</v>
      </c>
      <c r="N413" s="8" cm="1">
        <f t="array" ref="N413">_xlfn.SWITCH(Table1[[#This Row],[Subscription Type]],"Basic",10,"Premium",10,"Business",25,"Enterprise",27)</f>
        <v>10</v>
      </c>
      <c r="O413" s="9">
        <f>IF(Table1[[#This Row],[Number of Users]]-Table1[[#This Row],[Licenses Bought]]&lt;0, 0, Table1[[#This Row],[Number of Users]]-Table1[[#This Row],[Licenses Bought]])</f>
        <v>2</v>
      </c>
      <c r="P413" s="8">
        <f>Table1[[#This Row],[Upsell $ Per Non-Paying User]] * Table1[[#This Row],[Non-Paying Users]]</f>
        <v>20</v>
      </c>
      <c r="Q413">
        <f>IF(Table1[[#This Row],[Sales Month]]=MAX(Table1[Sales Month]),Table1[[#This Row],[Upsell $ Per Non-Paying User]]*Table1[[#This Row],[Non-Paying Users]],0)</f>
        <v>0</v>
      </c>
      <c r="R413" t="str" cm="1">
        <f t="array" ref="R413">_xlfn.IFS(Table1[[#This Row],[Current Upsell $]]=0," ",Table1[[#This Row],[Current Upsell $]]&gt;=400,"High",Table1[[#This Row],[Current Upsell $]]&gt;=100,"Medium",Table1[[#This Row],[Current Upsell $]]&lt;100,"Low")</f>
        <v xml:space="preserve"> </v>
      </c>
      <c r="S413" t="str">
        <f>_xlfn.CONCAT(Table1[[#This Row],[Subscription Type]]," ",Table1[[#This Row],[Upsell Priorities ]], " ",TEXT(Table1[[#This Row],[Current Upsell $]],"$#,#"))</f>
        <v>Basic   $</v>
      </c>
      <c r="T413">
        <f>COUNTIF(Table1[Sales Month],Table1[[#This Row],[Sales Month]])</f>
        <v>76</v>
      </c>
    </row>
    <row r="414" spans="1:20" x14ac:dyDescent="0.2">
      <c r="A414">
        <v>100033</v>
      </c>
      <c r="B414" t="s">
        <v>3</v>
      </c>
      <c r="F414">
        <v>0</v>
      </c>
      <c r="G414">
        <v>2</v>
      </c>
      <c r="H414" s="1">
        <v>43952</v>
      </c>
      <c r="I414" s="1">
        <v>44228</v>
      </c>
      <c r="J414">
        <v>9</v>
      </c>
      <c r="K414">
        <v>4</v>
      </c>
      <c r="L414" s="1">
        <v>44044</v>
      </c>
      <c r="M414">
        <v>0</v>
      </c>
      <c r="N414" s="8" cm="1">
        <f t="array" ref="N414">_xlfn.SWITCH(Table1[[#This Row],[Subscription Type]],"Basic",10,"Premium",10,"Business",25,"Enterprise",27)</f>
        <v>10</v>
      </c>
      <c r="O414" s="9">
        <f>IF(Table1[[#This Row],[Number of Users]]-Table1[[#This Row],[Licenses Bought]]&lt;0, 0, Table1[[#This Row],[Number of Users]]-Table1[[#This Row],[Licenses Bought]])</f>
        <v>2</v>
      </c>
      <c r="P414" s="8">
        <f>Table1[[#This Row],[Upsell $ Per Non-Paying User]] * Table1[[#This Row],[Non-Paying Users]]</f>
        <v>20</v>
      </c>
      <c r="Q414">
        <f>IF(Table1[[#This Row],[Sales Month]]=MAX(Table1[Sales Month]),Table1[[#This Row],[Upsell $ Per Non-Paying User]]*Table1[[#This Row],[Non-Paying Users]],0)</f>
        <v>0</v>
      </c>
      <c r="R414" t="str" cm="1">
        <f t="array" ref="R414">_xlfn.IFS(Table1[[#This Row],[Current Upsell $]]=0," ",Table1[[#This Row],[Current Upsell $]]&gt;=400,"High",Table1[[#This Row],[Current Upsell $]]&gt;=100,"Medium",Table1[[#This Row],[Current Upsell $]]&lt;100,"Low")</f>
        <v xml:space="preserve"> </v>
      </c>
      <c r="S414" t="str">
        <f>_xlfn.CONCAT(Table1[[#This Row],[Subscription Type]]," ",Table1[[#This Row],[Upsell Priorities ]], " ",TEXT(Table1[[#This Row],[Current Upsell $]],"$#,#"))</f>
        <v>Basic   $</v>
      </c>
      <c r="T414">
        <f>COUNTIF(Table1[Sales Month],Table1[[#This Row],[Sales Month]])</f>
        <v>104</v>
      </c>
    </row>
    <row r="415" spans="1:20" x14ac:dyDescent="0.2">
      <c r="A415">
        <v>100033</v>
      </c>
      <c r="B415" t="s">
        <v>3</v>
      </c>
      <c r="F415">
        <v>0</v>
      </c>
      <c r="G415">
        <v>2</v>
      </c>
      <c r="H415" s="1">
        <v>43952</v>
      </c>
      <c r="I415" s="1">
        <v>44228</v>
      </c>
      <c r="J415">
        <v>9</v>
      </c>
      <c r="K415">
        <v>4</v>
      </c>
      <c r="L415" s="1">
        <v>44075</v>
      </c>
      <c r="M415">
        <v>0</v>
      </c>
      <c r="N415" s="8" cm="1">
        <f t="array" ref="N415">_xlfn.SWITCH(Table1[[#This Row],[Subscription Type]],"Basic",10,"Premium",10,"Business",25,"Enterprise",27)</f>
        <v>10</v>
      </c>
      <c r="O415" s="9">
        <f>IF(Table1[[#This Row],[Number of Users]]-Table1[[#This Row],[Licenses Bought]]&lt;0, 0, Table1[[#This Row],[Number of Users]]-Table1[[#This Row],[Licenses Bought]])</f>
        <v>2</v>
      </c>
      <c r="P415" s="8">
        <f>Table1[[#This Row],[Upsell $ Per Non-Paying User]] * Table1[[#This Row],[Non-Paying Users]]</f>
        <v>20</v>
      </c>
      <c r="Q415">
        <f>IF(Table1[[#This Row],[Sales Month]]=MAX(Table1[Sales Month]),Table1[[#This Row],[Upsell $ Per Non-Paying User]]*Table1[[#This Row],[Non-Paying Users]],0)</f>
        <v>0</v>
      </c>
      <c r="R415" t="str" cm="1">
        <f t="array" ref="R415">_xlfn.IFS(Table1[[#This Row],[Current Upsell $]]=0," ",Table1[[#This Row],[Current Upsell $]]&gt;=400,"High",Table1[[#This Row],[Current Upsell $]]&gt;=100,"Medium",Table1[[#This Row],[Current Upsell $]]&lt;100,"Low")</f>
        <v xml:space="preserve"> </v>
      </c>
      <c r="S415" t="str">
        <f>_xlfn.CONCAT(Table1[[#This Row],[Subscription Type]]," ",Table1[[#This Row],[Upsell Priorities ]], " ",TEXT(Table1[[#This Row],[Current Upsell $]],"$#,#"))</f>
        <v>Basic   $</v>
      </c>
      <c r="T415">
        <f>COUNTIF(Table1[Sales Month],Table1[[#This Row],[Sales Month]])</f>
        <v>137</v>
      </c>
    </row>
    <row r="416" spans="1:20" x14ac:dyDescent="0.2">
      <c r="A416">
        <v>100033</v>
      </c>
      <c r="B416" t="s">
        <v>3</v>
      </c>
      <c r="F416">
        <v>0</v>
      </c>
      <c r="G416">
        <v>2</v>
      </c>
      <c r="H416" s="1">
        <v>43952</v>
      </c>
      <c r="I416" s="1">
        <v>44228</v>
      </c>
      <c r="J416">
        <v>9</v>
      </c>
      <c r="K416">
        <v>4</v>
      </c>
      <c r="L416" s="1">
        <v>44105</v>
      </c>
      <c r="M416">
        <v>0</v>
      </c>
      <c r="N416" s="8" cm="1">
        <f t="array" ref="N416">_xlfn.SWITCH(Table1[[#This Row],[Subscription Type]],"Basic",10,"Premium",10,"Business",25,"Enterprise",27)</f>
        <v>10</v>
      </c>
      <c r="O416" s="9">
        <f>IF(Table1[[#This Row],[Number of Users]]-Table1[[#This Row],[Licenses Bought]]&lt;0, 0, Table1[[#This Row],[Number of Users]]-Table1[[#This Row],[Licenses Bought]])</f>
        <v>2</v>
      </c>
      <c r="P416" s="8">
        <f>Table1[[#This Row],[Upsell $ Per Non-Paying User]] * Table1[[#This Row],[Non-Paying Users]]</f>
        <v>20</v>
      </c>
      <c r="Q416">
        <f>IF(Table1[[#This Row],[Sales Month]]=MAX(Table1[Sales Month]),Table1[[#This Row],[Upsell $ Per Non-Paying User]]*Table1[[#This Row],[Non-Paying Users]],0)</f>
        <v>0</v>
      </c>
      <c r="R416" t="str" cm="1">
        <f t="array" ref="R416">_xlfn.IFS(Table1[[#This Row],[Current Upsell $]]=0," ",Table1[[#This Row],[Current Upsell $]]&gt;=400,"High",Table1[[#This Row],[Current Upsell $]]&gt;=100,"Medium",Table1[[#This Row],[Current Upsell $]]&lt;100,"Low")</f>
        <v xml:space="preserve"> </v>
      </c>
      <c r="S416" t="str">
        <f>_xlfn.CONCAT(Table1[[#This Row],[Subscription Type]]," ",Table1[[#This Row],[Upsell Priorities ]], " ",TEXT(Table1[[#This Row],[Current Upsell $]],"$#,#"))</f>
        <v>Basic   $</v>
      </c>
      <c r="T416">
        <f>COUNTIF(Table1[Sales Month],Table1[[#This Row],[Sales Month]])</f>
        <v>147</v>
      </c>
    </row>
    <row r="417" spans="1:20" x14ac:dyDescent="0.2">
      <c r="A417">
        <v>100033</v>
      </c>
      <c r="B417" t="s">
        <v>3</v>
      </c>
      <c r="F417">
        <v>0</v>
      </c>
      <c r="G417">
        <v>2</v>
      </c>
      <c r="H417" s="1">
        <v>43952</v>
      </c>
      <c r="I417" s="1">
        <v>44228</v>
      </c>
      <c r="J417">
        <v>9</v>
      </c>
      <c r="K417">
        <v>4</v>
      </c>
      <c r="L417" s="1">
        <v>44136</v>
      </c>
      <c r="M417">
        <v>0</v>
      </c>
      <c r="N417" s="8" cm="1">
        <f t="array" ref="N417">_xlfn.SWITCH(Table1[[#This Row],[Subscription Type]],"Basic",10,"Premium",10,"Business",25,"Enterprise",27)</f>
        <v>10</v>
      </c>
      <c r="O417" s="9">
        <f>IF(Table1[[#This Row],[Number of Users]]-Table1[[#This Row],[Licenses Bought]]&lt;0, 0, Table1[[#This Row],[Number of Users]]-Table1[[#This Row],[Licenses Bought]])</f>
        <v>2</v>
      </c>
      <c r="P417" s="8">
        <f>Table1[[#This Row],[Upsell $ Per Non-Paying User]] * Table1[[#This Row],[Non-Paying Users]]</f>
        <v>20</v>
      </c>
      <c r="Q417">
        <f>IF(Table1[[#This Row],[Sales Month]]=MAX(Table1[Sales Month]),Table1[[#This Row],[Upsell $ Per Non-Paying User]]*Table1[[#This Row],[Non-Paying Users]],0)</f>
        <v>0</v>
      </c>
      <c r="R417" t="str" cm="1">
        <f t="array" ref="R417">_xlfn.IFS(Table1[[#This Row],[Current Upsell $]]=0," ",Table1[[#This Row],[Current Upsell $]]&gt;=400,"High",Table1[[#This Row],[Current Upsell $]]&gt;=100,"Medium",Table1[[#This Row],[Current Upsell $]]&lt;100,"Low")</f>
        <v xml:space="preserve"> </v>
      </c>
      <c r="S417" t="str">
        <f>_xlfn.CONCAT(Table1[[#This Row],[Subscription Type]]," ",Table1[[#This Row],[Upsell Priorities ]], " ",TEXT(Table1[[#This Row],[Current Upsell $]],"$#,#"))</f>
        <v>Basic   $</v>
      </c>
      <c r="T417">
        <f>COUNTIF(Table1[Sales Month],Table1[[#This Row],[Sales Month]])</f>
        <v>146</v>
      </c>
    </row>
    <row r="418" spans="1:20" x14ac:dyDescent="0.2">
      <c r="A418">
        <v>100033</v>
      </c>
      <c r="B418" t="s">
        <v>3</v>
      </c>
      <c r="F418">
        <v>0</v>
      </c>
      <c r="G418">
        <v>2</v>
      </c>
      <c r="H418" s="1">
        <v>43952</v>
      </c>
      <c r="I418" s="1">
        <v>44228</v>
      </c>
      <c r="J418">
        <v>9</v>
      </c>
      <c r="K418">
        <v>4</v>
      </c>
      <c r="L418" s="1">
        <v>44166</v>
      </c>
      <c r="M418">
        <v>0</v>
      </c>
      <c r="N418" s="8" cm="1">
        <f t="array" ref="N418">_xlfn.SWITCH(Table1[[#This Row],[Subscription Type]],"Basic",10,"Premium",10,"Business",25,"Enterprise",27)</f>
        <v>10</v>
      </c>
      <c r="O418" s="9">
        <f>IF(Table1[[#This Row],[Number of Users]]-Table1[[#This Row],[Licenses Bought]]&lt;0, 0, Table1[[#This Row],[Number of Users]]-Table1[[#This Row],[Licenses Bought]])</f>
        <v>2</v>
      </c>
      <c r="P418" s="8">
        <f>Table1[[#This Row],[Upsell $ Per Non-Paying User]] * Table1[[#This Row],[Non-Paying Users]]</f>
        <v>20</v>
      </c>
      <c r="Q418">
        <f>IF(Table1[[#This Row],[Sales Month]]=MAX(Table1[Sales Month]),Table1[[#This Row],[Upsell $ Per Non-Paying User]]*Table1[[#This Row],[Non-Paying Users]],0)</f>
        <v>0</v>
      </c>
      <c r="R418" t="str" cm="1">
        <f t="array" ref="R418">_xlfn.IFS(Table1[[#This Row],[Current Upsell $]]=0," ",Table1[[#This Row],[Current Upsell $]]&gt;=400,"High",Table1[[#This Row],[Current Upsell $]]&gt;=100,"Medium",Table1[[#This Row],[Current Upsell $]]&lt;100,"Low")</f>
        <v xml:space="preserve"> </v>
      </c>
      <c r="S418" t="str">
        <f>_xlfn.CONCAT(Table1[[#This Row],[Subscription Type]]," ",Table1[[#This Row],[Upsell Priorities ]], " ",TEXT(Table1[[#This Row],[Current Upsell $]],"$#,#"))</f>
        <v>Basic   $</v>
      </c>
      <c r="T418">
        <f>COUNTIF(Table1[Sales Month],Table1[[#This Row],[Sales Month]])</f>
        <v>153</v>
      </c>
    </row>
    <row r="419" spans="1:20" x14ac:dyDescent="0.2">
      <c r="A419">
        <v>100033</v>
      </c>
      <c r="B419" t="s">
        <v>3</v>
      </c>
      <c r="F419">
        <v>0</v>
      </c>
      <c r="G419">
        <v>2</v>
      </c>
      <c r="H419" s="1">
        <v>43952</v>
      </c>
      <c r="I419" s="1">
        <v>44228</v>
      </c>
      <c r="J419">
        <v>9</v>
      </c>
      <c r="K419">
        <v>4</v>
      </c>
      <c r="L419" s="1">
        <v>44197</v>
      </c>
      <c r="M419">
        <v>0</v>
      </c>
      <c r="N419" s="8" cm="1">
        <f t="array" ref="N419">_xlfn.SWITCH(Table1[[#This Row],[Subscription Type]],"Basic",10,"Premium",10,"Business",25,"Enterprise",27)</f>
        <v>10</v>
      </c>
      <c r="O419" s="9">
        <f>IF(Table1[[#This Row],[Number of Users]]-Table1[[#This Row],[Licenses Bought]]&lt;0, 0, Table1[[#This Row],[Number of Users]]-Table1[[#This Row],[Licenses Bought]])</f>
        <v>2</v>
      </c>
      <c r="P419" s="8">
        <f>Table1[[#This Row],[Upsell $ Per Non-Paying User]] * Table1[[#This Row],[Non-Paying Users]]</f>
        <v>20</v>
      </c>
      <c r="Q419">
        <f>IF(Table1[[#This Row],[Sales Month]]=MAX(Table1[Sales Month]),Table1[[#This Row],[Upsell $ Per Non-Paying User]]*Table1[[#This Row],[Non-Paying Users]],0)</f>
        <v>0</v>
      </c>
      <c r="R419" t="str" cm="1">
        <f t="array" ref="R419">_xlfn.IFS(Table1[[#This Row],[Current Upsell $]]=0," ",Table1[[#This Row],[Current Upsell $]]&gt;=400,"High",Table1[[#This Row],[Current Upsell $]]&gt;=100,"Medium",Table1[[#This Row],[Current Upsell $]]&lt;100,"Low")</f>
        <v xml:space="preserve"> </v>
      </c>
      <c r="S419" t="str">
        <f>_xlfn.CONCAT(Table1[[#This Row],[Subscription Type]]," ",Table1[[#This Row],[Upsell Priorities ]], " ",TEXT(Table1[[#This Row],[Current Upsell $]],"$#,#"))</f>
        <v>Basic   $</v>
      </c>
      <c r="T419">
        <f>COUNTIF(Table1[Sales Month],Table1[[#This Row],[Sales Month]])</f>
        <v>158</v>
      </c>
    </row>
    <row r="420" spans="1:20" x14ac:dyDescent="0.2">
      <c r="A420">
        <v>100033</v>
      </c>
      <c r="B420" t="s">
        <v>3</v>
      </c>
      <c r="F420">
        <v>0</v>
      </c>
      <c r="G420">
        <v>2</v>
      </c>
      <c r="H420" s="1">
        <v>43952</v>
      </c>
      <c r="I420" s="1">
        <v>44228</v>
      </c>
      <c r="J420">
        <v>9</v>
      </c>
      <c r="K420">
        <v>4</v>
      </c>
      <c r="L420" s="1">
        <v>44228</v>
      </c>
      <c r="M420">
        <v>0</v>
      </c>
      <c r="N420" s="8" cm="1">
        <f t="array" ref="N420">_xlfn.SWITCH(Table1[[#This Row],[Subscription Type]],"Basic",10,"Premium",10,"Business",25,"Enterprise",27)</f>
        <v>10</v>
      </c>
      <c r="O420" s="9">
        <f>IF(Table1[[#This Row],[Number of Users]]-Table1[[#This Row],[Licenses Bought]]&lt;0, 0, Table1[[#This Row],[Number of Users]]-Table1[[#This Row],[Licenses Bought]])</f>
        <v>2</v>
      </c>
      <c r="P420" s="8">
        <f>Table1[[#This Row],[Upsell $ Per Non-Paying User]] * Table1[[#This Row],[Non-Paying Users]]</f>
        <v>20</v>
      </c>
      <c r="Q420">
        <f>IF(Table1[[#This Row],[Sales Month]]=MAX(Table1[Sales Month]),Table1[[#This Row],[Upsell $ Per Non-Paying User]]*Table1[[#This Row],[Non-Paying Users]],0)</f>
        <v>0</v>
      </c>
      <c r="R420" t="str" cm="1">
        <f t="array" ref="R420">_xlfn.IFS(Table1[[#This Row],[Current Upsell $]]=0," ",Table1[[#This Row],[Current Upsell $]]&gt;=400,"High",Table1[[#This Row],[Current Upsell $]]&gt;=100,"Medium",Table1[[#This Row],[Current Upsell $]]&lt;100,"Low")</f>
        <v xml:space="preserve"> </v>
      </c>
      <c r="S420" t="str">
        <f>_xlfn.CONCAT(Table1[[#This Row],[Subscription Type]]," ",Table1[[#This Row],[Upsell Priorities ]], " ",TEXT(Table1[[#This Row],[Current Upsell $]],"$#,#"))</f>
        <v>Basic   $</v>
      </c>
      <c r="T420">
        <f>COUNTIF(Table1[Sales Month],Table1[[#This Row],[Sales Month]])</f>
        <v>175</v>
      </c>
    </row>
    <row r="421" spans="1:20" x14ac:dyDescent="0.2">
      <c r="A421">
        <v>100034</v>
      </c>
      <c r="B421" t="s">
        <v>3</v>
      </c>
      <c r="F421">
        <v>0</v>
      </c>
      <c r="G421">
        <v>2</v>
      </c>
      <c r="H421" s="1">
        <v>43952</v>
      </c>
      <c r="I421" s="1">
        <v>44317</v>
      </c>
      <c r="J421">
        <v>12</v>
      </c>
      <c r="K421">
        <v>1</v>
      </c>
      <c r="L421" s="1">
        <v>43952</v>
      </c>
      <c r="M421">
        <v>0</v>
      </c>
      <c r="N421" s="8" cm="1">
        <f t="array" ref="N421">_xlfn.SWITCH(Table1[[#This Row],[Subscription Type]],"Basic",10,"Premium",10,"Business",25,"Enterprise",27)</f>
        <v>10</v>
      </c>
      <c r="O421" s="9">
        <f>IF(Table1[[#This Row],[Number of Users]]-Table1[[#This Row],[Licenses Bought]]&lt;0, 0, Table1[[#This Row],[Number of Users]]-Table1[[#This Row],[Licenses Bought]])</f>
        <v>2</v>
      </c>
      <c r="P421" s="8">
        <f>Table1[[#This Row],[Upsell $ Per Non-Paying User]] * Table1[[#This Row],[Non-Paying Users]]</f>
        <v>20</v>
      </c>
      <c r="Q421">
        <f>IF(Table1[[#This Row],[Sales Month]]=MAX(Table1[Sales Month]),Table1[[#This Row],[Upsell $ Per Non-Paying User]]*Table1[[#This Row],[Non-Paying Users]],0)</f>
        <v>0</v>
      </c>
      <c r="R421" t="str" cm="1">
        <f t="array" ref="R421">_xlfn.IFS(Table1[[#This Row],[Current Upsell $]]=0," ",Table1[[#This Row],[Current Upsell $]]&gt;=400,"High",Table1[[#This Row],[Current Upsell $]]&gt;=100,"Medium",Table1[[#This Row],[Current Upsell $]]&lt;100,"Low")</f>
        <v xml:space="preserve"> </v>
      </c>
      <c r="S421" t="str">
        <f>_xlfn.CONCAT(Table1[[#This Row],[Subscription Type]]," ",Table1[[#This Row],[Upsell Priorities ]], " ",TEXT(Table1[[#This Row],[Current Upsell $]],"$#,#"))</f>
        <v>Basic   $</v>
      </c>
      <c r="T421">
        <f>COUNTIF(Table1[Sales Month],Table1[[#This Row],[Sales Month]])</f>
        <v>34</v>
      </c>
    </row>
    <row r="422" spans="1:20" x14ac:dyDescent="0.2">
      <c r="A422">
        <v>100034</v>
      </c>
      <c r="B422" t="s">
        <v>3</v>
      </c>
      <c r="F422">
        <v>0</v>
      </c>
      <c r="G422">
        <v>2</v>
      </c>
      <c r="H422" s="1">
        <v>43952</v>
      </c>
      <c r="I422" s="1">
        <v>44317</v>
      </c>
      <c r="J422">
        <v>12</v>
      </c>
      <c r="K422">
        <v>1</v>
      </c>
      <c r="L422" s="1">
        <v>43983</v>
      </c>
      <c r="M422">
        <v>0</v>
      </c>
      <c r="N422" s="8" cm="1">
        <f t="array" ref="N422">_xlfn.SWITCH(Table1[[#This Row],[Subscription Type]],"Basic",10,"Premium",10,"Business",25,"Enterprise",27)</f>
        <v>10</v>
      </c>
      <c r="O422" s="9">
        <f>IF(Table1[[#This Row],[Number of Users]]-Table1[[#This Row],[Licenses Bought]]&lt;0, 0, Table1[[#This Row],[Number of Users]]-Table1[[#This Row],[Licenses Bought]])</f>
        <v>2</v>
      </c>
      <c r="P422" s="8">
        <f>Table1[[#This Row],[Upsell $ Per Non-Paying User]] * Table1[[#This Row],[Non-Paying Users]]</f>
        <v>20</v>
      </c>
      <c r="Q422">
        <f>IF(Table1[[#This Row],[Sales Month]]=MAX(Table1[Sales Month]),Table1[[#This Row],[Upsell $ Per Non-Paying User]]*Table1[[#This Row],[Non-Paying Users]],0)</f>
        <v>0</v>
      </c>
      <c r="R422" t="str" cm="1">
        <f t="array" ref="R422">_xlfn.IFS(Table1[[#This Row],[Current Upsell $]]=0," ",Table1[[#This Row],[Current Upsell $]]&gt;=400,"High",Table1[[#This Row],[Current Upsell $]]&gt;=100,"Medium",Table1[[#This Row],[Current Upsell $]]&lt;100,"Low")</f>
        <v xml:space="preserve"> </v>
      </c>
      <c r="S422" t="str">
        <f>_xlfn.CONCAT(Table1[[#This Row],[Subscription Type]]," ",Table1[[#This Row],[Upsell Priorities ]], " ",TEXT(Table1[[#This Row],[Current Upsell $]],"$#,#"))</f>
        <v>Basic   $</v>
      </c>
      <c r="T422">
        <f>COUNTIF(Table1[Sales Month],Table1[[#This Row],[Sales Month]])</f>
        <v>54</v>
      </c>
    </row>
    <row r="423" spans="1:20" x14ac:dyDescent="0.2">
      <c r="A423">
        <v>100034</v>
      </c>
      <c r="B423" t="s">
        <v>3</v>
      </c>
      <c r="F423">
        <v>0</v>
      </c>
      <c r="G423">
        <v>2</v>
      </c>
      <c r="H423" s="1">
        <v>43952</v>
      </c>
      <c r="I423" s="1">
        <v>44317</v>
      </c>
      <c r="J423">
        <v>12</v>
      </c>
      <c r="K423">
        <v>1</v>
      </c>
      <c r="L423" s="1">
        <v>44013</v>
      </c>
      <c r="M423">
        <v>0</v>
      </c>
      <c r="N423" s="8" cm="1">
        <f t="array" ref="N423">_xlfn.SWITCH(Table1[[#This Row],[Subscription Type]],"Basic",10,"Premium",10,"Business",25,"Enterprise",27)</f>
        <v>10</v>
      </c>
      <c r="O423" s="9">
        <f>IF(Table1[[#This Row],[Number of Users]]-Table1[[#This Row],[Licenses Bought]]&lt;0, 0, Table1[[#This Row],[Number of Users]]-Table1[[#This Row],[Licenses Bought]])</f>
        <v>2</v>
      </c>
      <c r="P423" s="8">
        <f>Table1[[#This Row],[Upsell $ Per Non-Paying User]] * Table1[[#This Row],[Non-Paying Users]]</f>
        <v>20</v>
      </c>
      <c r="Q423">
        <f>IF(Table1[[#This Row],[Sales Month]]=MAX(Table1[Sales Month]),Table1[[#This Row],[Upsell $ Per Non-Paying User]]*Table1[[#This Row],[Non-Paying Users]],0)</f>
        <v>0</v>
      </c>
      <c r="R423" t="str" cm="1">
        <f t="array" ref="R423">_xlfn.IFS(Table1[[#This Row],[Current Upsell $]]=0," ",Table1[[#This Row],[Current Upsell $]]&gt;=400,"High",Table1[[#This Row],[Current Upsell $]]&gt;=100,"Medium",Table1[[#This Row],[Current Upsell $]]&lt;100,"Low")</f>
        <v xml:space="preserve"> </v>
      </c>
      <c r="S423" t="str">
        <f>_xlfn.CONCAT(Table1[[#This Row],[Subscription Type]]," ",Table1[[#This Row],[Upsell Priorities ]], " ",TEXT(Table1[[#This Row],[Current Upsell $]],"$#,#"))</f>
        <v>Basic   $</v>
      </c>
      <c r="T423">
        <f>COUNTIF(Table1[Sales Month],Table1[[#This Row],[Sales Month]])</f>
        <v>76</v>
      </c>
    </row>
    <row r="424" spans="1:20" x14ac:dyDescent="0.2">
      <c r="A424">
        <v>100034</v>
      </c>
      <c r="B424" t="s">
        <v>3</v>
      </c>
      <c r="F424">
        <v>0</v>
      </c>
      <c r="G424">
        <v>2</v>
      </c>
      <c r="H424" s="1">
        <v>43952</v>
      </c>
      <c r="I424" s="1">
        <v>44317</v>
      </c>
      <c r="J424">
        <v>12</v>
      </c>
      <c r="K424">
        <v>1</v>
      </c>
      <c r="L424" s="1">
        <v>44044</v>
      </c>
      <c r="M424">
        <v>0</v>
      </c>
      <c r="N424" s="8" cm="1">
        <f t="array" ref="N424">_xlfn.SWITCH(Table1[[#This Row],[Subscription Type]],"Basic",10,"Premium",10,"Business",25,"Enterprise",27)</f>
        <v>10</v>
      </c>
      <c r="O424" s="9">
        <f>IF(Table1[[#This Row],[Number of Users]]-Table1[[#This Row],[Licenses Bought]]&lt;0, 0, Table1[[#This Row],[Number of Users]]-Table1[[#This Row],[Licenses Bought]])</f>
        <v>2</v>
      </c>
      <c r="P424" s="8">
        <f>Table1[[#This Row],[Upsell $ Per Non-Paying User]] * Table1[[#This Row],[Non-Paying Users]]</f>
        <v>20</v>
      </c>
      <c r="Q424">
        <f>IF(Table1[[#This Row],[Sales Month]]=MAX(Table1[Sales Month]),Table1[[#This Row],[Upsell $ Per Non-Paying User]]*Table1[[#This Row],[Non-Paying Users]],0)</f>
        <v>0</v>
      </c>
      <c r="R424" t="str" cm="1">
        <f t="array" ref="R424">_xlfn.IFS(Table1[[#This Row],[Current Upsell $]]=0," ",Table1[[#This Row],[Current Upsell $]]&gt;=400,"High",Table1[[#This Row],[Current Upsell $]]&gt;=100,"Medium",Table1[[#This Row],[Current Upsell $]]&lt;100,"Low")</f>
        <v xml:space="preserve"> </v>
      </c>
      <c r="S424" t="str">
        <f>_xlfn.CONCAT(Table1[[#This Row],[Subscription Type]]," ",Table1[[#This Row],[Upsell Priorities ]], " ",TEXT(Table1[[#This Row],[Current Upsell $]],"$#,#"))</f>
        <v>Basic   $</v>
      </c>
      <c r="T424">
        <f>COUNTIF(Table1[Sales Month],Table1[[#This Row],[Sales Month]])</f>
        <v>104</v>
      </c>
    </row>
    <row r="425" spans="1:20" x14ac:dyDescent="0.2">
      <c r="A425">
        <v>100034</v>
      </c>
      <c r="B425" t="s">
        <v>3</v>
      </c>
      <c r="F425">
        <v>0</v>
      </c>
      <c r="G425">
        <v>2</v>
      </c>
      <c r="H425" s="1">
        <v>43952</v>
      </c>
      <c r="I425" s="1">
        <v>44317</v>
      </c>
      <c r="J425">
        <v>12</v>
      </c>
      <c r="K425">
        <v>1</v>
      </c>
      <c r="L425" s="1">
        <v>44075</v>
      </c>
      <c r="M425">
        <v>0</v>
      </c>
      <c r="N425" s="8" cm="1">
        <f t="array" ref="N425">_xlfn.SWITCH(Table1[[#This Row],[Subscription Type]],"Basic",10,"Premium",10,"Business",25,"Enterprise",27)</f>
        <v>10</v>
      </c>
      <c r="O425" s="9">
        <f>IF(Table1[[#This Row],[Number of Users]]-Table1[[#This Row],[Licenses Bought]]&lt;0, 0, Table1[[#This Row],[Number of Users]]-Table1[[#This Row],[Licenses Bought]])</f>
        <v>2</v>
      </c>
      <c r="P425" s="8">
        <f>Table1[[#This Row],[Upsell $ Per Non-Paying User]] * Table1[[#This Row],[Non-Paying Users]]</f>
        <v>20</v>
      </c>
      <c r="Q425">
        <f>IF(Table1[[#This Row],[Sales Month]]=MAX(Table1[Sales Month]),Table1[[#This Row],[Upsell $ Per Non-Paying User]]*Table1[[#This Row],[Non-Paying Users]],0)</f>
        <v>0</v>
      </c>
      <c r="R425" t="str" cm="1">
        <f t="array" ref="R425">_xlfn.IFS(Table1[[#This Row],[Current Upsell $]]=0," ",Table1[[#This Row],[Current Upsell $]]&gt;=400,"High",Table1[[#This Row],[Current Upsell $]]&gt;=100,"Medium",Table1[[#This Row],[Current Upsell $]]&lt;100,"Low")</f>
        <v xml:space="preserve"> </v>
      </c>
      <c r="S425" t="str">
        <f>_xlfn.CONCAT(Table1[[#This Row],[Subscription Type]]," ",Table1[[#This Row],[Upsell Priorities ]], " ",TEXT(Table1[[#This Row],[Current Upsell $]],"$#,#"))</f>
        <v>Basic   $</v>
      </c>
      <c r="T425">
        <f>COUNTIF(Table1[Sales Month],Table1[[#This Row],[Sales Month]])</f>
        <v>137</v>
      </c>
    </row>
    <row r="426" spans="1:20" x14ac:dyDescent="0.2">
      <c r="A426">
        <v>100034</v>
      </c>
      <c r="B426" t="s">
        <v>3</v>
      </c>
      <c r="F426">
        <v>0</v>
      </c>
      <c r="G426">
        <v>2</v>
      </c>
      <c r="H426" s="1">
        <v>43952</v>
      </c>
      <c r="I426" s="1">
        <v>44317</v>
      </c>
      <c r="J426">
        <v>12</v>
      </c>
      <c r="K426">
        <v>1</v>
      </c>
      <c r="L426" s="1">
        <v>44105</v>
      </c>
      <c r="M426">
        <v>0</v>
      </c>
      <c r="N426" s="8" cm="1">
        <f t="array" ref="N426">_xlfn.SWITCH(Table1[[#This Row],[Subscription Type]],"Basic",10,"Premium",10,"Business",25,"Enterprise",27)</f>
        <v>10</v>
      </c>
      <c r="O426" s="9">
        <f>IF(Table1[[#This Row],[Number of Users]]-Table1[[#This Row],[Licenses Bought]]&lt;0, 0, Table1[[#This Row],[Number of Users]]-Table1[[#This Row],[Licenses Bought]])</f>
        <v>2</v>
      </c>
      <c r="P426" s="8">
        <f>Table1[[#This Row],[Upsell $ Per Non-Paying User]] * Table1[[#This Row],[Non-Paying Users]]</f>
        <v>20</v>
      </c>
      <c r="Q426">
        <f>IF(Table1[[#This Row],[Sales Month]]=MAX(Table1[Sales Month]),Table1[[#This Row],[Upsell $ Per Non-Paying User]]*Table1[[#This Row],[Non-Paying Users]],0)</f>
        <v>0</v>
      </c>
      <c r="R426" t="str" cm="1">
        <f t="array" ref="R426">_xlfn.IFS(Table1[[#This Row],[Current Upsell $]]=0," ",Table1[[#This Row],[Current Upsell $]]&gt;=400,"High",Table1[[#This Row],[Current Upsell $]]&gt;=100,"Medium",Table1[[#This Row],[Current Upsell $]]&lt;100,"Low")</f>
        <v xml:space="preserve"> </v>
      </c>
      <c r="S426" t="str">
        <f>_xlfn.CONCAT(Table1[[#This Row],[Subscription Type]]," ",Table1[[#This Row],[Upsell Priorities ]], " ",TEXT(Table1[[#This Row],[Current Upsell $]],"$#,#"))</f>
        <v>Basic   $</v>
      </c>
      <c r="T426">
        <f>COUNTIF(Table1[Sales Month],Table1[[#This Row],[Sales Month]])</f>
        <v>147</v>
      </c>
    </row>
    <row r="427" spans="1:20" x14ac:dyDescent="0.2">
      <c r="A427">
        <v>100034</v>
      </c>
      <c r="B427" t="s">
        <v>3</v>
      </c>
      <c r="F427">
        <v>0</v>
      </c>
      <c r="G427">
        <v>2</v>
      </c>
      <c r="H427" s="1">
        <v>43952</v>
      </c>
      <c r="I427" s="1">
        <v>44317</v>
      </c>
      <c r="J427">
        <v>12</v>
      </c>
      <c r="K427">
        <v>1</v>
      </c>
      <c r="L427" s="1">
        <v>44136</v>
      </c>
      <c r="M427">
        <v>0</v>
      </c>
      <c r="N427" s="8" cm="1">
        <f t="array" ref="N427">_xlfn.SWITCH(Table1[[#This Row],[Subscription Type]],"Basic",10,"Premium",10,"Business",25,"Enterprise",27)</f>
        <v>10</v>
      </c>
      <c r="O427" s="9">
        <f>IF(Table1[[#This Row],[Number of Users]]-Table1[[#This Row],[Licenses Bought]]&lt;0, 0, Table1[[#This Row],[Number of Users]]-Table1[[#This Row],[Licenses Bought]])</f>
        <v>2</v>
      </c>
      <c r="P427" s="8">
        <f>Table1[[#This Row],[Upsell $ Per Non-Paying User]] * Table1[[#This Row],[Non-Paying Users]]</f>
        <v>20</v>
      </c>
      <c r="Q427">
        <f>IF(Table1[[#This Row],[Sales Month]]=MAX(Table1[Sales Month]),Table1[[#This Row],[Upsell $ Per Non-Paying User]]*Table1[[#This Row],[Non-Paying Users]],0)</f>
        <v>0</v>
      </c>
      <c r="R427" t="str" cm="1">
        <f t="array" ref="R427">_xlfn.IFS(Table1[[#This Row],[Current Upsell $]]=0," ",Table1[[#This Row],[Current Upsell $]]&gt;=400,"High",Table1[[#This Row],[Current Upsell $]]&gt;=100,"Medium",Table1[[#This Row],[Current Upsell $]]&lt;100,"Low")</f>
        <v xml:space="preserve"> </v>
      </c>
      <c r="S427" t="str">
        <f>_xlfn.CONCAT(Table1[[#This Row],[Subscription Type]]," ",Table1[[#This Row],[Upsell Priorities ]], " ",TEXT(Table1[[#This Row],[Current Upsell $]],"$#,#"))</f>
        <v>Basic   $</v>
      </c>
      <c r="T427">
        <f>COUNTIF(Table1[Sales Month],Table1[[#This Row],[Sales Month]])</f>
        <v>146</v>
      </c>
    </row>
    <row r="428" spans="1:20" x14ac:dyDescent="0.2">
      <c r="A428">
        <v>100034</v>
      </c>
      <c r="B428" t="s">
        <v>3</v>
      </c>
      <c r="F428">
        <v>0</v>
      </c>
      <c r="G428">
        <v>2</v>
      </c>
      <c r="H428" s="1">
        <v>43952</v>
      </c>
      <c r="I428" s="1">
        <v>44317</v>
      </c>
      <c r="J428">
        <v>12</v>
      </c>
      <c r="K428">
        <v>1</v>
      </c>
      <c r="L428" s="1">
        <v>44166</v>
      </c>
      <c r="M428">
        <v>0</v>
      </c>
      <c r="N428" s="8" cm="1">
        <f t="array" ref="N428">_xlfn.SWITCH(Table1[[#This Row],[Subscription Type]],"Basic",10,"Premium",10,"Business",25,"Enterprise",27)</f>
        <v>10</v>
      </c>
      <c r="O428" s="9">
        <f>IF(Table1[[#This Row],[Number of Users]]-Table1[[#This Row],[Licenses Bought]]&lt;0, 0, Table1[[#This Row],[Number of Users]]-Table1[[#This Row],[Licenses Bought]])</f>
        <v>2</v>
      </c>
      <c r="P428" s="8">
        <f>Table1[[#This Row],[Upsell $ Per Non-Paying User]] * Table1[[#This Row],[Non-Paying Users]]</f>
        <v>20</v>
      </c>
      <c r="Q428">
        <f>IF(Table1[[#This Row],[Sales Month]]=MAX(Table1[Sales Month]),Table1[[#This Row],[Upsell $ Per Non-Paying User]]*Table1[[#This Row],[Non-Paying Users]],0)</f>
        <v>0</v>
      </c>
      <c r="R428" t="str" cm="1">
        <f t="array" ref="R428">_xlfn.IFS(Table1[[#This Row],[Current Upsell $]]=0," ",Table1[[#This Row],[Current Upsell $]]&gt;=400,"High",Table1[[#This Row],[Current Upsell $]]&gt;=100,"Medium",Table1[[#This Row],[Current Upsell $]]&lt;100,"Low")</f>
        <v xml:space="preserve"> </v>
      </c>
      <c r="S428" t="str">
        <f>_xlfn.CONCAT(Table1[[#This Row],[Subscription Type]]," ",Table1[[#This Row],[Upsell Priorities ]], " ",TEXT(Table1[[#This Row],[Current Upsell $]],"$#,#"))</f>
        <v>Basic   $</v>
      </c>
      <c r="T428">
        <f>COUNTIF(Table1[Sales Month],Table1[[#This Row],[Sales Month]])</f>
        <v>153</v>
      </c>
    </row>
    <row r="429" spans="1:20" x14ac:dyDescent="0.2">
      <c r="A429">
        <v>100034</v>
      </c>
      <c r="B429" t="s">
        <v>3</v>
      </c>
      <c r="F429">
        <v>0</v>
      </c>
      <c r="G429">
        <v>2</v>
      </c>
      <c r="H429" s="1">
        <v>43952</v>
      </c>
      <c r="I429" s="1">
        <v>44317</v>
      </c>
      <c r="J429">
        <v>12</v>
      </c>
      <c r="K429">
        <v>1</v>
      </c>
      <c r="L429" s="1">
        <v>44197</v>
      </c>
      <c r="M429">
        <v>0</v>
      </c>
      <c r="N429" s="8" cm="1">
        <f t="array" ref="N429">_xlfn.SWITCH(Table1[[#This Row],[Subscription Type]],"Basic",10,"Premium",10,"Business",25,"Enterprise",27)</f>
        <v>10</v>
      </c>
      <c r="O429" s="9">
        <f>IF(Table1[[#This Row],[Number of Users]]-Table1[[#This Row],[Licenses Bought]]&lt;0, 0, Table1[[#This Row],[Number of Users]]-Table1[[#This Row],[Licenses Bought]])</f>
        <v>2</v>
      </c>
      <c r="P429" s="8">
        <f>Table1[[#This Row],[Upsell $ Per Non-Paying User]] * Table1[[#This Row],[Non-Paying Users]]</f>
        <v>20</v>
      </c>
      <c r="Q429">
        <f>IF(Table1[[#This Row],[Sales Month]]=MAX(Table1[Sales Month]),Table1[[#This Row],[Upsell $ Per Non-Paying User]]*Table1[[#This Row],[Non-Paying Users]],0)</f>
        <v>0</v>
      </c>
      <c r="R429" t="str" cm="1">
        <f t="array" ref="R429">_xlfn.IFS(Table1[[#This Row],[Current Upsell $]]=0," ",Table1[[#This Row],[Current Upsell $]]&gt;=400,"High",Table1[[#This Row],[Current Upsell $]]&gt;=100,"Medium",Table1[[#This Row],[Current Upsell $]]&lt;100,"Low")</f>
        <v xml:space="preserve"> </v>
      </c>
      <c r="S429" t="str">
        <f>_xlfn.CONCAT(Table1[[#This Row],[Subscription Type]]," ",Table1[[#This Row],[Upsell Priorities ]], " ",TEXT(Table1[[#This Row],[Current Upsell $]],"$#,#"))</f>
        <v>Basic   $</v>
      </c>
      <c r="T429">
        <f>COUNTIF(Table1[Sales Month],Table1[[#This Row],[Sales Month]])</f>
        <v>158</v>
      </c>
    </row>
    <row r="430" spans="1:20" x14ac:dyDescent="0.2">
      <c r="A430">
        <v>100034</v>
      </c>
      <c r="B430" t="s">
        <v>3</v>
      </c>
      <c r="F430">
        <v>0</v>
      </c>
      <c r="G430">
        <v>2</v>
      </c>
      <c r="H430" s="1">
        <v>43952</v>
      </c>
      <c r="I430" s="1">
        <v>44317</v>
      </c>
      <c r="J430">
        <v>12</v>
      </c>
      <c r="K430">
        <v>1</v>
      </c>
      <c r="L430" s="1">
        <v>44228</v>
      </c>
      <c r="M430">
        <v>0</v>
      </c>
      <c r="N430" s="8" cm="1">
        <f t="array" ref="N430">_xlfn.SWITCH(Table1[[#This Row],[Subscription Type]],"Basic",10,"Premium",10,"Business",25,"Enterprise",27)</f>
        <v>10</v>
      </c>
      <c r="O430" s="9">
        <f>IF(Table1[[#This Row],[Number of Users]]-Table1[[#This Row],[Licenses Bought]]&lt;0, 0, Table1[[#This Row],[Number of Users]]-Table1[[#This Row],[Licenses Bought]])</f>
        <v>2</v>
      </c>
      <c r="P430" s="8">
        <f>Table1[[#This Row],[Upsell $ Per Non-Paying User]] * Table1[[#This Row],[Non-Paying Users]]</f>
        <v>20</v>
      </c>
      <c r="Q430">
        <f>IF(Table1[[#This Row],[Sales Month]]=MAX(Table1[Sales Month]),Table1[[#This Row],[Upsell $ Per Non-Paying User]]*Table1[[#This Row],[Non-Paying Users]],0)</f>
        <v>0</v>
      </c>
      <c r="R430" t="str" cm="1">
        <f t="array" ref="R430">_xlfn.IFS(Table1[[#This Row],[Current Upsell $]]=0," ",Table1[[#This Row],[Current Upsell $]]&gt;=400,"High",Table1[[#This Row],[Current Upsell $]]&gt;=100,"Medium",Table1[[#This Row],[Current Upsell $]]&lt;100,"Low")</f>
        <v xml:space="preserve"> </v>
      </c>
      <c r="S430" t="str">
        <f>_xlfn.CONCAT(Table1[[#This Row],[Subscription Type]]," ",Table1[[#This Row],[Upsell Priorities ]], " ",TEXT(Table1[[#This Row],[Current Upsell $]],"$#,#"))</f>
        <v>Basic   $</v>
      </c>
      <c r="T430">
        <f>COUNTIF(Table1[Sales Month],Table1[[#This Row],[Sales Month]])</f>
        <v>175</v>
      </c>
    </row>
    <row r="431" spans="1:20" x14ac:dyDescent="0.2">
      <c r="A431">
        <v>100034</v>
      </c>
      <c r="B431" t="s">
        <v>3</v>
      </c>
      <c r="F431">
        <v>0</v>
      </c>
      <c r="G431">
        <v>2</v>
      </c>
      <c r="H431" s="1">
        <v>43952</v>
      </c>
      <c r="I431" s="1">
        <v>44317</v>
      </c>
      <c r="J431">
        <v>12</v>
      </c>
      <c r="K431">
        <v>1</v>
      </c>
      <c r="L431" s="1">
        <v>44256</v>
      </c>
      <c r="M431">
        <v>0</v>
      </c>
      <c r="N431" s="8" cm="1">
        <f t="array" ref="N431">_xlfn.SWITCH(Table1[[#This Row],[Subscription Type]],"Basic",10,"Premium",10,"Business",25,"Enterprise",27)</f>
        <v>10</v>
      </c>
      <c r="O431" s="9">
        <f>IF(Table1[[#This Row],[Number of Users]]-Table1[[#This Row],[Licenses Bought]]&lt;0, 0, Table1[[#This Row],[Number of Users]]-Table1[[#This Row],[Licenses Bought]])</f>
        <v>2</v>
      </c>
      <c r="P431" s="8">
        <f>Table1[[#This Row],[Upsell $ Per Non-Paying User]] * Table1[[#This Row],[Non-Paying Users]]</f>
        <v>20</v>
      </c>
      <c r="Q431">
        <f>IF(Table1[[#This Row],[Sales Month]]=MAX(Table1[Sales Month]),Table1[[#This Row],[Upsell $ Per Non-Paying User]]*Table1[[#This Row],[Non-Paying Users]],0)</f>
        <v>0</v>
      </c>
      <c r="R431" t="str" cm="1">
        <f t="array" ref="R431">_xlfn.IFS(Table1[[#This Row],[Current Upsell $]]=0," ",Table1[[#This Row],[Current Upsell $]]&gt;=400,"High",Table1[[#This Row],[Current Upsell $]]&gt;=100,"Medium",Table1[[#This Row],[Current Upsell $]]&lt;100,"Low")</f>
        <v xml:space="preserve"> </v>
      </c>
      <c r="S431" t="str">
        <f>_xlfn.CONCAT(Table1[[#This Row],[Subscription Type]]," ",Table1[[#This Row],[Upsell Priorities ]], " ",TEXT(Table1[[#This Row],[Current Upsell $]],"$#,#"))</f>
        <v>Basic   $</v>
      </c>
      <c r="T431">
        <f>COUNTIF(Table1[Sales Month],Table1[[#This Row],[Sales Month]])</f>
        <v>194</v>
      </c>
    </row>
    <row r="432" spans="1:20" x14ac:dyDescent="0.2">
      <c r="A432">
        <v>100034</v>
      </c>
      <c r="B432" t="s">
        <v>3</v>
      </c>
      <c r="F432">
        <v>0</v>
      </c>
      <c r="G432">
        <v>2</v>
      </c>
      <c r="H432" s="1">
        <v>43952</v>
      </c>
      <c r="I432" s="1">
        <v>44317</v>
      </c>
      <c r="J432">
        <v>12</v>
      </c>
      <c r="K432">
        <v>1</v>
      </c>
      <c r="L432" s="1">
        <v>44287</v>
      </c>
      <c r="M432">
        <v>0</v>
      </c>
      <c r="N432" s="8" cm="1">
        <f t="array" ref="N432">_xlfn.SWITCH(Table1[[#This Row],[Subscription Type]],"Basic",10,"Premium",10,"Business",25,"Enterprise",27)</f>
        <v>10</v>
      </c>
      <c r="O432" s="9">
        <f>IF(Table1[[#This Row],[Number of Users]]-Table1[[#This Row],[Licenses Bought]]&lt;0, 0, Table1[[#This Row],[Number of Users]]-Table1[[#This Row],[Licenses Bought]])</f>
        <v>2</v>
      </c>
      <c r="P432" s="8">
        <f>Table1[[#This Row],[Upsell $ Per Non-Paying User]] * Table1[[#This Row],[Non-Paying Users]]</f>
        <v>20</v>
      </c>
      <c r="Q432">
        <f>IF(Table1[[#This Row],[Sales Month]]=MAX(Table1[Sales Month]),Table1[[#This Row],[Upsell $ Per Non-Paying User]]*Table1[[#This Row],[Non-Paying Users]],0)</f>
        <v>0</v>
      </c>
      <c r="R432" t="str" cm="1">
        <f t="array" ref="R432">_xlfn.IFS(Table1[[#This Row],[Current Upsell $]]=0," ",Table1[[#This Row],[Current Upsell $]]&gt;=400,"High",Table1[[#This Row],[Current Upsell $]]&gt;=100,"Medium",Table1[[#This Row],[Current Upsell $]]&lt;100,"Low")</f>
        <v xml:space="preserve"> </v>
      </c>
      <c r="S432" t="str">
        <f>_xlfn.CONCAT(Table1[[#This Row],[Subscription Type]]," ",Table1[[#This Row],[Upsell Priorities ]], " ",TEXT(Table1[[#This Row],[Current Upsell $]],"$#,#"))</f>
        <v>Basic   $</v>
      </c>
      <c r="T432">
        <f>COUNTIF(Table1[Sales Month],Table1[[#This Row],[Sales Month]])</f>
        <v>208</v>
      </c>
    </row>
    <row r="433" spans="1:20" x14ac:dyDescent="0.2">
      <c r="A433">
        <v>100034</v>
      </c>
      <c r="B433" t="s">
        <v>3</v>
      </c>
      <c r="F433">
        <v>0</v>
      </c>
      <c r="G433">
        <v>2</v>
      </c>
      <c r="H433" s="1">
        <v>43952</v>
      </c>
      <c r="I433" s="1">
        <v>44317</v>
      </c>
      <c r="J433">
        <v>12</v>
      </c>
      <c r="K433">
        <v>1</v>
      </c>
      <c r="L433" s="1">
        <v>44317</v>
      </c>
      <c r="M433">
        <v>0</v>
      </c>
      <c r="N433" s="8" cm="1">
        <f t="array" ref="N433">_xlfn.SWITCH(Table1[[#This Row],[Subscription Type]],"Basic",10,"Premium",10,"Business",25,"Enterprise",27)</f>
        <v>10</v>
      </c>
      <c r="O433" s="9">
        <f>IF(Table1[[#This Row],[Number of Users]]-Table1[[#This Row],[Licenses Bought]]&lt;0, 0, Table1[[#This Row],[Number of Users]]-Table1[[#This Row],[Licenses Bought]])</f>
        <v>2</v>
      </c>
      <c r="P433" s="8">
        <f>Table1[[#This Row],[Upsell $ Per Non-Paying User]] * Table1[[#This Row],[Non-Paying Users]]</f>
        <v>20</v>
      </c>
      <c r="Q433">
        <f>IF(Table1[[#This Row],[Sales Month]]=MAX(Table1[Sales Month]),Table1[[#This Row],[Upsell $ Per Non-Paying User]]*Table1[[#This Row],[Non-Paying Users]],0)</f>
        <v>0</v>
      </c>
      <c r="R433" t="str" cm="1">
        <f t="array" ref="R433">_xlfn.IFS(Table1[[#This Row],[Current Upsell $]]=0," ",Table1[[#This Row],[Current Upsell $]]&gt;=400,"High",Table1[[#This Row],[Current Upsell $]]&gt;=100,"Medium",Table1[[#This Row],[Current Upsell $]]&lt;100,"Low")</f>
        <v xml:space="preserve"> </v>
      </c>
      <c r="S433" t="str">
        <f>_xlfn.CONCAT(Table1[[#This Row],[Subscription Type]]," ",Table1[[#This Row],[Upsell Priorities ]], " ",TEXT(Table1[[#This Row],[Current Upsell $]],"$#,#"))</f>
        <v>Basic   $</v>
      </c>
      <c r="T433">
        <f>COUNTIF(Table1[Sales Month],Table1[[#This Row],[Sales Month]])</f>
        <v>249</v>
      </c>
    </row>
    <row r="434" spans="1:20" x14ac:dyDescent="0.2">
      <c r="A434">
        <v>100035</v>
      </c>
      <c r="B434" t="s">
        <v>3</v>
      </c>
      <c r="F434">
        <v>0</v>
      </c>
      <c r="G434">
        <v>2</v>
      </c>
      <c r="H434" s="1">
        <v>43952</v>
      </c>
      <c r="I434" s="1">
        <v>44228</v>
      </c>
      <c r="J434">
        <v>9</v>
      </c>
      <c r="K434">
        <v>4</v>
      </c>
      <c r="L434" s="1">
        <v>43952</v>
      </c>
      <c r="M434">
        <v>0</v>
      </c>
      <c r="N434" s="8" cm="1">
        <f t="array" ref="N434">_xlfn.SWITCH(Table1[[#This Row],[Subscription Type]],"Basic",10,"Premium",10,"Business",25,"Enterprise",27)</f>
        <v>10</v>
      </c>
      <c r="O434" s="9">
        <f>IF(Table1[[#This Row],[Number of Users]]-Table1[[#This Row],[Licenses Bought]]&lt;0, 0, Table1[[#This Row],[Number of Users]]-Table1[[#This Row],[Licenses Bought]])</f>
        <v>2</v>
      </c>
      <c r="P434" s="8">
        <f>Table1[[#This Row],[Upsell $ Per Non-Paying User]] * Table1[[#This Row],[Non-Paying Users]]</f>
        <v>20</v>
      </c>
      <c r="Q434">
        <f>IF(Table1[[#This Row],[Sales Month]]=MAX(Table1[Sales Month]),Table1[[#This Row],[Upsell $ Per Non-Paying User]]*Table1[[#This Row],[Non-Paying Users]],0)</f>
        <v>0</v>
      </c>
      <c r="R434" t="str" cm="1">
        <f t="array" ref="R434">_xlfn.IFS(Table1[[#This Row],[Current Upsell $]]=0," ",Table1[[#This Row],[Current Upsell $]]&gt;=400,"High",Table1[[#This Row],[Current Upsell $]]&gt;=100,"Medium",Table1[[#This Row],[Current Upsell $]]&lt;100,"Low")</f>
        <v xml:space="preserve"> </v>
      </c>
      <c r="S434" t="str">
        <f>_xlfn.CONCAT(Table1[[#This Row],[Subscription Type]]," ",Table1[[#This Row],[Upsell Priorities ]], " ",TEXT(Table1[[#This Row],[Current Upsell $]],"$#,#"))</f>
        <v>Basic   $</v>
      </c>
      <c r="T434">
        <f>COUNTIF(Table1[Sales Month],Table1[[#This Row],[Sales Month]])</f>
        <v>34</v>
      </c>
    </row>
    <row r="435" spans="1:20" x14ac:dyDescent="0.2">
      <c r="A435">
        <v>100035</v>
      </c>
      <c r="B435" t="s">
        <v>3</v>
      </c>
      <c r="F435">
        <v>0</v>
      </c>
      <c r="G435">
        <v>2</v>
      </c>
      <c r="H435" s="1">
        <v>43952</v>
      </c>
      <c r="I435" s="1">
        <v>44228</v>
      </c>
      <c r="J435">
        <v>9</v>
      </c>
      <c r="K435">
        <v>4</v>
      </c>
      <c r="L435" s="1">
        <v>43983</v>
      </c>
      <c r="M435">
        <v>0</v>
      </c>
      <c r="N435" s="8" cm="1">
        <f t="array" ref="N435">_xlfn.SWITCH(Table1[[#This Row],[Subscription Type]],"Basic",10,"Premium",10,"Business",25,"Enterprise",27)</f>
        <v>10</v>
      </c>
      <c r="O435" s="9">
        <f>IF(Table1[[#This Row],[Number of Users]]-Table1[[#This Row],[Licenses Bought]]&lt;0, 0, Table1[[#This Row],[Number of Users]]-Table1[[#This Row],[Licenses Bought]])</f>
        <v>2</v>
      </c>
      <c r="P435" s="8">
        <f>Table1[[#This Row],[Upsell $ Per Non-Paying User]] * Table1[[#This Row],[Non-Paying Users]]</f>
        <v>20</v>
      </c>
      <c r="Q435">
        <f>IF(Table1[[#This Row],[Sales Month]]=MAX(Table1[Sales Month]),Table1[[#This Row],[Upsell $ Per Non-Paying User]]*Table1[[#This Row],[Non-Paying Users]],0)</f>
        <v>0</v>
      </c>
      <c r="R435" t="str" cm="1">
        <f t="array" ref="R435">_xlfn.IFS(Table1[[#This Row],[Current Upsell $]]=0," ",Table1[[#This Row],[Current Upsell $]]&gt;=400,"High",Table1[[#This Row],[Current Upsell $]]&gt;=100,"Medium",Table1[[#This Row],[Current Upsell $]]&lt;100,"Low")</f>
        <v xml:space="preserve"> </v>
      </c>
      <c r="S435" t="str">
        <f>_xlfn.CONCAT(Table1[[#This Row],[Subscription Type]]," ",Table1[[#This Row],[Upsell Priorities ]], " ",TEXT(Table1[[#This Row],[Current Upsell $]],"$#,#"))</f>
        <v>Basic   $</v>
      </c>
      <c r="T435">
        <f>COUNTIF(Table1[Sales Month],Table1[[#This Row],[Sales Month]])</f>
        <v>54</v>
      </c>
    </row>
    <row r="436" spans="1:20" x14ac:dyDescent="0.2">
      <c r="A436">
        <v>100035</v>
      </c>
      <c r="B436" t="s">
        <v>3</v>
      </c>
      <c r="F436">
        <v>0</v>
      </c>
      <c r="G436">
        <v>2</v>
      </c>
      <c r="H436" s="1">
        <v>43952</v>
      </c>
      <c r="I436" s="1">
        <v>44228</v>
      </c>
      <c r="J436">
        <v>9</v>
      </c>
      <c r="K436">
        <v>4</v>
      </c>
      <c r="L436" s="1">
        <v>44013</v>
      </c>
      <c r="M436">
        <v>0</v>
      </c>
      <c r="N436" s="8" cm="1">
        <f t="array" ref="N436">_xlfn.SWITCH(Table1[[#This Row],[Subscription Type]],"Basic",10,"Premium",10,"Business",25,"Enterprise",27)</f>
        <v>10</v>
      </c>
      <c r="O436" s="9">
        <f>IF(Table1[[#This Row],[Number of Users]]-Table1[[#This Row],[Licenses Bought]]&lt;0, 0, Table1[[#This Row],[Number of Users]]-Table1[[#This Row],[Licenses Bought]])</f>
        <v>2</v>
      </c>
      <c r="P436" s="8">
        <f>Table1[[#This Row],[Upsell $ Per Non-Paying User]] * Table1[[#This Row],[Non-Paying Users]]</f>
        <v>20</v>
      </c>
      <c r="Q436">
        <f>IF(Table1[[#This Row],[Sales Month]]=MAX(Table1[Sales Month]),Table1[[#This Row],[Upsell $ Per Non-Paying User]]*Table1[[#This Row],[Non-Paying Users]],0)</f>
        <v>0</v>
      </c>
      <c r="R436" t="str" cm="1">
        <f t="array" ref="R436">_xlfn.IFS(Table1[[#This Row],[Current Upsell $]]=0," ",Table1[[#This Row],[Current Upsell $]]&gt;=400,"High",Table1[[#This Row],[Current Upsell $]]&gt;=100,"Medium",Table1[[#This Row],[Current Upsell $]]&lt;100,"Low")</f>
        <v xml:space="preserve"> </v>
      </c>
      <c r="S436" t="str">
        <f>_xlfn.CONCAT(Table1[[#This Row],[Subscription Type]]," ",Table1[[#This Row],[Upsell Priorities ]], " ",TEXT(Table1[[#This Row],[Current Upsell $]],"$#,#"))</f>
        <v>Basic   $</v>
      </c>
      <c r="T436">
        <f>COUNTIF(Table1[Sales Month],Table1[[#This Row],[Sales Month]])</f>
        <v>76</v>
      </c>
    </row>
    <row r="437" spans="1:20" x14ac:dyDescent="0.2">
      <c r="A437">
        <v>100035</v>
      </c>
      <c r="B437" t="s">
        <v>3</v>
      </c>
      <c r="F437">
        <v>0</v>
      </c>
      <c r="G437">
        <v>1</v>
      </c>
      <c r="H437" s="1">
        <v>43952</v>
      </c>
      <c r="I437" s="1">
        <v>44228</v>
      </c>
      <c r="J437">
        <v>9</v>
      </c>
      <c r="K437">
        <v>4</v>
      </c>
      <c r="L437" s="1">
        <v>44044</v>
      </c>
      <c r="M437">
        <v>0</v>
      </c>
      <c r="N437" s="8" cm="1">
        <f t="array" ref="N437">_xlfn.SWITCH(Table1[[#This Row],[Subscription Type]],"Basic",10,"Premium",10,"Business",25,"Enterprise",27)</f>
        <v>10</v>
      </c>
      <c r="O437" s="9">
        <f>IF(Table1[[#This Row],[Number of Users]]-Table1[[#This Row],[Licenses Bought]]&lt;0, 0, Table1[[#This Row],[Number of Users]]-Table1[[#This Row],[Licenses Bought]])</f>
        <v>1</v>
      </c>
      <c r="P437" s="8">
        <f>Table1[[#This Row],[Upsell $ Per Non-Paying User]] * Table1[[#This Row],[Non-Paying Users]]</f>
        <v>10</v>
      </c>
      <c r="Q437">
        <f>IF(Table1[[#This Row],[Sales Month]]=MAX(Table1[Sales Month]),Table1[[#This Row],[Upsell $ Per Non-Paying User]]*Table1[[#This Row],[Non-Paying Users]],0)</f>
        <v>0</v>
      </c>
      <c r="R437" t="str" cm="1">
        <f t="array" ref="R437">_xlfn.IFS(Table1[[#This Row],[Current Upsell $]]=0," ",Table1[[#This Row],[Current Upsell $]]&gt;=400,"High",Table1[[#This Row],[Current Upsell $]]&gt;=100,"Medium",Table1[[#This Row],[Current Upsell $]]&lt;100,"Low")</f>
        <v xml:space="preserve"> </v>
      </c>
      <c r="S437" t="str">
        <f>_xlfn.CONCAT(Table1[[#This Row],[Subscription Type]]," ",Table1[[#This Row],[Upsell Priorities ]], " ",TEXT(Table1[[#This Row],[Current Upsell $]],"$#,#"))</f>
        <v>Basic   $</v>
      </c>
      <c r="T437">
        <f>COUNTIF(Table1[Sales Month],Table1[[#This Row],[Sales Month]])</f>
        <v>104</v>
      </c>
    </row>
    <row r="438" spans="1:20" x14ac:dyDescent="0.2">
      <c r="A438">
        <v>100035</v>
      </c>
      <c r="B438" t="s">
        <v>3</v>
      </c>
      <c r="F438">
        <v>0</v>
      </c>
      <c r="G438">
        <v>2</v>
      </c>
      <c r="H438" s="1">
        <v>43952</v>
      </c>
      <c r="I438" s="1">
        <v>44228</v>
      </c>
      <c r="J438">
        <v>9</v>
      </c>
      <c r="K438">
        <v>4</v>
      </c>
      <c r="L438" s="1">
        <v>44075</v>
      </c>
      <c r="M438">
        <v>0</v>
      </c>
      <c r="N438" s="8" cm="1">
        <f t="array" ref="N438">_xlfn.SWITCH(Table1[[#This Row],[Subscription Type]],"Basic",10,"Premium",10,"Business",25,"Enterprise",27)</f>
        <v>10</v>
      </c>
      <c r="O438" s="9">
        <f>IF(Table1[[#This Row],[Number of Users]]-Table1[[#This Row],[Licenses Bought]]&lt;0, 0, Table1[[#This Row],[Number of Users]]-Table1[[#This Row],[Licenses Bought]])</f>
        <v>2</v>
      </c>
      <c r="P438" s="8">
        <f>Table1[[#This Row],[Upsell $ Per Non-Paying User]] * Table1[[#This Row],[Non-Paying Users]]</f>
        <v>20</v>
      </c>
      <c r="Q438">
        <f>IF(Table1[[#This Row],[Sales Month]]=MAX(Table1[Sales Month]),Table1[[#This Row],[Upsell $ Per Non-Paying User]]*Table1[[#This Row],[Non-Paying Users]],0)</f>
        <v>0</v>
      </c>
      <c r="R438" t="str" cm="1">
        <f t="array" ref="R438">_xlfn.IFS(Table1[[#This Row],[Current Upsell $]]=0," ",Table1[[#This Row],[Current Upsell $]]&gt;=400,"High",Table1[[#This Row],[Current Upsell $]]&gt;=100,"Medium",Table1[[#This Row],[Current Upsell $]]&lt;100,"Low")</f>
        <v xml:space="preserve"> </v>
      </c>
      <c r="S438" t="str">
        <f>_xlfn.CONCAT(Table1[[#This Row],[Subscription Type]]," ",Table1[[#This Row],[Upsell Priorities ]], " ",TEXT(Table1[[#This Row],[Current Upsell $]],"$#,#"))</f>
        <v>Basic   $</v>
      </c>
      <c r="T438">
        <f>COUNTIF(Table1[Sales Month],Table1[[#This Row],[Sales Month]])</f>
        <v>137</v>
      </c>
    </row>
    <row r="439" spans="1:20" x14ac:dyDescent="0.2">
      <c r="A439">
        <v>100035</v>
      </c>
      <c r="B439" t="s">
        <v>3</v>
      </c>
      <c r="F439">
        <v>0</v>
      </c>
      <c r="G439">
        <v>2</v>
      </c>
      <c r="H439" s="1">
        <v>43952</v>
      </c>
      <c r="I439" s="1">
        <v>44228</v>
      </c>
      <c r="J439">
        <v>9</v>
      </c>
      <c r="K439">
        <v>4</v>
      </c>
      <c r="L439" s="1">
        <v>44105</v>
      </c>
      <c r="M439">
        <v>0</v>
      </c>
      <c r="N439" s="8" cm="1">
        <f t="array" ref="N439">_xlfn.SWITCH(Table1[[#This Row],[Subscription Type]],"Basic",10,"Premium",10,"Business",25,"Enterprise",27)</f>
        <v>10</v>
      </c>
      <c r="O439" s="9">
        <f>IF(Table1[[#This Row],[Number of Users]]-Table1[[#This Row],[Licenses Bought]]&lt;0, 0, Table1[[#This Row],[Number of Users]]-Table1[[#This Row],[Licenses Bought]])</f>
        <v>2</v>
      </c>
      <c r="P439" s="8">
        <f>Table1[[#This Row],[Upsell $ Per Non-Paying User]] * Table1[[#This Row],[Non-Paying Users]]</f>
        <v>20</v>
      </c>
      <c r="Q439">
        <f>IF(Table1[[#This Row],[Sales Month]]=MAX(Table1[Sales Month]),Table1[[#This Row],[Upsell $ Per Non-Paying User]]*Table1[[#This Row],[Non-Paying Users]],0)</f>
        <v>0</v>
      </c>
      <c r="R439" t="str" cm="1">
        <f t="array" ref="R439">_xlfn.IFS(Table1[[#This Row],[Current Upsell $]]=0," ",Table1[[#This Row],[Current Upsell $]]&gt;=400,"High",Table1[[#This Row],[Current Upsell $]]&gt;=100,"Medium",Table1[[#This Row],[Current Upsell $]]&lt;100,"Low")</f>
        <v xml:space="preserve"> </v>
      </c>
      <c r="S439" t="str">
        <f>_xlfn.CONCAT(Table1[[#This Row],[Subscription Type]]," ",Table1[[#This Row],[Upsell Priorities ]], " ",TEXT(Table1[[#This Row],[Current Upsell $]],"$#,#"))</f>
        <v>Basic   $</v>
      </c>
      <c r="T439">
        <f>COUNTIF(Table1[Sales Month],Table1[[#This Row],[Sales Month]])</f>
        <v>147</v>
      </c>
    </row>
    <row r="440" spans="1:20" x14ac:dyDescent="0.2">
      <c r="A440">
        <v>100035</v>
      </c>
      <c r="B440" t="s">
        <v>3</v>
      </c>
      <c r="F440">
        <v>0</v>
      </c>
      <c r="G440">
        <v>2</v>
      </c>
      <c r="H440" s="1">
        <v>43952</v>
      </c>
      <c r="I440" s="1">
        <v>44228</v>
      </c>
      <c r="J440">
        <v>9</v>
      </c>
      <c r="K440">
        <v>4</v>
      </c>
      <c r="L440" s="1">
        <v>44136</v>
      </c>
      <c r="M440">
        <v>0</v>
      </c>
      <c r="N440" s="8" cm="1">
        <f t="array" ref="N440">_xlfn.SWITCH(Table1[[#This Row],[Subscription Type]],"Basic",10,"Premium",10,"Business",25,"Enterprise",27)</f>
        <v>10</v>
      </c>
      <c r="O440" s="9">
        <f>IF(Table1[[#This Row],[Number of Users]]-Table1[[#This Row],[Licenses Bought]]&lt;0, 0, Table1[[#This Row],[Number of Users]]-Table1[[#This Row],[Licenses Bought]])</f>
        <v>2</v>
      </c>
      <c r="P440" s="8">
        <f>Table1[[#This Row],[Upsell $ Per Non-Paying User]] * Table1[[#This Row],[Non-Paying Users]]</f>
        <v>20</v>
      </c>
      <c r="Q440">
        <f>IF(Table1[[#This Row],[Sales Month]]=MAX(Table1[Sales Month]),Table1[[#This Row],[Upsell $ Per Non-Paying User]]*Table1[[#This Row],[Non-Paying Users]],0)</f>
        <v>0</v>
      </c>
      <c r="R440" t="str" cm="1">
        <f t="array" ref="R440">_xlfn.IFS(Table1[[#This Row],[Current Upsell $]]=0," ",Table1[[#This Row],[Current Upsell $]]&gt;=400,"High",Table1[[#This Row],[Current Upsell $]]&gt;=100,"Medium",Table1[[#This Row],[Current Upsell $]]&lt;100,"Low")</f>
        <v xml:space="preserve"> </v>
      </c>
      <c r="S440" t="str">
        <f>_xlfn.CONCAT(Table1[[#This Row],[Subscription Type]]," ",Table1[[#This Row],[Upsell Priorities ]], " ",TEXT(Table1[[#This Row],[Current Upsell $]],"$#,#"))</f>
        <v>Basic   $</v>
      </c>
      <c r="T440">
        <f>COUNTIF(Table1[Sales Month],Table1[[#This Row],[Sales Month]])</f>
        <v>146</v>
      </c>
    </row>
    <row r="441" spans="1:20" x14ac:dyDescent="0.2">
      <c r="A441">
        <v>100035</v>
      </c>
      <c r="B441" t="s">
        <v>3</v>
      </c>
      <c r="F441">
        <v>0</v>
      </c>
      <c r="G441">
        <v>2</v>
      </c>
      <c r="H441" s="1">
        <v>43952</v>
      </c>
      <c r="I441" s="1">
        <v>44228</v>
      </c>
      <c r="J441">
        <v>9</v>
      </c>
      <c r="K441">
        <v>4</v>
      </c>
      <c r="L441" s="1">
        <v>44166</v>
      </c>
      <c r="M441">
        <v>0</v>
      </c>
      <c r="N441" s="8" cm="1">
        <f t="array" ref="N441">_xlfn.SWITCH(Table1[[#This Row],[Subscription Type]],"Basic",10,"Premium",10,"Business",25,"Enterprise",27)</f>
        <v>10</v>
      </c>
      <c r="O441" s="9">
        <f>IF(Table1[[#This Row],[Number of Users]]-Table1[[#This Row],[Licenses Bought]]&lt;0, 0, Table1[[#This Row],[Number of Users]]-Table1[[#This Row],[Licenses Bought]])</f>
        <v>2</v>
      </c>
      <c r="P441" s="8">
        <f>Table1[[#This Row],[Upsell $ Per Non-Paying User]] * Table1[[#This Row],[Non-Paying Users]]</f>
        <v>20</v>
      </c>
      <c r="Q441">
        <f>IF(Table1[[#This Row],[Sales Month]]=MAX(Table1[Sales Month]),Table1[[#This Row],[Upsell $ Per Non-Paying User]]*Table1[[#This Row],[Non-Paying Users]],0)</f>
        <v>0</v>
      </c>
      <c r="R441" t="str" cm="1">
        <f t="array" ref="R441">_xlfn.IFS(Table1[[#This Row],[Current Upsell $]]=0," ",Table1[[#This Row],[Current Upsell $]]&gt;=400,"High",Table1[[#This Row],[Current Upsell $]]&gt;=100,"Medium",Table1[[#This Row],[Current Upsell $]]&lt;100,"Low")</f>
        <v xml:space="preserve"> </v>
      </c>
      <c r="S441" t="str">
        <f>_xlfn.CONCAT(Table1[[#This Row],[Subscription Type]]," ",Table1[[#This Row],[Upsell Priorities ]], " ",TEXT(Table1[[#This Row],[Current Upsell $]],"$#,#"))</f>
        <v>Basic   $</v>
      </c>
      <c r="T441">
        <f>COUNTIF(Table1[Sales Month],Table1[[#This Row],[Sales Month]])</f>
        <v>153</v>
      </c>
    </row>
    <row r="442" spans="1:20" x14ac:dyDescent="0.2">
      <c r="A442">
        <v>100035</v>
      </c>
      <c r="B442" t="s">
        <v>3</v>
      </c>
      <c r="F442">
        <v>0</v>
      </c>
      <c r="G442">
        <v>2</v>
      </c>
      <c r="H442" s="1">
        <v>43952</v>
      </c>
      <c r="I442" s="1">
        <v>44228</v>
      </c>
      <c r="J442">
        <v>9</v>
      </c>
      <c r="K442">
        <v>4</v>
      </c>
      <c r="L442" s="1">
        <v>44197</v>
      </c>
      <c r="M442">
        <v>0</v>
      </c>
      <c r="N442" s="8" cm="1">
        <f t="array" ref="N442">_xlfn.SWITCH(Table1[[#This Row],[Subscription Type]],"Basic",10,"Premium",10,"Business",25,"Enterprise",27)</f>
        <v>10</v>
      </c>
      <c r="O442" s="9">
        <f>IF(Table1[[#This Row],[Number of Users]]-Table1[[#This Row],[Licenses Bought]]&lt;0, 0, Table1[[#This Row],[Number of Users]]-Table1[[#This Row],[Licenses Bought]])</f>
        <v>2</v>
      </c>
      <c r="P442" s="8">
        <f>Table1[[#This Row],[Upsell $ Per Non-Paying User]] * Table1[[#This Row],[Non-Paying Users]]</f>
        <v>20</v>
      </c>
      <c r="Q442">
        <f>IF(Table1[[#This Row],[Sales Month]]=MAX(Table1[Sales Month]),Table1[[#This Row],[Upsell $ Per Non-Paying User]]*Table1[[#This Row],[Non-Paying Users]],0)</f>
        <v>0</v>
      </c>
      <c r="R442" t="str" cm="1">
        <f t="array" ref="R442">_xlfn.IFS(Table1[[#This Row],[Current Upsell $]]=0," ",Table1[[#This Row],[Current Upsell $]]&gt;=400,"High",Table1[[#This Row],[Current Upsell $]]&gt;=100,"Medium",Table1[[#This Row],[Current Upsell $]]&lt;100,"Low")</f>
        <v xml:space="preserve"> </v>
      </c>
      <c r="S442" t="str">
        <f>_xlfn.CONCAT(Table1[[#This Row],[Subscription Type]]," ",Table1[[#This Row],[Upsell Priorities ]], " ",TEXT(Table1[[#This Row],[Current Upsell $]],"$#,#"))</f>
        <v>Basic   $</v>
      </c>
      <c r="T442">
        <f>COUNTIF(Table1[Sales Month],Table1[[#This Row],[Sales Month]])</f>
        <v>158</v>
      </c>
    </row>
    <row r="443" spans="1:20" x14ac:dyDescent="0.2">
      <c r="A443">
        <v>100035</v>
      </c>
      <c r="B443" t="s">
        <v>3</v>
      </c>
      <c r="F443">
        <v>0</v>
      </c>
      <c r="G443">
        <v>2</v>
      </c>
      <c r="H443" s="1">
        <v>43952</v>
      </c>
      <c r="I443" s="1">
        <v>44228</v>
      </c>
      <c r="J443">
        <v>9</v>
      </c>
      <c r="K443">
        <v>4</v>
      </c>
      <c r="L443" s="1">
        <v>44228</v>
      </c>
      <c r="M443">
        <v>0</v>
      </c>
      <c r="N443" s="8" cm="1">
        <f t="array" ref="N443">_xlfn.SWITCH(Table1[[#This Row],[Subscription Type]],"Basic",10,"Premium",10,"Business",25,"Enterprise",27)</f>
        <v>10</v>
      </c>
      <c r="O443" s="9">
        <f>IF(Table1[[#This Row],[Number of Users]]-Table1[[#This Row],[Licenses Bought]]&lt;0, 0, Table1[[#This Row],[Number of Users]]-Table1[[#This Row],[Licenses Bought]])</f>
        <v>2</v>
      </c>
      <c r="P443" s="8">
        <f>Table1[[#This Row],[Upsell $ Per Non-Paying User]] * Table1[[#This Row],[Non-Paying Users]]</f>
        <v>20</v>
      </c>
      <c r="Q443">
        <f>IF(Table1[[#This Row],[Sales Month]]=MAX(Table1[Sales Month]),Table1[[#This Row],[Upsell $ Per Non-Paying User]]*Table1[[#This Row],[Non-Paying Users]],0)</f>
        <v>0</v>
      </c>
      <c r="R443" t="str" cm="1">
        <f t="array" ref="R443">_xlfn.IFS(Table1[[#This Row],[Current Upsell $]]=0," ",Table1[[#This Row],[Current Upsell $]]&gt;=400,"High",Table1[[#This Row],[Current Upsell $]]&gt;=100,"Medium",Table1[[#This Row],[Current Upsell $]]&lt;100,"Low")</f>
        <v xml:space="preserve"> </v>
      </c>
      <c r="S443" t="str">
        <f>_xlfn.CONCAT(Table1[[#This Row],[Subscription Type]]," ",Table1[[#This Row],[Upsell Priorities ]], " ",TEXT(Table1[[#This Row],[Current Upsell $]],"$#,#"))</f>
        <v>Basic   $</v>
      </c>
      <c r="T443">
        <f>COUNTIF(Table1[Sales Month],Table1[[#This Row],[Sales Month]])</f>
        <v>175</v>
      </c>
    </row>
    <row r="444" spans="1:20" x14ac:dyDescent="0.2">
      <c r="A444">
        <v>100036</v>
      </c>
      <c r="B444" t="s">
        <v>3</v>
      </c>
      <c r="D444" s="1"/>
      <c r="E444" s="1"/>
      <c r="F444">
        <v>0</v>
      </c>
      <c r="G444">
        <v>2</v>
      </c>
      <c r="H444" s="1">
        <v>43952</v>
      </c>
      <c r="I444" s="1">
        <v>44378</v>
      </c>
      <c r="J444">
        <v>14</v>
      </c>
      <c r="K444">
        <v>0</v>
      </c>
      <c r="L444" s="1">
        <v>43952</v>
      </c>
      <c r="M444">
        <v>0</v>
      </c>
      <c r="N444" s="8" cm="1">
        <f t="array" ref="N444">_xlfn.SWITCH(Table1[[#This Row],[Subscription Type]],"Basic",10,"Premium",10,"Business",25,"Enterprise",27)</f>
        <v>10</v>
      </c>
      <c r="O444" s="9">
        <f>IF(Table1[[#This Row],[Number of Users]]-Table1[[#This Row],[Licenses Bought]]&lt;0, 0, Table1[[#This Row],[Number of Users]]-Table1[[#This Row],[Licenses Bought]])</f>
        <v>2</v>
      </c>
      <c r="P444" s="8">
        <f>Table1[[#This Row],[Upsell $ Per Non-Paying User]] * Table1[[#This Row],[Non-Paying Users]]</f>
        <v>20</v>
      </c>
      <c r="Q444">
        <f>IF(Table1[[#This Row],[Sales Month]]=MAX(Table1[Sales Month]),Table1[[#This Row],[Upsell $ Per Non-Paying User]]*Table1[[#This Row],[Non-Paying Users]],0)</f>
        <v>0</v>
      </c>
      <c r="R444" t="str" cm="1">
        <f t="array" ref="R444">_xlfn.IFS(Table1[[#This Row],[Current Upsell $]]=0," ",Table1[[#This Row],[Current Upsell $]]&gt;=400,"High",Table1[[#This Row],[Current Upsell $]]&gt;=100,"Medium",Table1[[#This Row],[Current Upsell $]]&lt;100,"Low")</f>
        <v xml:space="preserve"> </v>
      </c>
      <c r="S444" t="str">
        <f>_xlfn.CONCAT(Table1[[#This Row],[Subscription Type]]," ",Table1[[#This Row],[Upsell Priorities ]], " ",TEXT(Table1[[#This Row],[Current Upsell $]],"$#,#"))</f>
        <v>Basic   $</v>
      </c>
      <c r="T444">
        <f>COUNTIF(Table1[Sales Month],Table1[[#This Row],[Sales Month]])</f>
        <v>34</v>
      </c>
    </row>
    <row r="445" spans="1:20" x14ac:dyDescent="0.2">
      <c r="A445">
        <v>100036</v>
      </c>
      <c r="B445" t="s">
        <v>0</v>
      </c>
      <c r="D445" s="1"/>
      <c r="E445" s="1"/>
      <c r="F445">
        <v>1</v>
      </c>
      <c r="G445">
        <v>2</v>
      </c>
      <c r="H445" s="1">
        <v>43952</v>
      </c>
      <c r="I445" s="1">
        <v>44378</v>
      </c>
      <c r="J445">
        <v>14</v>
      </c>
      <c r="K445">
        <v>0</v>
      </c>
      <c r="L445" s="1">
        <v>43983</v>
      </c>
      <c r="M445">
        <v>10</v>
      </c>
      <c r="N445" s="8" cm="1">
        <f t="array" ref="N445">_xlfn.SWITCH(Table1[[#This Row],[Subscription Type]],"Basic",10,"Premium",10,"Business",25,"Enterprise",27)</f>
        <v>10</v>
      </c>
      <c r="O445" s="9">
        <f>IF(Table1[[#This Row],[Number of Users]]-Table1[[#This Row],[Licenses Bought]]&lt;0, 0, Table1[[#This Row],[Number of Users]]-Table1[[#This Row],[Licenses Bought]])</f>
        <v>1</v>
      </c>
      <c r="P445" s="8">
        <f>Table1[[#This Row],[Upsell $ Per Non-Paying User]] * Table1[[#This Row],[Non-Paying Users]]</f>
        <v>10</v>
      </c>
      <c r="Q445">
        <f>IF(Table1[[#This Row],[Sales Month]]=MAX(Table1[Sales Month]),Table1[[#This Row],[Upsell $ Per Non-Paying User]]*Table1[[#This Row],[Non-Paying Users]],0)</f>
        <v>0</v>
      </c>
      <c r="R445" t="str" cm="1">
        <f t="array" ref="R445">_xlfn.IFS(Table1[[#This Row],[Current Upsell $]]=0," ",Table1[[#This Row],[Current Upsell $]]&gt;=400,"High",Table1[[#This Row],[Current Upsell $]]&gt;=100,"Medium",Table1[[#This Row],[Current Upsell $]]&lt;100,"Low")</f>
        <v xml:space="preserve"> </v>
      </c>
      <c r="S445" t="str">
        <f>_xlfn.CONCAT(Table1[[#This Row],[Subscription Type]]," ",Table1[[#This Row],[Upsell Priorities ]], " ",TEXT(Table1[[#This Row],[Current Upsell $]],"$#,#"))</f>
        <v>Premium   $</v>
      </c>
      <c r="T445">
        <f>COUNTIF(Table1[Sales Month],Table1[[#This Row],[Sales Month]])</f>
        <v>54</v>
      </c>
    </row>
    <row r="446" spans="1:20" x14ac:dyDescent="0.2">
      <c r="A446">
        <v>100036</v>
      </c>
      <c r="B446" t="s">
        <v>0</v>
      </c>
      <c r="D446" s="1"/>
      <c r="E446" s="1"/>
      <c r="F446">
        <v>1</v>
      </c>
      <c r="G446">
        <v>2</v>
      </c>
      <c r="H446" s="1">
        <v>43952</v>
      </c>
      <c r="I446" s="1">
        <v>44378</v>
      </c>
      <c r="J446">
        <v>14</v>
      </c>
      <c r="K446">
        <v>0</v>
      </c>
      <c r="L446" s="1">
        <v>44013</v>
      </c>
      <c r="M446">
        <v>10</v>
      </c>
      <c r="N446" s="8" cm="1">
        <f t="array" ref="N446">_xlfn.SWITCH(Table1[[#This Row],[Subscription Type]],"Basic",10,"Premium",10,"Business",25,"Enterprise",27)</f>
        <v>10</v>
      </c>
      <c r="O446" s="9">
        <f>IF(Table1[[#This Row],[Number of Users]]-Table1[[#This Row],[Licenses Bought]]&lt;0, 0, Table1[[#This Row],[Number of Users]]-Table1[[#This Row],[Licenses Bought]])</f>
        <v>1</v>
      </c>
      <c r="P446" s="8">
        <f>Table1[[#This Row],[Upsell $ Per Non-Paying User]] * Table1[[#This Row],[Non-Paying Users]]</f>
        <v>10</v>
      </c>
      <c r="Q446">
        <f>IF(Table1[[#This Row],[Sales Month]]=MAX(Table1[Sales Month]),Table1[[#This Row],[Upsell $ Per Non-Paying User]]*Table1[[#This Row],[Non-Paying Users]],0)</f>
        <v>0</v>
      </c>
      <c r="R446" t="str" cm="1">
        <f t="array" ref="R446">_xlfn.IFS(Table1[[#This Row],[Current Upsell $]]=0," ",Table1[[#This Row],[Current Upsell $]]&gt;=400,"High",Table1[[#This Row],[Current Upsell $]]&gt;=100,"Medium",Table1[[#This Row],[Current Upsell $]]&lt;100,"Low")</f>
        <v xml:space="preserve"> </v>
      </c>
      <c r="S446" t="str">
        <f>_xlfn.CONCAT(Table1[[#This Row],[Subscription Type]]," ",Table1[[#This Row],[Upsell Priorities ]], " ",TEXT(Table1[[#This Row],[Current Upsell $]],"$#,#"))</f>
        <v>Premium   $</v>
      </c>
      <c r="T446">
        <f>COUNTIF(Table1[Sales Month],Table1[[#This Row],[Sales Month]])</f>
        <v>76</v>
      </c>
    </row>
    <row r="447" spans="1:20" x14ac:dyDescent="0.2">
      <c r="A447">
        <v>100036</v>
      </c>
      <c r="B447" t="s">
        <v>0</v>
      </c>
      <c r="D447" s="1"/>
      <c r="E447" s="1"/>
      <c r="F447">
        <v>1</v>
      </c>
      <c r="G447">
        <v>2</v>
      </c>
      <c r="H447" s="1">
        <v>43952</v>
      </c>
      <c r="I447" s="1">
        <v>44378</v>
      </c>
      <c r="J447">
        <v>14</v>
      </c>
      <c r="K447">
        <v>0</v>
      </c>
      <c r="L447" s="1">
        <v>44044</v>
      </c>
      <c r="M447">
        <v>10</v>
      </c>
      <c r="N447" s="8" cm="1">
        <f t="array" ref="N447">_xlfn.SWITCH(Table1[[#This Row],[Subscription Type]],"Basic",10,"Premium",10,"Business",25,"Enterprise",27)</f>
        <v>10</v>
      </c>
      <c r="O447" s="9">
        <f>IF(Table1[[#This Row],[Number of Users]]-Table1[[#This Row],[Licenses Bought]]&lt;0, 0, Table1[[#This Row],[Number of Users]]-Table1[[#This Row],[Licenses Bought]])</f>
        <v>1</v>
      </c>
      <c r="P447" s="8">
        <f>Table1[[#This Row],[Upsell $ Per Non-Paying User]] * Table1[[#This Row],[Non-Paying Users]]</f>
        <v>10</v>
      </c>
      <c r="Q447">
        <f>IF(Table1[[#This Row],[Sales Month]]=MAX(Table1[Sales Month]),Table1[[#This Row],[Upsell $ Per Non-Paying User]]*Table1[[#This Row],[Non-Paying Users]],0)</f>
        <v>0</v>
      </c>
      <c r="R447" t="str" cm="1">
        <f t="array" ref="R447">_xlfn.IFS(Table1[[#This Row],[Current Upsell $]]=0," ",Table1[[#This Row],[Current Upsell $]]&gt;=400,"High",Table1[[#This Row],[Current Upsell $]]&gt;=100,"Medium",Table1[[#This Row],[Current Upsell $]]&lt;100,"Low")</f>
        <v xml:space="preserve"> </v>
      </c>
      <c r="S447" t="str">
        <f>_xlfn.CONCAT(Table1[[#This Row],[Subscription Type]]," ",Table1[[#This Row],[Upsell Priorities ]], " ",TEXT(Table1[[#This Row],[Current Upsell $]],"$#,#"))</f>
        <v>Premium   $</v>
      </c>
      <c r="T447">
        <f>COUNTIF(Table1[Sales Month],Table1[[#This Row],[Sales Month]])</f>
        <v>104</v>
      </c>
    </row>
    <row r="448" spans="1:20" x14ac:dyDescent="0.2">
      <c r="A448">
        <v>100036</v>
      </c>
      <c r="B448" t="s">
        <v>0</v>
      </c>
      <c r="D448" s="1"/>
      <c r="E448" s="1"/>
      <c r="F448">
        <v>1</v>
      </c>
      <c r="G448">
        <v>2</v>
      </c>
      <c r="H448" s="1">
        <v>43952</v>
      </c>
      <c r="I448" s="1">
        <v>44378</v>
      </c>
      <c r="J448">
        <v>14</v>
      </c>
      <c r="K448">
        <v>0</v>
      </c>
      <c r="L448" s="1">
        <v>44075</v>
      </c>
      <c r="M448">
        <v>10</v>
      </c>
      <c r="N448" s="8" cm="1">
        <f t="array" ref="N448">_xlfn.SWITCH(Table1[[#This Row],[Subscription Type]],"Basic",10,"Premium",10,"Business",25,"Enterprise",27)</f>
        <v>10</v>
      </c>
      <c r="O448" s="9">
        <f>IF(Table1[[#This Row],[Number of Users]]-Table1[[#This Row],[Licenses Bought]]&lt;0, 0, Table1[[#This Row],[Number of Users]]-Table1[[#This Row],[Licenses Bought]])</f>
        <v>1</v>
      </c>
      <c r="P448" s="8">
        <f>Table1[[#This Row],[Upsell $ Per Non-Paying User]] * Table1[[#This Row],[Non-Paying Users]]</f>
        <v>10</v>
      </c>
      <c r="Q448">
        <f>IF(Table1[[#This Row],[Sales Month]]=MAX(Table1[Sales Month]),Table1[[#This Row],[Upsell $ Per Non-Paying User]]*Table1[[#This Row],[Non-Paying Users]],0)</f>
        <v>0</v>
      </c>
      <c r="R448" t="str" cm="1">
        <f t="array" ref="R448">_xlfn.IFS(Table1[[#This Row],[Current Upsell $]]=0," ",Table1[[#This Row],[Current Upsell $]]&gt;=400,"High",Table1[[#This Row],[Current Upsell $]]&gt;=100,"Medium",Table1[[#This Row],[Current Upsell $]]&lt;100,"Low")</f>
        <v xml:space="preserve"> </v>
      </c>
      <c r="S448" t="str">
        <f>_xlfn.CONCAT(Table1[[#This Row],[Subscription Type]]," ",Table1[[#This Row],[Upsell Priorities ]], " ",TEXT(Table1[[#This Row],[Current Upsell $]],"$#,#"))</f>
        <v>Premium   $</v>
      </c>
      <c r="T448">
        <f>COUNTIF(Table1[Sales Month],Table1[[#This Row],[Sales Month]])</f>
        <v>137</v>
      </c>
    </row>
    <row r="449" spans="1:20" x14ac:dyDescent="0.2">
      <c r="A449">
        <v>100036</v>
      </c>
      <c r="B449" t="s">
        <v>0</v>
      </c>
      <c r="D449" s="1"/>
      <c r="E449" s="1"/>
      <c r="F449">
        <v>1</v>
      </c>
      <c r="G449">
        <v>2</v>
      </c>
      <c r="H449" s="1">
        <v>43952</v>
      </c>
      <c r="I449" s="1">
        <v>44378</v>
      </c>
      <c r="J449">
        <v>14</v>
      </c>
      <c r="K449">
        <v>0</v>
      </c>
      <c r="L449" s="1">
        <v>44105</v>
      </c>
      <c r="M449">
        <v>10</v>
      </c>
      <c r="N449" s="8" cm="1">
        <f t="array" ref="N449">_xlfn.SWITCH(Table1[[#This Row],[Subscription Type]],"Basic",10,"Premium",10,"Business",25,"Enterprise",27)</f>
        <v>10</v>
      </c>
      <c r="O449" s="9">
        <f>IF(Table1[[#This Row],[Number of Users]]-Table1[[#This Row],[Licenses Bought]]&lt;0, 0, Table1[[#This Row],[Number of Users]]-Table1[[#This Row],[Licenses Bought]])</f>
        <v>1</v>
      </c>
      <c r="P449" s="8">
        <f>Table1[[#This Row],[Upsell $ Per Non-Paying User]] * Table1[[#This Row],[Non-Paying Users]]</f>
        <v>10</v>
      </c>
      <c r="Q449">
        <f>IF(Table1[[#This Row],[Sales Month]]=MAX(Table1[Sales Month]),Table1[[#This Row],[Upsell $ Per Non-Paying User]]*Table1[[#This Row],[Non-Paying Users]],0)</f>
        <v>0</v>
      </c>
      <c r="R449" t="str" cm="1">
        <f t="array" ref="R449">_xlfn.IFS(Table1[[#This Row],[Current Upsell $]]=0," ",Table1[[#This Row],[Current Upsell $]]&gt;=400,"High",Table1[[#This Row],[Current Upsell $]]&gt;=100,"Medium",Table1[[#This Row],[Current Upsell $]]&lt;100,"Low")</f>
        <v xml:space="preserve"> </v>
      </c>
      <c r="S449" t="str">
        <f>_xlfn.CONCAT(Table1[[#This Row],[Subscription Type]]," ",Table1[[#This Row],[Upsell Priorities ]], " ",TEXT(Table1[[#This Row],[Current Upsell $]],"$#,#"))</f>
        <v>Premium   $</v>
      </c>
      <c r="T449">
        <f>COUNTIF(Table1[Sales Month],Table1[[#This Row],[Sales Month]])</f>
        <v>147</v>
      </c>
    </row>
    <row r="450" spans="1:20" x14ac:dyDescent="0.2">
      <c r="A450">
        <v>100036</v>
      </c>
      <c r="B450" t="s">
        <v>0</v>
      </c>
      <c r="D450" s="1"/>
      <c r="E450" s="1"/>
      <c r="F450">
        <v>1</v>
      </c>
      <c r="G450">
        <v>2</v>
      </c>
      <c r="H450" s="1">
        <v>43952</v>
      </c>
      <c r="I450" s="1">
        <v>44378</v>
      </c>
      <c r="J450">
        <v>14</v>
      </c>
      <c r="K450">
        <v>0</v>
      </c>
      <c r="L450" s="1">
        <v>44136</v>
      </c>
      <c r="M450">
        <v>10</v>
      </c>
      <c r="N450" s="8" cm="1">
        <f t="array" ref="N450">_xlfn.SWITCH(Table1[[#This Row],[Subscription Type]],"Basic",10,"Premium",10,"Business",25,"Enterprise",27)</f>
        <v>10</v>
      </c>
      <c r="O450" s="9">
        <f>IF(Table1[[#This Row],[Number of Users]]-Table1[[#This Row],[Licenses Bought]]&lt;0, 0, Table1[[#This Row],[Number of Users]]-Table1[[#This Row],[Licenses Bought]])</f>
        <v>1</v>
      </c>
      <c r="P450" s="8">
        <f>Table1[[#This Row],[Upsell $ Per Non-Paying User]] * Table1[[#This Row],[Non-Paying Users]]</f>
        <v>10</v>
      </c>
      <c r="Q450">
        <f>IF(Table1[[#This Row],[Sales Month]]=MAX(Table1[Sales Month]),Table1[[#This Row],[Upsell $ Per Non-Paying User]]*Table1[[#This Row],[Non-Paying Users]],0)</f>
        <v>0</v>
      </c>
      <c r="R450" t="str" cm="1">
        <f t="array" ref="R450">_xlfn.IFS(Table1[[#This Row],[Current Upsell $]]=0," ",Table1[[#This Row],[Current Upsell $]]&gt;=400,"High",Table1[[#This Row],[Current Upsell $]]&gt;=100,"Medium",Table1[[#This Row],[Current Upsell $]]&lt;100,"Low")</f>
        <v xml:space="preserve"> </v>
      </c>
      <c r="S450" t="str">
        <f>_xlfn.CONCAT(Table1[[#This Row],[Subscription Type]]," ",Table1[[#This Row],[Upsell Priorities ]], " ",TEXT(Table1[[#This Row],[Current Upsell $]],"$#,#"))</f>
        <v>Premium   $</v>
      </c>
      <c r="T450">
        <f>COUNTIF(Table1[Sales Month],Table1[[#This Row],[Sales Month]])</f>
        <v>146</v>
      </c>
    </row>
    <row r="451" spans="1:20" x14ac:dyDescent="0.2">
      <c r="A451">
        <v>100036</v>
      </c>
      <c r="B451" t="s">
        <v>0</v>
      </c>
      <c r="D451" s="1"/>
      <c r="E451" s="1"/>
      <c r="F451">
        <v>1</v>
      </c>
      <c r="G451">
        <v>2</v>
      </c>
      <c r="H451" s="1">
        <v>43952</v>
      </c>
      <c r="I451" s="1">
        <v>44378</v>
      </c>
      <c r="J451">
        <v>14</v>
      </c>
      <c r="K451">
        <v>0</v>
      </c>
      <c r="L451" s="1">
        <v>44166</v>
      </c>
      <c r="M451">
        <v>10</v>
      </c>
      <c r="N451" s="8" cm="1">
        <f t="array" ref="N451">_xlfn.SWITCH(Table1[[#This Row],[Subscription Type]],"Basic",10,"Premium",10,"Business",25,"Enterprise",27)</f>
        <v>10</v>
      </c>
      <c r="O451" s="9">
        <f>IF(Table1[[#This Row],[Number of Users]]-Table1[[#This Row],[Licenses Bought]]&lt;0, 0, Table1[[#This Row],[Number of Users]]-Table1[[#This Row],[Licenses Bought]])</f>
        <v>1</v>
      </c>
      <c r="P451" s="8">
        <f>Table1[[#This Row],[Upsell $ Per Non-Paying User]] * Table1[[#This Row],[Non-Paying Users]]</f>
        <v>10</v>
      </c>
      <c r="Q451">
        <f>IF(Table1[[#This Row],[Sales Month]]=MAX(Table1[Sales Month]),Table1[[#This Row],[Upsell $ Per Non-Paying User]]*Table1[[#This Row],[Non-Paying Users]],0)</f>
        <v>0</v>
      </c>
      <c r="R451" t="str" cm="1">
        <f t="array" ref="R451">_xlfn.IFS(Table1[[#This Row],[Current Upsell $]]=0," ",Table1[[#This Row],[Current Upsell $]]&gt;=400,"High",Table1[[#This Row],[Current Upsell $]]&gt;=100,"Medium",Table1[[#This Row],[Current Upsell $]]&lt;100,"Low")</f>
        <v xml:space="preserve"> </v>
      </c>
      <c r="S451" t="str">
        <f>_xlfn.CONCAT(Table1[[#This Row],[Subscription Type]]," ",Table1[[#This Row],[Upsell Priorities ]], " ",TEXT(Table1[[#This Row],[Current Upsell $]],"$#,#"))</f>
        <v>Premium   $</v>
      </c>
      <c r="T451">
        <f>COUNTIF(Table1[Sales Month],Table1[[#This Row],[Sales Month]])</f>
        <v>153</v>
      </c>
    </row>
    <row r="452" spans="1:20" x14ac:dyDescent="0.2">
      <c r="A452">
        <v>100036</v>
      </c>
      <c r="B452" t="s">
        <v>0</v>
      </c>
      <c r="D452" s="1"/>
      <c r="E452" s="1"/>
      <c r="F452">
        <v>1</v>
      </c>
      <c r="G452">
        <v>2</v>
      </c>
      <c r="H452" s="1">
        <v>43952</v>
      </c>
      <c r="I452" s="1">
        <v>44378</v>
      </c>
      <c r="J452">
        <v>14</v>
      </c>
      <c r="K452">
        <v>0</v>
      </c>
      <c r="L452" s="1">
        <v>44197</v>
      </c>
      <c r="M452">
        <v>10</v>
      </c>
      <c r="N452" s="8" cm="1">
        <f t="array" ref="N452">_xlfn.SWITCH(Table1[[#This Row],[Subscription Type]],"Basic",10,"Premium",10,"Business",25,"Enterprise",27)</f>
        <v>10</v>
      </c>
      <c r="O452" s="9">
        <f>IF(Table1[[#This Row],[Number of Users]]-Table1[[#This Row],[Licenses Bought]]&lt;0, 0, Table1[[#This Row],[Number of Users]]-Table1[[#This Row],[Licenses Bought]])</f>
        <v>1</v>
      </c>
      <c r="P452" s="8">
        <f>Table1[[#This Row],[Upsell $ Per Non-Paying User]] * Table1[[#This Row],[Non-Paying Users]]</f>
        <v>10</v>
      </c>
      <c r="Q452">
        <f>IF(Table1[[#This Row],[Sales Month]]=MAX(Table1[Sales Month]),Table1[[#This Row],[Upsell $ Per Non-Paying User]]*Table1[[#This Row],[Non-Paying Users]],0)</f>
        <v>0</v>
      </c>
      <c r="R452" t="str" cm="1">
        <f t="array" ref="R452">_xlfn.IFS(Table1[[#This Row],[Current Upsell $]]=0," ",Table1[[#This Row],[Current Upsell $]]&gt;=400,"High",Table1[[#This Row],[Current Upsell $]]&gt;=100,"Medium",Table1[[#This Row],[Current Upsell $]]&lt;100,"Low")</f>
        <v xml:space="preserve"> </v>
      </c>
      <c r="S452" t="str">
        <f>_xlfn.CONCAT(Table1[[#This Row],[Subscription Type]]," ",Table1[[#This Row],[Upsell Priorities ]], " ",TEXT(Table1[[#This Row],[Current Upsell $]],"$#,#"))</f>
        <v>Premium   $</v>
      </c>
      <c r="T452">
        <f>COUNTIF(Table1[Sales Month],Table1[[#This Row],[Sales Month]])</f>
        <v>158</v>
      </c>
    </row>
    <row r="453" spans="1:20" x14ac:dyDescent="0.2">
      <c r="A453">
        <v>100036</v>
      </c>
      <c r="B453" t="s">
        <v>0</v>
      </c>
      <c r="D453" s="1"/>
      <c r="E453" s="1"/>
      <c r="F453">
        <v>1</v>
      </c>
      <c r="G453">
        <v>2</v>
      </c>
      <c r="H453" s="1">
        <v>43952</v>
      </c>
      <c r="I453" s="1">
        <v>44378</v>
      </c>
      <c r="J453">
        <v>14</v>
      </c>
      <c r="K453">
        <v>0</v>
      </c>
      <c r="L453" s="1">
        <v>44228</v>
      </c>
      <c r="M453">
        <v>10</v>
      </c>
      <c r="N453" s="8" cm="1">
        <f t="array" ref="N453">_xlfn.SWITCH(Table1[[#This Row],[Subscription Type]],"Basic",10,"Premium",10,"Business",25,"Enterprise",27)</f>
        <v>10</v>
      </c>
      <c r="O453" s="9">
        <f>IF(Table1[[#This Row],[Number of Users]]-Table1[[#This Row],[Licenses Bought]]&lt;0, 0, Table1[[#This Row],[Number of Users]]-Table1[[#This Row],[Licenses Bought]])</f>
        <v>1</v>
      </c>
      <c r="P453" s="8">
        <f>Table1[[#This Row],[Upsell $ Per Non-Paying User]] * Table1[[#This Row],[Non-Paying Users]]</f>
        <v>10</v>
      </c>
      <c r="Q453">
        <f>IF(Table1[[#This Row],[Sales Month]]=MAX(Table1[Sales Month]),Table1[[#This Row],[Upsell $ Per Non-Paying User]]*Table1[[#This Row],[Non-Paying Users]],0)</f>
        <v>0</v>
      </c>
      <c r="R453" t="str" cm="1">
        <f t="array" ref="R453">_xlfn.IFS(Table1[[#This Row],[Current Upsell $]]=0," ",Table1[[#This Row],[Current Upsell $]]&gt;=400,"High",Table1[[#This Row],[Current Upsell $]]&gt;=100,"Medium",Table1[[#This Row],[Current Upsell $]]&lt;100,"Low")</f>
        <v xml:space="preserve"> </v>
      </c>
      <c r="S453" t="str">
        <f>_xlfn.CONCAT(Table1[[#This Row],[Subscription Type]]," ",Table1[[#This Row],[Upsell Priorities ]], " ",TEXT(Table1[[#This Row],[Current Upsell $]],"$#,#"))</f>
        <v>Premium   $</v>
      </c>
      <c r="T453">
        <f>COUNTIF(Table1[Sales Month],Table1[[#This Row],[Sales Month]])</f>
        <v>175</v>
      </c>
    </row>
    <row r="454" spans="1:20" x14ac:dyDescent="0.2">
      <c r="A454">
        <v>100036</v>
      </c>
      <c r="B454" t="s">
        <v>0</v>
      </c>
      <c r="D454" s="1"/>
      <c r="E454" s="1"/>
      <c r="F454">
        <v>1</v>
      </c>
      <c r="G454">
        <v>2</v>
      </c>
      <c r="H454" s="1">
        <v>43952</v>
      </c>
      <c r="I454" s="1">
        <v>44378</v>
      </c>
      <c r="J454">
        <v>14</v>
      </c>
      <c r="K454">
        <v>0</v>
      </c>
      <c r="L454" s="1">
        <v>44256</v>
      </c>
      <c r="M454">
        <v>10</v>
      </c>
      <c r="N454" s="8" cm="1">
        <f t="array" ref="N454">_xlfn.SWITCH(Table1[[#This Row],[Subscription Type]],"Basic",10,"Premium",10,"Business",25,"Enterprise",27)</f>
        <v>10</v>
      </c>
      <c r="O454" s="9">
        <f>IF(Table1[[#This Row],[Number of Users]]-Table1[[#This Row],[Licenses Bought]]&lt;0, 0, Table1[[#This Row],[Number of Users]]-Table1[[#This Row],[Licenses Bought]])</f>
        <v>1</v>
      </c>
      <c r="P454" s="8">
        <f>Table1[[#This Row],[Upsell $ Per Non-Paying User]] * Table1[[#This Row],[Non-Paying Users]]</f>
        <v>10</v>
      </c>
      <c r="Q454">
        <f>IF(Table1[[#This Row],[Sales Month]]=MAX(Table1[Sales Month]),Table1[[#This Row],[Upsell $ Per Non-Paying User]]*Table1[[#This Row],[Non-Paying Users]],0)</f>
        <v>0</v>
      </c>
      <c r="R454" t="str" cm="1">
        <f t="array" ref="R454">_xlfn.IFS(Table1[[#This Row],[Current Upsell $]]=0," ",Table1[[#This Row],[Current Upsell $]]&gt;=400,"High",Table1[[#This Row],[Current Upsell $]]&gt;=100,"Medium",Table1[[#This Row],[Current Upsell $]]&lt;100,"Low")</f>
        <v xml:space="preserve"> </v>
      </c>
      <c r="S454" t="str">
        <f>_xlfn.CONCAT(Table1[[#This Row],[Subscription Type]]," ",Table1[[#This Row],[Upsell Priorities ]], " ",TEXT(Table1[[#This Row],[Current Upsell $]],"$#,#"))</f>
        <v>Premium   $</v>
      </c>
      <c r="T454">
        <f>COUNTIF(Table1[Sales Month],Table1[[#This Row],[Sales Month]])</f>
        <v>194</v>
      </c>
    </row>
    <row r="455" spans="1:20" x14ac:dyDescent="0.2">
      <c r="A455">
        <v>100036</v>
      </c>
      <c r="B455" t="s">
        <v>0</v>
      </c>
      <c r="D455" s="1"/>
      <c r="E455" s="1"/>
      <c r="F455">
        <v>1</v>
      </c>
      <c r="G455">
        <v>2</v>
      </c>
      <c r="H455" s="1">
        <v>43952</v>
      </c>
      <c r="I455" s="1">
        <v>44378</v>
      </c>
      <c r="J455">
        <v>14</v>
      </c>
      <c r="K455">
        <v>0</v>
      </c>
      <c r="L455" s="1">
        <v>44287</v>
      </c>
      <c r="M455">
        <v>10</v>
      </c>
      <c r="N455" s="8" cm="1">
        <f t="array" ref="N455">_xlfn.SWITCH(Table1[[#This Row],[Subscription Type]],"Basic",10,"Premium",10,"Business",25,"Enterprise",27)</f>
        <v>10</v>
      </c>
      <c r="O455" s="9">
        <f>IF(Table1[[#This Row],[Number of Users]]-Table1[[#This Row],[Licenses Bought]]&lt;0, 0, Table1[[#This Row],[Number of Users]]-Table1[[#This Row],[Licenses Bought]])</f>
        <v>1</v>
      </c>
      <c r="P455" s="8">
        <f>Table1[[#This Row],[Upsell $ Per Non-Paying User]] * Table1[[#This Row],[Non-Paying Users]]</f>
        <v>10</v>
      </c>
      <c r="Q455">
        <f>IF(Table1[[#This Row],[Sales Month]]=MAX(Table1[Sales Month]),Table1[[#This Row],[Upsell $ Per Non-Paying User]]*Table1[[#This Row],[Non-Paying Users]],0)</f>
        <v>0</v>
      </c>
      <c r="R455" t="str" cm="1">
        <f t="array" ref="R455">_xlfn.IFS(Table1[[#This Row],[Current Upsell $]]=0," ",Table1[[#This Row],[Current Upsell $]]&gt;=400,"High",Table1[[#This Row],[Current Upsell $]]&gt;=100,"Medium",Table1[[#This Row],[Current Upsell $]]&lt;100,"Low")</f>
        <v xml:space="preserve"> </v>
      </c>
      <c r="S455" t="str">
        <f>_xlfn.CONCAT(Table1[[#This Row],[Subscription Type]]," ",Table1[[#This Row],[Upsell Priorities ]], " ",TEXT(Table1[[#This Row],[Current Upsell $]],"$#,#"))</f>
        <v>Premium   $</v>
      </c>
      <c r="T455">
        <f>COUNTIF(Table1[Sales Month],Table1[[#This Row],[Sales Month]])</f>
        <v>208</v>
      </c>
    </row>
    <row r="456" spans="1:20" x14ac:dyDescent="0.2">
      <c r="A456">
        <v>100036</v>
      </c>
      <c r="B456" t="s">
        <v>0</v>
      </c>
      <c r="D456" s="1"/>
      <c r="E456" s="1"/>
      <c r="F456">
        <v>1</v>
      </c>
      <c r="G456">
        <v>1</v>
      </c>
      <c r="H456" s="1">
        <v>43952</v>
      </c>
      <c r="I456" s="1">
        <v>44378</v>
      </c>
      <c r="J456">
        <v>14</v>
      </c>
      <c r="K456">
        <v>0</v>
      </c>
      <c r="L456" s="1">
        <v>44317</v>
      </c>
      <c r="M456">
        <v>10</v>
      </c>
      <c r="N456" s="8" cm="1">
        <f t="array" ref="N456">_xlfn.SWITCH(Table1[[#This Row],[Subscription Type]],"Basic",10,"Premium",10,"Business",25,"Enterprise",27)</f>
        <v>10</v>
      </c>
      <c r="O456" s="9">
        <f>IF(Table1[[#This Row],[Number of Users]]-Table1[[#This Row],[Licenses Bought]]&lt;0, 0, Table1[[#This Row],[Number of Users]]-Table1[[#This Row],[Licenses Bought]])</f>
        <v>0</v>
      </c>
      <c r="P456" s="8">
        <f>Table1[[#This Row],[Upsell $ Per Non-Paying User]] * Table1[[#This Row],[Non-Paying Users]]</f>
        <v>0</v>
      </c>
      <c r="Q456">
        <f>IF(Table1[[#This Row],[Sales Month]]=MAX(Table1[Sales Month]),Table1[[#This Row],[Upsell $ Per Non-Paying User]]*Table1[[#This Row],[Non-Paying Users]],0)</f>
        <v>0</v>
      </c>
      <c r="R456" t="str" cm="1">
        <f t="array" ref="R456">_xlfn.IFS(Table1[[#This Row],[Current Upsell $]]=0," ",Table1[[#This Row],[Current Upsell $]]&gt;=400,"High",Table1[[#This Row],[Current Upsell $]]&gt;=100,"Medium",Table1[[#This Row],[Current Upsell $]]&lt;100,"Low")</f>
        <v xml:space="preserve"> </v>
      </c>
      <c r="S456" t="str">
        <f>_xlfn.CONCAT(Table1[[#This Row],[Subscription Type]]," ",Table1[[#This Row],[Upsell Priorities ]], " ",TEXT(Table1[[#This Row],[Current Upsell $]],"$#,#"))</f>
        <v>Premium   $</v>
      </c>
      <c r="T456">
        <f>COUNTIF(Table1[Sales Month],Table1[[#This Row],[Sales Month]])</f>
        <v>249</v>
      </c>
    </row>
    <row r="457" spans="1:20" x14ac:dyDescent="0.2">
      <c r="A457">
        <v>100036</v>
      </c>
      <c r="B457" t="s">
        <v>0</v>
      </c>
      <c r="D457" s="1"/>
      <c r="E457" s="1"/>
      <c r="F457">
        <v>1</v>
      </c>
      <c r="G457">
        <v>2</v>
      </c>
      <c r="H457" s="1">
        <v>43952</v>
      </c>
      <c r="I457" s="1">
        <v>44378</v>
      </c>
      <c r="J457">
        <v>14</v>
      </c>
      <c r="K457">
        <v>0</v>
      </c>
      <c r="L457" s="1">
        <v>44348</v>
      </c>
      <c r="M457">
        <v>10</v>
      </c>
      <c r="N457" s="8" cm="1">
        <f t="array" ref="N457">_xlfn.SWITCH(Table1[[#This Row],[Subscription Type]],"Basic",10,"Premium",10,"Business",25,"Enterprise",27)</f>
        <v>10</v>
      </c>
      <c r="O457" s="9">
        <f>IF(Table1[[#This Row],[Number of Users]]-Table1[[#This Row],[Licenses Bought]]&lt;0, 0, Table1[[#This Row],[Number of Users]]-Table1[[#This Row],[Licenses Bought]])</f>
        <v>1</v>
      </c>
      <c r="P457" s="8">
        <f>Table1[[#This Row],[Upsell $ Per Non-Paying User]] * Table1[[#This Row],[Non-Paying Users]]</f>
        <v>10</v>
      </c>
      <c r="Q457">
        <f>IF(Table1[[#This Row],[Sales Month]]=MAX(Table1[Sales Month]),Table1[[#This Row],[Upsell $ Per Non-Paying User]]*Table1[[#This Row],[Non-Paying Users]],0)</f>
        <v>10</v>
      </c>
      <c r="R457" t="str" cm="1">
        <f t="array" ref="R457">_xlfn.IFS(Table1[[#This Row],[Current Upsell $]]=0," ",Table1[[#This Row],[Current Upsell $]]&gt;=400,"High",Table1[[#This Row],[Current Upsell $]]&gt;=100,"Medium",Table1[[#This Row],[Current Upsell $]]&lt;100,"Low")</f>
        <v>Low</v>
      </c>
      <c r="S457" t="str">
        <f>_xlfn.CONCAT(Table1[[#This Row],[Subscription Type]]," ",Table1[[#This Row],[Upsell Priorities ]], " ",TEXT(Table1[[#This Row],[Current Upsell $]],"$#,#"))</f>
        <v>Premium Low $10</v>
      </c>
      <c r="T457">
        <f>COUNTIF(Table1[Sales Month],Table1[[#This Row],[Sales Month]])</f>
        <v>307</v>
      </c>
    </row>
    <row r="458" spans="1:20" x14ac:dyDescent="0.2">
      <c r="A458">
        <v>100037</v>
      </c>
      <c r="B458" t="s">
        <v>3</v>
      </c>
      <c r="D458" s="1"/>
      <c r="E458" s="1"/>
      <c r="F458">
        <v>0</v>
      </c>
      <c r="G458">
        <v>65</v>
      </c>
      <c r="H458" s="1">
        <v>43983</v>
      </c>
      <c r="I458" s="1">
        <v>44378</v>
      </c>
      <c r="J458">
        <v>13</v>
      </c>
      <c r="K458">
        <v>0</v>
      </c>
      <c r="L458" s="1">
        <v>43983</v>
      </c>
      <c r="M458">
        <v>0</v>
      </c>
      <c r="N458" s="8" cm="1">
        <f t="array" ref="N458">_xlfn.SWITCH(Table1[[#This Row],[Subscription Type]],"Basic",10,"Premium",10,"Business",25,"Enterprise",27)</f>
        <v>10</v>
      </c>
      <c r="O458" s="9">
        <f>IF(Table1[[#This Row],[Number of Users]]-Table1[[#This Row],[Licenses Bought]]&lt;0, 0, Table1[[#This Row],[Number of Users]]-Table1[[#This Row],[Licenses Bought]])</f>
        <v>65</v>
      </c>
      <c r="P458" s="8">
        <f>Table1[[#This Row],[Upsell $ Per Non-Paying User]] * Table1[[#This Row],[Non-Paying Users]]</f>
        <v>650</v>
      </c>
      <c r="Q458">
        <f>IF(Table1[[#This Row],[Sales Month]]=MAX(Table1[Sales Month]),Table1[[#This Row],[Upsell $ Per Non-Paying User]]*Table1[[#This Row],[Non-Paying Users]],0)</f>
        <v>0</v>
      </c>
      <c r="R458" t="str" cm="1">
        <f t="array" ref="R458">_xlfn.IFS(Table1[[#This Row],[Current Upsell $]]=0," ",Table1[[#This Row],[Current Upsell $]]&gt;=400,"High",Table1[[#This Row],[Current Upsell $]]&gt;=100,"Medium",Table1[[#This Row],[Current Upsell $]]&lt;100,"Low")</f>
        <v xml:space="preserve"> </v>
      </c>
      <c r="S458" t="str">
        <f>_xlfn.CONCAT(Table1[[#This Row],[Subscription Type]]," ",Table1[[#This Row],[Upsell Priorities ]], " ",TEXT(Table1[[#This Row],[Current Upsell $]],"$#,#"))</f>
        <v>Basic   $</v>
      </c>
      <c r="T458">
        <f>COUNTIF(Table1[Sales Month],Table1[[#This Row],[Sales Month]])</f>
        <v>54</v>
      </c>
    </row>
    <row r="459" spans="1:20" x14ac:dyDescent="0.2">
      <c r="A459">
        <v>100037</v>
      </c>
      <c r="B459" t="s">
        <v>0</v>
      </c>
      <c r="D459" s="1"/>
      <c r="E459" s="1"/>
      <c r="F459">
        <v>22</v>
      </c>
      <c r="G459">
        <v>65</v>
      </c>
      <c r="H459" s="1">
        <v>43983</v>
      </c>
      <c r="I459" s="1">
        <v>44378</v>
      </c>
      <c r="J459">
        <v>13</v>
      </c>
      <c r="K459">
        <v>0</v>
      </c>
      <c r="L459" s="1">
        <v>44013</v>
      </c>
      <c r="M459">
        <v>220</v>
      </c>
      <c r="N459" s="8" cm="1">
        <f t="array" ref="N459">_xlfn.SWITCH(Table1[[#This Row],[Subscription Type]],"Basic",10,"Premium",10,"Business",25,"Enterprise",27)</f>
        <v>10</v>
      </c>
      <c r="O459" s="9">
        <f>IF(Table1[[#This Row],[Number of Users]]-Table1[[#This Row],[Licenses Bought]]&lt;0, 0, Table1[[#This Row],[Number of Users]]-Table1[[#This Row],[Licenses Bought]])</f>
        <v>43</v>
      </c>
      <c r="P459" s="8">
        <f>Table1[[#This Row],[Upsell $ Per Non-Paying User]] * Table1[[#This Row],[Non-Paying Users]]</f>
        <v>430</v>
      </c>
      <c r="Q459">
        <f>IF(Table1[[#This Row],[Sales Month]]=MAX(Table1[Sales Month]),Table1[[#This Row],[Upsell $ Per Non-Paying User]]*Table1[[#This Row],[Non-Paying Users]],0)</f>
        <v>0</v>
      </c>
      <c r="R459" t="str" cm="1">
        <f t="array" ref="R459">_xlfn.IFS(Table1[[#This Row],[Current Upsell $]]=0," ",Table1[[#This Row],[Current Upsell $]]&gt;=400,"High",Table1[[#This Row],[Current Upsell $]]&gt;=100,"Medium",Table1[[#This Row],[Current Upsell $]]&lt;100,"Low")</f>
        <v xml:space="preserve"> </v>
      </c>
      <c r="S459" t="str">
        <f>_xlfn.CONCAT(Table1[[#This Row],[Subscription Type]]," ",Table1[[#This Row],[Upsell Priorities ]], " ",TEXT(Table1[[#This Row],[Current Upsell $]],"$#,#"))</f>
        <v>Premium   $</v>
      </c>
      <c r="T459">
        <f>COUNTIF(Table1[Sales Month],Table1[[#This Row],[Sales Month]])</f>
        <v>76</v>
      </c>
    </row>
    <row r="460" spans="1:20" x14ac:dyDescent="0.2">
      <c r="A460">
        <v>100037</v>
      </c>
      <c r="B460" t="s">
        <v>0</v>
      </c>
      <c r="D460" s="1"/>
      <c r="E460" s="1"/>
      <c r="F460">
        <v>53</v>
      </c>
      <c r="G460">
        <v>61</v>
      </c>
      <c r="H460" s="1">
        <v>43983</v>
      </c>
      <c r="I460" s="1">
        <v>44378</v>
      </c>
      <c r="J460">
        <v>13</v>
      </c>
      <c r="K460">
        <v>0</v>
      </c>
      <c r="L460" s="1">
        <v>44044</v>
      </c>
      <c r="M460">
        <v>530</v>
      </c>
      <c r="N460" s="8" cm="1">
        <f t="array" ref="N460">_xlfn.SWITCH(Table1[[#This Row],[Subscription Type]],"Basic",10,"Premium",10,"Business",25,"Enterprise",27)</f>
        <v>10</v>
      </c>
      <c r="O460" s="9">
        <f>IF(Table1[[#This Row],[Number of Users]]-Table1[[#This Row],[Licenses Bought]]&lt;0, 0, Table1[[#This Row],[Number of Users]]-Table1[[#This Row],[Licenses Bought]])</f>
        <v>8</v>
      </c>
      <c r="P460" s="8">
        <f>Table1[[#This Row],[Upsell $ Per Non-Paying User]] * Table1[[#This Row],[Non-Paying Users]]</f>
        <v>80</v>
      </c>
      <c r="Q460">
        <f>IF(Table1[[#This Row],[Sales Month]]=MAX(Table1[Sales Month]),Table1[[#This Row],[Upsell $ Per Non-Paying User]]*Table1[[#This Row],[Non-Paying Users]],0)</f>
        <v>0</v>
      </c>
      <c r="R460" t="str" cm="1">
        <f t="array" ref="R460">_xlfn.IFS(Table1[[#This Row],[Current Upsell $]]=0," ",Table1[[#This Row],[Current Upsell $]]&gt;=400,"High",Table1[[#This Row],[Current Upsell $]]&gt;=100,"Medium",Table1[[#This Row],[Current Upsell $]]&lt;100,"Low")</f>
        <v xml:space="preserve"> </v>
      </c>
      <c r="S460" t="str">
        <f>_xlfn.CONCAT(Table1[[#This Row],[Subscription Type]]," ",Table1[[#This Row],[Upsell Priorities ]], " ",TEXT(Table1[[#This Row],[Current Upsell $]],"$#,#"))</f>
        <v>Premium   $</v>
      </c>
      <c r="T460">
        <f>COUNTIF(Table1[Sales Month],Table1[[#This Row],[Sales Month]])</f>
        <v>104</v>
      </c>
    </row>
    <row r="461" spans="1:20" x14ac:dyDescent="0.2">
      <c r="A461">
        <v>100037</v>
      </c>
      <c r="B461" t="s">
        <v>0</v>
      </c>
      <c r="D461" s="1"/>
      <c r="E461" s="1"/>
      <c r="F461">
        <v>53</v>
      </c>
      <c r="G461">
        <v>71</v>
      </c>
      <c r="H461" s="1">
        <v>43983</v>
      </c>
      <c r="I461" s="1">
        <v>44378</v>
      </c>
      <c r="J461">
        <v>13</v>
      </c>
      <c r="K461">
        <v>0</v>
      </c>
      <c r="L461" s="1">
        <v>44075</v>
      </c>
      <c r="M461">
        <v>530</v>
      </c>
      <c r="N461" s="8" cm="1">
        <f t="array" ref="N461">_xlfn.SWITCH(Table1[[#This Row],[Subscription Type]],"Basic",10,"Premium",10,"Business",25,"Enterprise",27)</f>
        <v>10</v>
      </c>
      <c r="O461" s="9">
        <f>IF(Table1[[#This Row],[Number of Users]]-Table1[[#This Row],[Licenses Bought]]&lt;0, 0, Table1[[#This Row],[Number of Users]]-Table1[[#This Row],[Licenses Bought]])</f>
        <v>18</v>
      </c>
      <c r="P461" s="8">
        <f>Table1[[#This Row],[Upsell $ Per Non-Paying User]] * Table1[[#This Row],[Non-Paying Users]]</f>
        <v>180</v>
      </c>
      <c r="Q461">
        <f>IF(Table1[[#This Row],[Sales Month]]=MAX(Table1[Sales Month]),Table1[[#This Row],[Upsell $ Per Non-Paying User]]*Table1[[#This Row],[Non-Paying Users]],0)</f>
        <v>0</v>
      </c>
      <c r="R461" t="str" cm="1">
        <f t="array" ref="R461">_xlfn.IFS(Table1[[#This Row],[Current Upsell $]]=0," ",Table1[[#This Row],[Current Upsell $]]&gt;=400,"High",Table1[[#This Row],[Current Upsell $]]&gt;=100,"Medium",Table1[[#This Row],[Current Upsell $]]&lt;100,"Low")</f>
        <v xml:space="preserve"> </v>
      </c>
      <c r="S461" t="str">
        <f>_xlfn.CONCAT(Table1[[#This Row],[Subscription Type]]," ",Table1[[#This Row],[Upsell Priorities ]], " ",TEXT(Table1[[#This Row],[Current Upsell $]],"$#,#"))</f>
        <v>Premium   $</v>
      </c>
      <c r="T461">
        <f>COUNTIF(Table1[Sales Month],Table1[[#This Row],[Sales Month]])</f>
        <v>137</v>
      </c>
    </row>
    <row r="462" spans="1:20" x14ac:dyDescent="0.2">
      <c r="A462">
        <v>100037</v>
      </c>
      <c r="B462" t="s">
        <v>0</v>
      </c>
      <c r="D462" s="1"/>
      <c r="E462" s="1"/>
      <c r="F462">
        <v>53</v>
      </c>
      <c r="G462">
        <v>56</v>
      </c>
      <c r="H462" s="1">
        <v>43983</v>
      </c>
      <c r="I462" s="1">
        <v>44378</v>
      </c>
      <c r="J462">
        <v>13</v>
      </c>
      <c r="K462">
        <v>0</v>
      </c>
      <c r="L462" s="1">
        <v>44105</v>
      </c>
      <c r="M462">
        <v>530</v>
      </c>
      <c r="N462" s="8" cm="1">
        <f t="array" ref="N462">_xlfn.SWITCH(Table1[[#This Row],[Subscription Type]],"Basic",10,"Premium",10,"Business",25,"Enterprise",27)</f>
        <v>10</v>
      </c>
      <c r="O462" s="9">
        <f>IF(Table1[[#This Row],[Number of Users]]-Table1[[#This Row],[Licenses Bought]]&lt;0, 0, Table1[[#This Row],[Number of Users]]-Table1[[#This Row],[Licenses Bought]])</f>
        <v>3</v>
      </c>
      <c r="P462" s="8">
        <f>Table1[[#This Row],[Upsell $ Per Non-Paying User]] * Table1[[#This Row],[Non-Paying Users]]</f>
        <v>30</v>
      </c>
      <c r="Q462">
        <f>IF(Table1[[#This Row],[Sales Month]]=MAX(Table1[Sales Month]),Table1[[#This Row],[Upsell $ Per Non-Paying User]]*Table1[[#This Row],[Non-Paying Users]],0)</f>
        <v>0</v>
      </c>
      <c r="R462" t="str" cm="1">
        <f t="array" ref="R462">_xlfn.IFS(Table1[[#This Row],[Current Upsell $]]=0," ",Table1[[#This Row],[Current Upsell $]]&gt;=400,"High",Table1[[#This Row],[Current Upsell $]]&gt;=100,"Medium",Table1[[#This Row],[Current Upsell $]]&lt;100,"Low")</f>
        <v xml:space="preserve"> </v>
      </c>
      <c r="S462" t="str">
        <f>_xlfn.CONCAT(Table1[[#This Row],[Subscription Type]]," ",Table1[[#This Row],[Upsell Priorities ]], " ",TEXT(Table1[[#This Row],[Current Upsell $]],"$#,#"))</f>
        <v>Premium   $</v>
      </c>
      <c r="T462">
        <f>COUNTIF(Table1[Sales Month],Table1[[#This Row],[Sales Month]])</f>
        <v>147</v>
      </c>
    </row>
    <row r="463" spans="1:20" x14ac:dyDescent="0.2">
      <c r="A463">
        <v>100037</v>
      </c>
      <c r="B463" t="s">
        <v>0</v>
      </c>
      <c r="D463" s="1"/>
      <c r="E463" s="1"/>
      <c r="F463">
        <v>53</v>
      </c>
      <c r="G463">
        <v>73</v>
      </c>
      <c r="H463" s="1">
        <v>43983</v>
      </c>
      <c r="I463" s="1">
        <v>44378</v>
      </c>
      <c r="J463">
        <v>13</v>
      </c>
      <c r="K463">
        <v>0</v>
      </c>
      <c r="L463" s="1">
        <v>44136</v>
      </c>
      <c r="M463">
        <v>530</v>
      </c>
      <c r="N463" s="8" cm="1">
        <f t="array" ref="N463">_xlfn.SWITCH(Table1[[#This Row],[Subscription Type]],"Basic",10,"Premium",10,"Business",25,"Enterprise",27)</f>
        <v>10</v>
      </c>
      <c r="O463" s="9">
        <f>IF(Table1[[#This Row],[Number of Users]]-Table1[[#This Row],[Licenses Bought]]&lt;0, 0, Table1[[#This Row],[Number of Users]]-Table1[[#This Row],[Licenses Bought]])</f>
        <v>20</v>
      </c>
      <c r="P463" s="8">
        <f>Table1[[#This Row],[Upsell $ Per Non-Paying User]] * Table1[[#This Row],[Non-Paying Users]]</f>
        <v>200</v>
      </c>
      <c r="Q463">
        <f>IF(Table1[[#This Row],[Sales Month]]=MAX(Table1[Sales Month]),Table1[[#This Row],[Upsell $ Per Non-Paying User]]*Table1[[#This Row],[Non-Paying Users]],0)</f>
        <v>0</v>
      </c>
      <c r="R463" t="str" cm="1">
        <f t="array" ref="R463">_xlfn.IFS(Table1[[#This Row],[Current Upsell $]]=0," ",Table1[[#This Row],[Current Upsell $]]&gt;=400,"High",Table1[[#This Row],[Current Upsell $]]&gt;=100,"Medium",Table1[[#This Row],[Current Upsell $]]&lt;100,"Low")</f>
        <v xml:space="preserve"> </v>
      </c>
      <c r="S463" t="str">
        <f>_xlfn.CONCAT(Table1[[#This Row],[Subscription Type]]," ",Table1[[#This Row],[Upsell Priorities ]], " ",TEXT(Table1[[#This Row],[Current Upsell $]],"$#,#"))</f>
        <v>Premium   $</v>
      </c>
      <c r="T463">
        <f>COUNTIF(Table1[Sales Month],Table1[[#This Row],[Sales Month]])</f>
        <v>146</v>
      </c>
    </row>
    <row r="464" spans="1:20" x14ac:dyDescent="0.2">
      <c r="A464">
        <v>100037</v>
      </c>
      <c r="B464" t="s">
        <v>0</v>
      </c>
      <c r="D464" s="1"/>
      <c r="E464" s="1"/>
      <c r="F464">
        <v>53</v>
      </c>
      <c r="G464">
        <v>66</v>
      </c>
      <c r="H464" s="1">
        <v>43983</v>
      </c>
      <c r="I464" s="1">
        <v>44378</v>
      </c>
      <c r="J464">
        <v>13</v>
      </c>
      <c r="K464">
        <v>0</v>
      </c>
      <c r="L464" s="1">
        <v>44166</v>
      </c>
      <c r="M464">
        <v>530</v>
      </c>
      <c r="N464" s="8" cm="1">
        <f t="array" ref="N464">_xlfn.SWITCH(Table1[[#This Row],[Subscription Type]],"Basic",10,"Premium",10,"Business",25,"Enterprise",27)</f>
        <v>10</v>
      </c>
      <c r="O464" s="9">
        <f>IF(Table1[[#This Row],[Number of Users]]-Table1[[#This Row],[Licenses Bought]]&lt;0, 0, Table1[[#This Row],[Number of Users]]-Table1[[#This Row],[Licenses Bought]])</f>
        <v>13</v>
      </c>
      <c r="P464" s="8">
        <f>Table1[[#This Row],[Upsell $ Per Non-Paying User]] * Table1[[#This Row],[Non-Paying Users]]</f>
        <v>130</v>
      </c>
      <c r="Q464">
        <f>IF(Table1[[#This Row],[Sales Month]]=MAX(Table1[Sales Month]),Table1[[#This Row],[Upsell $ Per Non-Paying User]]*Table1[[#This Row],[Non-Paying Users]],0)</f>
        <v>0</v>
      </c>
      <c r="R464" t="str" cm="1">
        <f t="array" ref="R464">_xlfn.IFS(Table1[[#This Row],[Current Upsell $]]=0," ",Table1[[#This Row],[Current Upsell $]]&gt;=400,"High",Table1[[#This Row],[Current Upsell $]]&gt;=100,"Medium",Table1[[#This Row],[Current Upsell $]]&lt;100,"Low")</f>
        <v xml:space="preserve"> </v>
      </c>
      <c r="S464" t="str">
        <f>_xlfn.CONCAT(Table1[[#This Row],[Subscription Type]]," ",Table1[[#This Row],[Upsell Priorities ]], " ",TEXT(Table1[[#This Row],[Current Upsell $]],"$#,#"))</f>
        <v>Premium   $</v>
      </c>
      <c r="T464">
        <f>COUNTIF(Table1[Sales Month],Table1[[#This Row],[Sales Month]])</f>
        <v>153</v>
      </c>
    </row>
    <row r="465" spans="1:20" x14ac:dyDescent="0.2">
      <c r="A465">
        <v>100037</v>
      </c>
      <c r="B465" t="s">
        <v>0</v>
      </c>
      <c r="D465" s="1"/>
      <c r="E465" s="1"/>
      <c r="F465">
        <v>53</v>
      </c>
      <c r="G465">
        <v>67</v>
      </c>
      <c r="H465" s="1">
        <v>43983</v>
      </c>
      <c r="I465" s="1">
        <v>44378</v>
      </c>
      <c r="J465">
        <v>13</v>
      </c>
      <c r="K465">
        <v>0</v>
      </c>
      <c r="L465" s="1">
        <v>44197</v>
      </c>
      <c r="M465">
        <v>530</v>
      </c>
      <c r="N465" s="8" cm="1">
        <f t="array" ref="N465">_xlfn.SWITCH(Table1[[#This Row],[Subscription Type]],"Basic",10,"Premium",10,"Business",25,"Enterprise",27)</f>
        <v>10</v>
      </c>
      <c r="O465" s="9">
        <f>IF(Table1[[#This Row],[Number of Users]]-Table1[[#This Row],[Licenses Bought]]&lt;0, 0, Table1[[#This Row],[Number of Users]]-Table1[[#This Row],[Licenses Bought]])</f>
        <v>14</v>
      </c>
      <c r="P465" s="8">
        <f>Table1[[#This Row],[Upsell $ Per Non-Paying User]] * Table1[[#This Row],[Non-Paying Users]]</f>
        <v>140</v>
      </c>
      <c r="Q465">
        <f>IF(Table1[[#This Row],[Sales Month]]=MAX(Table1[Sales Month]),Table1[[#This Row],[Upsell $ Per Non-Paying User]]*Table1[[#This Row],[Non-Paying Users]],0)</f>
        <v>0</v>
      </c>
      <c r="R465" t="str" cm="1">
        <f t="array" ref="R465">_xlfn.IFS(Table1[[#This Row],[Current Upsell $]]=0," ",Table1[[#This Row],[Current Upsell $]]&gt;=400,"High",Table1[[#This Row],[Current Upsell $]]&gt;=100,"Medium",Table1[[#This Row],[Current Upsell $]]&lt;100,"Low")</f>
        <v xml:space="preserve"> </v>
      </c>
      <c r="S465" t="str">
        <f>_xlfn.CONCAT(Table1[[#This Row],[Subscription Type]]," ",Table1[[#This Row],[Upsell Priorities ]], " ",TEXT(Table1[[#This Row],[Current Upsell $]],"$#,#"))</f>
        <v>Premium   $</v>
      </c>
      <c r="T465">
        <f>COUNTIF(Table1[Sales Month],Table1[[#This Row],[Sales Month]])</f>
        <v>158</v>
      </c>
    </row>
    <row r="466" spans="1:20" x14ac:dyDescent="0.2">
      <c r="A466">
        <v>100037</v>
      </c>
      <c r="B466" t="s">
        <v>0</v>
      </c>
      <c r="D466" s="1"/>
      <c r="E466" s="1"/>
      <c r="F466">
        <v>53</v>
      </c>
      <c r="G466">
        <v>62</v>
      </c>
      <c r="H466" s="1">
        <v>43983</v>
      </c>
      <c r="I466" s="1">
        <v>44378</v>
      </c>
      <c r="J466">
        <v>13</v>
      </c>
      <c r="K466">
        <v>0</v>
      </c>
      <c r="L466" s="1">
        <v>44228</v>
      </c>
      <c r="M466">
        <v>530</v>
      </c>
      <c r="N466" s="8" cm="1">
        <f t="array" ref="N466">_xlfn.SWITCH(Table1[[#This Row],[Subscription Type]],"Basic",10,"Premium",10,"Business",25,"Enterprise",27)</f>
        <v>10</v>
      </c>
      <c r="O466" s="9">
        <f>IF(Table1[[#This Row],[Number of Users]]-Table1[[#This Row],[Licenses Bought]]&lt;0, 0, Table1[[#This Row],[Number of Users]]-Table1[[#This Row],[Licenses Bought]])</f>
        <v>9</v>
      </c>
      <c r="P466" s="8">
        <f>Table1[[#This Row],[Upsell $ Per Non-Paying User]] * Table1[[#This Row],[Non-Paying Users]]</f>
        <v>90</v>
      </c>
      <c r="Q466">
        <f>IF(Table1[[#This Row],[Sales Month]]=MAX(Table1[Sales Month]),Table1[[#This Row],[Upsell $ Per Non-Paying User]]*Table1[[#This Row],[Non-Paying Users]],0)</f>
        <v>0</v>
      </c>
      <c r="R466" t="str" cm="1">
        <f t="array" ref="R466">_xlfn.IFS(Table1[[#This Row],[Current Upsell $]]=0," ",Table1[[#This Row],[Current Upsell $]]&gt;=400,"High",Table1[[#This Row],[Current Upsell $]]&gt;=100,"Medium",Table1[[#This Row],[Current Upsell $]]&lt;100,"Low")</f>
        <v xml:space="preserve"> </v>
      </c>
      <c r="S466" t="str">
        <f>_xlfn.CONCAT(Table1[[#This Row],[Subscription Type]]," ",Table1[[#This Row],[Upsell Priorities ]], " ",TEXT(Table1[[#This Row],[Current Upsell $]],"$#,#"))</f>
        <v>Premium   $</v>
      </c>
      <c r="T466">
        <f>COUNTIF(Table1[Sales Month],Table1[[#This Row],[Sales Month]])</f>
        <v>175</v>
      </c>
    </row>
    <row r="467" spans="1:20" x14ac:dyDescent="0.2">
      <c r="A467">
        <v>100037</v>
      </c>
      <c r="B467" t="s">
        <v>0</v>
      </c>
      <c r="D467" s="1"/>
      <c r="E467" s="1"/>
      <c r="F467">
        <v>53</v>
      </c>
      <c r="G467">
        <v>70</v>
      </c>
      <c r="H467" s="1">
        <v>43983</v>
      </c>
      <c r="I467" s="1">
        <v>44378</v>
      </c>
      <c r="J467">
        <v>13</v>
      </c>
      <c r="K467">
        <v>0</v>
      </c>
      <c r="L467" s="1">
        <v>44256</v>
      </c>
      <c r="M467">
        <v>530</v>
      </c>
      <c r="N467" s="8" cm="1">
        <f t="array" ref="N467">_xlfn.SWITCH(Table1[[#This Row],[Subscription Type]],"Basic",10,"Premium",10,"Business",25,"Enterprise",27)</f>
        <v>10</v>
      </c>
      <c r="O467" s="9">
        <f>IF(Table1[[#This Row],[Number of Users]]-Table1[[#This Row],[Licenses Bought]]&lt;0, 0, Table1[[#This Row],[Number of Users]]-Table1[[#This Row],[Licenses Bought]])</f>
        <v>17</v>
      </c>
      <c r="P467" s="8">
        <f>Table1[[#This Row],[Upsell $ Per Non-Paying User]] * Table1[[#This Row],[Non-Paying Users]]</f>
        <v>170</v>
      </c>
      <c r="Q467">
        <f>IF(Table1[[#This Row],[Sales Month]]=MAX(Table1[Sales Month]),Table1[[#This Row],[Upsell $ Per Non-Paying User]]*Table1[[#This Row],[Non-Paying Users]],0)</f>
        <v>0</v>
      </c>
      <c r="R467" t="str" cm="1">
        <f t="array" ref="R467">_xlfn.IFS(Table1[[#This Row],[Current Upsell $]]=0," ",Table1[[#This Row],[Current Upsell $]]&gt;=400,"High",Table1[[#This Row],[Current Upsell $]]&gt;=100,"Medium",Table1[[#This Row],[Current Upsell $]]&lt;100,"Low")</f>
        <v xml:space="preserve"> </v>
      </c>
      <c r="S467" t="str">
        <f>_xlfn.CONCAT(Table1[[#This Row],[Subscription Type]]," ",Table1[[#This Row],[Upsell Priorities ]], " ",TEXT(Table1[[#This Row],[Current Upsell $]],"$#,#"))</f>
        <v>Premium   $</v>
      </c>
      <c r="T467">
        <f>COUNTIF(Table1[Sales Month],Table1[[#This Row],[Sales Month]])</f>
        <v>194</v>
      </c>
    </row>
    <row r="468" spans="1:20" x14ac:dyDescent="0.2">
      <c r="A468">
        <v>100037</v>
      </c>
      <c r="B468" t="s">
        <v>0</v>
      </c>
      <c r="D468" s="1"/>
      <c r="E468" s="1"/>
      <c r="F468">
        <v>53</v>
      </c>
      <c r="G468">
        <v>63</v>
      </c>
      <c r="H468" s="1">
        <v>43983</v>
      </c>
      <c r="I468" s="1">
        <v>44378</v>
      </c>
      <c r="J468">
        <v>13</v>
      </c>
      <c r="K468">
        <v>0</v>
      </c>
      <c r="L468" s="1">
        <v>44287</v>
      </c>
      <c r="M468">
        <v>530</v>
      </c>
      <c r="N468" s="8" cm="1">
        <f t="array" ref="N468">_xlfn.SWITCH(Table1[[#This Row],[Subscription Type]],"Basic",10,"Premium",10,"Business",25,"Enterprise",27)</f>
        <v>10</v>
      </c>
      <c r="O468" s="9">
        <f>IF(Table1[[#This Row],[Number of Users]]-Table1[[#This Row],[Licenses Bought]]&lt;0, 0, Table1[[#This Row],[Number of Users]]-Table1[[#This Row],[Licenses Bought]])</f>
        <v>10</v>
      </c>
      <c r="P468" s="8">
        <f>Table1[[#This Row],[Upsell $ Per Non-Paying User]] * Table1[[#This Row],[Non-Paying Users]]</f>
        <v>100</v>
      </c>
      <c r="Q468">
        <f>IF(Table1[[#This Row],[Sales Month]]=MAX(Table1[Sales Month]),Table1[[#This Row],[Upsell $ Per Non-Paying User]]*Table1[[#This Row],[Non-Paying Users]],0)</f>
        <v>0</v>
      </c>
      <c r="R468" t="str" cm="1">
        <f t="array" ref="R468">_xlfn.IFS(Table1[[#This Row],[Current Upsell $]]=0," ",Table1[[#This Row],[Current Upsell $]]&gt;=400,"High",Table1[[#This Row],[Current Upsell $]]&gt;=100,"Medium",Table1[[#This Row],[Current Upsell $]]&lt;100,"Low")</f>
        <v xml:space="preserve"> </v>
      </c>
      <c r="S468" t="str">
        <f>_xlfn.CONCAT(Table1[[#This Row],[Subscription Type]]," ",Table1[[#This Row],[Upsell Priorities ]], " ",TEXT(Table1[[#This Row],[Current Upsell $]],"$#,#"))</f>
        <v>Premium   $</v>
      </c>
      <c r="T468">
        <f>COUNTIF(Table1[Sales Month],Table1[[#This Row],[Sales Month]])</f>
        <v>208</v>
      </c>
    </row>
    <row r="469" spans="1:20" x14ac:dyDescent="0.2">
      <c r="A469">
        <v>100037</v>
      </c>
      <c r="B469" t="s">
        <v>0</v>
      </c>
      <c r="D469" s="1"/>
      <c r="E469" s="1"/>
      <c r="F469">
        <v>53</v>
      </c>
      <c r="G469">
        <v>56</v>
      </c>
      <c r="H469" s="1">
        <v>43983</v>
      </c>
      <c r="I469" s="1">
        <v>44378</v>
      </c>
      <c r="J469">
        <v>13</v>
      </c>
      <c r="K469">
        <v>0</v>
      </c>
      <c r="L469" s="1">
        <v>44317</v>
      </c>
      <c r="M469">
        <v>530</v>
      </c>
      <c r="N469" s="8" cm="1">
        <f t="array" ref="N469">_xlfn.SWITCH(Table1[[#This Row],[Subscription Type]],"Basic",10,"Premium",10,"Business",25,"Enterprise",27)</f>
        <v>10</v>
      </c>
      <c r="O469" s="9">
        <f>IF(Table1[[#This Row],[Number of Users]]-Table1[[#This Row],[Licenses Bought]]&lt;0, 0, Table1[[#This Row],[Number of Users]]-Table1[[#This Row],[Licenses Bought]])</f>
        <v>3</v>
      </c>
      <c r="P469" s="8">
        <f>Table1[[#This Row],[Upsell $ Per Non-Paying User]] * Table1[[#This Row],[Non-Paying Users]]</f>
        <v>30</v>
      </c>
      <c r="Q469">
        <f>IF(Table1[[#This Row],[Sales Month]]=MAX(Table1[Sales Month]),Table1[[#This Row],[Upsell $ Per Non-Paying User]]*Table1[[#This Row],[Non-Paying Users]],0)</f>
        <v>0</v>
      </c>
      <c r="R469" t="str" cm="1">
        <f t="array" ref="R469">_xlfn.IFS(Table1[[#This Row],[Current Upsell $]]=0," ",Table1[[#This Row],[Current Upsell $]]&gt;=400,"High",Table1[[#This Row],[Current Upsell $]]&gt;=100,"Medium",Table1[[#This Row],[Current Upsell $]]&lt;100,"Low")</f>
        <v xml:space="preserve"> </v>
      </c>
      <c r="S469" t="str">
        <f>_xlfn.CONCAT(Table1[[#This Row],[Subscription Type]]," ",Table1[[#This Row],[Upsell Priorities ]], " ",TEXT(Table1[[#This Row],[Current Upsell $]],"$#,#"))</f>
        <v>Premium   $</v>
      </c>
      <c r="T469">
        <f>COUNTIF(Table1[Sales Month],Table1[[#This Row],[Sales Month]])</f>
        <v>249</v>
      </c>
    </row>
    <row r="470" spans="1:20" x14ac:dyDescent="0.2">
      <c r="A470">
        <v>100037</v>
      </c>
      <c r="B470" t="s">
        <v>0</v>
      </c>
      <c r="D470" s="1"/>
      <c r="E470" s="1"/>
      <c r="F470">
        <v>53</v>
      </c>
      <c r="G470">
        <v>66</v>
      </c>
      <c r="H470" s="1">
        <v>43983</v>
      </c>
      <c r="I470" s="1">
        <v>44378</v>
      </c>
      <c r="J470">
        <v>13</v>
      </c>
      <c r="K470">
        <v>0</v>
      </c>
      <c r="L470" s="1">
        <v>44348</v>
      </c>
      <c r="M470">
        <v>530</v>
      </c>
      <c r="N470" s="8" cm="1">
        <f t="array" ref="N470">_xlfn.SWITCH(Table1[[#This Row],[Subscription Type]],"Basic",10,"Premium",10,"Business",25,"Enterprise",27)</f>
        <v>10</v>
      </c>
      <c r="O470" s="9">
        <f>IF(Table1[[#This Row],[Number of Users]]-Table1[[#This Row],[Licenses Bought]]&lt;0, 0, Table1[[#This Row],[Number of Users]]-Table1[[#This Row],[Licenses Bought]])</f>
        <v>13</v>
      </c>
      <c r="P470" s="8">
        <f>Table1[[#This Row],[Upsell $ Per Non-Paying User]] * Table1[[#This Row],[Non-Paying Users]]</f>
        <v>130</v>
      </c>
      <c r="Q470">
        <f>IF(Table1[[#This Row],[Sales Month]]=MAX(Table1[Sales Month]),Table1[[#This Row],[Upsell $ Per Non-Paying User]]*Table1[[#This Row],[Non-Paying Users]],0)</f>
        <v>130</v>
      </c>
      <c r="R470" t="str" cm="1">
        <f t="array" ref="R470">_xlfn.IFS(Table1[[#This Row],[Current Upsell $]]=0," ",Table1[[#This Row],[Current Upsell $]]&gt;=400,"High",Table1[[#This Row],[Current Upsell $]]&gt;=100,"Medium",Table1[[#This Row],[Current Upsell $]]&lt;100,"Low")</f>
        <v>Medium</v>
      </c>
      <c r="S470" t="str">
        <f>_xlfn.CONCAT(Table1[[#This Row],[Subscription Type]]," ",Table1[[#This Row],[Upsell Priorities ]], " ",TEXT(Table1[[#This Row],[Current Upsell $]],"$#,#"))</f>
        <v>Premium Medium $130</v>
      </c>
      <c r="T470">
        <f>COUNTIF(Table1[Sales Month],Table1[[#This Row],[Sales Month]])</f>
        <v>307</v>
      </c>
    </row>
    <row r="471" spans="1:20" x14ac:dyDescent="0.2">
      <c r="A471">
        <v>100038</v>
      </c>
      <c r="B471" t="s">
        <v>3</v>
      </c>
      <c r="D471" s="1"/>
      <c r="E471" s="1"/>
      <c r="F471">
        <v>0</v>
      </c>
      <c r="G471">
        <v>76</v>
      </c>
      <c r="H471" s="1">
        <v>43983</v>
      </c>
      <c r="I471" s="1">
        <v>44378</v>
      </c>
      <c r="J471">
        <v>13</v>
      </c>
      <c r="K471">
        <v>0</v>
      </c>
      <c r="L471" s="1">
        <v>43983</v>
      </c>
      <c r="M471">
        <v>0</v>
      </c>
      <c r="N471" s="8" cm="1">
        <f t="array" ref="N471">_xlfn.SWITCH(Table1[[#This Row],[Subscription Type]],"Basic",10,"Premium",10,"Business",25,"Enterprise",27)</f>
        <v>10</v>
      </c>
      <c r="O471" s="9">
        <f>IF(Table1[[#This Row],[Number of Users]]-Table1[[#This Row],[Licenses Bought]]&lt;0, 0, Table1[[#This Row],[Number of Users]]-Table1[[#This Row],[Licenses Bought]])</f>
        <v>76</v>
      </c>
      <c r="P471" s="8">
        <f>Table1[[#This Row],[Upsell $ Per Non-Paying User]] * Table1[[#This Row],[Non-Paying Users]]</f>
        <v>760</v>
      </c>
      <c r="Q471">
        <f>IF(Table1[[#This Row],[Sales Month]]=MAX(Table1[Sales Month]),Table1[[#This Row],[Upsell $ Per Non-Paying User]]*Table1[[#This Row],[Non-Paying Users]],0)</f>
        <v>0</v>
      </c>
      <c r="R471" t="str" cm="1">
        <f t="array" ref="R471">_xlfn.IFS(Table1[[#This Row],[Current Upsell $]]=0," ",Table1[[#This Row],[Current Upsell $]]&gt;=400,"High",Table1[[#This Row],[Current Upsell $]]&gt;=100,"Medium",Table1[[#This Row],[Current Upsell $]]&lt;100,"Low")</f>
        <v xml:space="preserve"> </v>
      </c>
      <c r="S471" t="str">
        <f>_xlfn.CONCAT(Table1[[#This Row],[Subscription Type]]," ",Table1[[#This Row],[Upsell Priorities ]], " ",TEXT(Table1[[#This Row],[Current Upsell $]],"$#,#"))</f>
        <v>Basic   $</v>
      </c>
      <c r="T471">
        <f>COUNTIF(Table1[Sales Month],Table1[[#This Row],[Sales Month]])</f>
        <v>54</v>
      </c>
    </row>
    <row r="472" spans="1:20" x14ac:dyDescent="0.2">
      <c r="A472">
        <v>100038</v>
      </c>
      <c r="B472" t="s">
        <v>1</v>
      </c>
      <c r="D472" s="1"/>
      <c r="E472" s="1"/>
      <c r="F472">
        <v>18</v>
      </c>
      <c r="G472">
        <v>65</v>
      </c>
      <c r="H472" s="1">
        <v>43983</v>
      </c>
      <c r="I472" s="1">
        <v>44378</v>
      </c>
      <c r="J472">
        <v>13</v>
      </c>
      <c r="K472">
        <v>0</v>
      </c>
      <c r="L472" s="1">
        <v>44013</v>
      </c>
      <c r="M472">
        <v>450</v>
      </c>
      <c r="N472" s="8" cm="1">
        <f t="array" ref="N472">_xlfn.SWITCH(Table1[[#This Row],[Subscription Type]],"Basic",10,"Premium",10,"Business",25,"Enterprise",27)</f>
        <v>25</v>
      </c>
      <c r="O472" s="9">
        <f>IF(Table1[[#This Row],[Number of Users]]-Table1[[#This Row],[Licenses Bought]]&lt;0, 0, Table1[[#This Row],[Number of Users]]-Table1[[#This Row],[Licenses Bought]])</f>
        <v>47</v>
      </c>
      <c r="P472" s="8">
        <f>Table1[[#This Row],[Upsell $ Per Non-Paying User]] * Table1[[#This Row],[Non-Paying Users]]</f>
        <v>1175</v>
      </c>
      <c r="Q472">
        <f>IF(Table1[[#This Row],[Sales Month]]=MAX(Table1[Sales Month]),Table1[[#This Row],[Upsell $ Per Non-Paying User]]*Table1[[#This Row],[Non-Paying Users]],0)</f>
        <v>0</v>
      </c>
      <c r="R472" t="str" cm="1">
        <f t="array" ref="R472">_xlfn.IFS(Table1[[#This Row],[Current Upsell $]]=0," ",Table1[[#This Row],[Current Upsell $]]&gt;=400,"High",Table1[[#This Row],[Current Upsell $]]&gt;=100,"Medium",Table1[[#This Row],[Current Upsell $]]&lt;100,"Low")</f>
        <v xml:space="preserve"> </v>
      </c>
      <c r="S472" t="str">
        <f>_xlfn.CONCAT(Table1[[#This Row],[Subscription Type]]," ",Table1[[#This Row],[Upsell Priorities ]], " ",TEXT(Table1[[#This Row],[Current Upsell $]],"$#,#"))</f>
        <v>Business   $</v>
      </c>
      <c r="T472">
        <f>COUNTIF(Table1[Sales Month],Table1[[#This Row],[Sales Month]])</f>
        <v>76</v>
      </c>
    </row>
    <row r="473" spans="1:20" x14ac:dyDescent="0.2">
      <c r="A473">
        <v>100038</v>
      </c>
      <c r="B473" t="s">
        <v>1</v>
      </c>
      <c r="D473" s="1"/>
      <c r="E473" s="1"/>
      <c r="F473">
        <v>27</v>
      </c>
      <c r="G473">
        <v>72</v>
      </c>
      <c r="H473" s="1">
        <v>43983</v>
      </c>
      <c r="I473" s="1">
        <v>44378</v>
      </c>
      <c r="J473">
        <v>13</v>
      </c>
      <c r="K473">
        <v>0</v>
      </c>
      <c r="L473" s="1">
        <v>44044</v>
      </c>
      <c r="M473">
        <v>675</v>
      </c>
      <c r="N473" s="8" cm="1">
        <f t="array" ref="N473">_xlfn.SWITCH(Table1[[#This Row],[Subscription Type]],"Basic",10,"Premium",10,"Business",25,"Enterprise",27)</f>
        <v>25</v>
      </c>
      <c r="O473" s="9">
        <f>IF(Table1[[#This Row],[Number of Users]]-Table1[[#This Row],[Licenses Bought]]&lt;0, 0, Table1[[#This Row],[Number of Users]]-Table1[[#This Row],[Licenses Bought]])</f>
        <v>45</v>
      </c>
      <c r="P473" s="8">
        <f>Table1[[#This Row],[Upsell $ Per Non-Paying User]] * Table1[[#This Row],[Non-Paying Users]]</f>
        <v>1125</v>
      </c>
      <c r="Q473">
        <f>IF(Table1[[#This Row],[Sales Month]]=MAX(Table1[Sales Month]),Table1[[#This Row],[Upsell $ Per Non-Paying User]]*Table1[[#This Row],[Non-Paying Users]],0)</f>
        <v>0</v>
      </c>
      <c r="R473" t="str" cm="1">
        <f t="array" ref="R473">_xlfn.IFS(Table1[[#This Row],[Current Upsell $]]=0," ",Table1[[#This Row],[Current Upsell $]]&gt;=400,"High",Table1[[#This Row],[Current Upsell $]]&gt;=100,"Medium",Table1[[#This Row],[Current Upsell $]]&lt;100,"Low")</f>
        <v xml:space="preserve"> </v>
      </c>
      <c r="S473" t="str">
        <f>_xlfn.CONCAT(Table1[[#This Row],[Subscription Type]]," ",Table1[[#This Row],[Upsell Priorities ]], " ",TEXT(Table1[[#This Row],[Current Upsell $]],"$#,#"))</f>
        <v>Business   $</v>
      </c>
      <c r="T473">
        <f>COUNTIF(Table1[Sales Month],Table1[[#This Row],[Sales Month]])</f>
        <v>104</v>
      </c>
    </row>
    <row r="474" spans="1:20" x14ac:dyDescent="0.2">
      <c r="A474">
        <v>100038</v>
      </c>
      <c r="B474" t="s">
        <v>1</v>
      </c>
      <c r="D474" s="1"/>
      <c r="E474" s="1"/>
      <c r="F474">
        <v>52</v>
      </c>
      <c r="G474">
        <v>72</v>
      </c>
      <c r="H474" s="1">
        <v>43983</v>
      </c>
      <c r="I474" s="1">
        <v>44378</v>
      </c>
      <c r="J474">
        <v>13</v>
      </c>
      <c r="K474">
        <v>0</v>
      </c>
      <c r="L474" s="1">
        <v>44075</v>
      </c>
      <c r="M474">
        <v>1300</v>
      </c>
      <c r="N474" s="8" cm="1">
        <f t="array" ref="N474">_xlfn.SWITCH(Table1[[#This Row],[Subscription Type]],"Basic",10,"Premium",10,"Business",25,"Enterprise",27)</f>
        <v>25</v>
      </c>
      <c r="O474" s="9">
        <f>IF(Table1[[#This Row],[Number of Users]]-Table1[[#This Row],[Licenses Bought]]&lt;0, 0, Table1[[#This Row],[Number of Users]]-Table1[[#This Row],[Licenses Bought]])</f>
        <v>20</v>
      </c>
      <c r="P474" s="8">
        <f>Table1[[#This Row],[Upsell $ Per Non-Paying User]] * Table1[[#This Row],[Non-Paying Users]]</f>
        <v>500</v>
      </c>
      <c r="Q474">
        <f>IF(Table1[[#This Row],[Sales Month]]=MAX(Table1[Sales Month]),Table1[[#This Row],[Upsell $ Per Non-Paying User]]*Table1[[#This Row],[Non-Paying Users]],0)</f>
        <v>0</v>
      </c>
      <c r="R474" t="str" cm="1">
        <f t="array" ref="R474">_xlfn.IFS(Table1[[#This Row],[Current Upsell $]]=0," ",Table1[[#This Row],[Current Upsell $]]&gt;=400,"High",Table1[[#This Row],[Current Upsell $]]&gt;=100,"Medium",Table1[[#This Row],[Current Upsell $]]&lt;100,"Low")</f>
        <v xml:space="preserve"> </v>
      </c>
      <c r="S474" t="str">
        <f>_xlfn.CONCAT(Table1[[#This Row],[Subscription Type]]," ",Table1[[#This Row],[Upsell Priorities ]], " ",TEXT(Table1[[#This Row],[Current Upsell $]],"$#,#"))</f>
        <v>Business   $</v>
      </c>
      <c r="T474">
        <f>COUNTIF(Table1[Sales Month],Table1[[#This Row],[Sales Month]])</f>
        <v>137</v>
      </c>
    </row>
    <row r="475" spans="1:20" x14ac:dyDescent="0.2">
      <c r="A475">
        <v>100038</v>
      </c>
      <c r="B475" t="s">
        <v>1</v>
      </c>
      <c r="D475" s="1"/>
      <c r="E475" s="1"/>
      <c r="F475">
        <v>52</v>
      </c>
      <c r="G475">
        <v>52</v>
      </c>
      <c r="H475" s="1">
        <v>43983</v>
      </c>
      <c r="I475" s="1">
        <v>44378</v>
      </c>
      <c r="J475">
        <v>13</v>
      </c>
      <c r="K475">
        <v>0</v>
      </c>
      <c r="L475" s="1">
        <v>44105</v>
      </c>
      <c r="M475">
        <v>1300</v>
      </c>
      <c r="N475" s="8" cm="1">
        <f t="array" ref="N475">_xlfn.SWITCH(Table1[[#This Row],[Subscription Type]],"Basic",10,"Premium",10,"Business",25,"Enterprise",27)</f>
        <v>25</v>
      </c>
      <c r="O475" s="9">
        <f>IF(Table1[[#This Row],[Number of Users]]-Table1[[#This Row],[Licenses Bought]]&lt;0, 0, Table1[[#This Row],[Number of Users]]-Table1[[#This Row],[Licenses Bought]])</f>
        <v>0</v>
      </c>
      <c r="P475" s="8">
        <f>Table1[[#This Row],[Upsell $ Per Non-Paying User]] * Table1[[#This Row],[Non-Paying Users]]</f>
        <v>0</v>
      </c>
      <c r="Q475">
        <f>IF(Table1[[#This Row],[Sales Month]]=MAX(Table1[Sales Month]),Table1[[#This Row],[Upsell $ Per Non-Paying User]]*Table1[[#This Row],[Non-Paying Users]],0)</f>
        <v>0</v>
      </c>
      <c r="R475" t="str" cm="1">
        <f t="array" ref="R475">_xlfn.IFS(Table1[[#This Row],[Current Upsell $]]=0," ",Table1[[#This Row],[Current Upsell $]]&gt;=400,"High",Table1[[#This Row],[Current Upsell $]]&gt;=100,"Medium",Table1[[#This Row],[Current Upsell $]]&lt;100,"Low")</f>
        <v xml:space="preserve"> </v>
      </c>
      <c r="S475" t="str">
        <f>_xlfn.CONCAT(Table1[[#This Row],[Subscription Type]]," ",Table1[[#This Row],[Upsell Priorities ]], " ",TEXT(Table1[[#This Row],[Current Upsell $]],"$#,#"))</f>
        <v>Business   $</v>
      </c>
      <c r="T475">
        <f>COUNTIF(Table1[Sales Month],Table1[[#This Row],[Sales Month]])</f>
        <v>147</v>
      </c>
    </row>
    <row r="476" spans="1:20" x14ac:dyDescent="0.2">
      <c r="A476">
        <v>100038</v>
      </c>
      <c r="B476" t="s">
        <v>1</v>
      </c>
      <c r="D476" s="1"/>
      <c r="E476" s="1"/>
      <c r="F476">
        <v>52</v>
      </c>
      <c r="G476">
        <v>64</v>
      </c>
      <c r="H476" s="1">
        <v>43983</v>
      </c>
      <c r="I476" s="1">
        <v>44378</v>
      </c>
      <c r="J476">
        <v>13</v>
      </c>
      <c r="K476">
        <v>0</v>
      </c>
      <c r="L476" s="1">
        <v>44136</v>
      </c>
      <c r="M476">
        <v>1300</v>
      </c>
      <c r="N476" s="8" cm="1">
        <f t="array" ref="N476">_xlfn.SWITCH(Table1[[#This Row],[Subscription Type]],"Basic",10,"Premium",10,"Business",25,"Enterprise",27)</f>
        <v>25</v>
      </c>
      <c r="O476" s="9">
        <f>IF(Table1[[#This Row],[Number of Users]]-Table1[[#This Row],[Licenses Bought]]&lt;0, 0, Table1[[#This Row],[Number of Users]]-Table1[[#This Row],[Licenses Bought]])</f>
        <v>12</v>
      </c>
      <c r="P476" s="8">
        <f>Table1[[#This Row],[Upsell $ Per Non-Paying User]] * Table1[[#This Row],[Non-Paying Users]]</f>
        <v>300</v>
      </c>
      <c r="Q476">
        <f>IF(Table1[[#This Row],[Sales Month]]=MAX(Table1[Sales Month]),Table1[[#This Row],[Upsell $ Per Non-Paying User]]*Table1[[#This Row],[Non-Paying Users]],0)</f>
        <v>0</v>
      </c>
      <c r="R476" t="str" cm="1">
        <f t="array" ref="R476">_xlfn.IFS(Table1[[#This Row],[Current Upsell $]]=0," ",Table1[[#This Row],[Current Upsell $]]&gt;=400,"High",Table1[[#This Row],[Current Upsell $]]&gt;=100,"Medium",Table1[[#This Row],[Current Upsell $]]&lt;100,"Low")</f>
        <v xml:space="preserve"> </v>
      </c>
      <c r="S476" t="str">
        <f>_xlfn.CONCAT(Table1[[#This Row],[Subscription Type]]," ",Table1[[#This Row],[Upsell Priorities ]], " ",TEXT(Table1[[#This Row],[Current Upsell $]],"$#,#"))</f>
        <v>Business   $</v>
      </c>
      <c r="T476">
        <f>COUNTIF(Table1[Sales Month],Table1[[#This Row],[Sales Month]])</f>
        <v>146</v>
      </c>
    </row>
    <row r="477" spans="1:20" x14ac:dyDescent="0.2">
      <c r="A477">
        <v>100038</v>
      </c>
      <c r="B477" t="s">
        <v>1</v>
      </c>
      <c r="D477" s="1"/>
      <c r="E477" s="1"/>
      <c r="F477">
        <v>52</v>
      </c>
      <c r="G477">
        <v>68</v>
      </c>
      <c r="H477" s="1">
        <v>43983</v>
      </c>
      <c r="I477" s="1">
        <v>44378</v>
      </c>
      <c r="J477">
        <v>13</v>
      </c>
      <c r="K477">
        <v>0</v>
      </c>
      <c r="L477" s="1">
        <v>44166</v>
      </c>
      <c r="M477">
        <v>1300</v>
      </c>
      <c r="N477" s="8" cm="1">
        <f t="array" ref="N477">_xlfn.SWITCH(Table1[[#This Row],[Subscription Type]],"Basic",10,"Premium",10,"Business",25,"Enterprise",27)</f>
        <v>25</v>
      </c>
      <c r="O477" s="9">
        <f>IF(Table1[[#This Row],[Number of Users]]-Table1[[#This Row],[Licenses Bought]]&lt;0, 0, Table1[[#This Row],[Number of Users]]-Table1[[#This Row],[Licenses Bought]])</f>
        <v>16</v>
      </c>
      <c r="P477" s="8">
        <f>Table1[[#This Row],[Upsell $ Per Non-Paying User]] * Table1[[#This Row],[Non-Paying Users]]</f>
        <v>400</v>
      </c>
      <c r="Q477">
        <f>IF(Table1[[#This Row],[Sales Month]]=MAX(Table1[Sales Month]),Table1[[#This Row],[Upsell $ Per Non-Paying User]]*Table1[[#This Row],[Non-Paying Users]],0)</f>
        <v>0</v>
      </c>
      <c r="R477" t="str" cm="1">
        <f t="array" ref="R477">_xlfn.IFS(Table1[[#This Row],[Current Upsell $]]=0," ",Table1[[#This Row],[Current Upsell $]]&gt;=400,"High",Table1[[#This Row],[Current Upsell $]]&gt;=100,"Medium",Table1[[#This Row],[Current Upsell $]]&lt;100,"Low")</f>
        <v xml:space="preserve"> </v>
      </c>
      <c r="S477" t="str">
        <f>_xlfn.CONCAT(Table1[[#This Row],[Subscription Type]]," ",Table1[[#This Row],[Upsell Priorities ]], " ",TEXT(Table1[[#This Row],[Current Upsell $]],"$#,#"))</f>
        <v>Business   $</v>
      </c>
      <c r="T477">
        <f>COUNTIF(Table1[Sales Month],Table1[[#This Row],[Sales Month]])</f>
        <v>153</v>
      </c>
    </row>
    <row r="478" spans="1:20" x14ac:dyDescent="0.2">
      <c r="A478">
        <v>100038</v>
      </c>
      <c r="B478" t="s">
        <v>1</v>
      </c>
      <c r="D478" s="1"/>
      <c r="E478" s="1"/>
      <c r="F478">
        <v>52</v>
      </c>
      <c r="G478">
        <v>61</v>
      </c>
      <c r="H478" s="1">
        <v>43983</v>
      </c>
      <c r="I478" s="1">
        <v>44378</v>
      </c>
      <c r="J478">
        <v>13</v>
      </c>
      <c r="K478">
        <v>0</v>
      </c>
      <c r="L478" s="1">
        <v>44197</v>
      </c>
      <c r="M478">
        <v>1300</v>
      </c>
      <c r="N478" s="8" cm="1">
        <f t="array" ref="N478">_xlfn.SWITCH(Table1[[#This Row],[Subscription Type]],"Basic",10,"Premium",10,"Business",25,"Enterprise",27)</f>
        <v>25</v>
      </c>
      <c r="O478" s="9">
        <f>IF(Table1[[#This Row],[Number of Users]]-Table1[[#This Row],[Licenses Bought]]&lt;0, 0, Table1[[#This Row],[Number of Users]]-Table1[[#This Row],[Licenses Bought]])</f>
        <v>9</v>
      </c>
      <c r="P478" s="8">
        <f>Table1[[#This Row],[Upsell $ Per Non-Paying User]] * Table1[[#This Row],[Non-Paying Users]]</f>
        <v>225</v>
      </c>
      <c r="Q478">
        <f>IF(Table1[[#This Row],[Sales Month]]=MAX(Table1[Sales Month]),Table1[[#This Row],[Upsell $ Per Non-Paying User]]*Table1[[#This Row],[Non-Paying Users]],0)</f>
        <v>0</v>
      </c>
      <c r="R478" t="str" cm="1">
        <f t="array" ref="R478">_xlfn.IFS(Table1[[#This Row],[Current Upsell $]]=0," ",Table1[[#This Row],[Current Upsell $]]&gt;=400,"High",Table1[[#This Row],[Current Upsell $]]&gt;=100,"Medium",Table1[[#This Row],[Current Upsell $]]&lt;100,"Low")</f>
        <v xml:space="preserve"> </v>
      </c>
      <c r="S478" t="str">
        <f>_xlfn.CONCAT(Table1[[#This Row],[Subscription Type]]," ",Table1[[#This Row],[Upsell Priorities ]], " ",TEXT(Table1[[#This Row],[Current Upsell $]],"$#,#"))</f>
        <v>Business   $</v>
      </c>
      <c r="T478">
        <f>COUNTIF(Table1[Sales Month],Table1[[#This Row],[Sales Month]])</f>
        <v>158</v>
      </c>
    </row>
    <row r="479" spans="1:20" x14ac:dyDescent="0.2">
      <c r="A479">
        <v>100038</v>
      </c>
      <c r="B479" t="s">
        <v>1</v>
      </c>
      <c r="D479" s="1"/>
      <c r="E479" s="1"/>
      <c r="F479">
        <v>52</v>
      </c>
      <c r="G479">
        <v>60</v>
      </c>
      <c r="H479" s="1">
        <v>43983</v>
      </c>
      <c r="I479" s="1">
        <v>44378</v>
      </c>
      <c r="J479">
        <v>13</v>
      </c>
      <c r="K479">
        <v>0</v>
      </c>
      <c r="L479" s="1">
        <v>44228</v>
      </c>
      <c r="M479">
        <v>1300</v>
      </c>
      <c r="N479" s="8" cm="1">
        <f t="array" ref="N479">_xlfn.SWITCH(Table1[[#This Row],[Subscription Type]],"Basic",10,"Premium",10,"Business",25,"Enterprise",27)</f>
        <v>25</v>
      </c>
      <c r="O479" s="9">
        <f>IF(Table1[[#This Row],[Number of Users]]-Table1[[#This Row],[Licenses Bought]]&lt;0, 0, Table1[[#This Row],[Number of Users]]-Table1[[#This Row],[Licenses Bought]])</f>
        <v>8</v>
      </c>
      <c r="P479" s="8">
        <f>Table1[[#This Row],[Upsell $ Per Non-Paying User]] * Table1[[#This Row],[Non-Paying Users]]</f>
        <v>200</v>
      </c>
      <c r="Q479">
        <f>IF(Table1[[#This Row],[Sales Month]]=MAX(Table1[Sales Month]),Table1[[#This Row],[Upsell $ Per Non-Paying User]]*Table1[[#This Row],[Non-Paying Users]],0)</f>
        <v>0</v>
      </c>
      <c r="R479" t="str" cm="1">
        <f t="array" ref="R479">_xlfn.IFS(Table1[[#This Row],[Current Upsell $]]=0," ",Table1[[#This Row],[Current Upsell $]]&gt;=400,"High",Table1[[#This Row],[Current Upsell $]]&gt;=100,"Medium",Table1[[#This Row],[Current Upsell $]]&lt;100,"Low")</f>
        <v xml:space="preserve"> </v>
      </c>
      <c r="S479" t="str">
        <f>_xlfn.CONCAT(Table1[[#This Row],[Subscription Type]]," ",Table1[[#This Row],[Upsell Priorities ]], " ",TEXT(Table1[[#This Row],[Current Upsell $]],"$#,#"))</f>
        <v>Business   $</v>
      </c>
      <c r="T479">
        <f>COUNTIF(Table1[Sales Month],Table1[[#This Row],[Sales Month]])</f>
        <v>175</v>
      </c>
    </row>
    <row r="480" spans="1:20" x14ac:dyDescent="0.2">
      <c r="A480">
        <v>100038</v>
      </c>
      <c r="B480" t="s">
        <v>1</v>
      </c>
      <c r="D480" s="1"/>
      <c r="E480" s="1"/>
      <c r="F480">
        <v>52</v>
      </c>
      <c r="G480">
        <v>54</v>
      </c>
      <c r="H480" s="1">
        <v>43983</v>
      </c>
      <c r="I480" s="1">
        <v>44378</v>
      </c>
      <c r="J480">
        <v>13</v>
      </c>
      <c r="K480">
        <v>0</v>
      </c>
      <c r="L480" s="1">
        <v>44256</v>
      </c>
      <c r="M480">
        <v>1300</v>
      </c>
      <c r="N480" s="8" cm="1">
        <f t="array" ref="N480">_xlfn.SWITCH(Table1[[#This Row],[Subscription Type]],"Basic",10,"Premium",10,"Business",25,"Enterprise",27)</f>
        <v>25</v>
      </c>
      <c r="O480" s="9">
        <f>IF(Table1[[#This Row],[Number of Users]]-Table1[[#This Row],[Licenses Bought]]&lt;0, 0, Table1[[#This Row],[Number of Users]]-Table1[[#This Row],[Licenses Bought]])</f>
        <v>2</v>
      </c>
      <c r="P480" s="8">
        <f>Table1[[#This Row],[Upsell $ Per Non-Paying User]] * Table1[[#This Row],[Non-Paying Users]]</f>
        <v>50</v>
      </c>
      <c r="Q480">
        <f>IF(Table1[[#This Row],[Sales Month]]=MAX(Table1[Sales Month]),Table1[[#This Row],[Upsell $ Per Non-Paying User]]*Table1[[#This Row],[Non-Paying Users]],0)</f>
        <v>0</v>
      </c>
      <c r="R480" t="str" cm="1">
        <f t="array" ref="R480">_xlfn.IFS(Table1[[#This Row],[Current Upsell $]]=0," ",Table1[[#This Row],[Current Upsell $]]&gt;=400,"High",Table1[[#This Row],[Current Upsell $]]&gt;=100,"Medium",Table1[[#This Row],[Current Upsell $]]&lt;100,"Low")</f>
        <v xml:space="preserve"> </v>
      </c>
      <c r="S480" t="str">
        <f>_xlfn.CONCAT(Table1[[#This Row],[Subscription Type]]," ",Table1[[#This Row],[Upsell Priorities ]], " ",TEXT(Table1[[#This Row],[Current Upsell $]],"$#,#"))</f>
        <v>Business   $</v>
      </c>
      <c r="T480">
        <f>COUNTIF(Table1[Sales Month],Table1[[#This Row],[Sales Month]])</f>
        <v>194</v>
      </c>
    </row>
    <row r="481" spans="1:20" x14ac:dyDescent="0.2">
      <c r="A481">
        <v>100038</v>
      </c>
      <c r="B481" t="s">
        <v>1</v>
      </c>
      <c r="D481" s="1"/>
      <c r="E481" s="1"/>
      <c r="F481">
        <v>52</v>
      </c>
      <c r="G481">
        <v>74</v>
      </c>
      <c r="H481" s="1">
        <v>43983</v>
      </c>
      <c r="I481" s="1">
        <v>44378</v>
      </c>
      <c r="J481">
        <v>13</v>
      </c>
      <c r="K481">
        <v>0</v>
      </c>
      <c r="L481" s="1">
        <v>44287</v>
      </c>
      <c r="M481">
        <v>1300</v>
      </c>
      <c r="N481" s="8" cm="1">
        <f t="array" ref="N481">_xlfn.SWITCH(Table1[[#This Row],[Subscription Type]],"Basic",10,"Premium",10,"Business",25,"Enterprise",27)</f>
        <v>25</v>
      </c>
      <c r="O481" s="9">
        <f>IF(Table1[[#This Row],[Number of Users]]-Table1[[#This Row],[Licenses Bought]]&lt;0, 0, Table1[[#This Row],[Number of Users]]-Table1[[#This Row],[Licenses Bought]])</f>
        <v>22</v>
      </c>
      <c r="P481" s="8">
        <f>Table1[[#This Row],[Upsell $ Per Non-Paying User]] * Table1[[#This Row],[Non-Paying Users]]</f>
        <v>550</v>
      </c>
      <c r="Q481">
        <f>IF(Table1[[#This Row],[Sales Month]]=MAX(Table1[Sales Month]),Table1[[#This Row],[Upsell $ Per Non-Paying User]]*Table1[[#This Row],[Non-Paying Users]],0)</f>
        <v>0</v>
      </c>
      <c r="R481" t="str" cm="1">
        <f t="array" ref="R481">_xlfn.IFS(Table1[[#This Row],[Current Upsell $]]=0," ",Table1[[#This Row],[Current Upsell $]]&gt;=400,"High",Table1[[#This Row],[Current Upsell $]]&gt;=100,"Medium",Table1[[#This Row],[Current Upsell $]]&lt;100,"Low")</f>
        <v xml:space="preserve"> </v>
      </c>
      <c r="S481" t="str">
        <f>_xlfn.CONCAT(Table1[[#This Row],[Subscription Type]]," ",Table1[[#This Row],[Upsell Priorities ]], " ",TEXT(Table1[[#This Row],[Current Upsell $]],"$#,#"))</f>
        <v>Business   $</v>
      </c>
      <c r="T481">
        <f>COUNTIF(Table1[Sales Month],Table1[[#This Row],[Sales Month]])</f>
        <v>208</v>
      </c>
    </row>
    <row r="482" spans="1:20" x14ac:dyDescent="0.2">
      <c r="A482">
        <v>100038</v>
      </c>
      <c r="B482" t="s">
        <v>1</v>
      </c>
      <c r="D482" s="1"/>
      <c r="E482" s="1"/>
      <c r="F482">
        <v>52</v>
      </c>
      <c r="G482">
        <v>50</v>
      </c>
      <c r="H482" s="1">
        <v>43983</v>
      </c>
      <c r="I482" s="1">
        <v>44378</v>
      </c>
      <c r="J482">
        <v>13</v>
      </c>
      <c r="K482">
        <v>0</v>
      </c>
      <c r="L482" s="1">
        <v>44317</v>
      </c>
      <c r="M482">
        <v>1300</v>
      </c>
      <c r="N482" s="8" cm="1">
        <f t="array" ref="N482">_xlfn.SWITCH(Table1[[#This Row],[Subscription Type]],"Basic",10,"Premium",10,"Business",25,"Enterprise",27)</f>
        <v>25</v>
      </c>
      <c r="O482" s="9">
        <f>IF(Table1[[#This Row],[Number of Users]]-Table1[[#This Row],[Licenses Bought]]&lt;0, 0, Table1[[#This Row],[Number of Users]]-Table1[[#This Row],[Licenses Bought]])</f>
        <v>0</v>
      </c>
      <c r="P482" s="8">
        <f>Table1[[#This Row],[Upsell $ Per Non-Paying User]] * Table1[[#This Row],[Non-Paying Users]]</f>
        <v>0</v>
      </c>
      <c r="Q482">
        <f>IF(Table1[[#This Row],[Sales Month]]=MAX(Table1[Sales Month]),Table1[[#This Row],[Upsell $ Per Non-Paying User]]*Table1[[#This Row],[Non-Paying Users]],0)</f>
        <v>0</v>
      </c>
      <c r="R482" t="str" cm="1">
        <f t="array" ref="R482">_xlfn.IFS(Table1[[#This Row],[Current Upsell $]]=0," ",Table1[[#This Row],[Current Upsell $]]&gt;=400,"High",Table1[[#This Row],[Current Upsell $]]&gt;=100,"Medium",Table1[[#This Row],[Current Upsell $]]&lt;100,"Low")</f>
        <v xml:space="preserve"> </v>
      </c>
      <c r="S482" t="str">
        <f>_xlfn.CONCAT(Table1[[#This Row],[Subscription Type]]," ",Table1[[#This Row],[Upsell Priorities ]], " ",TEXT(Table1[[#This Row],[Current Upsell $]],"$#,#"))</f>
        <v>Business   $</v>
      </c>
      <c r="T482">
        <f>COUNTIF(Table1[Sales Month],Table1[[#This Row],[Sales Month]])</f>
        <v>249</v>
      </c>
    </row>
    <row r="483" spans="1:20" x14ac:dyDescent="0.2">
      <c r="A483">
        <v>100038</v>
      </c>
      <c r="B483" t="s">
        <v>1</v>
      </c>
      <c r="D483" s="1"/>
      <c r="E483" s="1"/>
      <c r="F483">
        <v>52</v>
      </c>
      <c r="G483">
        <v>64</v>
      </c>
      <c r="H483" s="1">
        <v>43983</v>
      </c>
      <c r="I483" s="1">
        <v>44378</v>
      </c>
      <c r="J483">
        <v>13</v>
      </c>
      <c r="K483">
        <v>0</v>
      </c>
      <c r="L483" s="1">
        <v>44348</v>
      </c>
      <c r="M483">
        <v>1300</v>
      </c>
      <c r="N483" s="8" cm="1">
        <f t="array" ref="N483">_xlfn.SWITCH(Table1[[#This Row],[Subscription Type]],"Basic",10,"Premium",10,"Business",25,"Enterprise",27)</f>
        <v>25</v>
      </c>
      <c r="O483" s="9">
        <f>IF(Table1[[#This Row],[Number of Users]]-Table1[[#This Row],[Licenses Bought]]&lt;0, 0, Table1[[#This Row],[Number of Users]]-Table1[[#This Row],[Licenses Bought]])</f>
        <v>12</v>
      </c>
      <c r="P483" s="8">
        <f>Table1[[#This Row],[Upsell $ Per Non-Paying User]] * Table1[[#This Row],[Non-Paying Users]]</f>
        <v>300</v>
      </c>
      <c r="Q483">
        <f>IF(Table1[[#This Row],[Sales Month]]=MAX(Table1[Sales Month]),Table1[[#This Row],[Upsell $ Per Non-Paying User]]*Table1[[#This Row],[Non-Paying Users]],0)</f>
        <v>300</v>
      </c>
      <c r="R483" t="str" cm="1">
        <f t="array" ref="R483">_xlfn.IFS(Table1[[#This Row],[Current Upsell $]]=0," ",Table1[[#This Row],[Current Upsell $]]&gt;=400,"High",Table1[[#This Row],[Current Upsell $]]&gt;=100,"Medium",Table1[[#This Row],[Current Upsell $]]&lt;100,"Low")</f>
        <v>Medium</v>
      </c>
      <c r="S483" t="str">
        <f>_xlfn.CONCAT(Table1[[#This Row],[Subscription Type]]," ",Table1[[#This Row],[Upsell Priorities ]], " ",TEXT(Table1[[#This Row],[Current Upsell $]],"$#,#"))</f>
        <v>Business Medium $300</v>
      </c>
      <c r="T483">
        <f>COUNTIF(Table1[Sales Month],Table1[[#This Row],[Sales Month]])</f>
        <v>307</v>
      </c>
    </row>
    <row r="484" spans="1:20" x14ac:dyDescent="0.2">
      <c r="A484">
        <v>100039</v>
      </c>
      <c r="B484" t="s">
        <v>3</v>
      </c>
      <c r="D484" s="1"/>
      <c r="E484" s="1"/>
      <c r="F484">
        <v>0</v>
      </c>
      <c r="G484">
        <v>53</v>
      </c>
      <c r="H484" s="1">
        <v>43983</v>
      </c>
      <c r="I484" s="1">
        <v>44378</v>
      </c>
      <c r="J484">
        <v>13</v>
      </c>
      <c r="K484">
        <v>0</v>
      </c>
      <c r="L484" s="1">
        <v>43983</v>
      </c>
      <c r="M484">
        <v>0</v>
      </c>
      <c r="N484" s="8" cm="1">
        <f t="array" ref="N484">_xlfn.SWITCH(Table1[[#This Row],[Subscription Type]],"Basic",10,"Premium",10,"Business",25,"Enterprise",27)</f>
        <v>10</v>
      </c>
      <c r="O484" s="9">
        <f>IF(Table1[[#This Row],[Number of Users]]-Table1[[#This Row],[Licenses Bought]]&lt;0, 0, Table1[[#This Row],[Number of Users]]-Table1[[#This Row],[Licenses Bought]])</f>
        <v>53</v>
      </c>
      <c r="P484" s="8">
        <f>Table1[[#This Row],[Upsell $ Per Non-Paying User]] * Table1[[#This Row],[Non-Paying Users]]</f>
        <v>530</v>
      </c>
      <c r="Q484">
        <f>IF(Table1[[#This Row],[Sales Month]]=MAX(Table1[Sales Month]),Table1[[#This Row],[Upsell $ Per Non-Paying User]]*Table1[[#This Row],[Non-Paying Users]],0)</f>
        <v>0</v>
      </c>
      <c r="R484" t="str" cm="1">
        <f t="array" ref="R484">_xlfn.IFS(Table1[[#This Row],[Current Upsell $]]=0," ",Table1[[#This Row],[Current Upsell $]]&gt;=400,"High",Table1[[#This Row],[Current Upsell $]]&gt;=100,"Medium",Table1[[#This Row],[Current Upsell $]]&lt;100,"Low")</f>
        <v xml:space="preserve"> </v>
      </c>
      <c r="S484" t="str">
        <f>_xlfn.CONCAT(Table1[[#This Row],[Subscription Type]]," ",Table1[[#This Row],[Upsell Priorities ]], " ",TEXT(Table1[[#This Row],[Current Upsell $]],"$#,#"))</f>
        <v>Basic   $</v>
      </c>
      <c r="T484">
        <f>COUNTIF(Table1[Sales Month],Table1[[#This Row],[Sales Month]])</f>
        <v>54</v>
      </c>
    </row>
    <row r="485" spans="1:20" x14ac:dyDescent="0.2">
      <c r="A485">
        <v>100039</v>
      </c>
      <c r="B485" t="s">
        <v>0</v>
      </c>
      <c r="D485" s="1"/>
      <c r="E485" s="1"/>
      <c r="F485">
        <v>21</v>
      </c>
      <c r="G485">
        <v>37</v>
      </c>
      <c r="H485" s="1">
        <v>43983</v>
      </c>
      <c r="I485" s="1">
        <v>44378</v>
      </c>
      <c r="J485">
        <v>13</v>
      </c>
      <c r="K485">
        <v>0</v>
      </c>
      <c r="L485" s="1">
        <v>44013</v>
      </c>
      <c r="M485">
        <v>210</v>
      </c>
      <c r="N485" s="8" cm="1">
        <f t="array" ref="N485">_xlfn.SWITCH(Table1[[#This Row],[Subscription Type]],"Basic",10,"Premium",10,"Business",25,"Enterprise",27)</f>
        <v>10</v>
      </c>
      <c r="O485" s="9">
        <f>IF(Table1[[#This Row],[Number of Users]]-Table1[[#This Row],[Licenses Bought]]&lt;0, 0, Table1[[#This Row],[Number of Users]]-Table1[[#This Row],[Licenses Bought]])</f>
        <v>16</v>
      </c>
      <c r="P485" s="8">
        <f>Table1[[#This Row],[Upsell $ Per Non-Paying User]] * Table1[[#This Row],[Non-Paying Users]]</f>
        <v>160</v>
      </c>
      <c r="Q485">
        <f>IF(Table1[[#This Row],[Sales Month]]=MAX(Table1[Sales Month]),Table1[[#This Row],[Upsell $ Per Non-Paying User]]*Table1[[#This Row],[Non-Paying Users]],0)</f>
        <v>0</v>
      </c>
      <c r="R485" t="str" cm="1">
        <f t="array" ref="R485">_xlfn.IFS(Table1[[#This Row],[Current Upsell $]]=0," ",Table1[[#This Row],[Current Upsell $]]&gt;=400,"High",Table1[[#This Row],[Current Upsell $]]&gt;=100,"Medium",Table1[[#This Row],[Current Upsell $]]&lt;100,"Low")</f>
        <v xml:space="preserve"> </v>
      </c>
      <c r="S485" t="str">
        <f>_xlfn.CONCAT(Table1[[#This Row],[Subscription Type]]," ",Table1[[#This Row],[Upsell Priorities ]], " ",TEXT(Table1[[#This Row],[Current Upsell $]],"$#,#"))</f>
        <v>Premium   $</v>
      </c>
      <c r="T485">
        <f>COUNTIF(Table1[Sales Month],Table1[[#This Row],[Sales Month]])</f>
        <v>76</v>
      </c>
    </row>
    <row r="486" spans="1:20" x14ac:dyDescent="0.2">
      <c r="A486">
        <v>100039</v>
      </c>
      <c r="B486" t="s">
        <v>0</v>
      </c>
      <c r="D486" s="1"/>
      <c r="E486" s="1"/>
      <c r="F486">
        <v>40</v>
      </c>
      <c r="G486">
        <v>55</v>
      </c>
      <c r="H486" s="1">
        <v>43983</v>
      </c>
      <c r="I486" s="1">
        <v>44378</v>
      </c>
      <c r="J486">
        <v>13</v>
      </c>
      <c r="K486">
        <v>0</v>
      </c>
      <c r="L486" s="1">
        <v>44044</v>
      </c>
      <c r="M486">
        <v>400</v>
      </c>
      <c r="N486" s="8" cm="1">
        <f t="array" ref="N486">_xlfn.SWITCH(Table1[[#This Row],[Subscription Type]],"Basic",10,"Premium",10,"Business",25,"Enterprise",27)</f>
        <v>10</v>
      </c>
      <c r="O486" s="9">
        <f>IF(Table1[[#This Row],[Number of Users]]-Table1[[#This Row],[Licenses Bought]]&lt;0, 0, Table1[[#This Row],[Number of Users]]-Table1[[#This Row],[Licenses Bought]])</f>
        <v>15</v>
      </c>
      <c r="P486" s="8">
        <f>Table1[[#This Row],[Upsell $ Per Non-Paying User]] * Table1[[#This Row],[Non-Paying Users]]</f>
        <v>150</v>
      </c>
      <c r="Q486">
        <f>IF(Table1[[#This Row],[Sales Month]]=MAX(Table1[Sales Month]),Table1[[#This Row],[Upsell $ Per Non-Paying User]]*Table1[[#This Row],[Non-Paying Users]],0)</f>
        <v>0</v>
      </c>
      <c r="R486" t="str" cm="1">
        <f t="array" ref="R486">_xlfn.IFS(Table1[[#This Row],[Current Upsell $]]=0," ",Table1[[#This Row],[Current Upsell $]]&gt;=400,"High",Table1[[#This Row],[Current Upsell $]]&gt;=100,"Medium",Table1[[#This Row],[Current Upsell $]]&lt;100,"Low")</f>
        <v xml:space="preserve"> </v>
      </c>
      <c r="S486" t="str">
        <f>_xlfn.CONCAT(Table1[[#This Row],[Subscription Type]]," ",Table1[[#This Row],[Upsell Priorities ]], " ",TEXT(Table1[[#This Row],[Current Upsell $]],"$#,#"))</f>
        <v>Premium   $</v>
      </c>
      <c r="T486">
        <f>COUNTIF(Table1[Sales Month],Table1[[#This Row],[Sales Month]])</f>
        <v>104</v>
      </c>
    </row>
    <row r="487" spans="1:20" x14ac:dyDescent="0.2">
      <c r="A487">
        <v>100039</v>
      </c>
      <c r="B487" t="s">
        <v>0</v>
      </c>
      <c r="D487" s="1"/>
      <c r="E487" s="1"/>
      <c r="F487">
        <v>40</v>
      </c>
      <c r="G487">
        <v>45</v>
      </c>
      <c r="H487" s="1">
        <v>43983</v>
      </c>
      <c r="I487" s="1">
        <v>44378</v>
      </c>
      <c r="J487">
        <v>13</v>
      </c>
      <c r="K487">
        <v>0</v>
      </c>
      <c r="L487" s="1">
        <v>44075</v>
      </c>
      <c r="M487">
        <v>400</v>
      </c>
      <c r="N487" s="8" cm="1">
        <f t="array" ref="N487">_xlfn.SWITCH(Table1[[#This Row],[Subscription Type]],"Basic",10,"Premium",10,"Business",25,"Enterprise",27)</f>
        <v>10</v>
      </c>
      <c r="O487" s="9">
        <f>IF(Table1[[#This Row],[Number of Users]]-Table1[[#This Row],[Licenses Bought]]&lt;0, 0, Table1[[#This Row],[Number of Users]]-Table1[[#This Row],[Licenses Bought]])</f>
        <v>5</v>
      </c>
      <c r="P487" s="8">
        <f>Table1[[#This Row],[Upsell $ Per Non-Paying User]] * Table1[[#This Row],[Non-Paying Users]]</f>
        <v>50</v>
      </c>
      <c r="Q487">
        <f>IF(Table1[[#This Row],[Sales Month]]=MAX(Table1[Sales Month]),Table1[[#This Row],[Upsell $ Per Non-Paying User]]*Table1[[#This Row],[Non-Paying Users]],0)</f>
        <v>0</v>
      </c>
      <c r="R487" t="str" cm="1">
        <f t="array" ref="R487">_xlfn.IFS(Table1[[#This Row],[Current Upsell $]]=0," ",Table1[[#This Row],[Current Upsell $]]&gt;=400,"High",Table1[[#This Row],[Current Upsell $]]&gt;=100,"Medium",Table1[[#This Row],[Current Upsell $]]&lt;100,"Low")</f>
        <v xml:space="preserve"> </v>
      </c>
      <c r="S487" t="str">
        <f>_xlfn.CONCAT(Table1[[#This Row],[Subscription Type]]," ",Table1[[#This Row],[Upsell Priorities ]], " ",TEXT(Table1[[#This Row],[Current Upsell $]],"$#,#"))</f>
        <v>Premium   $</v>
      </c>
      <c r="T487">
        <f>COUNTIF(Table1[Sales Month],Table1[[#This Row],[Sales Month]])</f>
        <v>137</v>
      </c>
    </row>
    <row r="488" spans="1:20" x14ac:dyDescent="0.2">
      <c r="A488">
        <v>100039</v>
      </c>
      <c r="B488" t="s">
        <v>0</v>
      </c>
      <c r="D488" s="1"/>
      <c r="E488" s="1"/>
      <c r="F488">
        <v>40</v>
      </c>
      <c r="G488">
        <v>43</v>
      </c>
      <c r="H488" s="1">
        <v>43983</v>
      </c>
      <c r="I488" s="1">
        <v>44378</v>
      </c>
      <c r="J488">
        <v>13</v>
      </c>
      <c r="K488">
        <v>0</v>
      </c>
      <c r="L488" s="1">
        <v>44105</v>
      </c>
      <c r="M488">
        <v>400</v>
      </c>
      <c r="N488" s="8" cm="1">
        <f t="array" ref="N488">_xlfn.SWITCH(Table1[[#This Row],[Subscription Type]],"Basic",10,"Premium",10,"Business",25,"Enterprise",27)</f>
        <v>10</v>
      </c>
      <c r="O488" s="9">
        <f>IF(Table1[[#This Row],[Number of Users]]-Table1[[#This Row],[Licenses Bought]]&lt;0, 0, Table1[[#This Row],[Number of Users]]-Table1[[#This Row],[Licenses Bought]])</f>
        <v>3</v>
      </c>
      <c r="P488" s="8">
        <f>Table1[[#This Row],[Upsell $ Per Non-Paying User]] * Table1[[#This Row],[Non-Paying Users]]</f>
        <v>30</v>
      </c>
      <c r="Q488">
        <f>IF(Table1[[#This Row],[Sales Month]]=MAX(Table1[Sales Month]),Table1[[#This Row],[Upsell $ Per Non-Paying User]]*Table1[[#This Row],[Non-Paying Users]],0)</f>
        <v>0</v>
      </c>
      <c r="R488" t="str" cm="1">
        <f t="array" ref="R488">_xlfn.IFS(Table1[[#This Row],[Current Upsell $]]=0," ",Table1[[#This Row],[Current Upsell $]]&gt;=400,"High",Table1[[#This Row],[Current Upsell $]]&gt;=100,"Medium",Table1[[#This Row],[Current Upsell $]]&lt;100,"Low")</f>
        <v xml:space="preserve"> </v>
      </c>
      <c r="S488" t="str">
        <f>_xlfn.CONCAT(Table1[[#This Row],[Subscription Type]]," ",Table1[[#This Row],[Upsell Priorities ]], " ",TEXT(Table1[[#This Row],[Current Upsell $]],"$#,#"))</f>
        <v>Premium   $</v>
      </c>
      <c r="T488">
        <f>COUNTIF(Table1[Sales Month],Table1[[#This Row],[Sales Month]])</f>
        <v>147</v>
      </c>
    </row>
    <row r="489" spans="1:20" x14ac:dyDescent="0.2">
      <c r="A489">
        <v>100039</v>
      </c>
      <c r="B489" t="s">
        <v>0</v>
      </c>
      <c r="D489" s="1"/>
      <c r="E489" s="1"/>
      <c r="F489">
        <v>40</v>
      </c>
      <c r="G489">
        <v>37</v>
      </c>
      <c r="H489" s="1">
        <v>43983</v>
      </c>
      <c r="I489" s="1">
        <v>44378</v>
      </c>
      <c r="J489">
        <v>13</v>
      </c>
      <c r="K489">
        <v>0</v>
      </c>
      <c r="L489" s="1">
        <v>44136</v>
      </c>
      <c r="M489">
        <v>400</v>
      </c>
      <c r="N489" s="8" cm="1">
        <f t="array" ref="N489">_xlfn.SWITCH(Table1[[#This Row],[Subscription Type]],"Basic",10,"Premium",10,"Business",25,"Enterprise",27)</f>
        <v>10</v>
      </c>
      <c r="O489" s="9">
        <f>IF(Table1[[#This Row],[Number of Users]]-Table1[[#This Row],[Licenses Bought]]&lt;0, 0, Table1[[#This Row],[Number of Users]]-Table1[[#This Row],[Licenses Bought]])</f>
        <v>0</v>
      </c>
      <c r="P489" s="8">
        <f>Table1[[#This Row],[Upsell $ Per Non-Paying User]] * Table1[[#This Row],[Non-Paying Users]]</f>
        <v>0</v>
      </c>
      <c r="Q489">
        <f>IF(Table1[[#This Row],[Sales Month]]=MAX(Table1[Sales Month]),Table1[[#This Row],[Upsell $ Per Non-Paying User]]*Table1[[#This Row],[Non-Paying Users]],0)</f>
        <v>0</v>
      </c>
      <c r="R489" t="str" cm="1">
        <f t="array" ref="R489">_xlfn.IFS(Table1[[#This Row],[Current Upsell $]]=0," ",Table1[[#This Row],[Current Upsell $]]&gt;=400,"High",Table1[[#This Row],[Current Upsell $]]&gt;=100,"Medium",Table1[[#This Row],[Current Upsell $]]&lt;100,"Low")</f>
        <v xml:space="preserve"> </v>
      </c>
      <c r="S489" t="str">
        <f>_xlfn.CONCAT(Table1[[#This Row],[Subscription Type]]," ",Table1[[#This Row],[Upsell Priorities ]], " ",TEXT(Table1[[#This Row],[Current Upsell $]],"$#,#"))</f>
        <v>Premium   $</v>
      </c>
      <c r="T489">
        <f>COUNTIF(Table1[Sales Month],Table1[[#This Row],[Sales Month]])</f>
        <v>146</v>
      </c>
    </row>
    <row r="490" spans="1:20" x14ac:dyDescent="0.2">
      <c r="A490">
        <v>100039</v>
      </c>
      <c r="B490" t="s">
        <v>0</v>
      </c>
      <c r="D490" s="1"/>
      <c r="E490" s="1"/>
      <c r="F490">
        <v>40</v>
      </c>
      <c r="G490">
        <v>61</v>
      </c>
      <c r="H490" s="1">
        <v>43983</v>
      </c>
      <c r="I490" s="1">
        <v>44378</v>
      </c>
      <c r="J490">
        <v>13</v>
      </c>
      <c r="K490">
        <v>0</v>
      </c>
      <c r="L490" s="1">
        <v>44166</v>
      </c>
      <c r="M490">
        <v>400</v>
      </c>
      <c r="N490" s="8" cm="1">
        <f t="array" ref="N490">_xlfn.SWITCH(Table1[[#This Row],[Subscription Type]],"Basic",10,"Premium",10,"Business",25,"Enterprise",27)</f>
        <v>10</v>
      </c>
      <c r="O490" s="9">
        <f>IF(Table1[[#This Row],[Number of Users]]-Table1[[#This Row],[Licenses Bought]]&lt;0, 0, Table1[[#This Row],[Number of Users]]-Table1[[#This Row],[Licenses Bought]])</f>
        <v>21</v>
      </c>
      <c r="P490" s="8">
        <f>Table1[[#This Row],[Upsell $ Per Non-Paying User]] * Table1[[#This Row],[Non-Paying Users]]</f>
        <v>210</v>
      </c>
      <c r="Q490">
        <f>IF(Table1[[#This Row],[Sales Month]]=MAX(Table1[Sales Month]),Table1[[#This Row],[Upsell $ Per Non-Paying User]]*Table1[[#This Row],[Non-Paying Users]],0)</f>
        <v>0</v>
      </c>
      <c r="R490" t="str" cm="1">
        <f t="array" ref="R490">_xlfn.IFS(Table1[[#This Row],[Current Upsell $]]=0," ",Table1[[#This Row],[Current Upsell $]]&gt;=400,"High",Table1[[#This Row],[Current Upsell $]]&gt;=100,"Medium",Table1[[#This Row],[Current Upsell $]]&lt;100,"Low")</f>
        <v xml:space="preserve"> </v>
      </c>
      <c r="S490" t="str">
        <f>_xlfn.CONCAT(Table1[[#This Row],[Subscription Type]]," ",Table1[[#This Row],[Upsell Priorities ]], " ",TEXT(Table1[[#This Row],[Current Upsell $]],"$#,#"))</f>
        <v>Premium   $</v>
      </c>
      <c r="T490">
        <f>COUNTIF(Table1[Sales Month],Table1[[#This Row],[Sales Month]])</f>
        <v>153</v>
      </c>
    </row>
    <row r="491" spans="1:20" x14ac:dyDescent="0.2">
      <c r="A491">
        <v>100039</v>
      </c>
      <c r="B491" t="s">
        <v>0</v>
      </c>
      <c r="D491" s="1"/>
      <c r="E491" s="1"/>
      <c r="F491">
        <v>40</v>
      </c>
      <c r="G491">
        <v>42</v>
      </c>
      <c r="H491" s="1">
        <v>43983</v>
      </c>
      <c r="I491" s="1">
        <v>44378</v>
      </c>
      <c r="J491">
        <v>13</v>
      </c>
      <c r="K491">
        <v>0</v>
      </c>
      <c r="L491" s="1">
        <v>44197</v>
      </c>
      <c r="M491">
        <v>400</v>
      </c>
      <c r="N491" s="8" cm="1">
        <f t="array" ref="N491">_xlfn.SWITCH(Table1[[#This Row],[Subscription Type]],"Basic",10,"Premium",10,"Business",25,"Enterprise",27)</f>
        <v>10</v>
      </c>
      <c r="O491" s="9">
        <f>IF(Table1[[#This Row],[Number of Users]]-Table1[[#This Row],[Licenses Bought]]&lt;0, 0, Table1[[#This Row],[Number of Users]]-Table1[[#This Row],[Licenses Bought]])</f>
        <v>2</v>
      </c>
      <c r="P491" s="8">
        <f>Table1[[#This Row],[Upsell $ Per Non-Paying User]] * Table1[[#This Row],[Non-Paying Users]]</f>
        <v>20</v>
      </c>
      <c r="Q491">
        <f>IF(Table1[[#This Row],[Sales Month]]=MAX(Table1[Sales Month]),Table1[[#This Row],[Upsell $ Per Non-Paying User]]*Table1[[#This Row],[Non-Paying Users]],0)</f>
        <v>0</v>
      </c>
      <c r="R491" t="str" cm="1">
        <f t="array" ref="R491">_xlfn.IFS(Table1[[#This Row],[Current Upsell $]]=0," ",Table1[[#This Row],[Current Upsell $]]&gt;=400,"High",Table1[[#This Row],[Current Upsell $]]&gt;=100,"Medium",Table1[[#This Row],[Current Upsell $]]&lt;100,"Low")</f>
        <v xml:space="preserve"> </v>
      </c>
      <c r="S491" t="str">
        <f>_xlfn.CONCAT(Table1[[#This Row],[Subscription Type]]," ",Table1[[#This Row],[Upsell Priorities ]], " ",TEXT(Table1[[#This Row],[Current Upsell $]],"$#,#"))</f>
        <v>Premium   $</v>
      </c>
      <c r="T491">
        <f>COUNTIF(Table1[Sales Month],Table1[[#This Row],[Sales Month]])</f>
        <v>158</v>
      </c>
    </row>
    <row r="492" spans="1:20" x14ac:dyDescent="0.2">
      <c r="A492">
        <v>100039</v>
      </c>
      <c r="B492" t="s">
        <v>0</v>
      </c>
      <c r="D492" s="1"/>
      <c r="E492" s="1"/>
      <c r="F492">
        <v>40</v>
      </c>
      <c r="G492">
        <v>46</v>
      </c>
      <c r="H492" s="1">
        <v>43983</v>
      </c>
      <c r="I492" s="1">
        <v>44378</v>
      </c>
      <c r="J492">
        <v>13</v>
      </c>
      <c r="K492">
        <v>0</v>
      </c>
      <c r="L492" s="1">
        <v>44228</v>
      </c>
      <c r="M492">
        <v>400</v>
      </c>
      <c r="N492" s="8" cm="1">
        <f t="array" ref="N492">_xlfn.SWITCH(Table1[[#This Row],[Subscription Type]],"Basic",10,"Premium",10,"Business",25,"Enterprise",27)</f>
        <v>10</v>
      </c>
      <c r="O492" s="9">
        <f>IF(Table1[[#This Row],[Number of Users]]-Table1[[#This Row],[Licenses Bought]]&lt;0, 0, Table1[[#This Row],[Number of Users]]-Table1[[#This Row],[Licenses Bought]])</f>
        <v>6</v>
      </c>
      <c r="P492" s="8">
        <f>Table1[[#This Row],[Upsell $ Per Non-Paying User]] * Table1[[#This Row],[Non-Paying Users]]</f>
        <v>60</v>
      </c>
      <c r="Q492">
        <f>IF(Table1[[#This Row],[Sales Month]]=MAX(Table1[Sales Month]),Table1[[#This Row],[Upsell $ Per Non-Paying User]]*Table1[[#This Row],[Non-Paying Users]],0)</f>
        <v>0</v>
      </c>
      <c r="R492" t="str" cm="1">
        <f t="array" ref="R492">_xlfn.IFS(Table1[[#This Row],[Current Upsell $]]=0," ",Table1[[#This Row],[Current Upsell $]]&gt;=400,"High",Table1[[#This Row],[Current Upsell $]]&gt;=100,"Medium",Table1[[#This Row],[Current Upsell $]]&lt;100,"Low")</f>
        <v xml:space="preserve"> </v>
      </c>
      <c r="S492" t="str">
        <f>_xlfn.CONCAT(Table1[[#This Row],[Subscription Type]]," ",Table1[[#This Row],[Upsell Priorities ]], " ",TEXT(Table1[[#This Row],[Current Upsell $]],"$#,#"))</f>
        <v>Premium   $</v>
      </c>
      <c r="T492">
        <f>COUNTIF(Table1[Sales Month],Table1[[#This Row],[Sales Month]])</f>
        <v>175</v>
      </c>
    </row>
    <row r="493" spans="1:20" x14ac:dyDescent="0.2">
      <c r="A493">
        <v>100039</v>
      </c>
      <c r="B493" t="s">
        <v>0</v>
      </c>
      <c r="D493" s="1"/>
      <c r="E493" s="1"/>
      <c r="F493">
        <v>40</v>
      </c>
      <c r="G493">
        <v>57</v>
      </c>
      <c r="H493" s="1">
        <v>43983</v>
      </c>
      <c r="I493" s="1">
        <v>44378</v>
      </c>
      <c r="J493">
        <v>13</v>
      </c>
      <c r="K493">
        <v>0</v>
      </c>
      <c r="L493" s="1">
        <v>44256</v>
      </c>
      <c r="M493">
        <v>400</v>
      </c>
      <c r="N493" s="8" cm="1">
        <f t="array" ref="N493">_xlfn.SWITCH(Table1[[#This Row],[Subscription Type]],"Basic",10,"Premium",10,"Business",25,"Enterprise",27)</f>
        <v>10</v>
      </c>
      <c r="O493" s="9">
        <f>IF(Table1[[#This Row],[Number of Users]]-Table1[[#This Row],[Licenses Bought]]&lt;0, 0, Table1[[#This Row],[Number of Users]]-Table1[[#This Row],[Licenses Bought]])</f>
        <v>17</v>
      </c>
      <c r="P493" s="8">
        <f>Table1[[#This Row],[Upsell $ Per Non-Paying User]] * Table1[[#This Row],[Non-Paying Users]]</f>
        <v>170</v>
      </c>
      <c r="Q493">
        <f>IF(Table1[[#This Row],[Sales Month]]=MAX(Table1[Sales Month]),Table1[[#This Row],[Upsell $ Per Non-Paying User]]*Table1[[#This Row],[Non-Paying Users]],0)</f>
        <v>0</v>
      </c>
      <c r="R493" t="str" cm="1">
        <f t="array" ref="R493">_xlfn.IFS(Table1[[#This Row],[Current Upsell $]]=0," ",Table1[[#This Row],[Current Upsell $]]&gt;=400,"High",Table1[[#This Row],[Current Upsell $]]&gt;=100,"Medium",Table1[[#This Row],[Current Upsell $]]&lt;100,"Low")</f>
        <v xml:space="preserve"> </v>
      </c>
      <c r="S493" t="str">
        <f>_xlfn.CONCAT(Table1[[#This Row],[Subscription Type]]," ",Table1[[#This Row],[Upsell Priorities ]], " ",TEXT(Table1[[#This Row],[Current Upsell $]],"$#,#"))</f>
        <v>Premium   $</v>
      </c>
      <c r="T493">
        <f>COUNTIF(Table1[Sales Month],Table1[[#This Row],[Sales Month]])</f>
        <v>194</v>
      </c>
    </row>
    <row r="494" spans="1:20" x14ac:dyDescent="0.2">
      <c r="A494">
        <v>100039</v>
      </c>
      <c r="B494" t="s">
        <v>0</v>
      </c>
      <c r="D494" s="1"/>
      <c r="E494" s="1"/>
      <c r="F494">
        <v>40</v>
      </c>
      <c r="G494">
        <v>45</v>
      </c>
      <c r="H494" s="1">
        <v>43983</v>
      </c>
      <c r="I494" s="1">
        <v>44378</v>
      </c>
      <c r="J494">
        <v>13</v>
      </c>
      <c r="K494">
        <v>0</v>
      </c>
      <c r="L494" s="1">
        <v>44287</v>
      </c>
      <c r="M494">
        <v>400</v>
      </c>
      <c r="N494" s="8" cm="1">
        <f t="array" ref="N494">_xlfn.SWITCH(Table1[[#This Row],[Subscription Type]],"Basic",10,"Premium",10,"Business",25,"Enterprise",27)</f>
        <v>10</v>
      </c>
      <c r="O494" s="9">
        <f>IF(Table1[[#This Row],[Number of Users]]-Table1[[#This Row],[Licenses Bought]]&lt;0, 0, Table1[[#This Row],[Number of Users]]-Table1[[#This Row],[Licenses Bought]])</f>
        <v>5</v>
      </c>
      <c r="P494" s="8">
        <f>Table1[[#This Row],[Upsell $ Per Non-Paying User]] * Table1[[#This Row],[Non-Paying Users]]</f>
        <v>50</v>
      </c>
      <c r="Q494">
        <f>IF(Table1[[#This Row],[Sales Month]]=MAX(Table1[Sales Month]),Table1[[#This Row],[Upsell $ Per Non-Paying User]]*Table1[[#This Row],[Non-Paying Users]],0)</f>
        <v>0</v>
      </c>
      <c r="R494" t="str" cm="1">
        <f t="array" ref="R494">_xlfn.IFS(Table1[[#This Row],[Current Upsell $]]=0," ",Table1[[#This Row],[Current Upsell $]]&gt;=400,"High",Table1[[#This Row],[Current Upsell $]]&gt;=100,"Medium",Table1[[#This Row],[Current Upsell $]]&lt;100,"Low")</f>
        <v xml:space="preserve"> </v>
      </c>
      <c r="S494" t="str">
        <f>_xlfn.CONCAT(Table1[[#This Row],[Subscription Type]]," ",Table1[[#This Row],[Upsell Priorities ]], " ",TEXT(Table1[[#This Row],[Current Upsell $]],"$#,#"))</f>
        <v>Premium   $</v>
      </c>
      <c r="T494">
        <f>COUNTIF(Table1[Sales Month],Table1[[#This Row],[Sales Month]])</f>
        <v>208</v>
      </c>
    </row>
    <row r="495" spans="1:20" x14ac:dyDescent="0.2">
      <c r="A495">
        <v>100039</v>
      </c>
      <c r="B495" t="s">
        <v>0</v>
      </c>
      <c r="D495" s="1"/>
      <c r="E495" s="1"/>
      <c r="F495">
        <v>40</v>
      </c>
      <c r="G495">
        <v>45</v>
      </c>
      <c r="H495" s="1">
        <v>43983</v>
      </c>
      <c r="I495" s="1">
        <v>44378</v>
      </c>
      <c r="J495">
        <v>13</v>
      </c>
      <c r="K495">
        <v>0</v>
      </c>
      <c r="L495" s="1">
        <v>44317</v>
      </c>
      <c r="M495">
        <v>400</v>
      </c>
      <c r="N495" s="8" cm="1">
        <f t="array" ref="N495">_xlfn.SWITCH(Table1[[#This Row],[Subscription Type]],"Basic",10,"Premium",10,"Business",25,"Enterprise",27)</f>
        <v>10</v>
      </c>
      <c r="O495" s="9">
        <f>IF(Table1[[#This Row],[Number of Users]]-Table1[[#This Row],[Licenses Bought]]&lt;0, 0, Table1[[#This Row],[Number of Users]]-Table1[[#This Row],[Licenses Bought]])</f>
        <v>5</v>
      </c>
      <c r="P495" s="8">
        <f>Table1[[#This Row],[Upsell $ Per Non-Paying User]] * Table1[[#This Row],[Non-Paying Users]]</f>
        <v>50</v>
      </c>
      <c r="Q495">
        <f>IF(Table1[[#This Row],[Sales Month]]=MAX(Table1[Sales Month]),Table1[[#This Row],[Upsell $ Per Non-Paying User]]*Table1[[#This Row],[Non-Paying Users]],0)</f>
        <v>0</v>
      </c>
      <c r="R495" t="str" cm="1">
        <f t="array" ref="R495">_xlfn.IFS(Table1[[#This Row],[Current Upsell $]]=0," ",Table1[[#This Row],[Current Upsell $]]&gt;=400,"High",Table1[[#This Row],[Current Upsell $]]&gt;=100,"Medium",Table1[[#This Row],[Current Upsell $]]&lt;100,"Low")</f>
        <v xml:space="preserve"> </v>
      </c>
      <c r="S495" t="str">
        <f>_xlfn.CONCAT(Table1[[#This Row],[Subscription Type]]," ",Table1[[#This Row],[Upsell Priorities ]], " ",TEXT(Table1[[#This Row],[Current Upsell $]],"$#,#"))</f>
        <v>Premium   $</v>
      </c>
      <c r="T495">
        <f>COUNTIF(Table1[Sales Month],Table1[[#This Row],[Sales Month]])</f>
        <v>249</v>
      </c>
    </row>
    <row r="496" spans="1:20" x14ac:dyDescent="0.2">
      <c r="A496">
        <v>100039</v>
      </c>
      <c r="B496" t="s">
        <v>0</v>
      </c>
      <c r="D496" s="1"/>
      <c r="E496" s="1"/>
      <c r="F496">
        <v>40</v>
      </c>
      <c r="G496">
        <v>51</v>
      </c>
      <c r="H496" s="1">
        <v>43983</v>
      </c>
      <c r="I496" s="1">
        <v>44378</v>
      </c>
      <c r="J496">
        <v>13</v>
      </c>
      <c r="K496">
        <v>0</v>
      </c>
      <c r="L496" s="1">
        <v>44348</v>
      </c>
      <c r="M496">
        <v>400</v>
      </c>
      <c r="N496" s="8" cm="1">
        <f t="array" ref="N496">_xlfn.SWITCH(Table1[[#This Row],[Subscription Type]],"Basic",10,"Premium",10,"Business",25,"Enterprise",27)</f>
        <v>10</v>
      </c>
      <c r="O496" s="9">
        <f>IF(Table1[[#This Row],[Number of Users]]-Table1[[#This Row],[Licenses Bought]]&lt;0, 0, Table1[[#This Row],[Number of Users]]-Table1[[#This Row],[Licenses Bought]])</f>
        <v>11</v>
      </c>
      <c r="P496" s="8">
        <f>Table1[[#This Row],[Upsell $ Per Non-Paying User]] * Table1[[#This Row],[Non-Paying Users]]</f>
        <v>110</v>
      </c>
      <c r="Q496">
        <f>IF(Table1[[#This Row],[Sales Month]]=MAX(Table1[Sales Month]),Table1[[#This Row],[Upsell $ Per Non-Paying User]]*Table1[[#This Row],[Non-Paying Users]],0)</f>
        <v>110</v>
      </c>
      <c r="R496" t="str" cm="1">
        <f t="array" ref="R496">_xlfn.IFS(Table1[[#This Row],[Current Upsell $]]=0," ",Table1[[#This Row],[Current Upsell $]]&gt;=400,"High",Table1[[#This Row],[Current Upsell $]]&gt;=100,"Medium",Table1[[#This Row],[Current Upsell $]]&lt;100,"Low")</f>
        <v>Medium</v>
      </c>
      <c r="S496" t="str">
        <f>_xlfn.CONCAT(Table1[[#This Row],[Subscription Type]]," ",Table1[[#This Row],[Upsell Priorities ]], " ",TEXT(Table1[[#This Row],[Current Upsell $]],"$#,#"))</f>
        <v>Premium Medium $110</v>
      </c>
      <c r="T496">
        <f>COUNTIF(Table1[Sales Month],Table1[[#This Row],[Sales Month]])</f>
        <v>307</v>
      </c>
    </row>
    <row r="497" spans="1:20" x14ac:dyDescent="0.2">
      <c r="A497">
        <v>100040</v>
      </c>
      <c r="B497" t="s">
        <v>3</v>
      </c>
      <c r="D497" s="1"/>
      <c r="E497" s="1"/>
      <c r="F497">
        <v>0</v>
      </c>
      <c r="G497">
        <v>48</v>
      </c>
      <c r="H497" s="1">
        <v>43983</v>
      </c>
      <c r="I497" s="1">
        <v>44378</v>
      </c>
      <c r="J497">
        <v>13</v>
      </c>
      <c r="K497">
        <v>0</v>
      </c>
      <c r="L497" s="1">
        <v>43983</v>
      </c>
      <c r="M497">
        <v>0</v>
      </c>
      <c r="N497" s="8" cm="1">
        <f t="array" ref="N497">_xlfn.SWITCH(Table1[[#This Row],[Subscription Type]],"Basic",10,"Premium",10,"Business",25,"Enterprise",27)</f>
        <v>10</v>
      </c>
      <c r="O497" s="9">
        <f>IF(Table1[[#This Row],[Number of Users]]-Table1[[#This Row],[Licenses Bought]]&lt;0, 0, Table1[[#This Row],[Number of Users]]-Table1[[#This Row],[Licenses Bought]])</f>
        <v>48</v>
      </c>
      <c r="P497" s="8">
        <f>Table1[[#This Row],[Upsell $ Per Non-Paying User]] * Table1[[#This Row],[Non-Paying Users]]</f>
        <v>480</v>
      </c>
      <c r="Q497">
        <f>IF(Table1[[#This Row],[Sales Month]]=MAX(Table1[Sales Month]),Table1[[#This Row],[Upsell $ Per Non-Paying User]]*Table1[[#This Row],[Non-Paying Users]],0)</f>
        <v>0</v>
      </c>
      <c r="R497" t="str" cm="1">
        <f t="array" ref="R497">_xlfn.IFS(Table1[[#This Row],[Current Upsell $]]=0," ",Table1[[#This Row],[Current Upsell $]]&gt;=400,"High",Table1[[#This Row],[Current Upsell $]]&gt;=100,"Medium",Table1[[#This Row],[Current Upsell $]]&lt;100,"Low")</f>
        <v xml:space="preserve"> </v>
      </c>
      <c r="S497" t="str">
        <f>_xlfn.CONCAT(Table1[[#This Row],[Subscription Type]]," ",Table1[[#This Row],[Upsell Priorities ]], " ",TEXT(Table1[[#This Row],[Current Upsell $]],"$#,#"))</f>
        <v>Basic   $</v>
      </c>
      <c r="T497">
        <f>COUNTIF(Table1[Sales Month],Table1[[#This Row],[Sales Month]])</f>
        <v>54</v>
      </c>
    </row>
    <row r="498" spans="1:20" x14ac:dyDescent="0.2">
      <c r="A498">
        <v>100040</v>
      </c>
      <c r="B498" t="s">
        <v>0</v>
      </c>
      <c r="D498" s="1"/>
      <c r="E498" s="1"/>
      <c r="F498">
        <v>16</v>
      </c>
      <c r="G498">
        <v>47</v>
      </c>
      <c r="H498" s="1">
        <v>43983</v>
      </c>
      <c r="I498" s="1">
        <v>44378</v>
      </c>
      <c r="J498">
        <v>13</v>
      </c>
      <c r="K498">
        <v>0</v>
      </c>
      <c r="L498" s="1">
        <v>44013</v>
      </c>
      <c r="M498">
        <v>160</v>
      </c>
      <c r="N498" s="8" cm="1">
        <f t="array" ref="N498">_xlfn.SWITCH(Table1[[#This Row],[Subscription Type]],"Basic",10,"Premium",10,"Business",25,"Enterprise",27)</f>
        <v>10</v>
      </c>
      <c r="O498" s="9">
        <f>IF(Table1[[#This Row],[Number of Users]]-Table1[[#This Row],[Licenses Bought]]&lt;0, 0, Table1[[#This Row],[Number of Users]]-Table1[[#This Row],[Licenses Bought]])</f>
        <v>31</v>
      </c>
      <c r="P498" s="8">
        <f>Table1[[#This Row],[Upsell $ Per Non-Paying User]] * Table1[[#This Row],[Non-Paying Users]]</f>
        <v>310</v>
      </c>
      <c r="Q498">
        <f>IF(Table1[[#This Row],[Sales Month]]=MAX(Table1[Sales Month]),Table1[[#This Row],[Upsell $ Per Non-Paying User]]*Table1[[#This Row],[Non-Paying Users]],0)</f>
        <v>0</v>
      </c>
      <c r="R498" t="str" cm="1">
        <f t="array" ref="R498">_xlfn.IFS(Table1[[#This Row],[Current Upsell $]]=0," ",Table1[[#This Row],[Current Upsell $]]&gt;=400,"High",Table1[[#This Row],[Current Upsell $]]&gt;=100,"Medium",Table1[[#This Row],[Current Upsell $]]&lt;100,"Low")</f>
        <v xml:space="preserve"> </v>
      </c>
      <c r="S498" t="str">
        <f>_xlfn.CONCAT(Table1[[#This Row],[Subscription Type]]," ",Table1[[#This Row],[Upsell Priorities ]], " ",TEXT(Table1[[#This Row],[Current Upsell $]],"$#,#"))</f>
        <v>Premium   $</v>
      </c>
      <c r="T498">
        <f>COUNTIF(Table1[Sales Month],Table1[[#This Row],[Sales Month]])</f>
        <v>76</v>
      </c>
    </row>
    <row r="499" spans="1:20" x14ac:dyDescent="0.2">
      <c r="A499">
        <v>100040</v>
      </c>
      <c r="B499" t="s">
        <v>0</v>
      </c>
      <c r="D499" s="1"/>
      <c r="E499" s="1"/>
      <c r="F499">
        <v>26</v>
      </c>
      <c r="G499">
        <v>37</v>
      </c>
      <c r="H499" s="1">
        <v>43983</v>
      </c>
      <c r="I499" s="1">
        <v>44378</v>
      </c>
      <c r="J499">
        <v>13</v>
      </c>
      <c r="K499">
        <v>0</v>
      </c>
      <c r="L499" s="1">
        <v>44044</v>
      </c>
      <c r="M499">
        <v>260</v>
      </c>
      <c r="N499" s="8" cm="1">
        <f t="array" ref="N499">_xlfn.SWITCH(Table1[[#This Row],[Subscription Type]],"Basic",10,"Premium",10,"Business",25,"Enterprise",27)</f>
        <v>10</v>
      </c>
      <c r="O499" s="9">
        <f>IF(Table1[[#This Row],[Number of Users]]-Table1[[#This Row],[Licenses Bought]]&lt;0, 0, Table1[[#This Row],[Number of Users]]-Table1[[#This Row],[Licenses Bought]])</f>
        <v>11</v>
      </c>
      <c r="P499" s="8">
        <f>Table1[[#This Row],[Upsell $ Per Non-Paying User]] * Table1[[#This Row],[Non-Paying Users]]</f>
        <v>110</v>
      </c>
      <c r="Q499">
        <f>IF(Table1[[#This Row],[Sales Month]]=MAX(Table1[Sales Month]),Table1[[#This Row],[Upsell $ Per Non-Paying User]]*Table1[[#This Row],[Non-Paying Users]],0)</f>
        <v>0</v>
      </c>
      <c r="R499" t="str" cm="1">
        <f t="array" ref="R499">_xlfn.IFS(Table1[[#This Row],[Current Upsell $]]=0," ",Table1[[#This Row],[Current Upsell $]]&gt;=400,"High",Table1[[#This Row],[Current Upsell $]]&gt;=100,"Medium",Table1[[#This Row],[Current Upsell $]]&lt;100,"Low")</f>
        <v xml:space="preserve"> </v>
      </c>
      <c r="S499" t="str">
        <f>_xlfn.CONCAT(Table1[[#This Row],[Subscription Type]]," ",Table1[[#This Row],[Upsell Priorities ]], " ",TEXT(Table1[[#This Row],[Current Upsell $]],"$#,#"))</f>
        <v>Premium   $</v>
      </c>
      <c r="T499">
        <f>COUNTIF(Table1[Sales Month],Table1[[#This Row],[Sales Month]])</f>
        <v>104</v>
      </c>
    </row>
    <row r="500" spans="1:20" x14ac:dyDescent="0.2">
      <c r="A500">
        <v>100040</v>
      </c>
      <c r="B500" t="s">
        <v>0</v>
      </c>
      <c r="D500" s="1"/>
      <c r="E500" s="1"/>
      <c r="F500">
        <v>36</v>
      </c>
      <c r="G500">
        <v>33</v>
      </c>
      <c r="H500" s="1">
        <v>43983</v>
      </c>
      <c r="I500" s="1">
        <v>44378</v>
      </c>
      <c r="J500">
        <v>13</v>
      </c>
      <c r="K500">
        <v>0</v>
      </c>
      <c r="L500" s="1">
        <v>44075</v>
      </c>
      <c r="M500">
        <v>360</v>
      </c>
      <c r="N500" s="8" cm="1">
        <f t="array" ref="N500">_xlfn.SWITCH(Table1[[#This Row],[Subscription Type]],"Basic",10,"Premium",10,"Business",25,"Enterprise",27)</f>
        <v>10</v>
      </c>
      <c r="O500" s="9">
        <f>IF(Table1[[#This Row],[Number of Users]]-Table1[[#This Row],[Licenses Bought]]&lt;0, 0, Table1[[#This Row],[Number of Users]]-Table1[[#This Row],[Licenses Bought]])</f>
        <v>0</v>
      </c>
      <c r="P500" s="8">
        <f>Table1[[#This Row],[Upsell $ Per Non-Paying User]] * Table1[[#This Row],[Non-Paying Users]]</f>
        <v>0</v>
      </c>
      <c r="Q500">
        <f>IF(Table1[[#This Row],[Sales Month]]=MAX(Table1[Sales Month]),Table1[[#This Row],[Upsell $ Per Non-Paying User]]*Table1[[#This Row],[Non-Paying Users]],0)</f>
        <v>0</v>
      </c>
      <c r="R500" t="str" cm="1">
        <f t="array" ref="R500">_xlfn.IFS(Table1[[#This Row],[Current Upsell $]]=0," ",Table1[[#This Row],[Current Upsell $]]&gt;=400,"High",Table1[[#This Row],[Current Upsell $]]&gt;=100,"Medium",Table1[[#This Row],[Current Upsell $]]&lt;100,"Low")</f>
        <v xml:space="preserve"> </v>
      </c>
      <c r="S500" t="str">
        <f>_xlfn.CONCAT(Table1[[#This Row],[Subscription Type]]," ",Table1[[#This Row],[Upsell Priorities ]], " ",TEXT(Table1[[#This Row],[Current Upsell $]],"$#,#"))</f>
        <v>Premium   $</v>
      </c>
      <c r="T500">
        <f>COUNTIF(Table1[Sales Month],Table1[[#This Row],[Sales Month]])</f>
        <v>137</v>
      </c>
    </row>
    <row r="501" spans="1:20" x14ac:dyDescent="0.2">
      <c r="A501">
        <v>100040</v>
      </c>
      <c r="B501" t="s">
        <v>0</v>
      </c>
      <c r="D501" s="1"/>
      <c r="E501" s="1"/>
      <c r="F501">
        <v>36</v>
      </c>
      <c r="G501">
        <v>42</v>
      </c>
      <c r="H501" s="1">
        <v>43983</v>
      </c>
      <c r="I501" s="1">
        <v>44378</v>
      </c>
      <c r="J501">
        <v>13</v>
      </c>
      <c r="K501">
        <v>0</v>
      </c>
      <c r="L501" s="1">
        <v>44105</v>
      </c>
      <c r="M501">
        <v>360</v>
      </c>
      <c r="N501" s="8" cm="1">
        <f t="array" ref="N501">_xlfn.SWITCH(Table1[[#This Row],[Subscription Type]],"Basic",10,"Premium",10,"Business",25,"Enterprise",27)</f>
        <v>10</v>
      </c>
      <c r="O501" s="9">
        <f>IF(Table1[[#This Row],[Number of Users]]-Table1[[#This Row],[Licenses Bought]]&lt;0, 0, Table1[[#This Row],[Number of Users]]-Table1[[#This Row],[Licenses Bought]])</f>
        <v>6</v>
      </c>
      <c r="P501" s="8">
        <f>Table1[[#This Row],[Upsell $ Per Non-Paying User]] * Table1[[#This Row],[Non-Paying Users]]</f>
        <v>60</v>
      </c>
      <c r="Q501">
        <f>IF(Table1[[#This Row],[Sales Month]]=MAX(Table1[Sales Month]),Table1[[#This Row],[Upsell $ Per Non-Paying User]]*Table1[[#This Row],[Non-Paying Users]],0)</f>
        <v>0</v>
      </c>
      <c r="R501" t="str" cm="1">
        <f t="array" ref="R501">_xlfn.IFS(Table1[[#This Row],[Current Upsell $]]=0," ",Table1[[#This Row],[Current Upsell $]]&gt;=400,"High",Table1[[#This Row],[Current Upsell $]]&gt;=100,"Medium",Table1[[#This Row],[Current Upsell $]]&lt;100,"Low")</f>
        <v xml:space="preserve"> </v>
      </c>
      <c r="S501" t="str">
        <f>_xlfn.CONCAT(Table1[[#This Row],[Subscription Type]]," ",Table1[[#This Row],[Upsell Priorities ]], " ",TEXT(Table1[[#This Row],[Current Upsell $]],"$#,#"))</f>
        <v>Premium   $</v>
      </c>
      <c r="T501">
        <f>COUNTIF(Table1[Sales Month],Table1[[#This Row],[Sales Month]])</f>
        <v>147</v>
      </c>
    </row>
    <row r="502" spans="1:20" x14ac:dyDescent="0.2">
      <c r="A502">
        <v>100040</v>
      </c>
      <c r="B502" t="s">
        <v>0</v>
      </c>
      <c r="D502" s="1"/>
      <c r="E502" s="1"/>
      <c r="F502">
        <v>36</v>
      </c>
      <c r="G502">
        <v>47</v>
      </c>
      <c r="H502" s="1">
        <v>43983</v>
      </c>
      <c r="I502" s="1">
        <v>44378</v>
      </c>
      <c r="J502">
        <v>13</v>
      </c>
      <c r="K502">
        <v>0</v>
      </c>
      <c r="L502" s="1">
        <v>44136</v>
      </c>
      <c r="M502">
        <v>360</v>
      </c>
      <c r="N502" s="8" cm="1">
        <f t="array" ref="N502">_xlfn.SWITCH(Table1[[#This Row],[Subscription Type]],"Basic",10,"Premium",10,"Business",25,"Enterprise",27)</f>
        <v>10</v>
      </c>
      <c r="O502" s="9">
        <f>IF(Table1[[#This Row],[Number of Users]]-Table1[[#This Row],[Licenses Bought]]&lt;0, 0, Table1[[#This Row],[Number of Users]]-Table1[[#This Row],[Licenses Bought]])</f>
        <v>11</v>
      </c>
      <c r="P502" s="8">
        <f>Table1[[#This Row],[Upsell $ Per Non-Paying User]] * Table1[[#This Row],[Non-Paying Users]]</f>
        <v>110</v>
      </c>
      <c r="Q502">
        <f>IF(Table1[[#This Row],[Sales Month]]=MAX(Table1[Sales Month]),Table1[[#This Row],[Upsell $ Per Non-Paying User]]*Table1[[#This Row],[Non-Paying Users]],0)</f>
        <v>0</v>
      </c>
      <c r="R502" t="str" cm="1">
        <f t="array" ref="R502">_xlfn.IFS(Table1[[#This Row],[Current Upsell $]]=0," ",Table1[[#This Row],[Current Upsell $]]&gt;=400,"High",Table1[[#This Row],[Current Upsell $]]&gt;=100,"Medium",Table1[[#This Row],[Current Upsell $]]&lt;100,"Low")</f>
        <v xml:space="preserve"> </v>
      </c>
      <c r="S502" t="str">
        <f>_xlfn.CONCAT(Table1[[#This Row],[Subscription Type]]," ",Table1[[#This Row],[Upsell Priorities ]], " ",TEXT(Table1[[#This Row],[Current Upsell $]],"$#,#"))</f>
        <v>Premium   $</v>
      </c>
      <c r="T502">
        <f>COUNTIF(Table1[Sales Month],Table1[[#This Row],[Sales Month]])</f>
        <v>146</v>
      </c>
    </row>
    <row r="503" spans="1:20" x14ac:dyDescent="0.2">
      <c r="A503">
        <v>100040</v>
      </c>
      <c r="B503" t="s">
        <v>0</v>
      </c>
      <c r="D503" s="1"/>
      <c r="E503" s="1"/>
      <c r="F503">
        <v>36</v>
      </c>
      <c r="G503">
        <v>53</v>
      </c>
      <c r="H503" s="1">
        <v>43983</v>
      </c>
      <c r="I503" s="1">
        <v>44378</v>
      </c>
      <c r="J503">
        <v>13</v>
      </c>
      <c r="K503">
        <v>0</v>
      </c>
      <c r="L503" s="1">
        <v>44166</v>
      </c>
      <c r="M503">
        <v>360</v>
      </c>
      <c r="N503" s="8" cm="1">
        <f t="array" ref="N503">_xlfn.SWITCH(Table1[[#This Row],[Subscription Type]],"Basic",10,"Premium",10,"Business",25,"Enterprise",27)</f>
        <v>10</v>
      </c>
      <c r="O503" s="9">
        <f>IF(Table1[[#This Row],[Number of Users]]-Table1[[#This Row],[Licenses Bought]]&lt;0, 0, Table1[[#This Row],[Number of Users]]-Table1[[#This Row],[Licenses Bought]])</f>
        <v>17</v>
      </c>
      <c r="P503" s="8">
        <f>Table1[[#This Row],[Upsell $ Per Non-Paying User]] * Table1[[#This Row],[Non-Paying Users]]</f>
        <v>170</v>
      </c>
      <c r="Q503">
        <f>IF(Table1[[#This Row],[Sales Month]]=MAX(Table1[Sales Month]),Table1[[#This Row],[Upsell $ Per Non-Paying User]]*Table1[[#This Row],[Non-Paying Users]],0)</f>
        <v>0</v>
      </c>
      <c r="R503" t="str" cm="1">
        <f t="array" ref="R503">_xlfn.IFS(Table1[[#This Row],[Current Upsell $]]=0," ",Table1[[#This Row],[Current Upsell $]]&gt;=400,"High",Table1[[#This Row],[Current Upsell $]]&gt;=100,"Medium",Table1[[#This Row],[Current Upsell $]]&lt;100,"Low")</f>
        <v xml:space="preserve"> </v>
      </c>
      <c r="S503" t="str">
        <f>_xlfn.CONCAT(Table1[[#This Row],[Subscription Type]]," ",Table1[[#This Row],[Upsell Priorities ]], " ",TEXT(Table1[[#This Row],[Current Upsell $]],"$#,#"))</f>
        <v>Premium   $</v>
      </c>
      <c r="T503">
        <f>COUNTIF(Table1[Sales Month],Table1[[#This Row],[Sales Month]])</f>
        <v>153</v>
      </c>
    </row>
    <row r="504" spans="1:20" x14ac:dyDescent="0.2">
      <c r="A504">
        <v>100040</v>
      </c>
      <c r="B504" t="s">
        <v>0</v>
      </c>
      <c r="D504" s="1"/>
      <c r="E504" s="1"/>
      <c r="F504">
        <v>36</v>
      </c>
      <c r="G504">
        <v>44</v>
      </c>
      <c r="H504" s="1">
        <v>43983</v>
      </c>
      <c r="I504" s="1">
        <v>44378</v>
      </c>
      <c r="J504">
        <v>13</v>
      </c>
      <c r="K504">
        <v>0</v>
      </c>
      <c r="L504" s="1">
        <v>44197</v>
      </c>
      <c r="M504">
        <v>360</v>
      </c>
      <c r="N504" s="8" cm="1">
        <f t="array" ref="N504">_xlfn.SWITCH(Table1[[#This Row],[Subscription Type]],"Basic",10,"Premium",10,"Business",25,"Enterprise",27)</f>
        <v>10</v>
      </c>
      <c r="O504" s="9">
        <f>IF(Table1[[#This Row],[Number of Users]]-Table1[[#This Row],[Licenses Bought]]&lt;0, 0, Table1[[#This Row],[Number of Users]]-Table1[[#This Row],[Licenses Bought]])</f>
        <v>8</v>
      </c>
      <c r="P504" s="8">
        <f>Table1[[#This Row],[Upsell $ Per Non-Paying User]] * Table1[[#This Row],[Non-Paying Users]]</f>
        <v>80</v>
      </c>
      <c r="Q504">
        <f>IF(Table1[[#This Row],[Sales Month]]=MAX(Table1[Sales Month]),Table1[[#This Row],[Upsell $ Per Non-Paying User]]*Table1[[#This Row],[Non-Paying Users]],0)</f>
        <v>0</v>
      </c>
      <c r="R504" t="str" cm="1">
        <f t="array" ref="R504">_xlfn.IFS(Table1[[#This Row],[Current Upsell $]]=0," ",Table1[[#This Row],[Current Upsell $]]&gt;=400,"High",Table1[[#This Row],[Current Upsell $]]&gt;=100,"Medium",Table1[[#This Row],[Current Upsell $]]&lt;100,"Low")</f>
        <v xml:space="preserve"> </v>
      </c>
      <c r="S504" t="str">
        <f>_xlfn.CONCAT(Table1[[#This Row],[Subscription Type]]," ",Table1[[#This Row],[Upsell Priorities ]], " ",TEXT(Table1[[#This Row],[Current Upsell $]],"$#,#"))</f>
        <v>Premium   $</v>
      </c>
      <c r="T504">
        <f>COUNTIF(Table1[Sales Month],Table1[[#This Row],[Sales Month]])</f>
        <v>158</v>
      </c>
    </row>
    <row r="505" spans="1:20" x14ac:dyDescent="0.2">
      <c r="A505">
        <v>100040</v>
      </c>
      <c r="B505" t="s">
        <v>0</v>
      </c>
      <c r="D505" s="1"/>
      <c r="E505" s="1"/>
      <c r="F505">
        <v>36</v>
      </c>
      <c r="G505">
        <v>31</v>
      </c>
      <c r="H505" s="1">
        <v>43983</v>
      </c>
      <c r="I505" s="1">
        <v>44378</v>
      </c>
      <c r="J505">
        <v>13</v>
      </c>
      <c r="K505">
        <v>0</v>
      </c>
      <c r="L505" s="1">
        <v>44228</v>
      </c>
      <c r="M505">
        <v>360</v>
      </c>
      <c r="N505" s="8" cm="1">
        <f t="array" ref="N505">_xlfn.SWITCH(Table1[[#This Row],[Subscription Type]],"Basic",10,"Premium",10,"Business",25,"Enterprise",27)</f>
        <v>10</v>
      </c>
      <c r="O505" s="9">
        <f>IF(Table1[[#This Row],[Number of Users]]-Table1[[#This Row],[Licenses Bought]]&lt;0, 0, Table1[[#This Row],[Number of Users]]-Table1[[#This Row],[Licenses Bought]])</f>
        <v>0</v>
      </c>
      <c r="P505" s="8">
        <f>Table1[[#This Row],[Upsell $ Per Non-Paying User]] * Table1[[#This Row],[Non-Paying Users]]</f>
        <v>0</v>
      </c>
      <c r="Q505">
        <f>IF(Table1[[#This Row],[Sales Month]]=MAX(Table1[Sales Month]),Table1[[#This Row],[Upsell $ Per Non-Paying User]]*Table1[[#This Row],[Non-Paying Users]],0)</f>
        <v>0</v>
      </c>
      <c r="R505" t="str" cm="1">
        <f t="array" ref="R505">_xlfn.IFS(Table1[[#This Row],[Current Upsell $]]=0," ",Table1[[#This Row],[Current Upsell $]]&gt;=400,"High",Table1[[#This Row],[Current Upsell $]]&gt;=100,"Medium",Table1[[#This Row],[Current Upsell $]]&lt;100,"Low")</f>
        <v xml:space="preserve"> </v>
      </c>
      <c r="S505" t="str">
        <f>_xlfn.CONCAT(Table1[[#This Row],[Subscription Type]]," ",Table1[[#This Row],[Upsell Priorities ]], " ",TEXT(Table1[[#This Row],[Current Upsell $]],"$#,#"))</f>
        <v>Premium   $</v>
      </c>
      <c r="T505">
        <f>COUNTIF(Table1[Sales Month],Table1[[#This Row],[Sales Month]])</f>
        <v>175</v>
      </c>
    </row>
    <row r="506" spans="1:20" x14ac:dyDescent="0.2">
      <c r="A506">
        <v>100040</v>
      </c>
      <c r="B506" t="s">
        <v>0</v>
      </c>
      <c r="D506" s="1"/>
      <c r="E506" s="1"/>
      <c r="F506">
        <v>36</v>
      </c>
      <c r="G506">
        <v>41</v>
      </c>
      <c r="H506" s="1">
        <v>43983</v>
      </c>
      <c r="I506" s="1">
        <v>44378</v>
      </c>
      <c r="J506">
        <v>13</v>
      </c>
      <c r="K506">
        <v>0</v>
      </c>
      <c r="L506" s="1">
        <v>44256</v>
      </c>
      <c r="M506">
        <v>360</v>
      </c>
      <c r="N506" s="8" cm="1">
        <f t="array" ref="N506">_xlfn.SWITCH(Table1[[#This Row],[Subscription Type]],"Basic",10,"Premium",10,"Business",25,"Enterprise",27)</f>
        <v>10</v>
      </c>
      <c r="O506" s="9">
        <f>IF(Table1[[#This Row],[Number of Users]]-Table1[[#This Row],[Licenses Bought]]&lt;0, 0, Table1[[#This Row],[Number of Users]]-Table1[[#This Row],[Licenses Bought]])</f>
        <v>5</v>
      </c>
      <c r="P506" s="8">
        <f>Table1[[#This Row],[Upsell $ Per Non-Paying User]] * Table1[[#This Row],[Non-Paying Users]]</f>
        <v>50</v>
      </c>
      <c r="Q506">
        <f>IF(Table1[[#This Row],[Sales Month]]=MAX(Table1[Sales Month]),Table1[[#This Row],[Upsell $ Per Non-Paying User]]*Table1[[#This Row],[Non-Paying Users]],0)</f>
        <v>0</v>
      </c>
      <c r="R506" t="str" cm="1">
        <f t="array" ref="R506">_xlfn.IFS(Table1[[#This Row],[Current Upsell $]]=0," ",Table1[[#This Row],[Current Upsell $]]&gt;=400,"High",Table1[[#This Row],[Current Upsell $]]&gt;=100,"Medium",Table1[[#This Row],[Current Upsell $]]&lt;100,"Low")</f>
        <v xml:space="preserve"> </v>
      </c>
      <c r="S506" t="str">
        <f>_xlfn.CONCAT(Table1[[#This Row],[Subscription Type]]," ",Table1[[#This Row],[Upsell Priorities ]], " ",TEXT(Table1[[#This Row],[Current Upsell $]],"$#,#"))</f>
        <v>Premium   $</v>
      </c>
      <c r="T506">
        <f>COUNTIF(Table1[Sales Month],Table1[[#This Row],[Sales Month]])</f>
        <v>194</v>
      </c>
    </row>
    <row r="507" spans="1:20" x14ac:dyDescent="0.2">
      <c r="A507">
        <v>100040</v>
      </c>
      <c r="B507" t="s">
        <v>0</v>
      </c>
      <c r="D507" s="1"/>
      <c r="E507" s="1"/>
      <c r="F507">
        <v>36</v>
      </c>
      <c r="G507">
        <v>50</v>
      </c>
      <c r="H507" s="1">
        <v>43983</v>
      </c>
      <c r="I507" s="1">
        <v>44378</v>
      </c>
      <c r="J507">
        <v>13</v>
      </c>
      <c r="K507">
        <v>0</v>
      </c>
      <c r="L507" s="1">
        <v>44287</v>
      </c>
      <c r="M507">
        <v>360</v>
      </c>
      <c r="N507" s="8" cm="1">
        <f t="array" ref="N507">_xlfn.SWITCH(Table1[[#This Row],[Subscription Type]],"Basic",10,"Premium",10,"Business",25,"Enterprise",27)</f>
        <v>10</v>
      </c>
      <c r="O507" s="9">
        <f>IF(Table1[[#This Row],[Number of Users]]-Table1[[#This Row],[Licenses Bought]]&lt;0, 0, Table1[[#This Row],[Number of Users]]-Table1[[#This Row],[Licenses Bought]])</f>
        <v>14</v>
      </c>
      <c r="P507" s="8">
        <f>Table1[[#This Row],[Upsell $ Per Non-Paying User]] * Table1[[#This Row],[Non-Paying Users]]</f>
        <v>140</v>
      </c>
      <c r="Q507">
        <f>IF(Table1[[#This Row],[Sales Month]]=MAX(Table1[Sales Month]),Table1[[#This Row],[Upsell $ Per Non-Paying User]]*Table1[[#This Row],[Non-Paying Users]],0)</f>
        <v>0</v>
      </c>
      <c r="R507" t="str" cm="1">
        <f t="array" ref="R507">_xlfn.IFS(Table1[[#This Row],[Current Upsell $]]=0," ",Table1[[#This Row],[Current Upsell $]]&gt;=400,"High",Table1[[#This Row],[Current Upsell $]]&gt;=100,"Medium",Table1[[#This Row],[Current Upsell $]]&lt;100,"Low")</f>
        <v xml:space="preserve"> </v>
      </c>
      <c r="S507" t="str">
        <f>_xlfn.CONCAT(Table1[[#This Row],[Subscription Type]]," ",Table1[[#This Row],[Upsell Priorities ]], " ",TEXT(Table1[[#This Row],[Current Upsell $]],"$#,#"))</f>
        <v>Premium   $</v>
      </c>
      <c r="T507">
        <f>COUNTIF(Table1[Sales Month],Table1[[#This Row],[Sales Month]])</f>
        <v>208</v>
      </c>
    </row>
    <row r="508" spans="1:20" x14ac:dyDescent="0.2">
      <c r="A508">
        <v>100040</v>
      </c>
      <c r="B508" t="s">
        <v>0</v>
      </c>
      <c r="D508" s="1"/>
      <c r="E508" s="1"/>
      <c r="F508">
        <v>36</v>
      </c>
      <c r="G508">
        <v>46</v>
      </c>
      <c r="H508" s="1">
        <v>43983</v>
      </c>
      <c r="I508" s="1">
        <v>44378</v>
      </c>
      <c r="J508">
        <v>13</v>
      </c>
      <c r="K508">
        <v>0</v>
      </c>
      <c r="L508" s="1">
        <v>44317</v>
      </c>
      <c r="M508">
        <v>360</v>
      </c>
      <c r="N508" s="8" cm="1">
        <f t="array" ref="N508">_xlfn.SWITCH(Table1[[#This Row],[Subscription Type]],"Basic",10,"Premium",10,"Business",25,"Enterprise",27)</f>
        <v>10</v>
      </c>
      <c r="O508" s="9">
        <f>IF(Table1[[#This Row],[Number of Users]]-Table1[[#This Row],[Licenses Bought]]&lt;0, 0, Table1[[#This Row],[Number of Users]]-Table1[[#This Row],[Licenses Bought]])</f>
        <v>10</v>
      </c>
      <c r="P508" s="8">
        <f>Table1[[#This Row],[Upsell $ Per Non-Paying User]] * Table1[[#This Row],[Non-Paying Users]]</f>
        <v>100</v>
      </c>
      <c r="Q508">
        <f>IF(Table1[[#This Row],[Sales Month]]=MAX(Table1[Sales Month]),Table1[[#This Row],[Upsell $ Per Non-Paying User]]*Table1[[#This Row],[Non-Paying Users]],0)</f>
        <v>0</v>
      </c>
      <c r="R508" t="str" cm="1">
        <f t="array" ref="R508">_xlfn.IFS(Table1[[#This Row],[Current Upsell $]]=0," ",Table1[[#This Row],[Current Upsell $]]&gt;=400,"High",Table1[[#This Row],[Current Upsell $]]&gt;=100,"Medium",Table1[[#This Row],[Current Upsell $]]&lt;100,"Low")</f>
        <v xml:space="preserve"> </v>
      </c>
      <c r="S508" t="str">
        <f>_xlfn.CONCAT(Table1[[#This Row],[Subscription Type]]," ",Table1[[#This Row],[Upsell Priorities ]], " ",TEXT(Table1[[#This Row],[Current Upsell $]],"$#,#"))</f>
        <v>Premium   $</v>
      </c>
      <c r="T508">
        <f>COUNTIF(Table1[Sales Month],Table1[[#This Row],[Sales Month]])</f>
        <v>249</v>
      </c>
    </row>
    <row r="509" spans="1:20" x14ac:dyDescent="0.2">
      <c r="A509">
        <v>100040</v>
      </c>
      <c r="B509" t="s">
        <v>0</v>
      </c>
      <c r="D509" s="1"/>
      <c r="E509" s="1"/>
      <c r="F509">
        <v>36</v>
      </c>
      <c r="G509">
        <v>43</v>
      </c>
      <c r="H509" s="1">
        <v>43983</v>
      </c>
      <c r="I509" s="1">
        <v>44378</v>
      </c>
      <c r="J509">
        <v>13</v>
      </c>
      <c r="K509">
        <v>0</v>
      </c>
      <c r="L509" s="1">
        <v>44348</v>
      </c>
      <c r="M509">
        <v>360</v>
      </c>
      <c r="N509" s="8" cm="1">
        <f t="array" ref="N509">_xlfn.SWITCH(Table1[[#This Row],[Subscription Type]],"Basic",10,"Premium",10,"Business",25,"Enterprise",27)</f>
        <v>10</v>
      </c>
      <c r="O509" s="9">
        <f>IF(Table1[[#This Row],[Number of Users]]-Table1[[#This Row],[Licenses Bought]]&lt;0, 0, Table1[[#This Row],[Number of Users]]-Table1[[#This Row],[Licenses Bought]])</f>
        <v>7</v>
      </c>
      <c r="P509" s="8">
        <f>Table1[[#This Row],[Upsell $ Per Non-Paying User]] * Table1[[#This Row],[Non-Paying Users]]</f>
        <v>70</v>
      </c>
      <c r="Q509">
        <f>IF(Table1[[#This Row],[Sales Month]]=MAX(Table1[Sales Month]),Table1[[#This Row],[Upsell $ Per Non-Paying User]]*Table1[[#This Row],[Non-Paying Users]],0)</f>
        <v>70</v>
      </c>
      <c r="R509" t="str" cm="1">
        <f t="array" ref="R509">_xlfn.IFS(Table1[[#This Row],[Current Upsell $]]=0," ",Table1[[#This Row],[Current Upsell $]]&gt;=400,"High",Table1[[#This Row],[Current Upsell $]]&gt;=100,"Medium",Table1[[#This Row],[Current Upsell $]]&lt;100,"Low")</f>
        <v>Low</v>
      </c>
      <c r="S509" t="str">
        <f>_xlfn.CONCAT(Table1[[#This Row],[Subscription Type]]," ",Table1[[#This Row],[Upsell Priorities ]], " ",TEXT(Table1[[#This Row],[Current Upsell $]],"$#,#"))</f>
        <v>Premium Low $70</v>
      </c>
      <c r="T509">
        <f>COUNTIF(Table1[Sales Month],Table1[[#This Row],[Sales Month]])</f>
        <v>307</v>
      </c>
    </row>
    <row r="510" spans="1:20" x14ac:dyDescent="0.2">
      <c r="A510">
        <v>100041</v>
      </c>
      <c r="B510" t="s">
        <v>3</v>
      </c>
      <c r="D510" s="1"/>
      <c r="E510" s="1"/>
      <c r="F510">
        <v>0</v>
      </c>
      <c r="G510">
        <v>30</v>
      </c>
      <c r="H510" s="1">
        <v>43983</v>
      </c>
      <c r="I510" s="1">
        <v>44378</v>
      </c>
      <c r="J510">
        <v>13</v>
      </c>
      <c r="K510">
        <v>0</v>
      </c>
      <c r="L510" s="1">
        <v>43983</v>
      </c>
      <c r="M510">
        <v>0</v>
      </c>
      <c r="N510" s="8" cm="1">
        <f t="array" ref="N510">_xlfn.SWITCH(Table1[[#This Row],[Subscription Type]],"Basic",10,"Premium",10,"Business",25,"Enterprise",27)</f>
        <v>10</v>
      </c>
      <c r="O510" s="9">
        <f>IF(Table1[[#This Row],[Number of Users]]-Table1[[#This Row],[Licenses Bought]]&lt;0, 0, Table1[[#This Row],[Number of Users]]-Table1[[#This Row],[Licenses Bought]])</f>
        <v>30</v>
      </c>
      <c r="P510" s="8">
        <f>Table1[[#This Row],[Upsell $ Per Non-Paying User]] * Table1[[#This Row],[Non-Paying Users]]</f>
        <v>300</v>
      </c>
      <c r="Q510">
        <f>IF(Table1[[#This Row],[Sales Month]]=MAX(Table1[Sales Month]),Table1[[#This Row],[Upsell $ Per Non-Paying User]]*Table1[[#This Row],[Non-Paying Users]],0)</f>
        <v>0</v>
      </c>
      <c r="R510" t="str" cm="1">
        <f t="array" ref="R510">_xlfn.IFS(Table1[[#This Row],[Current Upsell $]]=0," ",Table1[[#This Row],[Current Upsell $]]&gt;=400,"High",Table1[[#This Row],[Current Upsell $]]&gt;=100,"Medium",Table1[[#This Row],[Current Upsell $]]&lt;100,"Low")</f>
        <v xml:space="preserve"> </v>
      </c>
      <c r="S510" t="str">
        <f>_xlfn.CONCAT(Table1[[#This Row],[Subscription Type]]," ",Table1[[#This Row],[Upsell Priorities ]], " ",TEXT(Table1[[#This Row],[Current Upsell $]],"$#,#"))</f>
        <v>Basic   $</v>
      </c>
      <c r="T510">
        <f>COUNTIF(Table1[Sales Month],Table1[[#This Row],[Sales Month]])</f>
        <v>54</v>
      </c>
    </row>
    <row r="511" spans="1:20" x14ac:dyDescent="0.2">
      <c r="A511">
        <v>100041</v>
      </c>
      <c r="B511" t="s">
        <v>1</v>
      </c>
      <c r="D511" s="1"/>
      <c r="E511" s="1"/>
      <c r="F511">
        <v>10</v>
      </c>
      <c r="G511">
        <v>38</v>
      </c>
      <c r="H511" s="1">
        <v>43983</v>
      </c>
      <c r="I511" s="1">
        <v>44378</v>
      </c>
      <c r="J511">
        <v>13</v>
      </c>
      <c r="K511">
        <v>0</v>
      </c>
      <c r="L511" s="1">
        <v>44013</v>
      </c>
      <c r="M511">
        <v>250</v>
      </c>
      <c r="N511" s="8" cm="1">
        <f t="array" ref="N511">_xlfn.SWITCH(Table1[[#This Row],[Subscription Type]],"Basic",10,"Premium",10,"Business",25,"Enterprise",27)</f>
        <v>25</v>
      </c>
      <c r="O511" s="9">
        <f>IF(Table1[[#This Row],[Number of Users]]-Table1[[#This Row],[Licenses Bought]]&lt;0, 0, Table1[[#This Row],[Number of Users]]-Table1[[#This Row],[Licenses Bought]])</f>
        <v>28</v>
      </c>
      <c r="P511" s="8">
        <f>Table1[[#This Row],[Upsell $ Per Non-Paying User]] * Table1[[#This Row],[Non-Paying Users]]</f>
        <v>700</v>
      </c>
      <c r="Q511">
        <f>IF(Table1[[#This Row],[Sales Month]]=MAX(Table1[Sales Month]),Table1[[#This Row],[Upsell $ Per Non-Paying User]]*Table1[[#This Row],[Non-Paying Users]],0)</f>
        <v>0</v>
      </c>
      <c r="R511" t="str" cm="1">
        <f t="array" ref="R511">_xlfn.IFS(Table1[[#This Row],[Current Upsell $]]=0," ",Table1[[#This Row],[Current Upsell $]]&gt;=400,"High",Table1[[#This Row],[Current Upsell $]]&gt;=100,"Medium",Table1[[#This Row],[Current Upsell $]]&lt;100,"Low")</f>
        <v xml:space="preserve"> </v>
      </c>
      <c r="S511" t="str">
        <f>_xlfn.CONCAT(Table1[[#This Row],[Subscription Type]]," ",Table1[[#This Row],[Upsell Priorities ]], " ",TEXT(Table1[[#This Row],[Current Upsell $]],"$#,#"))</f>
        <v>Business   $</v>
      </c>
      <c r="T511">
        <f>COUNTIF(Table1[Sales Month],Table1[[#This Row],[Sales Month]])</f>
        <v>76</v>
      </c>
    </row>
    <row r="512" spans="1:20" x14ac:dyDescent="0.2">
      <c r="A512">
        <v>100041</v>
      </c>
      <c r="B512" t="s">
        <v>1</v>
      </c>
      <c r="D512" s="1"/>
      <c r="E512" s="1"/>
      <c r="F512">
        <v>32</v>
      </c>
      <c r="G512">
        <v>32</v>
      </c>
      <c r="H512" s="1">
        <v>43983</v>
      </c>
      <c r="I512" s="1">
        <v>44378</v>
      </c>
      <c r="J512">
        <v>13</v>
      </c>
      <c r="K512">
        <v>0</v>
      </c>
      <c r="L512" s="1">
        <v>44044</v>
      </c>
      <c r="M512">
        <v>800</v>
      </c>
      <c r="N512" s="8" cm="1">
        <f t="array" ref="N512">_xlfn.SWITCH(Table1[[#This Row],[Subscription Type]],"Basic",10,"Premium",10,"Business",25,"Enterprise",27)</f>
        <v>25</v>
      </c>
      <c r="O512" s="9">
        <f>IF(Table1[[#This Row],[Number of Users]]-Table1[[#This Row],[Licenses Bought]]&lt;0, 0, Table1[[#This Row],[Number of Users]]-Table1[[#This Row],[Licenses Bought]])</f>
        <v>0</v>
      </c>
      <c r="P512" s="8">
        <f>Table1[[#This Row],[Upsell $ Per Non-Paying User]] * Table1[[#This Row],[Non-Paying Users]]</f>
        <v>0</v>
      </c>
      <c r="Q512">
        <f>IF(Table1[[#This Row],[Sales Month]]=MAX(Table1[Sales Month]),Table1[[#This Row],[Upsell $ Per Non-Paying User]]*Table1[[#This Row],[Non-Paying Users]],0)</f>
        <v>0</v>
      </c>
      <c r="R512" t="str" cm="1">
        <f t="array" ref="R512">_xlfn.IFS(Table1[[#This Row],[Current Upsell $]]=0," ",Table1[[#This Row],[Current Upsell $]]&gt;=400,"High",Table1[[#This Row],[Current Upsell $]]&gt;=100,"Medium",Table1[[#This Row],[Current Upsell $]]&lt;100,"Low")</f>
        <v xml:space="preserve"> </v>
      </c>
      <c r="S512" t="str">
        <f>_xlfn.CONCAT(Table1[[#This Row],[Subscription Type]]," ",Table1[[#This Row],[Upsell Priorities ]], " ",TEXT(Table1[[#This Row],[Current Upsell $]],"$#,#"))</f>
        <v>Business   $</v>
      </c>
      <c r="T512">
        <f>COUNTIF(Table1[Sales Month],Table1[[#This Row],[Sales Month]])</f>
        <v>104</v>
      </c>
    </row>
    <row r="513" spans="1:20" x14ac:dyDescent="0.2">
      <c r="A513">
        <v>100041</v>
      </c>
      <c r="B513" t="s">
        <v>1</v>
      </c>
      <c r="D513" s="1"/>
      <c r="E513" s="1"/>
      <c r="F513">
        <v>32</v>
      </c>
      <c r="G513">
        <v>39</v>
      </c>
      <c r="H513" s="1">
        <v>43983</v>
      </c>
      <c r="I513" s="1">
        <v>44378</v>
      </c>
      <c r="J513">
        <v>13</v>
      </c>
      <c r="K513">
        <v>0</v>
      </c>
      <c r="L513" s="1">
        <v>44075</v>
      </c>
      <c r="M513">
        <v>800</v>
      </c>
      <c r="N513" s="8" cm="1">
        <f t="array" ref="N513">_xlfn.SWITCH(Table1[[#This Row],[Subscription Type]],"Basic",10,"Premium",10,"Business",25,"Enterprise",27)</f>
        <v>25</v>
      </c>
      <c r="O513" s="9">
        <f>IF(Table1[[#This Row],[Number of Users]]-Table1[[#This Row],[Licenses Bought]]&lt;0, 0, Table1[[#This Row],[Number of Users]]-Table1[[#This Row],[Licenses Bought]])</f>
        <v>7</v>
      </c>
      <c r="P513" s="8">
        <f>Table1[[#This Row],[Upsell $ Per Non-Paying User]] * Table1[[#This Row],[Non-Paying Users]]</f>
        <v>175</v>
      </c>
      <c r="Q513">
        <f>IF(Table1[[#This Row],[Sales Month]]=MAX(Table1[Sales Month]),Table1[[#This Row],[Upsell $ Per Non-Paying User]]*Table1[[#This Row],[Non-Paying Users]],0)</f>
        <v>0</v>
      </c>
      <c r="R513" t="str" cm="1">
        <f t="array" ref="R513">_xlfn.IFS(Table1[[#This Row],[Current Upsell $]]=0," ",Table1[[#This Row],[Current Upsell $]]&gt;=400,"High",Table1[[#This Row],[Current Upsell $]]&gt;=100,"Medium",Table1[[#This Row],[Current Upsell $]]&lt;100,"Low")</f>
        <v xml:space="preserve"> </v>
      </c>
      <c r="S513" t="str">
        <f>_xlfn.CONCAT(Table1[[#This Row],[Subscription Type]]," ",Table1[[#This Row],[Upsell Priorities ]], " ",TEXT(Table1[[#This Row],[Current Upsell $]],"$#,#"))</f>
        <v>Business   $</v>
      </c>
      <c r="T513">
        <f>COUNTIF(Table1[Sales Month],Table1[[#This Row],[Sales Month]])</f>
        <v>137</v>
      </c>
    </row>
    <row r="514" spans="1:20" x14ac:dyDescent="0.2">
      <c r="A514">
        <v>100041</v>
      </c>
      <c r="B514" t="s">
        <v>1</v>
      </c>
      <c r="D514" s="1"/>
      <c r="E514" s="1"/>
      <c r="F514">
        <v>32</v>
      </c>
      <c r="G514">
        <v>32</v>
      </c>
      <c r="H514" s="1">
        <v>43983</v>
      </c>
      <c r="I514" s="1">
        <v>44378</v>
      </c>
      <c r="J514">
        <v>13</v>
      </c>
      <c r="K514">
        <v>0</v>
      </c>
      <c r="L514" s="1">
        <v>44105</v>
      </c>
      <c r="M514">
        <v>800</v>
      </c>
      <c r="N514" s="8" cm="1">
        <f t="array" ref="N514">_xlfn.SWITCH(Table1[[#This Row],[Subscription Type]],"Basic",10,"Premium",10,"Business",25,"Enterprise",27)</f>
        <v>25</v>
      </c>
      <c r="O514" s="9">
        <f>IF(Table1[[#This Row],[Number of Users]]-Table1[[#This Row],[Licenses Bought]]&lt;0, 0, Table1[[#This Row],[Number of Users]]-Table1[[#This Row],[Licenses Bought]])</f>
        <v>0</v>
      </c>
      <c r="P514" s="8">
        <f>Table1[[#This Row],[Upsell $ Per Non-Paying User]] * Table1[[#This Row],[Non-Paying Users]]</f>
        <v>0</v>
      </c>
      <c r="Q514">
        <f>IF(Table1[[#This Row],[Sales Month]]=MAX(Table1[Sales Month]),Table1[[#This Row],[Upsell $ Per Non-Paying User]]*Table1[[#This Row],[Non-Paying Users]],0)</f>
        <v>0</v>
      </c>
      <c r="R514" t="str" cm="1">
        <f t="array" ref="R514">_xlfn.IFS(Table1[[#This Row],[Current Upsell $]]=0," ",Table1[[#This Row],[Current Upsell $]]&gt;=400,"High",Table1[[#This Row],[Current Upsell $]]&gt;=100,"Medium",Table1[[#This Row],[Current Upsell $]]&lt;100,"Low")</f>
        <v xml:space="preserve"> </v>
      </c>
      <c r="S514" t="str">
        <f>_xlfn.CONCAT(Table1[[#This Row],[Subscription Type]]," ",Table1[[#This Row],[Upsell Priorities ]], " ",TEXT(Table1[[#This Row],[Current Upsell $]],"$#,#"))</f>
        <v>Business   $</v>
      </c>
      <c r="T514">
        <f>COUNTIF(Table1[Sales Month],Table1[[#This Row],[Sales Month]])</f>
        <v>147</v>
      </c>
    </row>
    <row r="515" spans="1:20" x14ac:dyDescent="0.2">
      <c r="A515">
        <v>100041</v>
      </c>
      <c r="B515" t="s">
        <v>1</v>
      </c>
      <c r="D515" s="1"/>
      <c r="E515" s="1"/>
      <c r="F515">
        <v>32</v>
      </c>
      <c r="G515">
        <v>47</v>
      </c>
      <c r="H515" s="1">
        <v>43983</v>
      </c>
      <c r="I515" s="1">
        <v>44378</v>
      </c>
      <c r="J515">
        <v>13</v>
      </c>
      <c r="K515">
        <v>0</v>
      </c>
      <c r="L515" s="1">
        <v>44136</v>
      </c>
      <c r="M515">
        <v>800</v>
      </c>
      <c r="N515" s="8" cm="1">
        <f t="array" ref="N515">_xlfn.SWITCH(Table1[[#This Row],[Subscription Type]],"Basic",10,"Premium",10,"Business",25,"Enterprise",27)</f>
        <v>25</v>
      </c>
      <c r="O515" s="9">
        <f>IF(Table1[[#This Row],[Number of Users]]-Table1[[#This Row],[Licenses Bought]]&lt;0, 0, Table1[[#This Row],[Number of Users]]-Table1[[#This Row],[Licenses Bought]])</f>
        <v>15</v>
      </c>
      <c r="P515" s="8">
        <f>Table1[[#This Row],[Upsell $ Per Non-Paying User]] * Table1[[#This Row],[Non-Paying Users]]</f>
        <v>375</v>
      </c>
      <c r="Q515">
        <f>IF(Table1[[#This Row],[Sales Month]]=MAX(Table1[Sales Month]),Table1[[#This Row],[Upsell $ Per Non-Paying User]]*Table1[[#This Row],[Non-Paying Users]],0)</f>
        <v>0</v>
      </c>
      <c r="R515" t="str" cm="1">
        <f t="array" ref="R515">_xlfn.IFS(Table1[[#This Row],[Current Upsell $]]=0," ",Table1[[#This Row],[Current Upsell $]]&gt;=400,"High",Table1[[#This Row],[Current Upsell $]]&gt;=100,"Medium",Table1[[#This Row],[Current Upsell $]]&lt;100,"Low")</f>
        <v xml:space="preserve"> </v>
      </c>
      <c r="S515" t="str">
        <f>_xlfn.CONCAT(Table1[[#This Row],[Subscription Type]]," ",Table1[[#This Row],[Upsell Priorities ]], " ",TEXT(Table1[[#This Row],[Current Upsell $]],"$#,#"))</f>
        <v>Business   $</v>
      </c>
      <c r="T515">
        <f>COUNTIF(Table1[Sales Month],Table1[[#This Row],[Sales Month]])</f>
        <v>146</v>
      </c>
    </row>
    <row r="516" spans="1:20" x14ac:dyDescent="0.2">
      <c r="A516">
        <v>100041</v>
      </c>
      <c r="B516" t="s">
        <v>1</v>
      </c>
      <c r="D516" s="1"/>
      <c r="E516" s="1"/>
      <c r="F516">
        <v>32</v>
      </c>
      <c r="G516">
        <v>41</v>
      </c>
      <c r="H516" s="1">
        <v>43983</v>
      </c>
      <c r="I516" s="1">
        <v>44378</v>
      </c>
      <c r="J516">
        <v>13</v>
      </c>
      <c r="K516">
        <v>0</v>
      </c>
      <c r="L516" s="1">
        <v>44166</v>
      </c>
      <c r="M516">
        <v>800</v>
      </c>
      <c r="N516" s="8" cm="1">
        <f t="array" ref="N516">_xlfn.SWITCH(Table1[[#This Row],[Subscription Type]],"Basic",10,"Premium",10,"Business",25,"Enterprise",27)</f>
        <v>25</v>
      </c>
      <c r="O516" s="9">
        <f>IF(Table1[[#This Row],[Number of Users]]-Table1[[#This Row],[Licenses Bought]]&lt;0, 0, Table1[[#This Row],[Number of Users]]-Table1[[#This Row],[Licenses Bought]])</f>
        <v>9</v>
      </c>
      <c r="P516" s="8">
        <f>Table1[[#This Row],[Upsell $ Per Non-Paying User]] * Table1[[#This Row],[Non-Paying Users]]</f>
        <v>225</v>
      </c>
      <c r="Q516">
        <f>IF(Table1[[#This Row],[Sales Month]]=MAX(Table1[Sales Month]),Table1[[#This Row],[Upsell $ Per Non-Paying User]]*Table1[[#This Row],[Non-Paying Users]],0)</f>
        <v>0</v>
      </c>
      <c r="R516" t="str" cm="1">
        <f t="array" ref="R516">_xlfn.IFS(Table1[[#This Row],[Current Upsell $]]=0," ",Table1[[#This Row],[Current Upsell $]]&gt;=400,"High",Table1[[#This Row],[Current Upsell $]]&gt;=100,"Medium",Table1[[#This Row],[Current Upsell $]]&lt;100,"Low")</f>
        <v xml:space="preserve"> </v>
      </c>
      <c r="S516" t="str">
        <f>_xlfn.CONCAT(Table1[[#This Row],[Subscription Type]]," ",Table1[[#This Row],[Upsell Priorities ]], " ",TEXT(Table1[[#This Row],[Current Upsell $]],"$#,#"))</f>
        <v>Business   $</v>
      </c>
      <c r="T516">
        <f>COUNTIF(Table1[Sales Month],Table1[[#This Row],[Sales Month]])</f>
        <v>153</v>
      </c>
    </row>
    <row r="517" spans="1:20" x14ac:dyDescent="0.2">
      <c r="A517">
        <v>100041</v>
      </c>
      <c r="B517" t="s">
        <v>1</v>
      </c>
      <c r="D517" s="1"/>
      <c r="E517" s="1"/>
      <c r="F517">
        <v>32</v>
      </c>
      <c r="G517">
        <v>38</v>
      </c>
      <c r="H517" s="1">
        <v>43983</v>
      </c>
      <c r="I517" s="1">
        <v>44378</v>
      </c>
      <c r="J517">
        <v>13</v>
      </c>
      <c r="K517">
        <v>0</v>
      </c>
      <c r="L517" s="1">
        <v>44197</v>
      </c>
      <c r="M517">
        <v>800</v>
      </c>
      <c r="N517" s="8" cm="1">
        <f t="array" ref="N517">_xlfn.SWITCH(Table1[[#This Row],[Subscription Type]],"Basic",10,"Premium",10,"Business",25,"Enterprise",27)</f>
        <v>25</v>
      </c>
      <c r="O517" s="9">
        <f>IF(Table1[[#This Row],[Number of Users]]-Table1[[#This Row],[Licenses Bought]]&lt;0, 0, Table1[[#This Row],[Number of Users]]-Table1[[#This Row],[Licenses Bought]])</f>
        <v>6</v>
      </c>
      <c r="P517" s="8">
        <f>Table1[[#This Row],[Upsell $ Per Non-Paying User]] * Table1[[#This Row],[Non-Paying Users]]</f>
        <v>150</v>
      </c>
      <c r="Q517">
        <f>IF(Table1[[#This Row],[Sales Month]]=MAX(Table1[Sales Month]),Table1[[#This Row],[Upsell $ Per Non-Paying User]]*Table1[[#This Row],[Non-Paying Users]],0)</f>
        <v>0</v>
      </c>
      <c r="R517" t="str" cm="1">
        <f t="array" ref="R517">_xlfn.IFS(Table1[[#This Row],[Current Upsell $]]=0," ",Table1[[#This Row],[Current Upsell $]]&gt;=400,"High",Table1[[#This Row],[Current Upsell $]]&gt;=100,"Medium",Table1[[#This Row],[Current Upsell $]]&lt;100,"Low")</f>
        <v xml:space="preserve"> </v>
      </c>
      <c r="S517" t="str">
        <f>_xlfn.CONCAT(Table1[[#This Row],[Subscription Type]]," ",Table1[[#This Row],[Upsell Priorities ]], " ",TEXT(Table1[[#This Row],[Current Upsell $]],"$#,#"))</f>
        <v>Business   $</v>
      </c>
      <c r="T517">
        <f>COUNTIF(Table1[Sales Month],Table1[[#This Row],[Sales Month]])</f>
        <v>158</v>
      </c>
    </row>
    <row r="518" spans="1:20" x14ac:dyDescent="0.2">
      <c r="A518">
        <v>100041</v>
      </c>
      <c r="B518" t="s">
        <v>1</v>
      </c>
      <c r="D518" s="1"/>
      <c r="E518" s="1"/>
      <c r="F518">
        <v>32</v>
      </c>
      <c r="G518">
        <v>38</v>
      </c>
      <c r="H518" s="1">
        <v>43983</v>
      </c>
      <c r="I518" s="1">
        <v>44378</v>
      </c>
      <c r="J518">
        <v>13</v>
      </c>
      <c r="K518">
        <v>0</v>
      </c>
      <c r="L518" s="1">
        <v>44228</v>
      </c>
      <c r="M518">
        <v>800</v>
      </c>
      <c r="N518" s="8" cm="1">
        <f t="array" ref="N518">_xlfn.SWITCH(Table1[[#This Row],[Subscription Type]],"Basic",10,"Premium",10,"Business",25,"Enterprise",27)</f>
        <v>25</v>
      </c>
      <c r="O518" s="9">
        <f>IF(Table1[[#This Row],[Number of Users]]-Table1[[#This Row],[Licenses Bought]]&lt;0, 0, Table1[[#This Row],[Number of Users]]-Table1[[#This Row],[Licenses Bought]])</f>
        <v>6</v>
      </c>
      <c r="P518" s="8">
        <f>Table1[[#This Row],[Upsell $ Per Non-Paying User]] * Table1[[#This Row],[Non-Paying Users]]</f>
        <v>150</v>
      </c>
      <c r="Q518">
        <f>IF(Table1[[#This Row],[Sales Month]]=MAX(Table1[Sales Month]),Table1[[#This Row],[Upsell $ Per Non-Paying User]]*Table1[[#This Row],[Non-Paying Users]],0)</f>
        <v>0</v>
      </c>
      <c r="R518" t="str" cm="1">
        <f t="array" ref="R518">_xlfn.IFS(Table1[[#This Row],[Current Upsell $]]=0," ",Table1[[#This Row],[Current Upsell $]]&gt;=400,"High",Table1[[#This Row],[Current Upsell $]]&gt;=100,"Medium",Table1[[#This Row],[Current Upsell $]]&lt;100,"Low")</f>
        <v xml:space="preserve"> </v>
      </c>
      <c r="S518" t="str">
        <f>_xlfn.CONCAT(Table1[[#This Row],[Subscription Type]]," ",Table1[[#This Row],[Upsell Priorities ]], " ",TEXT(Table1[[#This Row],[Current Upsell $]],"$#,#"))</f>
        <v>Business   $</v>
      </c>
      <c r="T518">
        <f>COUNTIF(Table1[Sales Month],Table1[[#This Row],[Sales Month]])</f>
        <v>175</v>
      </c>
    </row>
    <row r="519" spans="1:20" x14ac:dyDescent="0.2">
      <c r="A519">
        <v>100041</v>
      </c>
      <c r="B519" t="s">
        <v>1</v>
      </c>
      <c r="D519" s="1"/>
      <c r="E519" s="1"/>
      <c r="F519">
        <v>32</v>
      </c>
      <c r="G519">
        <v>39</v>
      </c>
      <c r="H519" s="1">
        <v>43983</v>
      </c>
      <c r="I519" s="1">
        <v>44378</v>
      </c>
      <c r="J519">
        <v>13</v>
      </c>
      <c r="K519">
        <v>0</v>
      </c>
      <c r="L519" s="1">
        <v>44256</v>
      </c>
      <c r="M519">
        <v>800</v>
      </c>
      <c r="N519" s="8" cm="1">
        <f t="array" ref="N519">_xlfn.SWITCH(Table1[[#This Row],[Subscription Type]],"Basic",10,"Premium",10,"Business",25,"Enterprise",27)</f>
        <v>25</v>
      </c>
      <c r="O519" s="9">
        <f>IF(Table1[[#This Row],[Number of Users]]-Table1[[#This Row],[Licenses Bought]]&lt;0, 0, Table1[[#This Row],[Number of Users]]-Table1[[#This Row],[Licenses Bought]])</f>
        <v>7</v>
      </c>
      <c r="P519" s="8">
        <f>Table1[[#This Row],[Upsell $ Per Non-Paying User]] * Table1[[#This Row],[Non-Paying Users]]</f>
        <v>175</v>
      </c>
      <c r="Q519">
        <f>IF(Table1[[#This Row],[Sales Month]]=MAX(Table1[Sales Month]),Table1[[#This Row],[Upsell $ Per Non-Paying User]]*Table1[[#This Row],[Non-Paying Users]],0)</f>
        <v>0</v>
      </c>
      <c r="R519" t="str" cm="1">
        <f t="array" ref="R519">_xlfn.IFS(Table1[[#This Row],[Current Upsell $]]=0," ",Table1[[#This Row],[Current Upsell $]]&gt;=400,"High",Table1[[#This Row],[Current Upsell $]]&gt;=100,"Medium",Table1[[#This Row],[Current Upsell $]]&lt;100,"Low")</f>
        <v xml:space="preserve"> </v>
      </c>
      <c r="S519" t="str">
        <f>_xlfn.CONCAT(Table1[[#This Row],[Subscription Type]]," ",Table1[[#This Row],[Upsell Priorities ]], " ",TEXT(Table1[[#This Row],[Current Upsell $]],"$#,#"))</f>
        <v>Business   $</v>
      </c>
      <c r="T519">
        <f>COUNTIF(Table1[Sales Month],Table1[[#This Row],[Sales Month]])</f>
        <v>194</v>
      </c>
    </row>
    <row r="520" spans="1:20" x14ac:dyDescent="0.2">
      <c r="A520">
        <v>100041</v>
      </c>
      <c r="B520" t="s">
        <v>1</v>
      </c>
      <c r="D520" s="1"/>
      <c r="E520" s="1"/>
      <c r="F520">
        <v>32</v>
      </c>
      <c r="G520">
        <v>37</v>
      </c>
      <c r="H520" s="1">
        <v>43983</v>
      </c>
      <c r="I520" s="1">
        <v>44378</v>
      </c>
      <c r="J520">
        <v>13</v>
      </c>
      <c r="K520">
        <v>0</v>
      </c>
      <c r="L520" s="1">
        <v>44287</v>
      </c>
      <c r="M520">
        <v>800</v>
      </c>
      <c r="N520" s="8" cm="1">
        <f t="array" ref="N520">_xlfn.SWITCH(Table1[[#This Row],[Subscription Type]],"Basic",10,"Premium",10,"Business",25,"Enterprise",27)</f>
        <v>25</v>
      </c>
      <c r="O520" s="9">
        <f>IF(Table1[[#This Row],[Number of Users]]-Table1[[#This Row],[Licenses Bought]]&lt;0, 0, Table1[[#This Row],[Number of Users]]-Table1[[#This Row],[Licenses Bought]])</f>
        <v>5</v>
      </c>
      <c r="P520" s="8">
        <f>Table1[[#This Row],[Upsell $ Per Non-Paying User]] * Table1[[#This Row],[Non-Paying Users]]</f>
        <v>125</v>
      </c>
      <c r="Q520">
        <f>IF(Table1[[#This Row],[Sales Month]]=MAX(Table1[Sales Month]),Table1[[#This Row],[Upsell $ Per Non-Paying User]]*Table1[[#This Row],[Non-Paying Users]],0)</f>
        <v>0</v>
      </c>
      <c r="R520" t="str" cm="1">
        <f t="array" ref="R520">_xlfn.IFS(Table1[[#This Row],[Current Upsell $]]=0," ",Table1[[#This Row],[Current Upsell $]]&gt;=400,"High",Table1[[#This Row],[Current Upsell $]]&gt;=100,"Medium",Table1[[#This Row],[Current Upsell $]]&lt;100,"Low")</f>
        <v xml:space="preserve"> </v>
      </c>
      <c r="S520" t="str">
        <f>_xlfn.CONCAT(Table1[[#This Row],[Subscription Type]]," ",Table1[[#This Row],[Upsell Priorities ]], " ",TEXT(Table1[[#This Row],[Current Upsell $]],"$#,#"))</f>
        <v>Business   $</v>
      </c>
      <c r="T520">
        <f>COUNTIF(Table1[Sales Month],Table1[[#This Row],[Sales Month]])</f>
        <v>208</v>
      </c>
    </row>
    <row r="521" spans="1:20" x14ac:dyDescent="0.2">
      <c r="A521">
        <v>100041</v>
      </c>
      <c r="B521" t="s">
        <v>1</v>
      </c>
      <c r="D521" s="1"/>
      <c r="E521" s="1"/>
      <c r="F521">
        <v>32</v>
      </c>
      <c r="G521">
        <v>41</v>
      </c>
      <c r="H521" s="1">
        <v>43983</v>
      </c>
      <c r="I521" s="1">
        <v>44378</v>
      </c>
      <c r="J521">
        <v>13</v>
      </c>
      <c r="K521">
        <v>0</v>
      </c>
      <c r="L521" s="1">
        <v>44317</v>
      </c>
      <c r="M521">
        <v>800</v>
      </c>
      <c r="N521" s="8" cm="1">
        <f t="array" ref="N521">_xlfn.SWITCH(Table1[[#This Row],[Subscription Type]],"Basic",10,"Premium",10,"Business",25,"Enterprise",27)</f>
        <v>25</v>
      </c>
      <c r="O521" s="9">
        <f>IF(Table1[[#This Row],[Number of Users]]-Table1[[#This Row],[Licenses Bought]]&lt;0, 0, Table1[[#This Row],[Number of Users]]-Table1[[#This Row],[Licenses Bought]])</f>
        <v>9</v>
      </c>
      <c r="P521" s="8">
        <f>Table1[[#This Row],[Upsell $ Per Non-Paying User]] * Table1[[#This Row],[Non-Paying Users]]</f>
        <v>225</v>
      </c>
      <c r="Q521">
        <f>IF(Table1[[#This Row],[Sales Month]]=MAX(Table1[Sales Month]),Table1[[#This Row],[Upsell $ Per Non-Paying User]]*Table1[[#This Row],[Non-Paying Users]],0)</f>
        <v>0</v>
      </c>
      <c r="R521" t="str" cm="1">
        <f t="array" ref="R521">_xlfn.IFS(Table1[[#This Row],[Current Upsell $]]=0," ",Table1[[#This Row],[Current Upsell $]]&gt;=400,"High",Table1[[#This Row],[Current Upsell $]]&gt;=100,"Medium",Table1[[#This Row],[Current Upsell $]]&lt;100,"Low")</f>
        <v xml:space="preserve"> </v>
      </c>
      <c r="S521" t="str">
        <f>_xlfn.CONCAT(Table1[[#This Row],[Subscription Type]]," ",Table1[[#This Row],[Upsell Priorities ]], " ",TEXT(Table1[[#This Row],[Current Upsell $]],"$#,#"))</f>
        <v>Business   $</v>
      </c>
      <c r="T521">
        <f>COUNTIF(Table1[Sales Month],Table1[[#This Row],[Sales Month]])</f>
        <v>249</v>
      </c>
    </row>
    <row r="522" spans="1:20" x14ac:dyDescent="0.2">
      <c r="A522">
        <v>100041</v>
      </c>
      <c r="B522" t="s">
        <v>1</v>
      </c>
      <c r="D522" s="1"/>
      <c r="E522" s="1"/>
      <c r="F522">
        <v>32</v>
      </c>
      <c r="G522">
        <v>45</v>
      </c>
      <c r="H522" s="1">
        <v>43983</v>
      </c>
      <c r="I522" s="1">
        <v>44378</v>
      </c>
      <c r="J522">
        <v>13</v>
      </c>
      <c r="K522">
        <v>0</v>
      </c>
      <c r="L522" s="1">
        <v>44348</v>
      </c>
      <c r="M522">
        <v>800</v>
      </c>
      <c r="N522" s="8" cm="1">
        <f t="array" ref="N522">_xlfn.SWITCH(Table1[[#This Row],[Subscription Type]],"Basic",10,"Premium",10,"Business",25,"Enterprise",27)</f>
        <v>25</v>
      </c>
      <c r="O522" s="9">
        <f>IF(Table1[[#This Row],[Number of Users]]-Table1[[#This Row],[Licenses Bought]]&lt;0, 0, Table1[[#This Row],[Number of Users]]-Table1[[#This Row],[Licenses Bought]])</f>
        <v>13</v>
      </c>
      <c r="P522" s="8">
        <f>Table1[[#This Row],[Upsell $ Per Non-Paying User]] * Table1[[#This Row],[Non-Paying Users]]</f>
        <v>325</v>
      </c>
      <c r="Q522">
        <f>IF(Table1[[#This Row],[Sales Month]]=MAX(Table1[Sales Month]),Table1[[#This Row],[Upsell $ Per Non-Paying User]]*Table1[[#This Row],[Non-Paying Users]],0)</f>
        <v>325</v>
      </c>
      <c r="R522" t="str" cm="1">
        <f t="array" ref="R522">_xlfn.IFS(Table1[[#This Row],[Current Upsell $]]=0," ",Table1[[#This Row],[Current Upsell $]]&gt;=400,"High",Table1[[#This Row],[Current Upsell $]]&gt;=100,"Medium",Table1[[#This Row],[Current Upsell $]]&lt;100,"Low")</f>
        <v>Medium</v>
      </c>
      <c r="S522" t="str">
        <f>_xlfn.CONCAT(Table1[[#This Row],[Subscription Type]]," ",Table1[[#This Row],[Upsell Priorities ]], " ",TEXT(Table1[[#This Row],[Current Upsell $]],"$#,#"))</f>
        <v>Business Medium $325</v>
      </c>
      <c r="T522">
        <f>COUNTIF(Table1[Sales Month],Table1[[#This Row],[Sales Month]])</f>
        <v>307</v>
      </c>
    </row>
    <row r="523" spans="1:20" x14ac:dyDescent="0.2">
      <c r="A523">
        <v>100042</v>
      </c>
      <c r="B523" t="s">
        <v>3</v>
      </c>
      <c r="D523" s="1"/>
      <c r="E523" s="1"/>
      <c r="F523">
        <v>0</v>
      </c>
      <c r="G523">
        <v>31</v>
      </c>
      <c r="H523" s="1">
        <v>43983</v>
      </c>
      <c r="I523" s="1">
        <v>44378</v>
      </c>
      <c r="J523">
        <v>13</v>
      </c>
      <c r="K523">
        <v>0</v>
      </c>
      <c r="L523" s="1">
        <v>43983</v>
      </c>
      <c r="M523">
        <v>0</v>
      </c>
      <c r="N523" s="8" cm="1">
        <f t="array" ref="N523">_xlfn.SWITCH(Table1[[#This Row],[Subscription Type]],"Basic",10,"Premium",10,"Business",25,"Enterprise",27)</f>
        <v>10</v>
      </c>
      <c r="O523" s="9">
        <f>IF(Table1[[#This Row],[Number of Users]]-Table1[[#This Row],[Licenses Bought]]&lt;0, 0, Table1[[#This Row],[Number of Users]]-Table1[[#This Row],[Licenses Bought]])</f>
        <v>31</v>
      </c>
      <c r="P523" s="8">
        <f>Table1[[#This Row],[Upsell $ Per Non-Paying User]] * Table1[[#This Row],[Non-Paying Users]]</f>
        <v>310</v>
      </c>
      <c r="Q523">
        <f>IF(Table1[[#This Row],[Sales Month]]=MAX(Table1[Sales Month]),Table1[[#This Row],[Upsell $ Per Non-Paying User]]*Table1[[#This Row],[Non-Paying Users]],0)</f>
        <v>0</v>
      </c>
      <c r="R523" t="str" cm="1">
        <f t="array" ref="R523">_xlfn.IFS(Table1[[#This Row],[Current Upsell $]]=0," ",Table1[[#This Row],[Current Upsell $]]&gt;=400,"High",Table1[[#This Row],[Current Upsell $]]&gt;=100,"Medium",Table1[[#This Row],[Current Upsell $]]&lt;100,"Low")</f>
        <v xml:space="preserve"> </v>
      </c>
      <c r="S523" t="str">
        <f>_xlfn.CONCAT(Table1[[#This Row],[Subscription Type]]," ",Table1[[#This Row],[Upsell Priorities ]], " ",TEXT(Table1[[#This Row],[Current Upsell $]],"$#,#"))</f>
        <v>Basic   $</v>
      </c>
      <c r="T523">
        <f>COUNTIF(Table1[Sales Month],Table1[[#This Row],[Sales Month]])</f>
        <v>54</v>
      </c>
    </row>
    <row r="524" spans="1:20" x14ac:dyDescent="0.2">
      <c r="A524">
        <v>100042</v>
      </c>
      <c r="B524" t="s">
        <v>1</v>
      </c>
      <c r="D524" s="1"/>
      <c r="E524" s="1"/>
      <c r="F524">
        <v>10</v>
      </c>
      <c r="G524">
        <v>28</v>
      </c>
      <c r="H524" s="1">
        <v>43983</v>
      </c>
      <c r="I524" s="1">
        <v>44378</v>
      </c>
      <c r="J524">
        <v>13</v>
      </c>
      <c r="K524">
        <v>0</v>
      </c>
      <c r="L524" s="1">
        <v>44013</v>
      </c>
      <c r="M524">
        <v>250</v>
      </c>
      <c r="N524" s="8" cm="1">
        <f t="array" ref="N524">_xlfn.SWITCH(Table1[[#This Row],[Subscription Type]],"Basic",10,"Premium",10,"Business",25,"Enterprise",27)</f>
        <v>25</v>
      </c>
      <c r="O524" s="9">
        <f>IF(Table1[[#This Row],[Number of Users]]-Table1[[#This Row],[Licenses Bought]]&lt;0, 0, Table1[[#This Row],[Number of Users]]-Table1[[#This Row],[Licenses Bought]])</f>
        <v>18</v>
      </c>
      <c r="P524" s="8">
        <f>Table1[[#This Row],[Upsell $ Per Non-Paying User]] * Table1[[#This Row],[Non-Paying Users]]</f>
        <v>450</v>
      </c>
      <c r="Q524">
        <f>IF(Table1[[#This Row],[Sales Month]]=MAX(Table1[Sales Month]),Table1[[#This Row],[Upsell $ Per Non-Paying User]]*Table1[[#This Row],[Non-Paying Users]],0)</f>
        <v>0</v>
      </c>
      <c r="R524" t="str" cm="1">
        <f t="array" ref="R524">_xlfn.IFS(Table1[[#This Row],[Current Upsell $]]=0," ",Table1[[#This Row],[Current Upsell $]]&gt;=400,"High",Table1[[#This Row],[Current Upsell $]]&gt;=100,"Medium",Table1[[#This Row],[Current Upsell $]]&lt;100,"Low")</f>
        <v xml:space="preserve"> </v>
      </c>
      <c r="S524" t="str">
        <f>_xlfn.CONCAT(Table1[[#This Row],[Subscription Type]]," ",Table1[[#This Row],[Upsell Priorities ]], " ",TEXT(Table1[[#This Row],[Current Upsell $]],"$#,#"))</f>
        <v>Business   $</v>
      </c>
      <c r="T524">
        <f>COUNTIF(Table1[Sales Month],Table1[[#This Row],[Sales Month]])</f>
        <v>76</v>
      </c>
    </row>
    <row r="525" spans="1:20" x14ac:dyDescent="0.2">
      <c r="A525">
        <v>100042</v>
      </c>
      <c r="B525" t="s">
        <v>1</v>
      </c>
      <c r="D525" s="1"/>
      <c r="E525" s="1"/>
      <c r="F525">
        <v>25</v>
      </c>
      <c r="G525">
        <v>35</v>
      </c>
      <c r="H525" s="1">
        <v>43983</v>
      </c>
      <c r="I525" s="1">
        <v>44378</v>
      </c>
      <c r="J525">
        <v>13</v>
      </c>
      <c r="K525">
        <v>0</v>
      </c>
      <c r="L525" s="1">
        <v>44044</v>
      </c>
      <c r="M525">
        <v>625</v>
      </c>
      <c r="N525" s="8" cm="1">
        <f t="array" ref="N525">_xlfn.SWITCH(Table1[[#This Row],[Subscription Type]],"Basic",10,"Premium",10,"Business",25,"Enterprise",27)</f>
        <v>25</v>
      </c>
      <c r="O525" s="9">
        <f>IF(Table1[[#This Row],[Number of Users]]-Table1[[#This Row],[Licenses Bought]]&lt;0, 0, Table1[[#This Row],[Number of Users]]-Table1[[#This Row],[Licenses Bought]])</f>
        <v>10</v>
      </c>
      <c r="P525" s="8">
        <f>Table1[[#This Row],[Upsell $ Per Non-Paying User]] * Table1[[#This Row],[Non-Paying Users]]</f>
        <v>250</v>
      </c>
      <c r="Q525">
        <f>IF(Table1[[#This Row],[Sales Month]]=MAX(Table1[Sales Month]),Table1[[#This Row],[Upsell $ Per Non-Paying User]]*Table1[[#This Row],[Non-Paying Users]],0)</f>
        <v>0</v>
      </c>
      <c r="R525" t="str" cm="1">
        <f t="array" ref="R525">_xlfn.IFS(Table1[[#This Row],[Current Upsell $]]=0," ",Table1[[#This Row],[Current Upsell $]]&gt;=400,"High",Table1[[#This Row],[Current Upsell $]]&gt;=100,"Medium",Table1[[#This Row],[Current Upsell $]]&lt;100,"Low")</f>
        <v xml:space="preserve"> </v>
      </c>
      <c r="S525" t="str">
        <f>_xlfn.CONCAT(Table1[[#This Row],[Subscription Type]]," ",Table1[[#This Row],[Upsell Priorities ]], " ",TEXT(Table1[[#This Row],[Current Upsell $]],"$#,#"))</f>
        <v>Business   $</v>
      </c>
      <c r="T525">
        <f>COUNTIF(Table1[Sales Month],Table1[[#This Row],[Sales Month]])</f>
        <v>104</v>
      </c>
    </row>
    <row r="526" spans="1:20" x14ac:dyDescent="0.2">
      <c r="A526">
        <v>100042</v>
      </c>
      <c r="B526" t="s">
        <v>1</v>
      </c>
      <c r="D526" s="1"/>
      <c r="E526" s="1"/>
      <c r="F526">
        <v>26</v>
      </c>
      <c r="G526">
        <v>35</v>
      </c>
      <c r="H526" s="1">
        <v>43983</v>
      </c>
      <c r="I526" s="1">
        <v>44378</v>
      </c>
      <c r="J526">
        <v>13</v>
      </c>
      <c r="K526">
        <v>0</v>
      </c>
      <c r="L526" s="1">
        <v>44075</v>
      </c>
      <c r="M526">
        <v>650</v>
      </c>
      <c r="N526" s="8" cm="1">
        <f t="array" ref="N526">_xlfn.SWITCH(Table1[[#This Row],[Subscription Type]],"Basic",10,"Premium",10,"Business",25,"Enterprise",27)</f>
        <v>25</v>
      </c>
      <c r="O526" s="9">
        <f>IF(Table1[[#This Row],[Number of Users]]-Table1[[#This Row],[Licenses Bought]]&lt;0, 0, Table1[[#This Row],[Number of Users]]-Table1[[#This Row],[Licenses Bought]])</f>
        <v>9</v>
      </c>
      <c r="P526" s="8">
        <f>Table1[[#This Row],[Upsell $ Per Non-Paying User]] * Table1[[#This Row],[Non-Paying Users]]</f>
        <v>225</v>
      </c>
      <c r="Q526">
        <f>IF(Table1[[#This Row],[Sales Month]]=MAX(Table1[Sales Month]),Table1[[#This Row],[Upsell $ Per Non-Paying User]]*Table1[[#This Row],[Non-Paying Users]],0)</f>
        <v>0</v>
      </c>
      <c r="R526" t="str" cm="1">
        <f t="array" ref="R526">_xlfn.IFS(Table1[[#This Row],[Current Upsell $]]=0," ",Table1[[#This Row],[Current Upsell $]]&gt;=400,"High",Table1[[#This Row],[Current Upsell $]]&gt;=100,"Medium",Table1[[#This Row],[Current Upsell $]]&lt;100,"Low")</f>
        <v xml:space="preserve"> </v>
      </c>
      <c r="S526" t="str">
        <f>_xlfn.CONCAT(Table1[[#This Row],[Subscription Type]]," ",Table1[[#This Row],[Upsell Priorities ]], " ",TEXT(Table1[[#This Row],[Current Upsell $]],"$#,#"))</f>
        <v>Business   $</v>
      </c>
      <c r="T526">
        <f>COUNTIF(Table1[Sales Month],Table1[[#This Row],[Sales Month]])</f>
        <v>137</v>
      </c>
    </row>
    <row r="527" spans="1:20" x14ac:dyDescent="0.2">
      <c r="A527">
        <v>100042</v>
      </c>
      <c r="B527" t="s">
        <v>1</v>
      </c>
      <c r="D527" s="1"/>
      <c r="E527" s="1"/>
      <c r="F527">
        <v>26</v>
      </c>
      <c r="G527">
        <v>36</v>
      </c>
      <c r="H527" s="1">
        <v>43983</v>
      </c>
      <c r="I527" s="1">
        <v>44378</v>
      </c>
      <c r="J527">
        <v>13</v>
      </c>
      <c r="K527">
        <v>0</v>
      </c>
      <c r="L527" s="1">
        <v>44105</v>
      </c>
      <c r="M527">
        <v>650</v>
      </c>
      <c r="N527" s="8" cm="1">
        <f t="array" ref="N527">_xlfn.SWITCH(Table1[[#This Row],[Subscription Type]],"Basic",10,"Premium",10,"Business",25,"Enterprise",27)</f>
        <v>25</v>
      </c>
      <c r="O527" s="9">
        <f>IF(Table1[[#This Row],[Number of Users]]-Table1[[#This Row],[Licenses Bought]]&lt;0, 0, Table1[[#This Row],[Number of Users]]-Table1[[#This Row],[Licenses Bought]])</f>
        <v>10</v>
      </c>
      <c r="P527" s="8">
        <f>Table1[[#This Row],[Upsell $ Per Non-Paying User]] * Table1[[#This Row],[Non-Paying Users]]</f>
        <v>250</v>
      </c>
      <c r="Q527">
        <f>IF(Table1[[#This Row],[Sales Month]]=MAX(Table1[Sales Month]),Table1[[#This Row],[Upsell $ Per Non-Paying User]]*Table1[[#This Row],[Non-Paying Users]],0)</f>
        <v>0</v>
      </c>
      <c r="R527" t="str" cm="1">
        <f t="array" ref="R527">_xlfn.IFS(Table1[[#This Row],[Current Upsell $]]=0," ",Table1[[#This Row],[Current Upsell $]]&gt;=400,"High",Table1[[#This Row],[Current Upsell $]]&gt;=100,"Medium",Table1[[#This Row],[Current Upsell $]]&lt;100,"Low")</f>
        <v xml:space="preserve"> </v>
      </c>
      <c r="S527" t="str">
        <f>_xlfn.CONCAT(Table1[[#This Row],[Subscription Type]]," ",Table1[[#This Row],[Upsell Priorities ]], " ",TEXT(Table1[[#This Row],[Current Upsell $]],"$#,#"))</f>
        <v>Business   $</v>
      </c>
      <c r="T527">
        <f>COUNTIF(Table1[Sales Month],Table1[[#This Row],[Sales Month]])</f>
        <v>147</v>
      </c>
    </row>
    <row r="528" spans="1:20" x14ac:dyDescent="0.2">
      <c r="A528">
        <v>100042</v>
      </c>
      <c r="B528" t="s">
        <v>1</v>
      </c>
      <c r="D528" s="1"/>
      <c r="E528" s="1"/>
      <c r="F528">
        <v>26</v>
      </c>
      <c r="G528">
        <v>35</v>
      </c>
      <c r="H528" s="1">
        <v>43983</v>
      </c>
      <c r="I528" s="1">
        <v>44378</v>
      </c>
      <c r="J528">
        <v>13</v>
      </c>
      <c r="K528">
        <v>0</v>
      </c>
      <c r="L528" s="1">
        <v>44136</v>
      </c>
      <c r="M528">
        <v>650</v>
      </c>
      <c r="N528" s="8" cm="1">
        <f t="array" ref="N528">_xlfn.SWITCH(Table1[[#This Row],[Subscription Type]],"Basic",10,"Premium",10,"Business",25,"Enterprise",27)</f>
        <v>25</v>
      </c>
      <c r="O528" s="9">
        <f>IF(Table1[[#This Row],[Number of Users]]-Table1[[#This Row],[Licenses Bought]]&lt;0, 0, Table1[[#This Row],[Number of Users]]-Table1[[#This Row],[Licenses Bought]])</f>
        <v>9</v>
      </c>
      <c r="P528" s="8">
        <f>Table1[[#This Row],[Upsell $ Per Non-Paying User]] * Table1[[#This Row],[Non-Paying Users]]</f>
        <v>225</v>
      </c>
      <c r="Q528">
        <f>IF(Table1[[#This Row],[Sales Month]]=MAX(Table1[Sales Month]),Table1[[#This Row],[Upsell $ Per Non-Paying User]]*Table1[[#This Row],[Non-Paying Users]],0)</f>
        <v>0</v>
      </c>
      <c r="R528" t="str" cm="1">
        <f t="array" ref="R528">_xlfn.IFS(Table1[[#This Row],[Current Upsell $]]=0," ",Table1[[#This Row],[Current Upsell $]]&gt;=400,"High",Table1[[#This Row],[Current Upsell $]]&gt;=100,"Medium",Table1[[#This Row],[Current Upsell $]]&lt;100,"Low")</f>
        <v xml:space="preserve"> </v>
      </c>
      <c r="S528" t="str">
        <f>_xlfn.CONCAT(Table1[[#This Row],[Subscription Type]]," ",Table1[[#This Row],[Upsell Priorities ]], " ",TEXT(Table1[[#This Row],[Current Upsell $]],"$#,#"))</f>
        <v>Business   $</v>
      </c>
      <c r="T528">
        <f>COUNTIF(Table1[Sales Month],Table1[[#This Row],[Sales Month]])</f>
        <v>146</v>
      </c>
    </row>
    <row r="529" spans="1:20" x14ac:dyDescent="0.2">
      <c r="A529">
        <v>100042</v>
      </c>
      <c r="B529" t="s">
        <v>1</v>
      </c>
      <c r="D529" s="1"/>
      <c r="E529" s="1"/>
      <c r="F529">
        <v>26</v>
      </c>
      <c r="G529">
        <v>30</v>
      </c>
      <c r="H529" s="1">
        <v>43983</v>
      </c>
      <c r="I529" s="1">
        <v>44378</v>
      </c>
      <c r="J529">
        <v>13</v>
      </c>
      <c r="K529">
        <v>0</v>
      </c>
      <c r="L529" s="1">
        <v>44166</v>
      </c>
      <c r="M529">
        <v>650</v>
      </c>
      <c r="N529" s="8" cm="1">
        <f t="array" ref="N529">_xlfn.SWITCH(Table1[[#This Row],[Subscription Type]],"Basic",10,"Premium",10,"Business",25,"Enterprise",27)</f>
        <v>25</v>
      </c>
      <c r="O529" s="9">
        <f>IF(Table1[[#This Row],[Number of Users]]-Table1[[#This Row],[Licenses Bought]]&lt;0, 0, Table1[[#This Row],[Number of Users]]-Table1[[#This Row],[Licenses Bought]])</f>
        <v>4</v>
      </c>
      <c r="P529" s="8">
        <f>Table1[[#This Row],[Upsell $ Per Non-Paying User]] * Table1[[#This Row],[Non-Paying Users]]</f>
        <v>100</v>
      </c>
      <c r="Q529">
        <f>IF(Table1[[#This Row],[Sales Month]]=MAX(Table1[Sales Month]),Table1[[#This Row],[Upsell $ Per Non-Paying User]]*Table1[[#This Row],[Non-Paying Users]],0)</f>
        <v>0</v>
      </c>
      <c r="R529" t="str" cm="1">
        <f t="array" ref="R529">_xlfn.IFS(Table1[[#This Row],[Current Upsell $]]=0," ",Table1[[#This Row],[Current Upsell $]]&gt;=400,"High",Table1[[#This Row],[Current Upsell $]]&gt;=100,"Medium",Table1[[#This Row],[Current Upsell $]]&lt;100,"Low")</f>
        <v xml:space="preserve"> </v>
      </c>
      <c r="S529" t="str">
        <f>_xlfn.CONCAT(Table1[[#This Row],[Subscription Type]]," ",Table1[[#This Row],[Upsell Priorities ]], " ",TEXT(Table1[[#This Row],[Current Upsell $]],"$#,#"))</f>
        <v>Business   $</v>
      </c>
      <c r="T529">
        <f>COUNTIF(Table1[Sales Month],Table1[[#This Row],[Sales Month]])</f>
        <v>153</v>
      </c>
    </row>
    <row r="530" spans="1:20" x14ac:dyDescent="0.2">
      <c r="A530">
        <v>100042</v>
      </c>
      <c r="B530" t="s">
        <v>1</v>
      </c>
      <c r="D530" s="1"/>
      <c r="E530" s="1"/>
      <c r="F530">
        <v>26</v>
      </c>
      <c r="G530">
        <v>32</v>
      </c>
      <c r="H530" s="1">
        <v>43983</v>
      </c>
      <c r="I530" s="1">
        <v>44378</v>
      </c>
      <c r="J530">
        <v>13</v>
      </c>
      <c r="K530">
        <v>0</v>
      </c>
      <c r="L530" s="1">
        <v>44197</v>
      </c>
      <c r="M530">
        <v>650</v>
      </c>
      <c r="N530" s="8" cm="1">
        <f t="array" ref="N530">_xlfn.SWITCH(Table1[[#This Row],[Subscription Type]],"Basic",10,"Premium",10,"Business",25,"Enterprise",27)</f>
        <v>25</v>
      </c>
      <c r="O530" s="9">
        <f>IF(Table1[[#This Row],[Number of Users]]-Table1[[#This Row],[Licenses Bought]]&lt;0, 0, Table1[[#This Row],[Number of Users]]-Table1[[#This Row],[Licenses Bought]])</f>
        <v>6</v>
      </c>
      <c r="P530" s="8">
        <f>Table1[[#This Row],[Upsell $ Per Non-Paying User]] * Table1[[#This Row],[Non-Paying Users]]</f>
        <v>150</v>
      </c>
      <c r="Q530">
        <f>IF(Table1[[#This Row],[Sales Month]]=MAX(Table1[Sales Month]),Table1[[#This Row],[Upsell $ Per Non-Paying User]]*Table1[[#This Row],[Non-Paying Users]],0)</f>
        <v>0</v>
      </c>
      <c r="R530" t="str" cm="1">
        <f t="array" ref="R530">_xlfn.IFS(Table1[[#This Row],[Current Upsell $]]=0," ",Table1[[#This Row],[Current Upsell $]]&gt;=400,"High",Table1[[#This Row],[Current Upsell $]]&gt;=100,"Medium",Table1[[#This Row],[Current Upsell $]]&lt;100,"Low")</f>
        <v xml:space="preserve"> </v>
      </c>
      <c r="S530" t="str">
        <f>_xlfn.CONCAT(Table1[[#This Row],[Subscription Type]]," ",Table1[[#This Row],[Upsell Priorities ]], " ",TEXT(Table1[[#This Row],[Current Upsell $]],"$#,#"))</f>
        <v>Business   $</v>
      </c>
      <c r="T530">
        <f>COUNTIF(Table1[Sales Month],Table1[[#This Row],[Sales Month]])</f>
        <v>158</v>
      </c>
    </row>
    <row r="531" spans="1:20" x14ac:dyDescent="0.2">
      <c r="A531">
        <v>100042</v>
      </c>
      <c r="B531" t="s">
        <v>1</v>
      </c>
      <c r="D531" s="1"/>
      <c r="E531" s="1"/>
      <c r="F531">
        <v>26</v>
      </c>
      <c r="G531">
        <v>34</v>
      </c>
      <c r="H531" s="1">
        <v>43983</v>
      </c>
      <c r="I531" s="1">
        <v>44378</v>
      </c>
      <c r="J531">
        <v>13</v>
      </c>
      <c r="K531">
        <v>0</v>
      </c>
      <c r="L531" s="1">
        <v>44228</v>
      </c>
      <c r="M531">
        <v>650</v>
      </c>
      <c r="N531" s="8" cm="1">
        <f t="array" ref="N531">_xlfn.SWITCH(Table1[[#This Row],[Subscription Type]],"Basic",10,"Premium",10,"Business",25,"Enterprise",27)</f>
        <v>25</v>
      </c>
      <c r="O531" s="9">
        <f>IF(Table1[[#This Row],[Number of Users]]-Table1[[#This Row],[Licenses Bought]]&lt;0, 0, Table1[[#This Row],[Number of Users]]-Table1[[#This Row],[Licenses Bought]])</f>
        <v>8</v>
      </c>
      <c r="P531" s="8">
        <f>Table1[[#This Row],[Upsell $ Per Non-Paying User]] * Table1[[#This Row],[Non-Paying Users]]</f>
        <v>200</v>
      </c>
      <c r="Q531">
        <f>IF(Table1[[#This Row],[Sales Month]]=MAX(Table1[Sales Month]),Table1[[#This Row],[Upsell $ Per Non-Paying User]]*Table1[[#This Row],[Non-Paying Users]],0)</f>
        <v>0</v>
      </c>
      <c r="R531" t="str" cm="1">
        <f t="array" ref="R531">_xlfn.IFS(Table1[[#This Row],[Current Upsell $]]=0," ",Table1[[#This Row],[Current Upsell $]]&gt;=400,"High",Table1[[#This Row],[Current Upsell $]]&gt;=100,"Medium",Table1[[#This Row],[Current Upsell $]]&lt;100,"Low")</f>
        <v xml:space="preserve"> </v>
      </c>
      <c r="S531" t="str">
        <f>_xlfn.CONCAT(Table1[[#This Row],[Subscription Type]]," ",Table1[[#This Row],[Upsell Priorities ]], " ",TEXT(Table1[[#This Row],[Current Upsell $]],"$#,#"))</f>
        <v>Business   $</v>
      </c>
      <c r="T531">
        <f>COUNTIF(Table1[Sales Month],Table1[[#This Row],[Sales Month]])</f>
        <v>175</v>
      </c>
    </row>
    <row r="532" spans="1:20" x14ac:dyDescent="0.2">
      <c r="A532">
        <v>100042</v>
      </c>
      <c r="B532" t="s">
        <v>1</v>
      </c>
      <c r="D532" s="1"/>
      <c r="E532" s="1"/>
      <c r="F532">
        <v>26</v>
      </c>
      <c r="G532">
        <v>26</v>
      </c>
      <c r="H532" s="1">
        <v>43983</v>
      </c>
      <c r="I532" s="1">
        <v>44378</v>
      </c>
      <c r="J532">
        <v>13</v>
      </c>
      <c r="K532">
        <v>0</v>
      </c>
      <c r="L532" s="1">
        <v>44256</v>
      </c>
      <c r="M532">
        <v>650</v>
      </c>
      <c r="N532" s="8" cm="1">
        <f t="array" ref="N532">_xlfn.SWITCH(Table1[[#This Row],[Subscription Type]],"Basic",10,"Premium",10,"Business",25,"Enterprise",27)</f>
        <v>25</v>
      </c>
      <c r="O532" s="9">
        <f>IF(Table1[[#This Row],[Number of Users]]-Table1[[#This Row],[Licenses Bought]]&lt;0, 0, Table1[[#This Row],[Number of Users]]-Table1[[#This Row],[Licenses Bought]])</f>
        <v>0</v>
      </c>
      <c r="P532" s="8">
        <f>Table1[[#This Row],[Upsell $ Per Non-Paying User]] * Table1[[#This Row],[Non-Paying Users]]</f>
        <v>0</v>
      </c>
      <c r="Q532">
        <f>IF(Table1[[#This Row],[Sales Month]]=MAX(Table1[Sales Month]),Table1[[#This Row],[Upsell $ Per Non-Paying User]]*Table1[[#This Row],[Non-Paying Users]],0)</f>
        <v>0</v>
      </c>
      <c r="R532" t="str" cm="1">
        <f t="array" ref="R532">_xlfn.IFS(Table1[[#This Row],[Current Upsell $]]=0," ",Table1[[#This Row],[Current Upsell $]]&gt;=400,"High",Table1[[#This Row],[Current Upsell $]]&gt;=100,"Medium",Table1[[#This Row],[Current Upsell $]]&lt;100,"Low")</f>
        <v xml:space="preserve"> </v>
      </c>
      <c r="S532" t="str">
        <f>_xlfn.CONCAT(Table1[[#This Row],[Subscription Type]]," ",Table1[[#This Row],[Upsell Priorities ]], " ",TEXT(Table1[[#This Row],[Current Upsell $]],"$#,#"))</f>
        <v>Business   $</v>
      </c>
      <c r="T532">
        <f>COUNTIF(Table1[Sales Month],Table1[[#This Row],[Sales Month]])</f>
        <v>194</v>
      </c>
    </row>
    <row r="533" spans="1:20" x14ac:dyDescent="0.2">
      <c r="A533">
        <v>100042</v>
      </c>
      <c r="B533" t="s">
        <v>1</v>
      </c>
      <c r="D533" s="1"/>
      <c r="E533" s="1"/>
      <c r="F533">
        <v>26</v>
      </c>
      <c r="G533">
        <v>36</v>
      </c>
      <c r="H533" s="1">
        <v>43983</v>
      </c>
      <c r="I533" s="1">
        <v>44378</v>
      </c>
      <c r="J533">
        <v>13</v>
      </c>
      <c r="K533">
        <v>0</v>
      </c>
      <c r="L533" s="1">
        <v>44287</v>
      </c>
      <c r="M533">
        <v>650</v>
      </c>
      <c r="N533" s="8" cm="1">
        <f t="array" ref="N533">_xlfn.SWITCH(Table1[[#This Row],[Subscription Type]],"Basic",10,"Premium",10,"Business",25,"Enterprise",27)</f>
        <v>25</v>
      </c>
      <c r="O533" s="9">
        <f>IF(Table1[[#This Row],[Number of Users]]-Table1[[#This Row],[Licenses Bought]]&lt;0, 0, Table1[[#This Row],[Number of Users]]-Table1[[#This Row],[Licenses Bought]])</f>
        <v>10</v>
      </c>
      <c r="P533" s="8">
        <f>Table1[[#This Row],[Upsell $ Per Non-Paying User]] * Table1[[#This Row],[Non-Paying Users]]</f>
        <v>250</v>
      </c>
      <c r="Q533">
        <f>IF(Table1[[#This Row],[Sales Month]]=MAX(Table1[Sales Month]),Table1[[#This Row],[Upsell $ Per Non-Paying User]]*Table1[[#This Row],[Non-Paying Users]],0)</f>
        <v>0</v>
      </c>
      <c r="R533" t="str" cm="1">
        <f t="array" ref="R533">_xlfn.IFS(Table1[[#This Row],[Current Upsell $]]=0," ",Table1[[#This Row],[Current Upsell $]]&gt;=400,"High",Table1[[#This Row],[Current Upsell $]]&gt;=100,"Medium",Table1[[#This Row],[Current Upsell $]]&lt;100,"Low")</f>
        <v xml:space="preserve"> </v>
      </c>
      <c r="S533" t="str">
        <f>_xlfn.CONCAT(Table1[[#This Row],[Subscription Type]]," ",Table1[[#This Row],[Upsell Priorities ]], " ",TEXT(Table1[[#This Row],[Current Upsell $]],"$#,#"))</f>
        <v>Business   $</v>
      </c>
      <c r="T533">
        <f>COUNTIF(Table1[Sales Month],Table1[[#This Row],[Sales Month]])</f>
        <v>208</v>
      </c>
    </row>
    <row r="534" spans="1:20" x14ac:dyDescent="0.2">
      <c r="A534">
        <v>100042</v>
      </c>
      <c r="B534" t="s">
        <v>1</v>
      </c>
      <c r="D534" s="1"/>
      <c r="E534" s="1"/>
      <c r="F534">
        <v>26</v>
      </c>
      <c r="G534">
        <v>34</v>
      </c>
      <c r="H534" s="1">
        <v>43983</v>
      </c>
      <c r="I534" s="1">
        <v>44378</v>
      </c>
      <c r="J534">
        <v>13</v>
      </c>
      <c r="K534">
        <v>0</v>
      </c>
      <c r="L534" s="1">
        <v>44317</v>
      </c>
      <c r="M534">
        <v>650</v>
      </c>
      <c r="N534" s="8" cm="1">
        <f t="array" ref="N534">_xlfn.SWITCH(Table1[[#This Row],[Subscription Type]],"Basic",10,"Premium",10,"Business",25,"Enterprise",27)</f>
        <v>25</v>
      </c>
      <c r="O534" s="9">
        <f>IF(Table1[[#This Row],[Number of Users]]-Table1[[#This Row],[Licenses Bought]]&lt;0, 0, Table1[[#This Row],[Number of Users]]-Table1[[#This Row],[Licenses Bought]])</f>
        <v>8</v>
      </c>
      <c r="P534" s="8">
        <f>Table1[[#This Row],[Upsell $ Per Non-Paying User]] * Table1[[#This Row],[Non-Paying Users]]</f>
        <v>200</v>
      </c>
      <c r="Q534">
        <f>IF(Table1[[#This Row],[Sales Month]]=MAX(Table1[Sales Month]),Table1[[#This Row],[Upsell $ Per Non-Paying User]]*Table1[[#This Row],[Non-Paying Users]],0)</f>
        <v>0</v>
      </c>
      <c r="R534" t="str" cm="1">
        <f t="array" ref="R534">_xlfn.IFS(Table1[[#This Row],[Current Upsell $]]=0," ",Table1[[#This Row],[Current Upsell $]]&gt;=400,"High",Table1[[#This Row],[Current Upsell $]]&gt;=100,"Medium",Table1[[#This Row],[Current Upsell $]]&lt;100,"Low")</f>
        <v xml:space="preserve"> </v>
      </c>
      <c r="S534" t="str">
        <f>_xlfn.CONCAT(Table1[[#This Row],[Subscription Type]]," ",Table1[[#This Row],[Upsell Priorities ]], " ",TEXT(Table1[[#This Row],[Current Upsell $]],"$#,#"))</f>
        <v>Business   $</v>
      </c>
      <c r="T534">
        <f>COUNTIF(Table1[Sales Month],Table1[[#This Row],[Sales Month]])</f>
        <v>249</v>
      </c>
    </row>
    <row r="535" spans="1:20" x14ac:dyDescent="0.2">
      <c r="A535">
        <v>100042</v>
      </c>
      <c r="B535" t="s">
        <v>1</v>
      </c>
      <c r="D535" s="1"/>
      <c r="E535" s="1"/>
      <c r="F535">
        <v>26</v>
      </c>
      <c r="G535">
        <v>31</v>
      </c>
      <c r="H535" s="1">
        <v>43983</v>
      </c>
      <c r="I535" s="1">
        <v>44378</v>
      </c>
      <c r="J535">
        <v>13</v>
      </c>
      <c r="K535">
        <v>0</v>
      </c>
      <c r="L535" s="1">
        <v>44348</v>
      </c>
      <c r="M535">
        <v>650</v>
      </c>
      <c r="N535" s="8" cm="1">
        <f t="array" ref="N535">_xlfn.SWITCH(Table1[[#This Row],[Subscription Type]],"Basic",10,"Premium",10,"Business",25,"Enterprise",27)</f>
        <v>25</v>
      </c>
      <c r="O535" s="9">
        <f>IF(Table1[[#This Row],[Number of Users]]-Table1[[#This Row],[Licenses Bought]]&lt;0, 0, Table1[[#This Row],[Number of Users]]-Table1[[#This Row],[Licenses Bought]])</f>
        <v>5</v>
      </c>
      <c r="P535" s="8">
        <f>Table1[[#This Row],[Upsell $ Per Non-Paying User]] * Table1[[#This Row],[Non-Paying Users]]</f>
        <v>125</v>
      </c>
      <c r="Q535">
        <f>IF(Table1[[#This Row],[Sales Month]]=MAX(Table1[Sales Month]),Table1[[#This Row],[Upsell $ Per Non-Paying User]]*Table1[[#This Row],[Non-Paying Users]],0)</f>
        <v>125</v>
      </c>
      <c r="R535" t="str" cm="1">
        <f t="array" ref="R535">_xlfn.IFS(Table1[[#This Row],[Current Upsell $]]=0," ",Table1[[#This Row],[Current Upsell $]]&gt;=400,"High",Table1[[#This Row],[Current Upsell $]]&gt;=100,"Medium",Table1[[#This Row],[Current Upsell $]]&lt;100,"Low")</f>
        <v>Medium</v>
      </c>
      <c r="S535" t="str">
        <f>_xlfn.CONCAT(Table1[[#This Row],[Subscription Type]]," ",Table1[[#This Row],[Upsell Priorities ]], " ",TEXT(Table1[[#This Row],[Current Upsell $]],"$#,#"))</f>
        <v>Business Medium $125</v>
      </c>
      <c r="T535">
        <f>COUNTIF(Table1[Sales Month],Table1[[#This Row],[Sales Month]])</f>
        <v>307</v>
      </c>
    </row>
    <row r="536" spans="1:20" x14ac:dyDescent="0.2">
      <c r="A536">
        <v>100043</v>
      </c>
      <c r="B536" t="s">
        <v>3</v>
      </c>
      <c r="D536" s="1"/>
      <c r="E536" s="1"/>
      <c r="F536">
        <v>0</v>
      </c>
      <c r="G536">
        <v>20</v>
      </c>
      <c r="H536" s="1">
        <v>43983</v>
      </c>
      <c r="I536" s="1">
        <v>44378</v>
      </c>
      <c r="J536">
        <v>13</v>
      </c>
      <c r="K536">
        <v>0</v>
      </c>
      <c r="L536" s="1">
        <v>43983</v>
      </c>
      <c r="M536">
        <v>0</v>
      </c>
      <c r="N536" s="8" cm="1">
        <f t="array" ref="N536">_xlfn.SWITCH(Table1[[#This Row],[Subscription Type]],"Basic",10,"Premium",10,"Business",25,"Enterprise",27)</f>
        <v>10</v>
      </c>
      <c r="O536" s="9">
        <f>IF(Table1[[#This Row],[Number of Users]]-Table1[[#This Row],[Licenses Bought]]&lt;0, 0, Table1[[#This Row],[Number of Users]]-Table1[[#This Row],[Licenses Bought]])</f>
        <v>20</v>
      </c>
      <c r="P536" s="8">
        <f>Table1[[#This Row],[Upsell $ Per Non-Paying User]] * Table1[[#This Row],[Non-Paying Users]]</f>
        <v>200</v>
      </c>
      <c r="Q536">
        <f>IF(Table1[[#This Row],[Sales Month]]=MAX(Table1[Sales Month]),Table1[[#This Row],[Upsell $ Per Non-Paying User]]*Table1[[#This Row],[Non-Paying Users]],0)</f>
        <v>0</v>
      </c>
      <c r="R536" t="str" cm="1">
        <f t="array" ref="R536">_xlfn.IFS(Table1[[#This Row],[Current Upsell $]]=0," ",Table1[[#This Row],[Current Upsell $]]&gt;=400,"High",Table1[[#This Row],[Current Upsell $]]&gt;=100,"Medium",Table1[[#This Row],[Current Upsell $]]&lt;100,"Low")</f>
        <v xml:space="preserve"> </v>
      </c>
      <c r="S536" t="str">
        <f>_xlfn.CONCAT(Table1[[#This Row],[Subscription Type]]," ",Table1[[#This Row],[Upsell Priorities ]], " ",TEXT(Table1[[#This Row],[Current Upsell $]],"$#,#"))</f>
        <v>Basic   $</v>
      </c>
      <c r="T536">
        <f>COUNTIF(Table1[Sales Month],Table1[[#This Row],[Sales Month]])</f>
        <v>54</v>
      </c>
    </row>
    <row r="537" spans="1:20" x14ac:dyDescent="0.2">
      <c r="A537">
        <v>100043</v>
      </c>
      <c r="B537" t="s">
        <v>0</v>
      </c>
      <c r="D537" s="1"/>
      <c r="E537" s="1"/>
      <c r="F537">
        <v>4</v>
      </c>
      <c r="G537">
        <v>15</v>
      </c>
      <c r="H537" s="1">
        <v>43983</v>
      </c>
      <c r="I537" s="1">
        <v>44378</v>
      </c>
      <c r="J537">
        <v>13</v>
      </c>
      <c r="K537">
        <v>0</v>
      </c>
      <c r="L537" s="1">
        <v>44013</v>
      </c>
      <c r="M537">
        <v>40</v>
      </c>
      <c r="N537" s="8" cm="1">
        <f t="array" ref="N537">_xlfn.SWITCH(Table1[[#This Row],[Subscription Type]],"Basic",10,"Premium",10,"Business",25,"Enterprise",27)</f>
        <v>10</v>
      </c>
      <c r="O537" s="9">
        <f>IF(Table1[[#This Row],[Number of Users]]-Table1[[#This Row],[Licenses Bought]]&lt;0, 0, Table1[[#This Row],[Number of Users]]-Table1[[#This Row],[Licenses Bought]])</f>
        <v>11</v>
      </c>
      <c r="P537" s="8">
        <f>Table1[[#This Row],[Upsell $ Per Non-Paying User]] * Table1[[#This Row],[Non-Paying Users]]</f>
        <v>110</v>
      </c>
      <c r="Q537">
        <f>IF(Table1[[#This Row],[Sales Month]]=MAX(Table1[Sales Month]),Table1[[#This Row],[Upsell $ Per Non-Paying User]]*Table1[[#This Row],[Non-Paying Users]],0)</f>
        <v>0</v>
      </c>
      <c r="R537" t="str" cm="1">
        <f t="array" ref="R537">_xlfn.IFS(Table1[[#This Row],[Current Upsell $]]=0," ",Table1[[#This Row],[Current Upsell $]]&gt;=400,"High",Table1[[#This Row],[Current Upsell $]]&gt;=100,"Medium",Table1[[#This Row],[Current Upsell $]]&lt;100,"Low")</f>
        <v xml:space="preserve"> </v>
      </c>
      <c r="S537" t="str">
        <f>_xlfn.CONCAT(Table1[[#This Row],[Subscription Type]]," ",Table1[[#This Row],[Upsell Priorities ]], " ",TEXT(Table1[[#This Row],[Current Upsell $]],"$#,#"))</f>
        <v>Premium   $</v>
      </c>
      <c r="T537">
        <f>COUNTIF(Table1[Sales Month],Table1[[#This Row],[Sales Month]])</f>
        <v>76</v>
      </c>
    </row>
    <row r="538" spans="1:20" x14ac:dyDescent="0.2">
      <c r="A538">
        <v>100043</v>
      </c>
      <c r="B538" t="s">
        <v>0</v>
      </c>
      <c r="D538" s="1"/>
      <c r="E538" s="1"/>
      <c r="F538">
        <v>13</v>
      </c>
      <c r="G538">
        <v>16</v>
      </c>
      <c r="H538" s="1">
        <v>43983</v>
      </c>
      <c r="I538" s="1">
        <v>44378</v>
      </c>
      <c r="J538">
        <v>13</v>
      </c>
      <c r="K538">
        <v>0</v>
      </c>
      <c r="L538" s="1">
        <v>44044</v>
      </c>
      <c r="M538">
        <v>130</v>
      </c>
      <c r="N538" s="8" cm="1">
        <f t="array" ref="N538">_xlfn.SWITCH(Table1[[#This Row],[Subscription Type]],"Basic",10,"Premium",10,"Business",25,"Enterprise",27)</f>
        <v>10</v>
      </c>
      <c r="O538" s="9">
        <f>IF(Table1[[#This Row],[Number of Users]]-Table1[[#This Row],[Licenses Bought]]&lt;0, 0, Table1[[#This Row],[Number of Users]]-Table1[[#This Row],[Licenses Bought]])</f>
        <v>3</v>
      </c>
      <c r="P538" s="8">
        <f>Table1[[#This Row],[Upsell $ Per Non-Paying User]] * Table1[[#This Row],[Non-Paying Users]]</f>
        <v>30</v>
      </c>
      <c r="Q538">
        <f>IF(Table1[[#This Row],[Sales Month]]=MAX(Table1[Sales Month]),Table1[[#This Row],[Upsell $ Per Non-Paying User]]*Table1[[#This Row],[Non-Paying Users]],0)</f>
        <v>0</v>
      </c>
      <c r="R538" t="str" cm="1">
        <f t="array" ref="R538">_xlfn.IFS(Table1[[#This Row],[Current Upsell $]]=0," ",Table1[[#This Row],[Current Upsell $]]&gt;=400,"High",Table1[[#This Row],[Current Upsell $]]&gt;=100,"Medium",Table1[[#This Row],[Current Upsell $]]&lt;100,"Low")</f>
        <v xml:space="preserve"> </v>
      </c>
      <c r="S538" t="str">
        <f>_xlfn.CONCAT(Table1[[#This Row],[Subscription Type]]," ",Table1[[#This Row],[Upsell Priorities ]], " ",TEXT(Table1[[#This Row],[Current Upsell $]],"$#,#"))</f>
        <v>Premium   $</v>
      </c>
      <c r="T538">
        <f>COUNTIF(Table1[Sales Month],Table1[[#This Row],[Sales Month]])</f>
        <v>104</v>
      </c>
    </row>
    <row r="539" spans="1:20" x14ac:dyDescent="0.2">
      <c r="A539">
        <v>100043</v>
      </c>
      <c r="B539" t="s">
        <v>0</v>
      </c>
      <c r="D539" s="1"/>
      <c r="E539" s="1"/>
      <c r="F539">
        <v>12</v>
      </c>
      <c r="G539">
        <v>17</v>
      </c>
      <c r="H539" s="1">
        <v>43983</v>
      </c>
      <c r="I539" s="1">
        <v>44378</v>
      </c>
      <c r="J539">
        <v>13</v>
      </c>
      <c r="K539">
        <v>0</v>
      </c>
      <c r="L539" s="1">
        <v>44075</v>
      </c>
      <c r="M539">
        <v>120</v>
      </c>
      <c r="N539" s="8" cm="1">
        <f t="array" ref="N539">_xlfn.SWITCH(Table1[[#This Row],[Subscription Type]],"Basic",10,"Premium",10,"Business",25,"Enterprise",27)</f>
        <v>10</v>
      </c>
      <c r="O539" s="9">
        <f>IF(Table1[[#This Row],[Number of Users]]-Table1[[#This Row],[Licenses Bought]]&lt;0, 0, Table1[[#This Row],[Number of Users]]-Table1[[#This Row],[Licenses Bought]])</f>
        <v>5</v>
      </c>
      <c r="P539" s="8">
        <f>Table1[[#This Row],[Upsell $ Per Non-Paying User]] * Table1[[#This Row],[Non-Paying Users]]</f>
        <v>50</v>
      </c>
      <c r="Q539">
        <f>IF(Table1[[#This Row],[Sales Month]]=MAX(Table1[Sales Month]),Table1[[#This Row],[Upsell $ Per Non-Paying User]]*Table1[[#This Row],[Non-Paying Users]],0)</f>
        <v>0</v>
      </c>
      <c r="R539" t="str" cm="1">
        <f t="array" ref="R539">_xlfn.IFS(Table1[[#This Row],[Current Upsell $]]=0," ",Table1[[#This Row],[Current Upsell $]]&gt;=400,"High",Table1[[#This Row],[Current Upsell $]]&gt;=100,"Medium",Table1[[#This Row],[Current Upsell $]]&lt;100,"Low")</f>
        <v xml:space="preserve"> </v>
      </c>
      <c r="S539" t="str">
        <f>_xlfn.CONCAT(Table1[[#This Row],[Subscription Type]]," ",Table1[[#This Row],[Upsell Priorities ]], " ",TEXT(Table1[[#This Row],[Current Upsell $]],"$#,#"))</f>
        <v>Premium   $</v>
      </c>
      <c r="T539">
        <f>COUNTIF(Table1[Sales Month],Table1[[#This Row],[Sales Month]])</f>
        <v>137</v>
      </c>
    </row>
    <row r="540" spans="1:20" x14ac:dyDescent="0.2">
      <c r="A540">
        <v>100043</v>
      </c>
      <c r="B540" t="s">
        <v>0</v>
      </c>
      <c r="D540" s="1"/>
      <c r="E540" s="1"/>
      <c r="F540">
        <v>13</v>
      </c>
      <c r="G540">
        <v>16</v>
      </c>
      <c r="H540" s="1">
        <v>43983</v>
      </c>
      <c r="I540" s="1">
        <v>44378</v>
      </c>
      <c r="J540">
        <v>13</v>
      </c>
      <c r="K540">
        <v>0</v>
      </c>
      <c r="L540" s="1">
        <v>44105</v>
      </c>
      <c r="M540">
        <v>130</v>
      </c>
      <c r="N540" s="8" cm="1">
        <f t="array" ref="N540">_xlfn.SWITCH(Table1[[#This Row],[Subscription Type]],"Basic",10,"Premium",10,"Business",25,"Enterprise",27)</f>
        <v>10</v>
      </c>
      <c r="O540" s="9">
        <f>IF(Table1[[#This Row],[Number of Users]]-Table1[[#This Row],[Licenses Bought]]&lt;0, 0, Table1[[#This Row],[Number of Users]]-Table1[[#This Row],[Licenses Bought]])</f>
        <v>3</v>
      </c>
      <c r="P540" s="8">
        <f>Table1[[#This Row],[Upsell $ Per Non-Paying User]] * Table1[[#This Row],[Non-Paying Users]]</f>
        <v>30</v>
      </c>
      <c r="Q540">
        <f>IF(Table1[[#This Row],[Sales Month]]=MAX(Table1[Sales Month]),Table1[[#This Row],[Upsell $ Per Non-Paying User]]*Table1[[#This Row],[Non-Paying Users]],0)</f>
        <v>0</v>
      </c>
      <c r="R540" t="str" cm="1">
        <f t="array" ref="R540">_xlfn.IFS(Table1[[#This Row],[Current Upsell $]]=0," ",Table1[[#This Row],[Current Upsell $]]&gt;=400,"High",Table1[[#This Row],[Current Upsell $]]&gt;=100,"Medium",Table1[[#This Row],[Current Upsell $]]&lt;100,"Low")</f>
        <v xml:space="preserve"> </v>
      </c>
      <c r="S540" t="str">
        <f>_xlfn.CONCAT(Table1[[#This Row],[Subscription Type]]," ",Table1[[#This Row],[Upsell Priorities ]], " ",TEXT(Table1[[#This Row],[Current Upsell $]],"$#,#"))</f>
        <v>Premium   $</v>
      </c>
      <c r="T540">
        <f>COUNTIF(Table1[Sales Month],Table1[[#This Row],[Sales Month]])</f>
        <v>147</v>
      </c>
    </row>
    <row r="541" spans="1:20" x14ac:dyDescent="0.2">
      <c r="A541">
        <v>100043</v>
      </c>
      <c r="B541" t="s">
        <v>0</v>
      </c>
      <c r="D541" s="1"/>
      <c r="E541" s="1"/>
      <c r="F541">
        <v>13</v>
      </c>
      <c r="G541">
        <v>14</v>
      </c>
      <c r="H541" s="1">
        <v>43983</v>
      </c>
      <c r="I541" s="1">
        <v>44378</v>
      </c>
      <c r="J541">
        <v>13</v>
      </c>
      <c r="K541">
        <v>0</v>
      </c>
      <c r="L541" s="1">
        <v>44136</v>
      </c>
      <c r="M541">
        <v>130</v>
      </c>
      <c r="N541" s="8" cm="1">
        <f t="array" ref="N541">_xlfn.SWITCH(Table1[[#This Row],[Subscription Type]],"Basic",10,"Premium",10,"Business",25,"Enterprise",27)</f>
        <v>10</v>
      </c>
      <c r="O541" s="9">
        <f>IF(Table1[[#This Row],[Number of Users]]-Table1[[#This Row],[Licenses Bought]]&lt;0, 0, Table1[[#This Row],[Number of Users]]-Table1[[#This Row],[Licenses Bought]])</f>
        <v>1</v>
      </c>
      <c r="P541" s="8">
        <f>Table1[[#This Row],[Upsell $ Per Non-Paying User]] * Table1[[#This Row],[Non-Paying Users]]</f>
        <v>10</v>
      </c>
      <c r="Q541">
        <f>IF(Table1[[#This Row],[Sales Month]]=MAX(Table1[Sales Month]),Table1[[#This Row],[Upsell $ Per Non-Paying User]]*Table1[[#This Row],[Non-Paying Users]],0)</f>
        <v>0</v>
      </c>
      <c r="R541" t="str" cm="1">
        <f t="array" ref="R541">_xlfn.IFS(Table1[[#This Row],[Current Upsell $]]=0," ",Table1[[#This Row],[Current Upsell $]]&gt;=400,"High",Table1[[#This Row],[Current Upsell $]]&gt;=100,"Medium",Table1[[#This Row],[Current Upsell $]]&lt;100,"Low")</f>
        <v xml:space="preserve"> </v>
      </c>
      <c r="S541" t="str">
        <f>_xlfn.CONCAT(Table1[[#This Row],[Subscription Type]]," ",Table1[[#This Row],[Upsell Priorities ]], " ",TEXT(Table1[[#This Row],[Current Upsell $]],"$#,#"))</f>
        <v>Premium   $</v>
      </c>
      <c r="T541">
        <f>COUNTIF(Table1[Sales Month],Table1[[#This Row],[Sales Month]])</f>
        <v>146</v>
      </c>
    </row>
    <row r="542" spans="1:20" x14ac:dyDescent="0.2">
      <c r="A542">
        <v>100043</v>
      </c>
      <c r="B542" t="s">
        <v>0</v>
      </c>
      <c r="D542" s="1"/>
      <c r="E542" s="1"/>
      <c r="F542">
        <v>13</v>
      </c>
      <c r="G542">
        <v>13</v>
      </c>
      <c r="H542" s="1">
        <v>43983</v>
      </c>
      <c r="I542" s="1">
        <v>44378</v>
      </c>
      <c r="J542">
        <v>13</v>
      </c>
      <c r="K542">
        <v>0</v>
      </c>
      <c r="L542" s="1">
        <v>44166</v>
      </c>
      <c r="M542">
        <v>130</v>
      </c>
      <c r="N542" s="8" cm="1">
        <f t="array" ref="N542">_xlfn.SWITCH(Table1[[#This Row],[Subscription Type]],"Basic",10,"Premium",10,"Business",25,"Enterprise",27)</f>
        <v>10</v>
      </c>
      <c r="O542" s="9">
        <f>IF(Table1[[#This Row],[Number of Users]]-Table1[[#This Row],[Licenses Bought]]&lt;0, 0, Table1[[#This Row],[Number of Users]]-Table1[[#This Row],[Licenses Bought]])</f>
        <v>0</v>
      </c>
      <c r="P542" s="8">
        <f>Table1[[#This Row],[Upsell $ Per Non-Paying User]] * Table1[[#This Row],[Non-Paying Users]]</f>
        <v>0</v>
      </c>
      <c r="Q542">
        <f>IF(Table1[[#This Row],[Sales Month]]=MAX(Table1[Sales Month]),Table1[[#This Row],[Upsell $ Per Non-Paying User]]*Table1[[#This Row],[Non-Paying Users]],0)</f>
        <v>0</v>
      </c>
      <c r="R542" t="str" cm="1">
        <f t="array" ref="R542">_xlfn.IFS(Table1[[#This Row],[Current Upsell $]]=0," ",Table1[[#This Row],[Current Upsell $]]&gt;=400,"High",Table1[[#This Row],[Current Upsell $]]&gt;=100,"Medium",Table1[[#This Row],[Current Upsell $]]&lt;100,"Low")</f>
        <v xml:space="preserve"> </v>
      </c>
      <c r="S542" t="str">
        <f>_xlfn.CONCAT(Table1[[#This Row],[Subscription Type]]," ",Table1[[#This Row],[Upsell Priorities ]], " ",TEXT(Table1[[#This Row],[Current Upsell $]],"$#,#"))</f>
        <v>Premium   $</v>
      </c>
      <c r="T542">
        <f>COUNTIF(Table1[Sales Month],Table1[[#This Row],[Sales Month]])</f>
        <v>153</v>
      </c>
    </row>
    <row r="543" spans="1:20" x14ac:dyDescent="0.2">
      <c r="A543">
        <v>100043</v>
      </c>
      <c r="B543" t="s">
        <v>0</v>
      </c>
      <c r="D543" s="1"/>
      <c r="E543" s="1"/>
      <c r="F543">
        <v>13</v>
      </c>
      <c r="G543">
        <v>16</v>
      </c>
      <c r="H543" s="1">
        <v>43983</v>
      </c>
      <c r="I543" s="1">
        <v>44378</v>
      </c>
      <c r="J543">
        <v>13</v>
      </c>
      <c r="K543">
        <v>0</v>
      </c>
      <c r="L543" s="1">
        <v>44197</v>
      </c>
      <c r="M543">
        <v>130</v>
      </c>
      <c r="N543" s="8" cm="1">
        <f t="array" ref="N543">_xlfn.SWITCH(Table1[[#This Row],[Subscription Type]],"Basic",10,"Premium",10,"Business",25,"Enterprise",27)</f>
        <v>10</v>
      </c>
      <c r="O543" s="9">
        <f>IF(Table1[[#This Row],[Number of Users]]-Table1[[#This Row],[Licenses Bought]]&lt;0, 0, Table1[[#This Row],[Number of Users]]-Table1[[#This Row],[Licenses Bought]])</f>
        <v>3</v>
      </c>
      <c r="P543" s="8">
        <f>Table1[[#This Row],[Upsell $ Per Non-Paying User]] * Table1[[#This Row],[Non-Paying Users]]</f>
        <v>30</v>
      </c>
      <c r="Q543">
        <f>IF(Table1[[#This Row],[Sales Month]]=MAX(Table1[Sales Month]),Table1[[#This Row],[Upsell $ Per Non-Paying User]]*Table1[[#This Row],[Non-Paying Users]],0)</f>
        <v>0</v>
      </c>
      <c r="R543" t="str" cm="1">
        <f t="array" ref="R543">_xlfn.IFS(Table1[[#This Row],[Current Upsell $]]=0," ",Table1[[#This Row],[Current Upsell $]]&gt;=400,"High",Table1[[#This Row],[Current Upsell $]]&gt;=100,"Medium",Table1[[#This Row],[Current Upsell $]]&lt;100,"Low")</f>
        <v xml:space="preserve"> </v>
      </c>
      <c r="S543" t="str">
        <f>_xlfn.CONCAT(Table1[[#This Row],[Subscription Type]]," ",Table1[[#This Row],[Upsell Priorities ]], " ",TEXT(Table1[[#This Row],[Current Upsell $]],"$#,#"))</f>
        <v>Premium   $</v>
      </c>
      <c r="T543">
        <f>COUNTIF(Table1[Sales Month],Table1[[#This Row],[Sales Month]])</f>
        <v>158</v>
      </c>
    </row>
    <row r="544" spans="1:20" x14ac:dyDescent="0.2">
      <c r="A544">
        <v>100043</v>
      </c>
      <c r="B544" t="s">
        <v>0</v>
      </c>
      <c r="D544" s="1"/>
      <c r="E544" s="1"/>
      <c r="F544">
        <v>13</v>
      </c>
      <c r="G544">
        <v>16</v>
      </c>
      <c r="H544" s="1">
        <v>43983</v>
      </c>
      <c r="I544" s="1">
        <v>44378</v>
      </c>
      <c r="J544">
        <v>13</v>
      </c>
      <c r="K544">
        <v>0</v>
      </c>
      <c r="L544" s="1">
        <v>44228</v>
      </c>
      <c r="M544">
        <v>130</v>
      </c>
      <c r="N544" s="8" cm="1">
        <f t="array" ref="N544">_xlfn.SWITCH(Table1[[#This Row],[Subscription Type]],"Basic",10,"Premium",10,"Business",25,"Enterprise",27)</f>
        <v>10</v>
      </c>
      <c r="O544" s="9">
        <f>IF(Table1[[#This Row],[Number of Users]]-Table1[[#This Row],[Licenses Bought]]&lt;0, 0, Table1[[#This Row],[Number of Users]]-Table1[[#This Row],[Licenses Bought]])</f>
        <v>3</v>
      </c>
      <c r="P544" s="8">
        <f>Table1[[#This Row],[Upsell $ Per Non-Paying User]] * Table1[[#This Row],[Non-Paying Users]]</f>
        <v>30</v>
      </c>
      <c r="Q544">
        <f>IF(Table1[[#This Row],[Sales Month]]=MAX(Table1[Sales Month]),Table1[[#This Row],[Upsell $ Per Non-Paying User]]*Table1[[#This Row],[Non-Paying Users]],0)</f>
        <v>0</v>
      </c>
      <c r="R544" t="str" cm="1">
        <f t="array" ref="R544">_xlfn.IFS(Table1[[#This Row],[Current Upsell $]]=0," ",Table1[[#This Row],[Current Upsell $]]&gt;=400,"High",Table1[[#This Row],[Current Upsell $]]&gt;=100,"Medium",Table1[[#This Row],[Current Upsell $]]&lt;100,"Low")</f>
        <v xml:space="preserve"> </v>
      </c>
      <c r="S544" t="str">
        <f>_xlfn.CONCAT(Table1[[#This Row],[Subscription Type]]," ",Table1[[#This Row],[Upsell Priorities ]], " ",TEXT(Table1[[#This Row],[Current Upsell $]],"$#,#"))</f>
        <v>Premium   $</v>
      </c>
      <c r="T544">
        <f>COUNTIF(Table1[Sales Month],Table1[[#This Row],[Sales Month]])</f>
        <v>175</v>
      </c>
    </row>
    <row r="545" spans="1:20" x14ac:dyDescent="0.2">
      <c r="A545">
        <v>100043</v>
      </c>
      <c r="B545" t="s">
        <v>0</v>
      </c>
      <c r="D545" s="1"/>
      <c r="E545" s="1"/>
      <c r="F545">
        <v>13</v>
      </c>
      <c r="G545">
        <v>15</v>
      </c>
      <c r="H545" s="1">
        <v>43983</v>
      </c>
      <c r="I545" s="1">
        <v>44378</v>
      </c>
      <c r="J545">
        <v>13</v>
      </c>
      <c r="K545">
        <v>0</v>
      </c>
      <c r="L545" s="1">
        <v>44256</v>
      </c>
      <c r="M545">
        <v>130</v>
      </c>
      <c r="N545" s="8" cm="1">
        <f t="array" ref="N545">_xlfn.SWITCH(Table1[[#This Row],[Subscription Type]],"Basic",10,"Premium",10,"Business",25,"Enterprise",27)</f>
        <v>10</v>
      </c>
      <c r="O545" s="9">
        <f>IF(Table1[[#This Row],[Number of Users]]-Table1[[#This Row],[Licenses Bought]]&lt;0, 0, Table1[[#This Row],[Number of Users]]-Table1[[#This Row],[Licenses Bought]])</f>
        <v>2</v>
      </c>
      <c r="P545" s="8">
        <f>Table1[[#This Row],[Upsell $ Per Non-Paying User]] * Table1[[#This Row],[Non-Paying Users]]</f>
        <v>20</v>
      </c>
      <c r="Q545">
        <f>IF(Table1[[#This Row],[Sales Month]]=MAX(Table1[Sales Month]),Table1[[#This Row],[Upsell $ Per Non-Paying User]]*Table1[[#This Row],[Non-Paying Users]],0)</f>
        <v>0</v>
      </c>
      <c r="R545" t="str" cm="1">
        <f t="array" ref="R545">_xlfn.IFS(Table1[[#This Row],[Current Upsell $]]=0," ",Table1[[#This Row],[Current Upsell $]]&gt;=400,"High",Table1[[#This Row],[Current Upsell $]]&gt;=100,"Medium",Table1[[#This Row],[Current Upsell $]]&lt;100,"Low")</f>
        <v xml:space="preserve"> </v>
      </c>
      <c r="S545" t="str">
        <f>_xlfn.CONCAT(Table1[[#This Row],[Subscription Type]]," ",Table1[[#This Row],[Upsell Priorities ]], " ",TEXT(Table1[[#This Row],[Current Upsell $]],"$#,#"))</f>
        <v>Premium   $</v>
      </c>
      <c r="T545">
        <f>COUNTIF(Table1[Sales Month],Table1[[#This Row],[Sales Month]])</f>
        <v>194</v>
      </c>
    </row>
    <row r="546" spans="1:20" x14ac:dyDescent="0.2">
      <c r="A546">
        <v>100043</v>
      </c>
      <c r="B546" t="s">
        <v>0</v>
      </c>
      <c r="D546" s="1"/>
      <c r="E546" s="1"/>
      <c r="F546">
        <v>13</v>
      </c>
      <c r="G546">
        <v>14</v>
      </c>
      <c r="H546" s="1">
        <v>43983</v>
      </c>
      <c r="I546" s="1">
        <v>44378</v>
      </c>
      <c r="J546">
        <v>13</v>
      </c>
      <c r="K546">
        <v>0</v>
      </c>
      <c r="L546" s="1">
        <v>44287</v>
      </c>
      <c r="M546">
        <v>130</v>
      </c>
      <c r="N546" s="8" cm="1">
        <f t="array" ref="N546">_xlfn.SWITCH(Table1[[#This Row],[Subscription Type]],"Basic",10,"Premium",10,"Business",25,"Enterprise",27)</f>
        <v>10</v>
      </c>
      <c r="O546" s="9">
        <f>IF(Table1[[#This Row],[Number of Users]]-Table1[[#This Row],[Licenses Bought]]&lt;0, 0, Table1[[#This Row],[Number of Users]]-Table1[[#This Row],[Licenses Bought]])</f>
        <v>1</v>
      </c>
      <c r="P546" s="8">
        <f>Table1[[#This Row],[Upsell $ Per Non-Paying User]] * Table1[[#This Row],[Non-Paying Users]]</f>
        <v>10</v>
      </c>
      <c r="Q546">
        <f>IF(Table1[[#This Row],[Sales Month]]=MAX(Table1[Sales Month]),Table1[[#This Row],[Upsell $ Per Non-Paying User]]*Table1[[#This Row],[Non-Paying Users]],0)</f>
        <v>0</v>
      </c>
      <c r="R546" t="str" cm="1">
        <f t="array" ref="R546">_xlfn.IFS(Table1[[#This Row],[Current Upsell $]]=0," ",Table1[[#This Row],[Current Upsell $]]&gt;=400,"High",Table1[[#This Row],[Current Upsell $]]&gt;=100,"Medium",Table1[[#This Row],[Current Upsell $]]&lt;100,"Low")</f>
        <v xml:space="preserve"> </v>
      </c>
      <c r="S546" t="str">
        <f>_xlfn.CONCAT(Table1[[#This Row],[Subscription Type]]," ",Table1[[#This Row],[Upsell Priorities ]], " ",TEXT(Table1[[#This Row],[Current Upsell $]],"$#,#"))</f>
        <v>Premium   $</v>
      </c>
      <c r="T546">
        <f>COUNTIF(Table1[Sales Month],Table1[[#This Row],[Sales Month]])</f>
        <v>208</v>
      </c>
    </row>
    <row r="547" spans="1:20" x14ac:dyDescent="0.2">
      <c r="A547">
        <v>100043</v>
      </c>
      <c r="B547" t="s">
        <v>0</v>
      </c>
      <c r="D547" s="1"/>
      <c r="E547" s="1"/>
      <c r="F547">
        <v>13</v>
      </c>
      <c r="G547">
        <v>17</v>
      </c>
      <c r="H547" s="1">
        <v>43983</v>
      </c>
      <c r="I547" s="1">
        <v>44378</v>
      </c>
      <c r="J547">
        <v>13</v>
      </c>
      <c r="K547">
        <v>0</v>
      </c>
      <c r="L547" s="1">
        <v>44317</v>
      </c>
      <c r="M547">
        <v>130</v>
      </c>
      <c r="N547" s="8" cm="1">
        <f t="array" ref="N547">_xlfn.SWITCH(Table1[[#This Row],[Subscription Type]],"Basic",10,"Premium",10,"Business",25,"Enterprise",27)</f>
        <v>10</v>
      </c>
      <c r="O547" s="9">
        <f>IF(Table1[[#This Row],[Number of Users]]-Table1[[#This Row],[Licenses Bought]]&lt;0, 0, Table1[[#This Row],[Number of Users]]-Table1[[#This Row],[Licenses Bought]])</f>
        <v>4</v>
      </c>
      <c r="P547" s="8">
        <f>Table1[[#This Row],[Upsell $ Per Non-Paying User]] * Table1[[#This Row],[Non-Paying Users]]</f>
        <v>40</v>
      </c>
      <c r="Q547">
        <f>IF(Table1[[#This Row],[Sales Month]]=MAX(Table1[Sales Month]),Table1[[#This Row],[Upsell $ Per Non-Paying User]]*Table1[[#This Row],[Non-Paying Users]],0)</f>
        <v>0</v>
      </c>
      <c r="R547" t="str" cm="1">
        <f t="array" ref="R547">_xlfn.IFS(Table1[[#This Row],[Current Upsell $]]=0," ",Table1[[#This Row],[Current Upsell $]]&gt;=400,"High",Table1[[#This Row],[Current Upsell $]]&gt;=100,"Medium",Table1[[#This Row],[Current Upsell $]]&lt;100,"Low")</f>
        <v xml:space="preserve"> </v>
      </c>
      <c r="S547" t="str">
        <f>_xlfn.CONCAT(Table1[[#This Row],[Subscription Type]]," ",Table1[[#This Row],[Upsell Priorities ]], " ",TEXT(Table1[[#This Row],[Current Upsell $]],"$#,#"))</f>
        <v>Premium   $</v>
      </c>
      <c r="T547">
        <f>COUNTIF(Table1[Sales Month],Table1[[#This Row],[Sales Month]])</f>
        <v>249</v>
      </c>
    </row>
    <row r="548" spans="1:20" x14ac:dyDescent="0.2">
      <c r="A548">
        <v>100043</v>
      </c>
      <c r="B548" t="s">
        <v>0</v>
      </c>
      <c r="D548" s="1"/>
      <c r="E548" s="1"/>
      <c r="F548">
        <v>13</v>
      </c>
      <c r="G548">
        <v>18</v>
      </c>
      <c r="H548" s="1">
        <v>43983</v>
      </c>
      <c r="I548" s="1">
        <v>44378</v>
      </c>
      <c r="J548">
        <v>13</v>
      </c>
      <c r="K548">
        <v>0</v>
      </c>
      <c r="L548" s="1">
        <v>44348</v>
      </c>
      <c r="M548">
        <v>130</v>
      </c>
      <c r="N548" s="8" cm="1">
        <f t="array" ref="N548">_xlfn.SWITCH(Table1[[#This Row],[Subscription Type]],"Basic",10,"Premium",10,"Business",25,"Enterprise",27)</f>
        <v>10</v>
      </c>
      <c r="O548" s="9">
        <f>IF(Table1[[#This Row],[Number of Users]]-Table1[[#This Row],[Licenses Bought]]&lt;0, 0, Table1[[#This Row],[Number of Users]]-Table1[[#This Row],[Licenses Bought]])</f>
        <v>5</v>
      </c>
      <c r="P548" s="8">
        <f>Table1[[#This Row],[Upsell $ Per Non-Paying User]] * Table1[[#This Row],[Non-Paying Users]]</f>
        <v>50</v>
      </c>
      <c r="Q548">
        <f>IF(Table1[[#This Row],[Sales Month]]=MAX(Table1[Sales Month]),Table1[[#This Row],[Upsell $ Per Non-Paying User]]*Table1[[#This Row],[Non-Paying Users]],0)</f>
        <v>50</v>
      </c>
      <c r="R548" t="str" cm="1">
        <f t="array" ref="R548">_xlfn.IFS(Table1[[#This Row],[Current Upsell $]]=0," ",Table1[[#This Row],[Current Upsell $]]&gt;=400,"High",Table1[[#This Row],[Current Upsell $]]&gt;=100,"Medium",Table1[[#This Row],[Current Upsell $]]&lt;100,"Low")</f>
        <v>Low</v>
      </c>
      <c r="S548" t="str">
        <f>_xlfn.CONCAT(Table1[[#This Row],[Subscription Type]]," ",Table1[[#This Row],[Upsell Priorities ]], " ",TEXT(Table1[[#This Row],[Current Upsell $]],"$#,#"))</f>
        <v>Premium Low $50</v>
      </c>
      <c r="T548">
        <f>COUNTIF(Table1[Sales Month],Table1[[#This Row],[Sales Month]])</f>
        <v>307</v>
      </c>
    </row>
    <row r="549" spans="1:20" x14ac:dyDescent="0.2">
      <c r="A549">
        <v>100044</v>
      </c>
      <c r="B549" t="s">
        <v>3</v>
      </c>
      <c r="F549">
        <v>0</v>
      </c>
      <c r="G549">
        <v>12</v>
      </c>
      <c r="H549" s="1">
        <v>43983</v>
      </c>
      <c r="I549" s="1">
        <v>44348</v>
      </c>
      <c r="J549">
        <v>12</v>
      </c>
      <c r="K549">
        <v>0</v>
      </c>
      <c r="L549" s="1">
        <v>43983</v>
      </c>
      <c r="M549">
        <v>0</v>
      </c>
      <c r="N549" s="8" cm="1">
        <f t="array" ref="N549">_xlfn.SWITCH(Table1[[#This Row],[Subscription Type]],"Basic",10,"Premium",10,"Business",25,"Enterprise",27)</f>
        <v>10</v>
      </c>
      <c r="O549" s="9">
        <f>IF(Table1[[#This Row],[Number of Users]]-Table1[[#This Row],[Licenses Bought]]&lt;0, 0, Table1[[#This Row],[Number of Users]]-Table1[[#This Row],[Licenses Bought]])</f>
        <v>12</v>
      </c>
      <c r="P549" s="8">
        <f>Table1[[#This Row],[Upsell $ Per Non-Paying User]] * Table1[[#This Row],[Non-Paying Users]]</f>
        <v>120</v>
      </c>
      <c r="Q549">
        <f>IF(Table1[[#This Row],[Sales Month]]=MAX(Table1[Sales Month]),Table1[[#This Row],[Upsell $ Per Non-Paying User]]*Table1[[#This Row],[Non-Paying Users]],0)</f>
        <v>0</v>
      </c>
      <c r="R549" t="str" cm="1">
        <f t="array" ref="R549">_xlfn.IFS(Table1[[#This Row],[Current Upsell $]]=0," ",Table1[[#This Row],[Current Upsell $]]&gt;=400,"High",Table1[[#This Row],[Current Upsell $]]&gt;=100,"Medium",Table1[[#This Row],[Current Upsell $]]&lt;100,"Low")</f>
        <v xml:space="preserve"> </v>
      </c>
      <c r="S549" t="str">
        <f>_xlfn.CONCAT(Table1[[#This Row],[Subscription Type]]," ",Table1[[#This Row],[Upsell Priorities ]], " ",TEXT(Table1[[#This Row],[Current Upsell $]],"$#,#"))</f>
        <v>Basic   $</v>
      </c>
      <c r="T549">
        <f>COUNTIF(Table1[Sales Month],Table1[[#This Row],[Sales Month]])</f>
        <v>54</v>
      </c>
    </row>
    <row r="550" spans="1:20" x14ac:dyDescent="0.2">
      <c r="A550">
        <v>100044</v>
      </c>
      <c r="B550" t="s">
        <v>3</v>
      </c>
      <c r="F550">
        <v>0</v>
      </c>
      <c r="G550">
        <v>13</v>
      </c>
      <c r="H550" s="1">
        <v>43983</v>
      </c>
      <c r="I550" s="1">
        <v>44348</v>
      </c>
      <c r="J550">
        <v>12</v>
      </c>
      <c r="K550">
        <v>0</v>
      </c>
      <c r="L550" s="1">
        <v>44013</v>
      </c>
      <c r="M550">
        <v>0</v>
      </c>
      <c r="N550" s="8" cm="1">
        <f t="array" ref="N550">_xlfn.SWITCH(Table1[[#This Row],[Subscription Type]],"Basic",10,"Premium",10,"Business",25,"Enterprise",27)</f>
        <v>10</v>
      </c>
      <c r="O550" s="9">
        <f>IF(Table1[[#This Row],[Number of Users]]-Table1[[#This Row],[Licenses Bought]]&lt;0, 0, Table1[[#This Row],[Number of Users]]-Table1[[#This Row],[Licenses Bought]])</f>
        <v>13</v>
      </c>
      <c r="P550" s="8">
        <f>Table1[[#This Row],[Upsell $ Per Non-Paying User]] * Table1[[#This Row],[Non-Paying Users]]</f>
        <v>130</v>
      </c>
      <c r="Q550">
        <f>IF(Table1[[#This Row],[Sales Month]]=MAX(Table1[Sales Month]),Table1[[#This Row],[Upsell $ Per Non-Paying User]]*Table1[[#This Row],[Non-Paying Users]],0)</f>
        <v>0</v>
      </c>
      <c r="R550" t="str" cm="1">
        <f t="array" ref="R550">_xlfn.IFS(Table1[[#This Row],[Current Upsell $]]=0," ",Table1[[#This Row],[Current Upsell $]]&gt;=400,"High",Table1[[#This Row],[Current Upsell $]]&gt;=100,"Medium",Table1[[#This Row],[Current Upsell $]]&lt;100,"Low")</f>
        <v xml:space="preserve"> </v>
      </c>
      <c r="S550" t="str">
        <f>_xlfn.CONCAT(Table1[[#This Row],[Subscription Type]]," ",Table1[[#This Row],[Upsell Priorities ]], " ",TEXT(Table1[[#This Row],[Current Upsell $]],"$#,#"))</f>
        <v>Basic   $</v>
      </c>
      <c r="T550">
        <f>COUNTIF(Table1[Sales Month],Table1[[#This Row],[Sales Month]])</f>
        <v>76</v>
      </c>
    </row>
    <row r="551" spans="1:20" x14ac:dyDescent="0.2">
      <c r="A551">
        <v>100044</v>
      </c>
      <c r="B551" t="s">
        <v>3</v>
      </c>
      <c r="F551">
        <v>0</v>
      </c>
      <c r="G551">
        <v>15</v>
      </c>
      <c r="H551" s="1">
        <v>43983</v>
      </c>
      <c r="I551" s="1">
        <v>44348</v>
      </c>
      <c r="J551">
        <v>12</v>
      </c>
      <c r="K551">
        <v>0</v>
      </c>
      <c r="L551" s="1">
        <v>44044</v>
      </c>
      <c r="M551">
        <v>0</v>
      </c>
      <c r="N551" s="8" cm="1">
        <f t="array" ref="N551">_xlfn.SWITCH(Table1[[#This Row],[Subscription Type]],"Basic",10,"Premium",10,"Business",25,"Enterprise",27)</f>
        <v>10</v>
      </c>
      <c r="O551" s="9">
        <f>IF(Table1[[#This Row],[Number of Users]]-Table1[[#This Row],[Licenses Bought]]&lt;0, 0, Table1[[#This Row],[Number of Users]]-Table1[[#This Row],[Licenses Bought]])</f>
        <v>15</v>
      </c>
      <c r="P551" s="8">
        <f>Table1[[#This Row],[Upsell $ Per Non-Paying User]] * Table1[[#This Row],[Non-Paying Users]]</f>
        <v>150</v>
      </c>
      <c r="Q551">
        <f>IF(Table1[[#This Row],[Sales Month]]=MAX(Table1[Sales Month]),Table1[[#This Row],[Upsell $ Per Non-Paying User]]*Table1[[#This Row],[Non-Paying Users]],0)</f>
        <v>0</v>
      </c>
      <c r="R551" t="str" cm="1">
        <f t="array" ref="R551">_xlfn.IFS(Table1[[#This Row],[Current Upsell $]]=0," ",Table1[[#This Row],[Current Upsell $]]&gt;=400,"High",Table1[[#This Row],[Current Upsell $]]&gt;=100,"Medium",Table1[[#This Row],[Current Upsell $]]&lt;100,"Low")</f>
        <v xml:space="preserve"> </v>
      </c>
      <c r="S551" t="str">
        <f>_xlfn.CONCAT(Table1[[#This Row],[Subscription Type]]," ",Table1[[#This Row],[Upsell Priorities ]], " ",TEXT(Table1[[#This Row],[Current Upsell $]],"$#,#"))</f>
        <v>Basic   $</v>
      </c>
      <c r="T551">
        <f>COUNTIF(Table1[Sales Month],Table1[[#This Row],[Sales Month]])</f>
        <v>104</v>
      </c>
    </row>
    <row r="552" spans="1:20" x14ac:dyDescent="0.2">
      <c r="A552">
        <v>100044</v>
      </c>
      <c r="B552" t="s">
        <v>3</v>
      </c>
      <c r="F552">
        <v>0</v>
      </c>
      <c r="G552">
        <v>14</v>
      </c>
      <c r="H552" s="1">
        <v>43983</v>
      </c>
      <c r="I552" s="1">
        <v>44348</v>
      </c>
      <c r="J552">
        <v>12</v>
      </c>
      <c r="K552">
        <v>0</v>
      </c>
      <c r="L552" s="1">
        <v>44075</v>
      </c>
      <c r="M552">
        <v>0</v>
      </c>
      <c r="N552" s="8" cm="1">
        <f t="array" ref="N552">_xlfn.SWITCH(Table1[[#This Row],[Subscription Type]],"Basic",10,"Premium",10,"Business",25,"Enterprise",27)</f>
        <v>10</v>
      </c>
      <c r="O552" s="9">
        <f>IF(Table1[[#This Row],[Number of Users]]-Table1[[#This Row],[Licenses Bought]]&lt;0, 0, Table1[[#This Row],[Number of Users]]-Table1[[#This Row],[Licenses Bought]])</f>
        <v>14</v>
      </c>
      <c r="P552" s="8">
        <f>Table1[[#This Row],[Upsell $ Per Non-Paying User]] * Table1[[#This Row],[Non-Paying Users]]</f>
        <v>140</v>
      </c>
      <c r="Q552">
        <f>IF(Table1[[#This Row],[Sales Month]]=MAX(Table1[Sales Month]),Table1[[#This Row],[Upsell $ Per Non-Paying User]]*Table1[[#This Row],[Non-Paying Users]],0)</f>
        <v>0</v>
      </c>
      <c r="R552" t="str" cm="1">
        <f t="array" ref="R552">_xlfn.IFS(Table1[[#This Row],[Current Upsell $]]=0," ",Table1[[#This Row],[Current Upsell $]]&gt;=400,"High",Table1[[#This Row],[Current Upsell $]]&gt;=100,"Medium",Table1[[#This Row],[Current Upsell $]]&lt;100,"Low")</f>
        <v xml:space="preserve"> </v>
      </c>
      <c r="S552" t="str">
        <f>_xlfn.CONCAT(Table1[[#This Row],[Subscription Type]]," ",Table1[[#This Row],[Upsell Priorities ]], " ",TEXT(Table1[[#This Row],[Current Upsell $]],"$#,#"))</f>
        <v>Basic   $</v>
      </c>
      <c r="T552">
        <f>COUNTIF(Table1[Sales Month],Table1[[#This Row],[Sales Month]])</f>
        <v>137</v>
      </c>
    </row>
    <row r="553" spans="1:20" x14ac:dyDescent="0.2">
      <c r="A553">
        <v>100044</v>
      </c>
      <c r="B553" t="s">
        <v>3</v>
      </c>
      <c r="F553">
        <v>0</v>
      </c>
      <c r="G553">
        <v>11</v>
      </c>
      <c r="H553" s="1">
        <v>43983</v>
      </c>
      <c r="I553" s="1">
        <v>44348</v>
      </c>
      <c r="J553">
        <v>12</v>
      </c>
      <c r="K553">
        <v>0</v>
      </c>
      <c r="L553" s="1">
        <v>44105</v>
      </c>
      <c r="M553">
        <v>0</v>
      </c>
      <c r="N553" s="8" cm="1">
        <f t="array" ref="N553">_xlfn.SWITCH(Table1[[#This Row],[Subscription Type]],"Basic",10,"Premium",10,"Business",25,"Enterprise",27)</f>
        <v>10</v>
      </c>
      <c r="O553" s="9">
        <f>IF(Table1[[#This Row],[Number of Users]]-Table1[[#This Row],[Licenses Bought]]&lt;0, 0, Table1[[#This Row],[Number of Users]]-Table1[[#This Row],[Licenses Bought]])</f>
        <v>11</v>
      </c>
      <c r="P553" s="8">
        <f>Table1[[#This Row],[Upsell $ Per Non-Paying User]] * Table1[[#This Row],[Non-Paying Users]]</f>
        <v>110</v>
      </c>
      <c r="Q553">
        <f>IF(Table1[[#This Row],[Sales Month]]=MAX(Table1[Sales Month]),Table1[[#This Row],[Upsell $ Per Non-Paying User]]*Table1[[#This Row],[Non-Paying Users]],0)</f>
        <v>0</v>
      </c>
      <c r="R553" t="str" cm="1">
        <f t="array" ref="R553">_xlfn.IFS(Table1[[#This Row],[Current Upsell $]]=0," ",Table1[[#This Row],[Current Upsell $]]&gt;=400,"High",Table1[[#This Row],[Current Upsell $]]&gt;=100,"Medium",Table1[[#This Row],[Current Upsell $]]&lt;100,"Low")</f>
        <v xml:space="preserve"> </v>
      </c>
      <c r="S553" t="str">
        <f>_xlfn.CONCAT(Table1[[#This Row],[Subscription Type]]," ",Table1[[#This Row],[Upsell Priorities ]], " ",TEXT(Table1[[#This Row],[Current Upsell $]],"$#,#"))</f>
        <v>Basic   $</v>
      </c>
      <c r="T553">
        <f>COUNTIF(Table1[Sales Month],Table1[[#This Row],[Sales Month]])</f>
        <v>147</v>
      </c>
    </row>
    <row r="554" spans="1:20" x14ac:dyDescent="0.2">
      <c r="A554">
        <v>100044</v>
      </c>
      <c r="B554" t="s">
        <v>3</v>
      </c>
      <c r="F554">
        <v>0</v>
      </c>
      <c r="G554">
        <v>13</v>
      </c>
      <c r="H554" s="1">
        <v>43983</v>
      </c>
      <c r="I554" s="1">
        <v>44348</v>
      </c>
      <c r="J554">
        <v>12</v>
      </c>
      <c r="K554">
        <v>0</v>
      </c>
      <c r="L554" s="1">
        <v>44136</v>
      </c>
      <c r="M554">
        <v>0</v>
      </c>
      <c r="N554" s="8" cm="1">
        <f t="array" ref="N554">_xlfn.SWITCH(Table1[[#This Row],[Subscription Type]],"Basic",10,"Premium",10,"Business",25,"Enterprise",27)</f>
        <v>10</v>
      </c>
      <c r="O554" s="9">
        <f>IF(Table1[[#This Row],[Number of Users]]-Table1[[#This Row],[Licenses Bought]]&lt;0, 0, Table1[[#This Row],[Number of Users]]-Table1[[#This Row],[Licenses Bought]])</f>
        <v>13</v>
      </c>
      <c r="P554" s="8">
        <f>Table1[[#This Row],[Upsell $ Per Non-Paying User]] * Table1[[#This Row],[Non-Paying Users]]</f>
        <v>130</v>
      </c>
      <c r="Q554">
        <f>IF(Table1[[#This Row],[Sales Month]]=MAX(Table1[Sales Month]),Table1[[#This Row],[Upsell $ Per Non-Paying User]]*Table1[[#This Row],[Non-Paying Users]],0)</f>
        <v>0</v>
      </c>
      <c r="R554" t="str" cm="1">
        <f t="array" ref="R554">_xlfn.IFS(Table1[[#This Row],[Current Upsell $]]=0," ",Table1[[#This Row],[Current Upsell $]]&gt;=400,"High",Table1[[#This Row],[Current Upsell $]]&gt;=100,"Medium",Table1[[#This Row],[Current Upsell $]]&lt;100,"Low")</f>
        <v xml:space="preserve"> </v>
      </c>
      <c r="S554" t="str">
        <f>_xlfn.CONCAT(Table1[[#This Row],[Subscription Type]]," ",Table1[[#This Row],[Upsell Priorities ]], " ",TEXT(Table1[[#This Row],[Current Upsell $]],"$#,#"))</f>
        <v>Basic   $</v>
      </c>
      <c r="T554">
        <f>COUNTIF(Table1[Sales Month],Table1[[#This Row],[Sales Month]])</f>
        <v>146</v>
      </c>
    </row>
    <row r="555" spans="1:20" x14ac:dyDescent="0.2">
      <c r="A555">
        <v>100044</v>
      </c>
      <c r="B555" t="s">
        <v>3</v>
      </c>
      <c r="F555">
        <v>0</v>
      </c>
      <c r="G555">
        <v>12</v>
      </c>
      <c r="H555" s="1">
        <v>43983</v>
      </c>
      <c r="I555" s="1">
        <v>44348</v>
      </c>
      <c r="J555">
        <v>12</v>
      </c>
      <c r="K555">
        <v>0</v>
      </c>
      <c r="L555" s="1">
        <v>44166</v>
      </c>
      <c r="M555">
        <v>0</v>
      </c>
      <c r="N555" s="8" cm="1">
        <f t="array" ref="N555">_xlfn.SWITCH(Table1[[#This Row],[Subscription Type]],"Basic",10,"Premium",10,"Business",25,"Enterprise",27)</f>
        <v>10</v>
      </c>
      <c r="O555" s="9">
        <f>IF(Table1[[#This Row],[Number of Users]]-Table1[[#This Row],[Licenses Bought]]&lt;0, 0, Table1[[#This Row],[Number of Users]]-Table1[[#This Row],[Licenses Bought]])</f>
        <v>12</v>
      </c>
      <c r="P555" s="8">
        <f>Table1[[#This Row],[Upsell $ Per Non-Paying User]] * Table1[[#This Row],[Non-Paying Users]]</f>
        <v>120</v>
      </c>
      <c r="Q555">
        <f>IF(Table1[[#This Row],[Sales Month]]=MAX(Table1[Sales Month]),Table1[[#This Row],[Upsell $ Per Non-Paying User]]*Table1[[#This Row],[Non-Paying Users]],0)</f>
        <v>0</v>
      </c>
      <c r="R555" t="str" cm="1">
        <f t="array" ref="R555">_xlfn.IFS(Table1[[#This Row],[Current Upsell $]]=0," ",Table1[[#This Row],[Current Upsell $]]&gt;=400,"High",Table1[[#This Row],[Current Upsell $]]&gt;=100,"Medium",Table1[[#This Row],[Current Upsell $]]&lt;100,"Low")</f>
        <v xml:space="preserve"> </v>
      </c>
      <c r="S555" t="str">
        <f>_xlfn.CONCAT(Table1[[#This Row],[Subscription Type]]," ",Table1[[#This Row],[Upsell Priorities ]], " ",TEXT(Table1[[#This Row],[Current Upsell $]],"$#,#"))</f>
        <v>Basic   $</v>
      </c>
      <c r="T555">
        <f>COUNTIF(Table1[Sales Month],Table1[[#This Row],[Sales Month]])</f>
        <v>153</v>
      </c>
    </row>
    <row r="556" spans="1:20" x14ac:dyDescent="0.2">
      <c r="A556">
        <v>100044</v>
      </c>
      <c r="B556" t="s">
        <v>3</v>
      </c>
      <c r="F556">
        <v>0</v>
      </c>
      <c r="G556">
        <v>14</v>
      </c>
      <c r="H556" s="1">
        <v>43983</v>
      </c>
      <c r="I556" s="1">
        <v>44348</v>
      </c>
      <c r="J556">
        <v>12</v>
      </c>
      <c r="K556">
        <v>0</v>
      </c>
      <c r="L556" s="1">
        <v>44197</v>
      </c>
      <c r="M556">
        <v>0</v>
      </c>
      <c r="N556" s="8" cm="1">
        <f t="array" ref="N556">_xlfn.SWITCH(Table1[[#This Row],[Subscription Type]],"Basic",10,"Premium",10,"Business",25,"Enterprise",27)</f>
        <v>10</v>
      </c>
      <c r="O556" s="9">
        <f>IF(Table1[[#This Row],[Number of Users]]-Table1[[#This Row],[Licenses Bought]]&lt;0, 0, Table1[[#This Row],[Number of Users]]-Table1[[#This Row],[Licenses Bought]])</f>
        <v>14</v>
      </c>
      <c r="P556" s="8">
        <f>Table1[[#This Row],[Upsell $ Per Non-Paying User]] * Table1[[#This Row],[Non-Paying Users]]</f>
        <v>140</v>
      </c>
      <c r="Q556">
        <f>IF(Table1[[#This Row],[Sales Month]]=MAX(Table1[Sales Month]),Table1[[#This Row],[Upsell $ Per Non-Paying User]]*Table1[[#This Row],[Non-Paying Users]],0)</f>
        <v>0</v>
      </c>
      <c r="R556" t="str" cm="1">
        <f t="array" ref="R556">_xlfn.IFS(Table1[[#This Row],[Current Upsell $]]=0," ",Table1[[#This Row],[Current Upsell $]]&gt;=400,"High",Table1[[#This Row],[Current Upsell $]]&gt;=100,"Medium",Table1[[#This Row],[Current Upsell $]]&lt;100,"Low")</f>
        <v xml:space="preserve"> </v>
      </c>
      <c r="S556" t="str">
        <f>_xlfn.CONCAT(Table1[[#This Row],[Subscription Type]]," ",Table1[[#This Row],[Upsell Priorities ]], " ",TEXT(Table1[[#This Row],[Current Upsell $]],"$#,#"))</f>
        <v>Basic   $</v>
      </c>
      <c r="T556">
        <f>COUNTIF(Table1[Sales Month],Table1[[#This Row],[Sales Month]])</f>
        <v>158</v>
      </c>
    </row>
    <row r="557" spans="1:20" x14ac:dyDescent="0.2">
      <c r="A557">
        <v>100044</v>
      </c>
      <c r="B557" t="s">
        <v>3</v>
      </c>
      <c r="F557">
        <v>0</v>
      </c>
      <c r="G557">
        <v>13</v>
      </c>
      <c r="H557" s="1">
        <v>43983</v>
      </c>
      <c r="I557" s="1">
        <v>44348</v>
      </c>
      <c r="J557">
        <v>12</v>
      </c>
      <c r="K557">
        <v>0</v>
      </c>
      <c r="L557" s="1">
        <v>44228</v>
      </c>
      <c r="M557">
        <v>0</v>
      </c>
      <c r="N557" s="8" cm="1">
        <f t="array" ref="N557">_xlfn.SWITCH(Table1[[#This Row],[Subscription Type]],"Basic",10,"Premium",10,"Business",25,"Enterprise",27)</f>
        <v>10</v>
      </c>
      <c r="O557" s="9">
        <f>IF(Table1[[#This Row],[Number of Users]]-Table1[[#This Row],[Licenses Bought]]&lt;0, 0, Table1[[#This Row],[Number of Users]]-Table1[[#This Row],[Licenses Bought]])</f>
        <v>13</v>
      </c>
      <c r="P557" s="8">
        <f>Table1[[#This Row],[Upsell $ Per Non-Paying User]] * Table1[[#This Row],[Non-Paying Users]]</f>
        <v>130</v>
      </c>
      <c r="Q557">
        <f>IF(Table1[[#This Row],[Sales Month]]=MAX(Table1[Sales Month]),Table1[[#This Row],[Upsell $ Per Non-Paying User]]*Table1[[#This Row],[Non-Paying Users]],0)</f>
        <v>0</v>
      </c>
      <c r="R557" t="str" cm="1">
        <f t="array" ref="R557">_xlfn.IFS(Table1[[#This Row],[Current Upsell $]]=0," ",Table1[[#This Row],[Current Upsell $]]&gt;=400,"High",Table1[[#This Row],[Current Upsell $]]&gt;=100,"Medium",Table1[[#This Row],[Current Upsell $]]&lt;100,"Low")</f>
        <v xml:space="preserve"> </v>
      </c>
      <c r="S557" t="str">
        <f>_xlfn.CONCAT(Table1[[#This Row],[Subscription Type]]," ",Table1[[#This Row],[Upsell Priorities ]], " ",TEXT(Table1[[#This Row],[Current Upsell $]],"$#,#"))</f>
        <v>Basic   $</v>
      </c>
      <c r="T557">
        <f>COUNTIF(Table1[Sales Month],Table1[[#This Row],[Sales Month]])</f>
        <v>175</v>
      </c>
    </row>
    <row r="558" spans="1:20" x14ac:dyDescent="0.2">
      <c r="A558">
        <v>100044</v>
      </c>
      <c r="B558" t="s">
        <v>3</v>
      </c>
      <c r="F558">
        <v>0</v>
      </c>
      <c r="G558">
        <v>14</v>
      </c>
      <c r="H558" s="1">
        <v>43983</v>
      </c>
      <c r="I558" s="1">
        <v>44348</v>
      </c>
      <c r="J558">
        <v>12</v>
      </c>
      <c r="K558">
        <v>0</v>
      </c>
      <c r="L558" s="1">
        <v>44256</v>
      </c>
      <c r="M558">
        <v>0</v>
      </c>
      <c r="N558" s="8" cm="1">
        <f t="array" ref="N558">_xlfn.SWITCH(Table1[[#This Row],[Subscription Type]],"Basic",10,"Premium",10,"Business",25,"Enterprise",27)</f>
        <v>10</v>
      </c>
      <c r="O558" s="9">
        <f>IF(Table1[[#This Row],[Number of Users]]-Table1[[#This Row],[Licenses Bought]]&lt;0, 0, Table1[[#This Row],[Number of Users]]-Table1[[#This Row],[Licenses Bought]])</f>
        <v>14</v>
      </c>
      <c r="P558" s="8">
        <f>Table1[[#This Row],[Upsell $ Per Non-Paying User]] * Table1[[#This Row],[Non-Paying Users]]</f>
        <v>140</v>
      </c>
      <c r="Q558">
        <f>IF(Table1[[#This Row],[Sales Month]]=MAX(Table1[Sales Month]),Table1[[#This Row],[Upsell $ Per Non-Paying User]]*Table1[[#This Row],[Non-Paying Users]],0)</f>
        <v>0</v>
      </c>
      <c r="R558" t="str" cm="1">
        <f t="array" ref="R558">_xlfn.IFS(Table1[[#This Row],[Current Upsell $]]=0," ",Table1[[#This Row],[Current Upsell $]]&gt;=400,"High",Table1[[#This Row],[Current Upsell $]]&gt;=100,"Medium",Table1[[#This Row],[Current Upsell $]]&lt;100,"Low")</f>
        <v xml:space="preserve"> </v>
      </c>
      <c r="S558" t="str">
        <f>_xlfn.CONCAT(Table1[[#This Row],[Subscription Type]]," ",Table1[[#This Row],[Upsell Priorities ]], " ",TEXT(Table1[[#This Row],[Current Upsell $]],"$#,#"))</f>
        <v>Basic   $</v>
      </c>
      <c r="T558">
        <f>COUNTIF(Table1[Sales Month],Table1[[#This Row],[Sales Month]])</f>
        <v>194</v>
      </c>
    </row>
    <row r="559" spans="1:20" x14ac:dyDescent="0.2">
      <c r="A559">
        <v>100044</v>
      </c>
      <c r="B559" t="s">
        <v>3</v>
      </c>
      <c r="F559">
        <v>0</v>
      </c>
      <c r="G559">
        <v>13</v>
      </c>
      <c r="H559" s="1">
        <v>43983</v>
      </c>
      <c r="I559" s="1">
        <v>44348</v>
      </c>
      <c r="J559">
        <v>12</v>
      </c>
      <c r="K559">
        <v>0</v>
      </c>
      <c r="L559" s="1">
        <v>44287</v>
      </c>
      <c r="M559">
        <v>0</v>
      </c>
      <c r="N559" s="8" cm="1">
        <f t="array" ref="N559">_xlfn.SWITCH(Table1[[#This Row],[Subscription Type]],"Basic",10,"Premium",10,"Business",25,"Enterprise",27)</f>
        <v>10</v>
      </c>
      <c r="O559" s="9">
        <f>IF(Table1[[#This Row],[Number of Users]]-Table1[[#This Row],[Licenses Bought]]&lt;0, 0, Table1[[#This Row],[Number of Users]]-Table1[[#This Row],[Licenses Bought]])</f>
        <v>13</v>
      </c>
      <c r="P559" s="8">
        <f>Table1[[#This Row],[Upsell $ Per Non-Paying User]] * Table1[[#This Row],[Non-Paying Users]]</f>
        <v>130</v>
      </c>
      <c r="Q559">
        <f>IF(Table1[[#This Row],[Sales Month]]=MAX(Table1[Sales Month]),Table1[[#This Row],[Upsell $ Per Non-Paying User]]*Table1[[#This Row],[Non-Paying Users]],0)</f>
        <v>0</v>
      </c>
      <c r="R559" t="str" cm="1">
        <f t="array" ref="R559">_xlfn.IFS(Table1[[#This Row],[Current Upsell $]]=0," ",Table1[[#This Row],[Current Upsell $]]&gt;=400,"High",Table1[[#This Row],[Current Upsell $]]&gt;=100,"Medium",Table1[[#This Row],[Current Upsell $]]&lt;100,"Low")</f>
        <v xml:space="preserve"> </v>
      </c>
      <c r="S559" t="str">
        <f>_xlfn.CONCAT(Table1[[#This Row],[Subscription Type]]," ",Table1[[#This Row],[Upsell Priorities ]], " ",TEXT(Table1[[#This Row],[Current Upsell $]],"$#,#"))</f>
        <v>Basic   $</v>
      </c>
      <c r="T559">
        <f>COUNTIF(Table1[Sales Month],Table1[[#This Row],[Sales Month]])</f>
        <v>208</v>
      </c>
    </row>
    <row r="560" spans="1:20" x14ac:dyDescent="0.2">
      <c r="A560">
        <v>100044</v>
      </c>
      <c r="B560" t="s">
        <v>3</v>
      </c>
      <c r="F560">
        <v>0</v>
      </c>
      <c r="G560">
        <v>15</v>
      </c>
      <c r="H560" s="1">
        <v>43983</v>
      </c>
      <c r="I560" s="1">
        <v>44348</v>
      </c>
      <c r="J560">
        <v>12</v>
      </c>
      <c r="K560">
        <v>0</v>
      </c>
      <c r="L560" s="1">
        <v>44317</v>
      </c>
      <c r="M560">
        <v>0</v>
      </c>
      <c r="N560" s="8" cm="1">
        <f t="array" ref="N560">_xlfn.SWITCH(Table1[[#This Row],[Subscription Type]],"Basic",10,"Premium",10,"Business",25,"Enterprise",27)</f>
        <v>10</v>
      </c>
      <c r="O560" s="9">
        <f>IF(Table1[[#This Row],[Number of Users]]-Table1[[#This Row],[Licenses Bought]]&lt;0, 0, Table1[[#This Row],[Number of Users]]-Table1[[#This Row],[Licenses Bought]])</f>
        <v>15</v>
      </c>
      <c r="P560" s="8">
        <f>Table1[[#This Row],[Upsell $ Per Non-Paying User]] * Table1[[#This Row],[Non-Paying Users]]</f>
        <v>150</v>
      </c>
      <c r="Q560">
        <f>IF(Table1[[#This Row],[Sales Month]]=MAX(Table1[Sales Month]),Table1[[#This Row],[Upsell $ Per Non-Paying User]]*Table1[[#This Row],[Non-Paying Users]],0)</f>
        <v>0</v>
      </c>
      <c r="R560" t="str" cm="1">
        <f t="array" ref="R560">_xlfn.IFS(Table1[[#This Row],[Current Upsell $]]=0," ",Table1[[#This Row],[Current Upsell $]]&gt;=400,"High",Table1[[#This Row],[Current Upsell $]]&gt;=100,"Medium",Table1[[#This Row],[Current Upsell $]]&lt;100,"Low")</f>
        <v xml:space="preserve"> </v>
      </c>
      <c r="S560" t="str">
        <f>_xlfn.CONCAT(Table1[[#This Row],[Subscription Type]]," ",Table1[[#This Row],[Upsell Priorities ]], " ",TEXT(Table1[[#This Row],[Current Upsell $]],"$#,#"))</f>
        <v>Basic   $</v>
      </c>
      <c r="T560">
        <f>COUNTIF(Table1[Sales Month],Table1[[#This Row],[Sales Month]])</f>
        <v>249</v>
      </c>
    </row>
    <row r="561" spans="1:20" x14ac:dyDescent="0.2">
      <c r="A561">
        <v>100044</v>
      </c>
      <c r="B561" t="s">
        <v>3</v>
      </c>
      <c r="F561">
        <v>0</v>
      </c>
      <c r="G561">
        <v>15</v>
      </c>
      <c r="H561" s="1">
        <v>43983</v>
      </c>
      <c r="I561" s="1">
        <v>44348</v>
      </c>
      <c r="J561">
        <v>12</v>
      </c>
      <c r="K561">
        <v>0</v>
      </c>
      <c r="L561" s="1">
        <v>44348</v>
      </c>
      <c r="M561">
        <v>0</v>
      </c>
      <c r="N561" s="8" cm="1">
        <f t="array" ref="N561">_xlfn.SWITCH(Table1[[#This Row],[Subscription Type]],"Basic",10,"Premium",10,"Business",25,"Enterprise",27)</f>
        <v>10</v>
      </c>
      <c r="O561" s="9">
        <f>IF(Table1[[#This Row],[Number of Users]]-Table1[[#This Row],[Licenses Bought]]&lt;0, 0, Table1[[#This Row],[Number of Users]]-Table1[[#This Row],[Licenses Bought]])</f>
        <v>15</v>
      </c>
      <c r="P561" s="8">
        <f>Table1[[#This Row],[Upsell $ Per Non-Paying User]] * Table1[[#This Row],[Non-Paying Users]]</f>
        <v>150</v>
      </c>
      <c r="Q561">
        <f>IF(Table1[[#This Row],[Sales Month]]=MAX(Table1[Sales Month]),Table1[[#This Row],[Upsell $ Per Non-Paying User]]*Table1[[#This Row],[Non-Paying Users]],0)</f>
        <v>150</v>
      </c>
      <c r="R561" t="str" cm="1">
        <f t="array" ref="R561">_xlfn.IFS(Table1[[#This Row],[Current Upsell $]]=0," ",Table1[[#This Row],[Current Upsell $]]&gt;=400,"High",Table1[[#This Row],[Current Upsell $]]&gt;=100,"Medium",Table1[[#This Row],[Current Upsell $]]&lt;100,"Low")</f>
        <v>Medium</v>
      </c>
      <c r="S561" t="str">
        <f>_xlfn.CONCAT(Table1[[#This Row],[Subscription Type]]," ",Table1[[#This Row],[Upsell Priorities ]], " ",TEXT(Table1[[#This Row],[Current Upsell $]],"$#,#"))</f>
        <v>Basic Medium $150</v>
      </c>
      <c r="T561">
        <f>COUNTIF(Table1[Sales Month],Table1[[#This Row],[Sales Month]])</f>
        <v>307</v>
      </c>
    </row>
    <row r="562" spans="1:20" x14ac:dyDescent="0.2">
      <c r="A562">
        <v>100045</v>
      </c>
      <c r="B562" t="s">
        <v>3</v>
      </c>
      <c r="D562" s="1"/>
      <c r="E562" s="1"/>
      <c r="F562">
        <v>0</v>
      </c>
      <c r="G562">
        <v>11</v>
      </c>
      <c r="H562" s="1">
        <v>43983</v>
      </c>
      <c r="I562" s="1">
        <v>44378</v>
      </c>
      <c r="J562">
        <v>13</v>
      </c>
      <c r="K562">
        <v>0</v>
      </c>
      <c r="L562" s="1">
        <v>43983</v>
      </c>
      <c r="M562">
        <v>0</v>
      </c>
      <c r="N562" s="8" cm="1">
        <f t="array" ref="N562">_xlfn.SWITCH(Table1[[#This Row],[Subscription Type]],"Basic",10,"Premium",10,"Business",25,"Enterprise",27)</f>
        <v>10</v>
      </c>
      <c r="O562" s="9">
        <f>IF(Table1[[#This Row],[Number of Users]]-Table1[[#This Row],[Licenses Bought]]&lt;0, 0, Table1[[#This Row],[Number of Users]]-Table1[[#This Row],[Licenses Bought]])</f>
        <v>11</v>
      </c>
      <c r="P562" s="8">
        <f>Table1[[#This Row],[Upsell $ Per Non-Paying User]] * Table1[[#This Row],[Non-Paying Users]]</f>
        <v>110</v>
      </c>
      <c r="Q562">
        <f>IF(Table1[[#This Row],[Sales Month]]=MAX(Table1[Sales Month]),Table1[[#This Row],[Upsell $ Per Non-Paying User]]*Table1[[#This Row],[Non-Paying Users]],0)</f>
        <v>0</v>
      </c>
      <c r="R562" t="str" cm="1">
        <f t="array" ref="R562">_xlfn.IFS(Table1[[#This Row],[Current Upsell $]]=0," ",Table1[[#This Row],[Current Upsell $]]&gt;=400,"High",Table1[[#This Row],[Current Upsell $]]&gt;=100,"Medium",Table1[[#This Row],[Current Upsell $]]&lt;100,"Low")</f>
        <v xml:space="preserve"> </v>
      </c>
      <c r="S562" t="str">
        <f>_xlfn.CONCAT(Table1[[#This Row],[Subscription Type]]," ",Table1[[#This Row],[Upsell Priorities ]], " ",TEXT(Table1[[#This Row],[Current Upsell $]],"$#,#"))</f>
        <v>Basic   $</v>
      </c>
      <c r="T562">
        <f>COUNTIF(Table1[Sales Month],Table1[[#This Row],[Sales Month]])</f>
        <v>54</v>
      </c>
    </row>
    <row r="563" spans="1:20" x14ac:dyDescent="0.2">
      <c r="A563">
        <v>100045</v>
      </c>
      <c r="B563" t="s">
        <v>1</v>
      </c>
      <c r="D563" s="1"/>
      <c r="E563" s="1"/>
      <c r="F563">
        <v>4</v>
      </c>
      <c r="G563">
        <v>10</v>
      </c>
      <c r="H563" s="1">
        <v>43983</v>
      </c>
      <c r="I563" s="1">
        <v>44378</v>
      </c>
      <c r="J563">
        <v>13</v>
      </c>
      <c r="K563">
        <v>0</v>
      </c>
      <c r="L563" s="1">
        <v>44013</v>
      </c>
      <c r="M563">
        <v>100</v>
      </c>
      <c r="N563" s="8" cm="1">
        <f t="array" ref="N563">_xlfn.SWITCH(Table1[[#This Row],[Subscription Type]],"Basic",10,"Premium",10,"Business",25,"Enterprise",27)</f>
        <v>25</v>
      </c>
      <c r="O563" s="9">
        <f>IF(Table1[[#This Row],[Number of Users]]-Table1[[#This Row],[Licenses Bought]]&lt;0, 0, Table1[[#This Row],[Number of Users]]-Table1[[#This Row],[Licenses Bought]])</f>
        <v>6</v>
      </c>
      <c r="P563" s="8">
        <f>Table1[[#This Row],[Upsell $ Per Non-Paying User]] * Table1[[#This Row],[Non-Paying Users]]</f>
        <v>150</v>
      </c>
      <c r="Q563">
        <f>IF(Table1[[#This Row],[Sales Month]]=MAX(Table1[Sales Month]),Table1[[#This Row],[Upsell $ Per Non-Paying User]]*Table1[[#This Row],[Non-Paying Users]],0)</f>
        <v>0</v>
      </c>
      <c r="R563" t="str" cm="1">
        <f t="array" ref="R563">_xlfn.IFS(Table1[[#This Row],[Current Upsell $]]=0," ",Table1[[#This Row],[Current Upsell $]]&gt;=400,"High",Table1[[#This Row],[Current Upsell $]]&gt;=100,"Medium",Table1[[#This Row],[Current Upsell $]]&lt;100,"Low")</f>
        <v xml:space="preserve"> </v>
      </c>
      <c r="S563" t="str">
        <f>_xlfn.CONCAT(Table1[[#This Row],[Subscription Type]]," ",Table1[[#This Row],[Upsell Priorities ]], " ",TEXT(Table1[[#This Row],[Current Upsell $]],"$#,#"))</f>
        <v>Business   $</v>
      </c>
      <c r="T563">
        <f>COUNTIF(Table1[Sales Month],Table1[[#This Row],[Sales Month]])</f>
        <v>76</v>
      </c>
    </row>
    <row r="564" spans="1:20" x14ac:dyDescent="0.2">
      <c r="A564">
        <v>100045</v>
      </c>
      <c r="B564" t="s">
        <v>1</v>
      </c>
      <c r="D564" s="1"/>
      <c r="E564" s="1"/>
      <c r="F564">
        <v>9</v>
      </c>
      <c r="G564">
        <v>11</v>
      </c>
      <c r="H564" s="1">
        <v>43983</v>
      </c>
      <c r="I564" s="1">
        <v>44378</v>
      </c>
      <c r="J564">
        <v>13</v>
      </c>
      <c r="K564">
        <v>0</v>
      </c>
      <c r="L564" s="1">
        <v>44044</v>
      </c>
      <c r="M564">
        <v>225</v>
      </c>
      <c r="N564" s="8" cm="1">
        <f t="array" ref="N564">_xlfn.SWITCH(Table1[[#This Row],[Subscription Type]],"Basic",10,"Premium",10,"Business",25,"Enterprise",27)</f>
        <v>25</v>
      </c>
      <c r="O564" s="9">
        <f>IF(Table1[[#This Row],[Number of Users]]-Table1[[#This Row],[Licenses Bought]]&lt;0, 0, Table1[[#This Row],[Number of Users]]-Table1[[#This Row],[Licenses Bought]])</f>
        <v>2</v>
      </c>
      <c r="P564" s="8">
        <f>Table1[[#This Row],[Upsell $ Per Non-Paying User]] * Table1[[#This Row],[Non-Paying Users]]</f>
        <v>50</v>
      </c>
      <c r="Q564">
        <f>IF(Table1[[#This Row],[Sales Month]]=MAX(Table1[Sales Month]),Table1[[#This Row],[Upsell $ Per Non-Paying User]]*Table1[[#This Row],[Non-Paying Users]],0)</f>
        <v>0</v>
      </c>
      <c r="R564" t="str" cm="1">
        <f t="array" ref="R564">_xlfn.IFS(Table1[[#This Row],[Current Upsell $]]=0," ",Table1[[#This Row],[Current Upsell $]]&gt;=400,"High",Table1[[#This Row],[Current Upsell $]]&gt;=100,"Medium",Table1[[#This Row],[Current Upsell $]]&lt;100,"Low")</f>
        <v xml:space="preserve"> </v>
      </c>
      <c r="S564" t="str">
        <f>_xlfn.CONCAT(Table1[[#This Row],[Subscription Type]]," ",Table1[[#This Row],[Upsell Priorities ]], " ",TEXT(Table1[[#This Row],[Current Upsell $]],"$#,#"))</f>
        <v>Business   $</v>
      </c>
      <c r="T564">
        <f>COUNTIF(Table1[Sales Month],Table1[[#This Row],[Sales Month]])</f>
        <v>104</v>
      </c>
    </row>
    <row r="565" spans="1:20" x14ac:dyDescent="0.2">
      <c r="A565">
        <v>100045</v>
      </c>
      <c r="B565" t="s">
        <v>1</v>
      </c>
      <c r="D565" s="1"/>
      <c r="E565" s="1"/>
      <c r="F565">
        <v>9</v>
      </c>
      <c r="G565">
        <v>13</v>
      </c>
      <c r="H565" s="1">
        <v>43983</v>
      </c>
      <c r="I565" s="1">
        <v>44378</v>
      </c>
      <c r="J565">
        <v>13</v>
      </c>
      <c r="K565">
        <v>0</v>
      </c>
      <c r="L565" s="1">
        <v>44075</v>
      </c>
      <c r="M565">
        <v>225</v>
      </c>
      <c r="N565" s="8" cm="1">
        <f t="array" ref="N565">_xlfn.SWITCH(Table1[[#This Row],[Subscription Type]],"Basic",10,"Premium",10,"Business",25,"Enterprise",27)</f>
        <v>25</v>
      </c>
      <c r="O565" s="9">
        <f>IF(Table1[[#This Row],[Number of Users]]-Table1[[#This Row],[Licenses Bought]]&lt;0, 0, Table1[[#This Row],[Number of Users]]-Table1[[#This Row],[Licenses Bought]])</f>
        <v>4</v>
      </c>
      <c r="P565" s="8">
        <f>Table1[[#This Row],[Upsell $ Per Non-Paying User]] * Table1[[#This Row],[Non-Paying Users]]</f>
        <v>100</v>
      </c>
      <c r="Q565">
        <f>IF(Table1[[#This Row],[Sales Month]]=MAX(Table1[Sales Month]),Table1[[#This Row],[Upsell $ Per Non-Paying User]]*Table1[[#This Row],[Non-Paying Users]],0)</f>
        <v>0</v>
      </c>
      <c r="R565" t="str" cm="1">
        <f t="array" ref="R565">_xlfn.IFS(Table1[[#This Row],[Current Upsell $]]=0," ",Table1[[#This Row],[Current Upsell $]]&gt;=400,"High",Table1[[#This Row],[Current Upsell $]]&gt;=100,"Medium",Table1[[#This Row],[Current Upsell $]]&lt;100,"Low")</f>
        <v xml:space="preserve"> </v>
      </c>
      <c r="S565" t="str">
        <f>_xlfn.CONCAT(Table1[[#This Row],[Subscription Type]]," ",Table1[[#This Row],[Upsell Priorities ]], " ",TEXT(Table1[[#This Row],[Current Upsell $]],"$#,#"))</f>
        <v>Business   $</v>
      </c>
      <c r="T565">
        <f>COUNTIF(Table1[Sales Month],Table1[[#This Row],[Sales Month]])</f>
        <v>137</v>
      </c>
    </row>
    <row r="566" spans="1:20" x14ac:dyDescent="0.2">
      <c r="A566">
        <v>100045</v>
      </c>
      <c r="B566" t="s">
        <v>1</v>
      </c>
      <c r="D566" s="1"/>
      <c r="E566" s="1"/>
      <c r="F566">
        <v>9</v>
      </c>
      <c r="G566">
        <v>11</v>
      </c>
      <c r="H566" s="1">
        <v>43983</v>
      </c>
      <c r="I566" s="1">
        <v>44378</v>
      </c>
      <c r="J566">
        <v>13</v>
      </c>
      <c r="K566">
        <v>0</v>
      </c>
      <c r="L566" s="1">
        <v>44105</v>
      </c>
      <c r="M566">
        <v>225</v>
      </c>
      <c r="N566" s="8" cm="1">
        <f t="array" ref="N566">_xlfn.SWITCH(Table1[[#This Row],[Subscription Type]],"Basic",10,"Premium",10,"Business",25,"Enterprise",27)</f>
        <v>25</v>
      </c>
      <c r="O566" s="9">
        <f>IF(Table1[[#This Row],[Number of Users]]-Table1[[#This Row],[Licenses Bought]]&lt;0, 0, Table1[[#This Row],[Number of Users]]-Table1[[#This Row],[Licenses Bought]])</f>
        <v>2</v>
      </c>
      <c r="P566" s="8">
        <f>Table1[[#This Row],[Upsell $ Per Non-Paying User]] * Table1[[#This Row],[Non-Paying Users]]</f>
        <v>50</v>
      </c>
      <c r="Q566">
        <f>IF(Table1[[#This Row],[Sales Month]]=MAX(Table1[Sales Month]),Table1[[#This Row],[Upsell $ Per Non-Paying User]]*Table1[[#This Row],[Non-Paying Users]],0)</f>
        <v>0</v>
      </c>
      <c r="R566" t="str" cm="1">
        <f t="array" ref="R566">_xlfn.IFS(Table1[[#This Row],[Current Upsell $]]=0," ",Table1[[#This Row],[Current Upsell $]]&gt;=400,"High",Table1[[#This Row],[Current Upsell $]]&gt;=100,"Medium",Table1[[#This Row],[Current Upsell $]]&lt;100,"Low")</f>
        <v xml:space="preserve"> </v>
      </c>
      <c r="S566" t="str">
        <f>_xlfn.CONCAT(Table1[[#This Row],[Subscription Type]]," ",Table1[[#This Row],[Upsell Priorities ]], " ",TEXT(Table1[[#This Row],[Current Upsell $]],"$#,#"))</f>
        <v>Business   $</v>
      </c>
      <c r="T566">
        <f>COUNTIF(Table1[Sales Month],Table1[[#This Row],[Sales Month]])</f>
        <v>147</v>
      </c>
    </row>
    <row r="567" spans="1:20" x14ac:dyDescent="0.2">
      <c r="A567">
        <v>100045</v>
      </c>
      <c r="B567" t="s">
        <v>1</v>
      </c>
      <c r="D567" s="1"/>
      <c r="E567" s="1"/>
      <c r="F567">
        <v>9</v>
      </c>
      <c r="G567">
        <v>10</v>
      </c>
      <c r="H567" s="1">
        <v>43983</v>
      </c>
      <c r="I567" s="1">
        <v>44378</v>
      </c>
      <c r="J567">
        <v>13</v>
      </c>
      <c r="K567">
        <v>0</v>
      </c>
      <c r="L567" s="1">
        <v>44136</v>
      </c>
      <c r="M567">
        <v>225</v>
      </c>
      <c r="N567" s="8" cm="1">
        <f t="array" ref="N567">_xlfn.SWITCH(Table1[[#This Row],[Subscription Type]],"Basic",10,"Premium",10,"Business",25,"Enterprise",27)</f>
        <v>25</v>
      </c>
      <c r="O567" s="9">
        <f>IF(Table1[[#This Row],[Number of Users]]-Table1[[#This Row],[Licenses Bought]]&lt;0, 0, Table1[[#This Row],[Number of Users]]-Table1[[#This Row],[Licenses Bought]])</f>
        <v>1</v>
      </c>
      <c r="P567" s="8">
        <f>Table1[[#This Row],[Upsell $ Per Non-Paying User]] * Table1[[#This Row],[Non-Paying Users]]</f>
        <v>25</v>
      </c>
      <c r="Q567">
        <f>IF(Table1[[#This Row],[Sales Month]]=MAX(Table1[Sales Month]),Table1[[#This Row],[Upsell $ Per Non-Paying User]]*Table1[[#This Row],[Non-Paying Users]],0)</f>
        <v>0</v>
      </c>
      <c r="R567" t="str" cm="1">
        <f t="array" ref="R567">_xlfn.IFS(Table1[[#This Row],[Current Upsell $]]=0," ",Table1[[#This Row],[Current Upsell $]]&gt;=400,"High",Table1[[#This Row],[Current Upsell $]]&gt;=100,"Medium",Table1[[#This Row],[Current Upsell $]]&lt;100,"Low")</f>
        <v xml:space="preserve"> </v>
      </c>
      <c r="S567" t="str">
        <f>_xlfn.CONCAT(Table1[[#This Row],[Subscription Type]]," ",Table1[[#This Row],[Upsell Priorities ]], " ",TEXT(Table1[[#This Row],[Current Upsell $]],"$#,#"))</f>
        <v>Business   $</v>
      </c>
      <c r="T567">
        <f>COUNTIF(Table1[Sales Month],Table1[[#This Row],[Sales Month]])</f>
        <v>146</v>
      </c>
    </row>
    <row r="568" spans="1:20" x14ac:dyDescent="0.2">
      <c r="A568">
        <v>100045</v>
      </c>
      <c r="B568" t="s">
        <v>1</v>
      </c>
      <c r="D568" s="1"/>
      <c r="E568" s="1"/>
      <c r="F568">
        <v>9</v>
      </c>
      <c r="G568">
        <v>11</v>
      </c>
      <c r="H568" s="1">
        <v>43983</v>
      </c>
      <c r="I568" s="1">
        <v>44378</v>
      </c>
      <c r="J568">
        <v>13</v>
      </c>
      <c r="K568">
        <v>0</v>
      </c>
      <c r="L568" s="1">
        <v>44166</v>
      </c>
      <c r="M568">
        <v>225</v>
      </c>
      <c r="N568" s="8" cm="1">
        <f t="array" ref="N568">_xlfn.SWITCH(Table1[[#This Row],[Subscription Type]],"Basic",10,"Premium",10,"Business",25,"Enterprise",27)</f>
        <v>25</v>
      </c>
      <c r="O568" s="9">
        <f>IF(Table1[[#This Row],[Number of Users]]-Table1[[#This Row],[Licenses Bought]]&lt;0, 0, Table1[[#This Row],[Number of Users]]-Table1[[#This Row],[Licenses Bought]])</f>
        <v>2</v>
      </c>
      <c r="P568" s="8">
        <f>Table1[[#This Row],[Upsell $ Per Non-Paying User]] * Table1[[#This Row],[Non-Paying Users]]</f>
        <v>50</v>
      </c>
      <c r="Q568">
        <f>IF(Table1[[#This Row],[Sales Month]]=MAX(Table1[Sales Month]),Table1[[#This Row],[Upsell $ Per Non-Paying User]]*Table1[[#This Row],[Non-Paying Users]],0)</f>
        <v>0</v>
      </c>
      <c r="R568" t="str" cm="1">
        <f t="array" ref="R568">_xlfn.IFS(Table1[[#This Row],[Current Upsell $]]=0," ",Table1[[#This Row],[Current Upsell $]]&gt;=400,"High",Table1[[#This Row],[Current Upsell $]]&gt;=100,"Medium",Table1[[#This Row],[Current Upsell $]]&lt;100,"Low")</f>
        <v xml:space="preserve"> </v>
      </c>
      <c r="S568" t="str">
        <f>_xlfn.CONCAT(Table1[[#This Row],[Subscription Type]]," ",Table1[[#This Row],[Upsell Priorities ]], " ",TEXT(Table1[[#This Row],[Current Upsell $]],"$#,#"))</f>
        <v>Business   $</v>
      </c>
      <c r="T568">
        <f>COUNTIF(Table1[Sales Month],Table1[[#This Row],[Sales Month]])</f>
        <v>153</v>
      </c>
    </row>
    <row r="569" spans="1:20" x14ac:dyDescent="0.2">
      <c r="A569">
        <v>100045</v>
      </c>
      <c r="B569" t="s">
        <v>1</v>
      </c>
      <c r="D569" s="1"/>
      <c r="E569" s="1"/>
      <c r="F569">
        <v>9</v>
      </c>
      <c r="G569">
        <v>11</v>
      </c>
      <c r="H569" s="1">
        <v>43983</v>
      </c>
      <c r="I569" s="1">
        <v>44378</v>
      </c>
      <c r="J569">
        <v>13</v>
      </c>
      <c r="K569">
        <v>0</v>
      </c>
      <c r="L569" s="1">
        <v>44197</v>
      </c>
      <c r="M569">
        <v>225</v>
      </c>
      <c r="N569" s="8" cm="1">
        <f t="array" ref="N569">_xlfn.SWITCH(Table1[[#This Row],[Subscription Type]],"Basic",10,"Premium",10,"Business",25,"Enterprise",27)</f>
        <v>25</v>
      </c>
      <c r="O569" s="9">
        <f>IF(Table1[[#This Row],[Number of Users]]-Table1[[#This Row],[Licenses Bought]]&lt;0, 0, Table1[[#This Row],[Number of Users]]-Table1[[#This Row],[Licenses Bought]])</f>
        <v>2</v>
      </c>
      <c r="P569" s="8">
        <f>Table1[[#This Row],[Upsell $ Per Non-Paying User]] * Table1[[#This Row],[Non-Paying Users]]</f>
        <v>50</v>
      </c>
      <c r="Q569">
        <f>IF(Table1[[#This Row],[Sales Month]]=MAX(Table1[Sales Month]),Table1[[#This Row],[Upsell $ Per Non-Paying User]]*Table1[[#This Row],[Non-Paying Users]],0)</f>
        <v>0</v>
      </c>
      <c r="R569" t="str" cm="1">
        <f t="array" ref="R569">_xlfn.IFS(Table1[[#This Row],[Current Upsell $]]=0," ",Table1[[#This Row],[Current Upsell $]]&gt;=400,"High",Table1[[#This Row],[Current Upsell $]]&gt;=100,"Medium",Table1[[#This Row],[Current Upsell $]]&lt;100,"Low")</f>
        <v xml:space="preserve"> </v>
      </c>
      <c r="S569" t="str">
        <f>_xlfn.CONCAT(Table1[[#This Row],[Subscription Type]]," ",Table1[[#This Row],[Upsell Priorities ]], " ",TEXT(Table1[[#This Row],[Current Upsell $]],"$#,#"))</f>
        <v>Business   $</v>
      </c>
      <c r="T569">
        <f>COUNTIF(Table1[Sales Month],Table1[[#This Row],[Sales Month]])</f>
        <v>158</v>
      </c>
    </row>
    <row r="570" spans="1:20" x14ac:dyDescent="0.2">
      <c r="A570">
        <v>100045</v>
      </c>
      <c r="B570" t="s">
        <v>1</v>
      </c>
      <c r="D570" s="1"/>
      <c r="E570" s="1"/>
      <c r="F570">
        <v>9</v>
      </c>
      <c r="G570">
        <v>11</v>
      </c>
      <c r="H570" s="1">
        <v>43983</v>
      </c>
      <c r="I570" s="1">
        <v>44378</v>
      </c>
      <c r="J570">
        <v>13</v>
      </c>
      <c r="K570">
        <v>0</v>
      </c>
      <c r="L570" s="1">
        <v>44228</v>
      </c>
      <c r="M570">
        <v>225</v>
      </c>
      <c r="N570" s="8" cm="1">
        <f t="array" ref="N570">_xlfn.SWITCH(Table1[[#This Row],[Subscription Type]],"Basic",10,"Premium",10,"Business",25,"Enterprise",27)</f>
        <v>25</v>
      </c>
      <c r="O570" s="9">
        <f>IF(Table1[[#This Row],[Number of Users]]-Table1[[#This Row],[Licenses Bought]]&lt;0, 0, Table1[[#This Row],[Number of Users]]-Table1[[#This Row],[Licenses Bought]])</f>
        <v>2</v>
      </c>
      <c r="P570" s="8">
        <f>Table1[[#This Row],[Upsell $ Per Non-Paying User]] * Table1[[#This Row],[Non-Paying Users]]</f>
        <v>50</v>
      </c>
      <c r="Q570">
        <f>IF(Table1[[#This Row],[Sales Month]]=MAX(Table1[Sales Month]),Table1[[#This Row],[Upsell $ Per Non-Paying User]]*Table1[[#This Row],[Non-Paying Users]],0)</f>
        <v>0</v>
      </c>
      <c r="R570" t="str" cm="1">
        <f t="array" ref="R570">_xlfn.IFS(Table1[[#This Row],[Current Upsell $]]=0," ",Table1[[#This Row],[Current Upsell $]]&gt;=400,"High",Table1[[#This Row],[Current Upsell $]]&gt;=100,"Medium",Table1[[#This Row],[Current Upsell $]]&lt;100,"Low")</f>
        <v xml:space="preserve"> </v>
      </c>
      <c r="S570" t="str">
        <f>_xlfn.CONCAT(Table1[[#This Row],[Subscription Type]]," ",Table1[[#This Row],[Upsell Priorities ]], " ",TEXT(Table1[[#This Row],[Current Upsell $]],"$#,#"))</f>
        <v>Business   $</v>
      </c>
      <c r="T570">
        <f>COUNTIF(Table1[Sales Month],Table1[[#This Row],[Sales Month]])</f>
        <v>175</v>
      </c>
    </row>
    <row r="571" spans="1:20" x14ac:dyDescent="0.2">
      <c r="A571">
        <v>100045</v>
      </c>
      <c r="B571" t="s">
        <v>1</v>
      </c>
      <c r="D571" s="1"/>
      <c r="E571" s="1"/>
      <c r="F571">
        <v>9</v>
      </c>
      <c r="G571">
        <v>12</v>
      </c>
      <c r="H571" s="1">
        <v>43983</v>
      </c>
      <c r="I571" s="1">
        <v>44378</v>
      </c>
      <c r="J571">
        <v>13</v>
      </c>
      <c r="K571">
        <v>0</v>
      </c>
      <c r="L571" s="1">
        <v>44256</v>
      </c>
      <c r="M571">
        <v>225</v>
      </c>
      <c r="N571" s="8" cm="1">
        <f t="array" ref="N571">_xlfn.SWITCH(Table1[[#This Row],[Subscription Type]],"Basic",10,"Premium",10,"Business",25,"Enterprise",27)</f>
        <v>25</v>
      </c>
      <c r="O571" s="9">
        <f>IF(Table1[[#This Row],[Number of Users]]-Table1[[#This Row],[Licenses Bought]]&lt;0, 0, Table1[[#This Row],[Number of Users]]-Table1[[#This Row],[Licenses Bought]])</f>
        <v>3</v>
      </c>
      <c r="P571" s="8">
        <f>Table1[[#This Row],[Upsell $ Per Non-Paying User]] * Table1[[#This Row],[Non-Paying Users]]</f>
        <v>75</v>
      </c>
      <c r="Q571">
        <f>IF(Table1[[#This Row],[Sales Month]]=MAX(Table1[Sales Month]),Table1[[#This Row],[Upsell $ Per Non-Paying User]]*Table1[[#This Row],[Non-Paying Users]],0)</f>
        <v>0</v>
      </c>
      <c r="R571" t="str" cm="1">
        <f t="array" ref="R571">_xlfn.IFS(Table1[[#This Row],[Current Upsell $]]=0," ",Table1[[#This Row],[Current Upsell $]]&gt;=400,"High",Table1[[#This Row],[Current Upsell $]]&gt;=100,"Medium",Table1[[#This Row],[Current Upsell $]]&lt;100,"Low")</f>
        <v xml:space="preserve"> </v>
      </c>
      <c r="S571" t="str">
        <f>_xlfn.CONCAT(Table1[[#This Row],[Subscription Type]]," ",Table1[[#This Row],[Upsell Priorities ]], " ",TEXT(Table1[[#This Row],[Current Upsell $]],"$#,#"))</f>
        <v>Business   $</v>
      </c>
      <c r="T571">
        <f>COUNTIF(Table1[Sales Month],Table1[[#This Row],[Sales Month]])</f>
        <v>194</v>
      </c>
    </row>
    <row r="572" spans="1:20" x14ac:dyDescent="0.2">
      <c r="A572">
        <v>100045</v>
      </c>
      <c r="B572" t="s">
        <v>1</v>
      </c>
      <c r="D572" s="1"/>
      <c r="E572" s="1"/>
      <c r="F572">
        <v>9</v>
      </c>
      <c r="G572">
        <v>9</v>
      </c>
      <c r="H572" s="1">
        <v>43983</v>
      </c>
      <c r="I572" s="1">
        <v>44378</v>
      </c>
      <c r="J572">
        <v>13</v>
      </c>
      <c r="K572">
        <v>0</v>
      </c>
      <c r="L572" s="1">
        <v>44287</v>
      </c>
      <c r="M572">
        <v>225</v>
      </c>
      <c r="N572" s="8" cm="1">
        <f t="array" ref="N572">_xlfn.SWITCH(Table1[[#This Row],[Subscription Type]],"Basic",10,"Premium",10,"Business",25,"Enterprise",27)</f>
        <v>25</v>
      </c>
      <c r="O572" s="9">
        <f>IF(Table1[[#This Row],[Number of Users]]-Table1[[#This Row],[Licenses Bought]]&lt;0, 0, Table1[[#This Row],[Number of Users]]-Table1[[#This Row],[Licenses Bought]])</f>
        <v>0</v>
      </c>
      <c r="P572" s="8">
        <f>Table1[[#This Row],[Upsell $ Per Non-Paying User]] * Table1[[#This Row],[Non-Paying Users]]</f>
        <v>0</v>
      </c>
      <c r="Q572">
        <f>IF(Table1[[#This Row],[Sales Month]]=MAX(Table1[Sales Month]),Table1[[#This Row],[Upsell $ Per Non-Paying User]]*Table1[[#This Row],[Non-Paying Users]],0)</f>
        <v>0</v>
      </c>
      <c r="R572" t="str" cm="1">
        <f t="array" ref="R572">_xlfn.IFS(Table1[[#This Row],[Current Upsell $]]=0," ",Table1[[#This Row],[Current Upsell $]]&gt;=400,"High",Table1[[#This Row],[Current Upsell $]]&gt;=100,"Medium",Table1[[#This Row],[Current Upsell $]]&lt;100,"Low")</f>
        <v xml:space="preserve"> </v>
      </c>
      <c r="S572" t="str">
        <f>_xlfn.CONCAT(Table1[[#This Row],[Subscription Type]]," ",Table1[[#This Row],[Upsell Priorities ]], " ",TEXT(Table1[[#This Row],[Current Upsell $]],"$#,#"))</f>
        <v>Business   $</v>
      </c>
      <c r="T572">
        <f>COUNTIF(Table1[Sales Month],Table1[[#This Row],[Sales Month]])</f>
        <v>208</v>
      </c>
    </row>
    <row r="573" spans="1:20" x14ac:dyDescent="0.2">
      <c r="A573">
        <v>100045</v>
      </c>
      <c r="B573" t="s">
        <v>1</v>
      </c>
      <c r="D573" s="1"/>
      <c r="E573" s="1"/>
      <c r="F573">
        <v>9</v>
      </c>
      <c r="G573">
        <v>12</v>
      </c>
      <c r="H573" s="1">
        <v>43983</v>
      </c>
      <c r="I573" s="1">
        <v>44378</v>
      </c>
      <c r="J573">
        <v>13</v>
      </c>
      <c r="K573">
        <v>0</v>
      </c>
      <c r="L573" s="1">
        <v>44317</v>
      </c>
      <c r="M573">
        <v>225</v>
      </c>
      <c r="N573" s="8" cm="1">
        <f t="array" ref="N573">_xlfn.SWITCH(Table1[[#This Row],[Subscription Type]],"Basic",10,"Premium",10,"Business",25,"Enterprise",27)</f>
        <v>25</v>
      </c>
      <c r="O573" s="9">
        <f>IF(Table1[[#This Row],[Number of Users]]-Table1[[#This Row],[Licenses Bought]]&lt;0, 0, Table1[[#This Row],[Number of Users]]-Table1[[#This Row],[Licenses Bought]])</f>
        <v>3</v>
      </c>
      <c r="P573" s="8">
        <f>Table1[[#This Row],[Upsell $ Per Non-Paying User]] * Table1[[#This Row],[Non-Paying Users]]</f>
        <v>75</v>
      </c>
      <c r="Q573">
        <f>IF(Table1[[#This Row],[Sales Month]]=MAX(Table1[Sales Month]),Table1[[#This Row],[Upsell $ Per Non-Paying User]]*Table1[[#This Row],[Non-Paying Users]],0)</f>
        <v>0</v>
      </c>
      <c r="R573" t="str" cm="1">
        <f t="array" ref="R573">_xlfn.IFS(Table1[[#This Row],[Current Upsell $]]=0," ",Table1[[#This Row],[Current Upsell $]]&gt;=400,"High",Table1[[#This Row],[Current Upsell $]]&gt;=100,"Medium",Table1[[#This Row],[Current Upsell $]]&lt;100,"Low")</f>
        <v xml:space="preserve"> </v>
      </c>
      <c r="S573" t="str">
        <f>_xlfn.CONCAT(Table1[[#This Row],[Subscription Type]]," ",Table1[[#This Row],[Upsell Priorities ]], " ",TEXT(Table1[[#This Row],[Current Upsell $]],"$#,#"))</f>
        <v>Business   $</v>
      </c>
      <c r="T573">
        <f>COUNTIF(Table1[Sales Month],Table1[[#This Row],[Sales Month]])</f>
        <v>249</v>
      </c>
    </row>
    <row r="574" spans="1:20" x14ac:dyDescent="0.2">
      <c r="A574">
        <v>100045</v>
      </c>
      <c r="B574" t="s">
        <v>1</v>
      </c>
      <c r="D574" s="1"/>
      <c r="E574" s="1"/>
      <c r="F574">
        <v>9</v>
      </c>
      <c r="G574">
        <v>10</v>
      </c>
      <c r="H574" s="1">
        <v>43983</v>
      </c>
      <c r="I574" s="1">
        <v>44378</v>
      </c>
      <c r="J574">
        <v>13</v>
      </c>
      <c r="K574">
        <v>0</v>
      </c>
      <c r="L574" s="1">
        <v>44348</v>
      </c>
      <c r="M574">
        <v>225</v>
      </c>
      <c r="N574" s="8" cm="1">
        <f t="array" ref="N574">_xlfn.SWITCH(Table1[[#This Row],[Subscription Type]],"Basic",10,"Premium",10,"Business",25,"Enterprise",27)</f>
        <v>25</v>
      </c>
      <c r="O574" s="9">
        <f>IF(Table1[[#This Row],[Number of Users]]-Table1[[#This Row],[Licenses Bought]]&lt;0, 0, Table1[[#This Row],[Number of Users]]-Table1[[#This Row],[Licenses Bought]])</f>
        <v>1</v>
      </c>
      <c r="P574" s="8">
        <f>Table1[[#This Row],[Upsell $ Per Non-Paying User]] * Table1[[#This Row],[Non-Paying Users]]</f>
        <v>25</v>
      </c>
      <c r="Q574">
        <f>IF(Table1[[#This Row],[Sales Month]]=MAX(Table1[Sales Month]),Table1[[#This Row],[Upsell $ Per Non-Paying User]]*Table1[[#This Row],[Non-Paying Users]],0)</f>
        <v>25</v>
      </c>
      <c r="R574" t="str" cm="1">
        <f t="array" ref="R574">_xlfn.IFS(Table1[[#This Row],[Current Upsell $]]=0," ",Table1[[#This Row],[Current Upsell $]]&gt;=400,"High",Table1[[#This Row],[Current Upsell $]]&gt;=100,"Medium",Table1[[#This Row],[Current Upsell $]]&lt;100,"Low")</f>
        <v>Low</v>
      </c>
      <c r="S574" t="str">
        <f>_xlfn.CONCAT(Table1[[#This Row],[Subscription Type]]," ",Table1[[#This Row],[Upsell Priorities ]], " ",TEXT(Table1[[#This Row],[Current Upsell $]],"$#,#"))</f>
        <v>Business Low $25</v>
      </c>
      <c r="T574">
        <f>COUNTIF(Table1[Sales Month],Table1[[#This Row],[Sales Month]])</f>
        <v>307</v>
      </c>
    </row>
    <row r="575" spans="1:20" x14ac:dyDescent="0.2">
      <c r="A575">
        <v>100046</v>
      </c>
      <c r="B575" t="s">
        <v>3</v>
      </c>
      <c r="F575">
        <v>0</v>
      </c>
      <c r="G575">
        <v>7</v>
      </c>
      <c r="H575" s="1">
        <v>43983</v>
      </c>
      <c r="I575" s="1">
        <v>44044</v>
      </c>
      <c r="J575">
        <v>2</v>
      </c>
      <c r="K575">
        <v>10</v>
      </c>
      <c r="L575" s="1">
        <v>43983</v>
      </c>
      <c r="M575">
        <v>0</v>
      </c>
      <c r="N575" s="8" cm="1">
        <f t="array" ref="N575">_xlfn.SWITCH(Table1[[#This Row],[Subscription Type]],"Basic",10,"Premium",10,"Business",25,"Enterprise",27)</f>
        <v>10</v>
      </c>
      <c r="O575" s="9">
        <f>IF(Table1[[#This Row],[Number of Users]]-Table1[[#This Row],[Licenses Bought]]&lt;0, 0, Table1[[#This Row],[Number of Users]]-Table1[[#This Row],[Licenses Bought]])</f>
        <v>7</v>
      </c>
      <c r="P575" s="8">
        <f>Table1[[#This Row],[Upsell $ Per Non-Paying User]] * Table1[[#This Row],[Non-Paying Users]]</f>
        <v>70</v>
      </c>
      <c r="Q575">
        <f>IF(Table1[[#This Row],[Sales Month]]=MAX(Table1[Sales Month]),Table1[[#This Row],[Upsell $ Per Non-Paying User]]*Table1[[#This Row],[Non-Paying Users]],0)</f>
        <v>0</v>
      </c>
      <c r="R575" t="str" cm="1">
        <f t="array" ref="R575">_xlfn.IFS(Table1[[#This Row],[Current Upsell $]]=0," ",Table1[[#This Row],[Current Upsell $]]&gt;=400,"High",Table1[[#This Row],[Current Upsell $]]&gt;=100,"Medium",Table1[[#This Row],[Current Upsell $]]&lt;100,"Low")</f>
        <v xml:space="preserve"> </v>
      </c>
      <c r="S575" t="str">
        <f>_xlfn.CONCAT(Table1[[#This Row],[Subscription Type]]," ",Table1[[#This Row],[Upsell Priorities ]], " ",TEXT(Table1[[#This Row],[Current Upsell $]],"$#,#"))</f>
        <v>Basic   $</v>
      </c>
      <c r="T575">
        <f>COUNTIF(Table1[Sales Month],Table1[[#This Row],[Sales Month]])</f>
        <v>54</v>
      </c>
    </row>
    <row r="576" spans="1:20" x14ac:dyDescent="0.2">
      <c r="A576">
        <v>100046</v>
      </c>
      <c r="B576" t="s">
        <v>3</v>
      </c>
      <c r="F576">
        <v>0</v>
      </c>
      <c r="G576">
        <v>7</v>
      </c>
      <c r="H576" s="1">
        <v>43983</v>
      </c>
      <c r="I576" s="1">
        <v>44044</v>
      </c>
      <c r="J576">
        <v>2</v>
      </c>
      <c r="K576">
        <v>10</v>
      </c>
      <c r="L576" s="1">
        <v>44013</v>
      </c>
      <c r="M576">
        <v>0</v>
      </c>
      <c r="N576" s="8" cm="1">
        <f t="array" ref="N576">_xlfn.SWITCH(Table1[[#This Row],[Subscription Type]],"Basic",10,"Premium",10,"Business",25,"Enterprise",27)</f>
        <v>10</v>
      </c>
      <c r="O576" s="9">
        <f>IF(Table1[[#This Row],[Number of Users]]-Table1[[#This Row],[Licenses Bought]]&lt;0, 0, Table1[[#This Row],[Number of Users]]-Table1[[#This Row],[Licenses Bought]])</f>
        <v>7</v>
      </c>
      <c r="P576" s="8">
        <f>Table1[[#This Row],[Upsell $ Per Non-Paying User]] * Table1[[#This Row],[Non-Paying Users]]</f>
        <v>70</v>
      </c>
      <c r="Q576">
        <f>IF(Table1[[#This Row],[Sales Month]]=MAX(Table1[Sales Month]),Table1[[#This Row],[Upsell $ Per Non-Paying User]]*Table1[[#This Row],[Non-Paying Users]],0)</f>
        <v>0</v>
      </c>
      <c r="R576" t="str" cm="1">
        <f t="array" ref="R576">_xlfn.IFS(Table1[[#This Row],[Current Upsell $]]=0," ",Table1[[#This Row],[Current Upsell $]]&gt;=400,"High",Table1[[#This Row],[Current Upsell $]]&gt;=100,"Medium",Table1[[#This Row],[Current Upsell $]]&lt;100,"Low")</f>
        <v xml:space="preserve"> </v>
      </c>
      <c r="S576" t="str">
        <f>_xlfn.CONCAT(Table1[[#This Row],[Subscription Type]]," ",Table1[[#This Row],[Upsell Priorities ]], " ",TEXT(Table1[[#This Row],[Current Upsell $]],"$#,#"))</f>
        <v>Basic   $</v>
      </c>
      <c r="T576">
        <f>COUNTIF(Table1[Sales Month],Table1[[#This Row],[Sales Month]])</f>
        <v>76</v>
      </c>
    </row>
    <row r="577" spans="1:20" x14ac:dyDescent="0.2">
      <c r="A577">
        <v>100046</v>
      </c>
      <c r="B577" t="s">
        <v>3</v>
      </c>
      <c r="F577">
        <v>0</v>
      </c>
      <c r="G577">
        <v>7</v>
      </c>
      <c r="H577" s="1">
        <v>43983</v>
      </c>
      <c r="I577" s="1">
        <v>44044</v>
      </c>
      <c r="J577">
        <v>2</v>
      </c>
      <c r="K577">
        <v>10</v>
      </c>
      <c r="L577" s="1">
        <v>44044</v>
      </c>
      <c r="M577">
        <v>0</v>
      </c>
      <c r="N577" s="8" cm="1">
        <f t="array" ref="N577">_xlfn.SWITCH(Table1[[#This Row],[Subscription Type]],"Basic",10,"Premium",10,"Business",25,"Enterprise",27)</f>
        <v>10</v>
      </c>
      <c r="O577" s="9">
        <f>IF(Table1[[#This Row],[Number of Users]]-Table1[[#This Row],[Licenses Bought]]&lt;0, 0, Table1[[#This Row],[Number of Users]]-Table1[[#This Row],[Licenses Bought]])</f>
        <v>7</v>
      </c>
      <c r="P577" s="8">
        <f>Table1[[#This Row],[Upsell $ Per Non-Paying User]] * Table1[[#This Row],[Non-Paying Users]]</f>
        <v>70</v>
      </c>
      <c r="Q577">
        <f>IF(Table1[[#This Row],[Sales Month]]=MAX(Table1[Sales Month]),Table1[[#This Row],[Upsell $ Per Non-Paying User]]*Table1[[#This Row],[Non-Paying Users]],0)</f>
        <v>0</v>
      </c>
      <c r="R577" t="str" cm="1">
        <f t="array" ref="R577">_xlfn.IFS(Table1[[#This Row],[Current Upsell $]]=0," ",Table1[[#This Row],[Current Upsell $]]&gt;=400,"High",Table1[[#This Row],[Current Upsell $]]&gt;=100,"Medium",Table1[[#This Row],[Current Upsell $]]&lt;100,"Low")</f>
        <v xml:space="preserve"> </v>
      </c>
      <c r="S577" t="str">
        <f>_xlfn.CONCAT(Table1[[#This Row],[Subscription Type]]," ",Table1[[#This Row],[Upsell Priorities ]], " ",TEXT(Table1[[#This Row],[Current Upsell $]],"$#,#"))</f>
        <v>Basic   $</v>
      </c>
      <c r="T577">
        <f>COUNTIF(Table1[Sales Month],Table1[[#This Row],[Sales Month]])</f>
        <v>104</v>
      </c>
    </row>
    <row r="578" spans="1:20" x14ac:dyDescent="0.2">
      <c r="A578">
        <v>100047</v>
      </c>
      <c r="B578" t="s">
        <v>3</v>
      </c>
      <c r="F578">
        <v>0</v>
      </c>
      <c r="G578">
        <v>8</v>
      </c>
      <c r="H578" s="1">
        <v>43983</v>
      </c>
      <c r="I578" s="1">
        <v>44197</v>
      </c>
      <c r="J578">
        <v>7</v>
      </c>
      <c r="K578">
        <v>5</v>
      </c>
      <c r="L578" s="1">
        <v>43983</v>
      </c>
      <c r="M578">
        <v>0</v>
      </c>
      <c r="N578" s="8" cm="1">
        <f t="array" ref="N578">_xlfn.SWITCH(Table1[[#This Row],[Subscription Type]],"Basic",10,"Premium",10,"Business",25,"Enterprise",27)</f>
        <v>10</v>
      </c>
      <c r="O578" s="9">
        <f>IF(Table1[[#This Row],[Number of Users]]-Table1[[#This Row],[Licenses Bought]]&lt;0, 0, Table1[[#This Row],[Number of Users]]-Table1[[#This Row],[Licenses Bought]])</f>
        <v>8</v>
      </c>
      <c r="P578" s="8">
        <f>Table1[[#This Row],[Upsell $ Per Non-Paying User]] * Table1[[#This Row],[Non-Paying Users]]</f>
        <v>80</v>
      </c>
      <c r="Q578">
        <f>IF(Table1[[#This Row],[Sales Month]]=MAX(Table1[Sales Month]),Table1[[#This Row],[Upsell $ Per Non-Paying User]]*Table1[[#This Row],[Non-Paying Users]],0)</f>
        <v>0</v>
      </c>
      <c r="R578" t="str" cm="1">
        <f t="array" ref="R578">_xlfn.IFS(Table1[[#This Row],[Current Upsell $]]=0," ",Table1[[#This Row],[Current Upsell $]]&gt;=400,"High",Table1[[#This Row],[Current Upsell $]]&gt;=100,"Medium",Table1[[#This Row],[Current Upsell $]]&lt;100,"Low")</f>
        <v xml:space="preserve"> </v>
      </c>
      <c r="S578" t="str">
        <f>_xlfn.CONCAT(Table1[[#This Row],[Subscription Type]]," ",Table1[[#This Row],[Upsell Priorities ]], " ",TEXT(Table1[[#This Row],[Current Upsell $]],"$#,#"))</f>
        <v>Basic   $</v>
      </c>
      <c r="T578">
        <f>COUNTIF(Table1[Sales Month],Table1[[#This Row],[Sales Month]])</f>
        <v>54</v>
      </c>
    </row>
    <row r="579" spans="1:20" x14ac:dyDescent="0.2">
      <c r="A579">
        <v>100047</v>
      </c>
      <c r="B579" t="s">
        <v>3</v>
      </c>
      <c r="F579">
        <v>0</v>
      </c>
      <c r="G579">
        <v>8</v>
      </c>
      <c r="H579" s="1">
        <v>43983</v>
      </c>
      <c r="I579" s="1">
        <v>44197</v>
      </c>
      <c r="J579">
        <v>7</v>
      </c>
      <c r="K579">
        <v>5</v>
      </c>
      <c r="L579" s="1">
        <v>44013</v>
      </c>
      <c r="M579">
        <v>0</v>
      </c>
      <c r="N579" s="8" cm="1">
        <f t="array" ref="N579">_xlfn.SWITCH(Table1[[#This Row],[Subscription Type]],"Basic",10,"Premium",10,"Business",25,"Enterprise",27)</f>
        <v>10</v>
      </c>
      <c r="O579" s="9">
        <f>IF(Table1[[#This Row],[Number of Users]]-Table1[[#This Row],[Licenses Bought]]&lt;0, 0, Table1[[#This Row],[Number of Users]]-Table1[[#This Row],[Licenses Bought]])</f>
        <v>8</v>
      </c>
      <c r="P579" s="8">
        <f>Table1[[#This Row],[Upsell $ Per Non-Paying User]] * Table1[[#This Row],[Non-Paying Users]]</f>
        <v>80</v>
      </c>
      <c r="Q579">
        <f>IF(Table1[[#This Row],[Sales Month]]=MAX(Table1[Sales Month]),Table1[[#This Row],[Upsell $ Per Non-Paying User]]*Table1[[#This Row],[Non-Paying Users]],0)</f>
        <v>0</v>
      </c>
      <c r="R579" t="str" cm="1">
        <f t="array" ref="R579">_xlfn.IFS(Table1[[#This Row],[Current Upsell $]]=0," ",Table1[[#This Row],[Current Upsell $]]&gt;=400,"High",Table1[[#This Row],[Current Upsell $]]&gt;=100,"Medium",Table1[[#This Row],[Current Upsell $]]&lt;100,"Low")</f>
        <v xml:space="preserve"> </v>
      </c>
      <c r="S579" t="str">
        <f>_xlfn.CONCAT(Table1[[#This Row],[Subscription Type]]," ",Table1[[#This Row],[Upsell Priorities ]], " ",TEXT(Table1[[#This Row],[Current Upsell $]],"$#,#"))</f>
        <v>Basic   $</v>
      </c>
      <c r="T579">
        <f>COUNTIF(Table1[Sales Month],Table1[[#This Row],[Sales Month]])</f>
        <v>76</v>
      </c>
    </row>
    <row r="580" spans="1:20" x14ac:dyDescent="0.2">
      <c r="A580">
        <v>100047</v>
      </c>
      <c r="B580" t="s">
        <v>3</v>
      </c>
      <c r="F580">
        <v>0</v>
      </c>
      <c r="G580">
        <v>8</v>
      </c>
      <c r="H580" s="1">
        <v>43983</v>
      </c>
      <c r="I580" s="1">
        <v>44197</v>
      </c>
      <c r="J580">
        <v>7</v>
      </c>
      <c r="K580">
        <v>5</v>
      </c>
      <c r="L580" s="1">
        <v>44044</v>
      </c>
      <c r="M580">
        <v>0</v>
      </c>
      <c r="N580" s="8" cm="1">
        <f t="array" ref="N580">_xlfn.SWITCH(Table1[[#This Row],[Subscription Type]],"Basic",10,"Premium",10,"Business",25,"Enterprise",27)</f>
        <v>10</v>
      </c>
      <c r="O580" s="9">
        <f>IF(Table1[[#This Row],[Number of Users]]-Table1[[#This Row],[Licenses Bought]]&lt;0, 0, Table1[[#This Row],[Number of Users]]-Table1[[#This Row],[Licenses Bought]])</f>
        <v>8</v>
      </c>
      <c r="P580" s="8">
        <f>Table1[[#This Row],[Upsell $ Per Non-Paying User]] * Table1[[#This Row],[Non-Paying Users]]</f>
        <v>80</v>
      </c>
      <c r="Q580">
        <f>IF(Table1[[#This Row],[Sales Month]]=MAX(Table1[Sales Month]),Table1[[#This Row],[Upsell $ Per Non-Paying User]]*Table1[[#This Row],[Non-Paying Users]],0)</f>
        <v>0</v>
      </c>
      <c r="R580" t="str" cm="1">
        <f t="array" ref="R580">_xlfn.IFS(Table1[[#This Row],[Current Upsell $]]=0," ",Table1[[#This Row],[Current Upsell $]]&gt;=400,"High",Table1[[#This Row],[Current Upsell $]]&gt;=100,"Medium",Table1[[#This Row],[Current Upsell $]]&lt;100,"Low")</f>
        <v xml:space="preserve"> </v>
      </c>
      <c r="S580" t="str">
        <f>_xlfn.CONCAT(Table1[[#This Row],[Subscription Type]]," ",Table1[[#This Row],[Upsell Priorities ]], " ",TEXT(Table1[[#This Row],[Current Upsell $]],"$#,#"))</f>
        <v>Basic   $</v>
      </c>
      <c r="T580">
        <f>COUNTIF(Table1[Sales Month],Table1[[#This Row],[Sales Month]])</f>
        <v>104</v>
      </c>
    </row>
    <row r="581" spans="1:20" x14ac:dyDescent="0.2">
      <c r="A581">
        <v>100047</v>
      </c>
      <c r="B581" t="s">
        <v>3</v>
      </c>
      <c r="F581">
        <v>0</v>
      </c>
      <c r="G581">
        <v>6</v>
      </c>
      <c r="H581" s="1">
        <v>43983</v>
      </c>
      <c r="I581" s="1">
        <v>44197</v>
      </c>
      <c r="J581">
        <v>7</v>
      </c>
      <c r="K581">
        <v>5</v>
      </c>
      <c r="L581" s="1">
        <v>44075</v>
      </c>
      <c r="M581">
        <v>0</v>
      </c>
      <c r="N581" s="8" cm="1">
        <f t="array" ref="N581">_xlfn.SWITCH(Table1[[#This Row],[Subscription Type]],"Basic",10,"Premium",10,"Business",25,"Enterprise",27)</f>
        <v>10</v>
      </c>
      <c r="O581" s="9">
        <f>IF(Table1[[#This Row],[Number of Users]]-Table1[[#This Row],[Licenses Bought]]&lt;0, 0, Table1[[#This Row],[Number of Users]]-Table1[[#This Row],[Licenses Bought]])</f>
        <v>6</v>
      </c>
      <c r="P581" s="8">
        <f>Table1[[#This Row],[Upsell $ Per Non-Paying User]] * Table1[[#This Row],[Non-Paying Users]]</f>
        <v>60</v>
      </c>
      <c r="Q581">
        <f>IF(Table1[[#This Row],[Sales Month]]=MAX(Table1[Sales Month]),Table1[[#This Row],[Upsell $ Per Non-Paying User]]*Table1[[#This Row],[Non-Paying Users]],0)</f>
        <v>0</v>
      </c>
      <c r="R581" t="str" cm="1">
        <f t="array" ref="R581">_xlfn.IFS(Table1[[#This Row],[Current Upsell $]]=0," ",Table1[[#This Row],[Current Upsell $]]&gt;=400,"High",Table1[[#This Row],[Current Upsell $]]&gt;=100,"Medium",Table1[[#This Row],[Current Upsell $]]&lt;100,"Low")</f>
        <v xml:space="preserve"> </v>
      </c>
      <c r="S581" t="str">
        <f>_xlfn.CONCAT(Table1[[#This Row],[Subscription Type]]," ",Table1[[#This Row],[Upsell Priorities ]], " ",TEXT(Table1[[#This Row],[Current Upsell $]],"$#,#"))</f>
        <v>Basic   $</v>
      </c>
      <c r="T581">
        <f>COUNTIF(Table1[Sales Month],Table1[[#This Row],[Sales Month]])</f>
        <v>137</v>
      </c>
    </row>
    <row r="582" spans="1:20" x14ac:dyDescent="0.2">
      <c r="A582">
        <v>100047</v>
      </c>
      <c r="B582" t="s">
        <v>3</v>
      </c>
      <c r="F582">
        <v>0</v>
      </c>
      <c r="G582">
        <v>8</v>
      </c>
      <c r="H582" s="1">
        <v>43983</v>
      </c>
      <c r="I582" s="1">
        <v>44197</v>
      </c>
      <c r="J582">
        <v>7</v>
      </c>
      <c r="K582">
        <v>5</v>
      </c>
      <c r="L582" s="1">
        <v>44105</v>
      </c>
      <c r="M582">
        <v>0</v>
      </c>
      <c r="N582" s="8" cm="1">
        <f t="array" ref="N582">_xlfn.SWITCH(Table1[[#This Row],[Subscription Type]],"Basic",10,"Premium",10,"Business",25,"Enterprise",27)</f>
        <v>10</v>
      </c>
      <c r="O582" s="9">
        <f>IF(Table1[[#This Row],[Number of Users]]-Table1[[#This Row],[Licenses Bought]]&lt;0, 0, Table1[[#This Row],[Number of Users]]-Table1[[#This Row],[Licenses Bought]])</f>
        <v>8</v>
      </c>
      <c r="P582" s="8">
        <f>Table1[[#This Row],[Upsell $ Per Non-Paying User]] * Table1[[#This Row],[Non-Paying Users]]</f>
        <v>80</v>
      </c>
      <c r="Q582">
        <f>IF(Table1[[#This Row],[Sales Month]]=MAX(Table1[Sales Month]),Table1[[#This Row],[Upsell $ Per Non-Paying User]]*Table1[[#This Row],[Non-Paying Users]],0)</f>
        <v>0</v>
      </c>
      <c r="R582" t="str" cm="1">
        <f t="array" ref="R582">_xlfn.IFS(Table1[[#This Row],[Current Upsell $]]=0," ",Table1[[#This Row],[Current Upsell $]]&gt;=400,"High",Table1[[#This Row],[Current Upsell $]]&gt;=100,"Medium",Table1[[#This Row],[Current Upsell $]]&lt;100,"Low")</f>
        <v xml:space="preserve"> </v>
      </c>
      <c r="S582" t="str">
        <f>_xlfn.CONCAT(Table1[[#This Row],[Subscription Type]]," ",Table1[[#This Row],[Upsell Priorities ]], " ",TEXT(Table1[[#This Row],[Current Upsell $]],"$#,#"))</f>
        <v>Basic   $</v>
      </c>
      <c r="T582">
        <f>COUNTIF(Table1[Sales Month],Table1[[#This Row],[Sales Month]])</f>
        <v>147</v>
      </c>
    </row>
    <row r="583" spans="1:20" x14ac:dyDescent="0.2">
      <c r="A583">
        <v>100047</v>
      </c>
      <c r="B583" t="s">
        <v>3</v>
      </c>
      <c r="F583">
        <v>0</v>
      </c>
      <c r="G583">
        <v>8</v>
      </c>
      <c r="H583" s="1">
        <v>43983</v>
      </c>
      <c r="I583" s="1">
        <v>44197</v>
      </c>
      <c r="J583">
        <v>7</v>
      </c>
      <c r="K583">
        <v>5</v>
      </c>
      <c r="L583" s="1">
        <v>44136</v>
      </c>
      <c r="M583">
        <v>0</v>
      </c>
      <c r="N583" s="8" cm="1">
        <f t="array" ref="N583">_xlfn.SWITCH(Table1[[#This Row],[Subscription Type]],"Basic",10,"Premium",10,"Business",25,"Enterprise",27)</f>
        <v>10</v>
      </c>
      <c r="O583" s="9">
        <f>IF(Table1[[#This Row],[Number of Users]]-Table1[[#This Row],[Licenses Bought]]&lt;0, 0, Table1[[#This Row],[Number of Users]]-Table1[[#This Row],[Licenses Bought]])</f>
        <v>8</v>
      </c>
      <c r="P583" s="8">
        <f>Table1[[#This Row],[Upsell $ Per Non-Paying User]] * Table1[[#This Row],[Non-Paying Users]]</f>
        <v>80</v>
      </c>
      <c r="Q583">
        <f>IF(Table1[[#This Row],[Sales Month]]=MAX(Table1[Sales Month]),Table1[[#This Row],[Upsell $ Per Non-Paying User]]*Table1[[#This Row],[Non-Paying Users]],0)</f>
        <v>0</v>
      </c>
      <c r="R583" t="str" cm="1">
        <f t="array" ref="R583">_xlfn.IFS(Table1[[#This Row],[Current Upsell $]]=0," ",Table1[[#This Row],[Current Upsell $]]&gt;=400,"High",Table1[[#This Row],[Current Upsell $]]&gt;=100,"Medium",Table1[[#This Row],[Current Upsell $]]&lt;100,"Low")</f>
        <v xml:space="preserve"> </v>
      </c>
      <c r="S583" t="str">
        <f>_xlfn.CONCAT(Table1[[#This Row],[Subscription Type]]," ",Table1[[#This Row],[Upsell Priorities ]], " ",TEXT(Table1[[#This Row],[Current Upsell $]],"$#,#"))</f>
        <v>Basic   $</v>
      </c>
      <c r="T583">
        <f>COUNTIF(Table1[Sales Month],Table1[[#This Row],[Sales Month]])</f>
        <v>146</v>
      </c>
    </row>
    <row r="584" spans="1:20" x14ac:dyDescent="0.2">
      <c r="A584">
        <v>100047</v>
      </c>
      <c r="B584" t="s">
        <v>3</v>
      </c>
      <c r="F584">
        <v>0</v>
      </c>
      <c r="G584">
        <v>9</v>
      </c>
      <c r="H584" s="1">
        <v>43983</v>
      </c>
      <c r="I584" s="1">
        <v>44197</v>
      </c>
      <c r="J584">
        <v>7</v>
      </c>
      <c r="K584">
        <v>5</v>
      </c>
      <c r="L584" s="1">
        <v>44166</v>
      </c>
      <c r="M584">
        <v>0</v>
      </c>
      <c r="N584" s="8" cm="1">
        <f t="array" ref="N584">_xlfn.SWITCH(Table1[[#This Row],[Subscription Type]],"Basic",10,"Premium",10,"Business",25,"Enterprise",27)</f>
        <v>10</v>
      </c>
      <c r="O584" s="9">
        <f>IF(Table1[[#This Row],[Number of Users]]-Table1[[#This Row],[Licenses Bought]]&lt;0, 0, Table1[[#This Row],[Number of Users]]-Table1[[#This Row],[Licenses Bought]])</f>
        <v>9</v>
      </c>
      <c r="P584" s="8">
        <f>Table1[[#This Row],[Upsell $ Per Non-Paying User]] * Table1[[#This Row],[Non-Paying Users]]</f>
        <v>90</v>
      </c>
      <c r="Q584">
        <f>IF(Table1[[#This Row],[Sales Month]]=MAX(Table1[Sales Month]),Table1[[#This Row],[Upsell $ Per Non-Paying User]]*Table1[[#This Row],[Non-Paying Users]],0)</f>
        <v>0</v>
      </c>
      <c r="R584" t="str" cm="1">
        <f t="array" ref="R584">_xlfn.IFS(Table1[[#This Row],[Current Upsell $]]=0," ",Table1[[#This Row],[Current Upsell $]]&gt;=400,"High",Table1[[#This Row],[Current Upsell $]]&gt;=100,"Medium",Table1[[#This Row],[Current Upsell $]]&lt;100,"Low")</f>
        <v xml:space="preserve"> </v>
      </c>
      <c r="S584" t="str">
        <f>_xlfn.CONCAT(Table1[[#This Row],[Subscription Type]]," ",Table1[[#This Row],[Upsell Priorities ]], " ",TEXT(Table1[[#This Row],[Current Upsell $]],"$#,#"))</f>
        <v>Basic   $</v>
      </c>
      <c r="T584">
        <f>COUNTIF(Table1[Sales Month],Table1[[#This Row],[Sales Month]])</f>
        <v>153</v>
      </c>
    </row>
    <row r="585" spans="1:20" x14ac:dyDescent="0.2">
      <c r="A585">
        <v>100047</v>
      </c>
      <c r="B585" t="s">
        <v>3</v>
      </c>
      <c r="F585">
        <v>0</v>
      </c>
      <c r="G585">
        <v>8</v>
      </c>
      <c r="H585" s="1">
        <v>43983</v>
      </c>
      <c r="I585" s="1">
        <v>44197</v>
      </c>
      <c r="J585">
        <v>7</v>
      </c>
      <c r="K585">
        <v>5</v>
      </c>
      <c r="L585" s="1">
        <v>44197</v>
      </c>
      <c r="M585">
        <v>0</v>
      </c>
      <c r="N585" s="8" cm="1">
        <f t="array" ref="N585">_xlfn.SWITCH(Table1[[#This Row],[Subscription Type]],"Basic",10,"Premium",10,"Business",25,"Enterprise",27)</f>
        <v>10</v>
      </c>
      <c r="O585" s="9">
        <f>IF(Table1[[#This Row],[Number of Users]]-Table1[[#This Row],[Licenses Bought]]&lt;0, 0, Table1[[#This Row],[Number of Users]]-Table1[[#This Row],[Licenses Bought]])</f>
        <v>8</v>
      </c>
      <c r="P585" s="8">
        <f>Table1[[#This Row],[Upsell $ Per Non-Paying User]] * Table1[[#This Row],[Non-Paying Users]]</f>
        <v>80</v>
      </c>
      <c r="Q585">
        <f>IF(Table1[[#This Row],[Sales Month]]=MAX(Table1[Sales Month]),Table1[[#This Row],[Upsell $ Per Non-Paying User]]*Table1[[#This Row],[Non-Paying Users]],0)</f>
        <v>0</v>
      </c>
      <c r="R585" t="str" cm="1">
        <f t="array" ref="R585">_xlfn.IFS(Table1[[#This Row],[Current Upsell $]]=0," ",Table1[[#This Row],[Current Upsell $]]&gt;=400,"High",Table1[[#This Row],[Current Upsell $]]&gt;=100,"Medium",Table1[[#This Row],[Current Upsell $]]&lt;100,"Low")</f>
        <v xml:space="preserve"> </v>
      </c>
      <c r="S585" t="str">
        <f>_xlfn.CONCAT(Table1[[#This Row],[Subscription Type]]," ",Table1[[#This Row],[Upsell Priorities ]], " ",TEXT(Table1[[#This Row],[Current Upsell $]],"$#,#"))</f>
        <v>Basic   $</v>
      </c>
      <c r="T585">
        <f>COUNTIF(Table1[Sales Month],Table1[[#This Row],[Sales Month]])</f>
        <v>158</v>
      </c>
    </row>
    <row r="586" spans="1:20" x14ac:dyDescent="0.2">
      <c r="A586">
        <v>100048</v>
      </c>
      <c r="B586" t="s">
        <v>3</v>
      </c>
      <c r="D586" s="1"/>
      <c r="E586" s="1"/>
      <c r="F586">
        <v>0</v>
      </c>
      <c r="G586">
        <v>8</v>
      </c>
      <c r="H586" s="1">
        <v>43983</v>
      </c>
      <c r="I586" s="1">
        <v>44378</v>
      </c>
      <c r="J586">
        <v>13</v>
      </c>
      <c r="K586">
        <v>0</v>
      </c>
      <c r="L586" s="1">
        <v>43983</v>
      </c>
      <c r="M586">
        <v>0</v>
      </c>
      <c r="N586" s="8" cm="1">
        <f t="array" ref="N586">_xlfn.SWITCH(Table1[[#This Row],[Subscription Type]],"Basic",10,"Premium",10,"Business",25,"Enterprise",27)</f>
        <v>10</v>
      </c>
      <c r="O586" s="9">
        <f>IF(Table1[[#This Row],[Number of Users]]-Table1[[#This Row],[Licenses Bought]]&lt;0, 0, Table1[[#This Row],[Number of Users]]-Table1[[#This Row],[Licenses Bought]])</f>
        <v>8</v>
      </c>
      <c r="P586" s="8">
        <f>Table1[[#This Row],[Upsell $ Per Non-Paying User]] * Table1[[#This Row],[Non-Paying Users]]</f>
        <v>80</v>
      </c>
      <c r="Q586">
        <f>IF(Table1[[#This Row],[Sales Month]]=MAX(Table1[Sales Month]),Table1[[#This Row],[Upsell $ Per Non-Paying User]]*Table1[[#This Row],[Non-Paying Users]],0)</f>
        <v>0</v>
      </c>
      <c r="R586" t="str" cm="1">
        <f t="array" ref="R586">_xlfn.IFS(Table1[[#This Row],[Current Upsell $]]=0," ",Table1[[#This Row],[Current Upsell $]]&gt;=400,"High",Table1[[#This Row],[Current Upsell $]]&gt;=100,"Medium",Table1[[#This Row],[Current Upsell $]]&lt;100,"Low")</f>
        <v xml:space="preserve"> </v>
      </c>
      <c r="S586" t="str">
        <f>_xlfn.CONCAT(Table1[[#This Row],[Subscription Type]]," ",Table1[[#This Row],[Upsell Priorities ]], " ",TEXT(Table1[[#This Row],[Current Upsell $]],"$#,#"))</f>
        <v>Basic   $</v>
      </c>
      <c r="T586">
        <f>COUNTIF(Table1[Sales Month],Table1[[#This Row],[Sales Month]])</f>
        <v>54</v>
      </c>
    </row>
    <row r="587" spans="1:20" x14ac:dyDescent="0.2">
      <c r="A587">
        <v>100048</v>
      </c>
      <c r="B587" t="s">
        <v>0</v>
      </c>
      <c r="D587" s="1"/>
      <c r="E587" s="1"/>
      <c r="F587">
        <v>4</v>
      </c>
      <c r="G587">
        <v>7</v>
      </c>
      <c r="H587" s="1">
        <v>43983</v>
      </c>
      <c r="I587" s="1">
        <v>44378</v>
      </c>
      <c r="J587">
        <v>13</v>
      </c>
      <c r="K587">
        <v>0</v>
      </c>
      <c r="L587" s="1">
        <v>44013</v>
      </c>
      <c r="M587">
        <v>40</v>
      </c>
      <c r="N587" s="8" cm="1">
        <f t="array" ref="N587">_xlfn.SWITCH(Table1[[#This Row],[Subscription Type]],"Basic",10,"Premium",10,"Business",25,"Enterprise",27)</f>
        <v>10</v>
      </c>
      <c r="O587" s="9">
        <f>IF(Table1[[#This Row],[Number of Users]]-Table1[[#This Row],[Licenses Bought]]&lt;0, 0, Table1[[#This Row],[Number of Users]]-Table1[[#This Row],[Licenses Bought]])</f>
        <v>3</v>
      </c>
      <c r="P587" s="8">
        <f>Table1[[#This Row],[Upsell $ Per Non-Paying User]] * Table1[[#This Row],[Non-Paying Users]]</f>
        <v>30</v>
      </c>
      <c r="Q587">
        <f>IF(Table1[[#This Row],[Sales Month]]=MAX(Table1[Sales Month]),Table1[[#This Row],[Upsell $ Per Non-Paying User]]*Table1[[#This Row],[Non-Paying Users]],0)</f>
        <v>0</v>
      </c>
      <c r="R587" t="str" cm="1">
        <f t="array" ref="R587">_xlfn.IFS(Table1[[#This Row],[Current Upsell $]]=0," ",Table1[[#This Row],[Current Upsell $]]&gt;=400,"High",Table1[[#This Row],[Current Upsell $]]&gt;=100,"Medium",Table1[[#This Row],[Current Upsell $]]&lt;100,"Low")</f>
        <v xml:space="preserve"> </v>
      </c>
      <c r="S587" t="str">
        <f>_xlfn.CONCAT(Table1[[#This Row],[Subscription Type]]," ",Table1[[#This Row],[Upsell Priorities ]], " ",TEXT(Table1[[#This Row],[Current Upsell $]],"$#,#"))</f>
        <v>Premium   $</v>
      </c>
      <c r="T587">
        <f>COUNTIF(Table1[Sales Month],Table1[[#This Row],[Sales Month]])</f>
        <v>76</v>
      </c>
    </row>
    <row r="588" spans="1:20" x14ac:dyDescent="0.2">
      <c r="A588">
        <v>100048</v>
      </c>
      <c r="B588" t="s">
        <v>0</v>
      </c>
      <c r="D588" s="1"/>
      <c r="E588" s="1"/>
      <c r="F588">
        <v>4</v>
      </c>
      <c r="G588">
        <v>9</v>
      </c>
      <c r="H588" s="1">
        <v>43983</v>
      </c>
      <c r="I588" s="1">
        <v>44378</v>
      </c>
      <c r="J588">
        <v>13</v>
      </c>
      <c r="K588">
        <v>0</v>
      </c>
      <c r="L588" s="1">
        <v>44044</v>
      </c>
      <c r="M588">
        <v>40</v>
      </c>
      <c r="N588" s="8" cm="1">
        <f t="array" ref="N588">_xlfn.SWITCH(Table1[[#This Row],[Subscription Type]],"Basic",10,"Premium",10,"Business",25,"Enterprise",27)</f>
        <v>10</v>
      </c>
      <c r="O588" s="9">
        <f>IF(Table1[[#This Row],[Number of Users]]-Table1[[#This Row],[Licenses Bought]]&lt;0, 0, Table1[[#This Row],[Number of Users]]-Table1[[#This Row],[Licenses Bought]])</f>
        <v>5</v>
      </c>
      <c r="P588" s="8">
        <f>Table1[[#This Row],[Upsell $ Per Non-Paying User]] * Table1[[#This Row],[Non-Paying Users]]</f>
        <v>50</v>
      </c>
      <c r="Q588">
        <f>IF(Table1[[#This Row],[Sales Month]]=MAX(Table1[Sales Month]),Table1[[#This Row],[Upsell $ Per Non-Paying User]]*Table1[[#This Row],[Non-Paying Users]],0)</f>
        <v>0</v>
      </c>
      <c r="R588" t="str" cm="1">
        <f t="array" ref="R588">_xlfn.IFS(Table1[[#This Row],[Current Upsell $]]=0," ",Table1[[#This Row],[Current Upsell $]]&gt;=400,"High",Table1[[#This Row],[Current Upsell $]]&gt;=100,"Medium",Table1[[#This Row],[Current Upsell $]]&lt;100,"Low")</f>
        <v xml:space="preserve"> </v>
      </c>
      <c r="S588" t="str">
        <f>_xlfn.CONCAT(Table1[[#This Row],[Subscription Type]]," ",Table1[[#This Row],[Upsell Priorities ]], " ",TEXT(Table1[[#This Row],[Current Upsell $]],"$#,#"))</f>
        <v>Premium   $</v>
      </c>
      <c r="T588">
        <f>COUNTIF(Table1[Sales Month],Table1[[#This Row],[Sales Month]])</f>
        <v>104</v>
      </c>
    </row>
    <row r="589" spans="1:20" x14ac:dyDescent="0.2">
      <c r="A589">
        <v>100048</v>
      </c>
      <c r="B589" t="s">
        <v>0</v>
      </c>
      <c r="D589" s="1"/>
      <c r="E589" s="1"/>
      <c r="F589">
        <v>6</v>
      </c>
      <c r="G589">
        <v>9</v>
      </c>
      <c r="H589" s="1">
        <v>43983</v>
      </c>
      <c r="I589" s="1">
        <v>44378</v>
      </c>
      <c r="J589">
        <v>13</v>
      </c>
      <c r="K589">
        <v>0</v>
      </c>
      <c r="L589" s="1">
        <v>44075</v>
      </c>
      <c r="M589">
        <v>60</v>
      </c>
      <c r="N589" s="8" cm="1">
        <f t="array" ref="N589">_xlfn.SWITCH(Table1[[#This Row],[Subscription Type]],"Basic",10,"Premium",10,"Business",25,"Enterprise",27)</f>
        <v>10</v>
      </c>
      <c r="O589" s="9">
        <f>IF(Table1[[#This Row],[Number of Users]]-Table1[[#This Row],[Licenses Bought]]&lt;0, 0, Table1[[#This Row],[Number of Users]]-Table1[[#This Row],[Licenses Bought]])</f>
        <v>3</v>
      </c>
      <c r="P589" s="8">
        <f>Table1[[#This Row],[Upsell $ Per Non-Paying User]] * Table1[[#This Row],[Non-Paying Users]]</f>
        <v>30</v>
      </c>
      <c r="Q589">
        <f>IF(Table1[[#This Row],[Sales Month]]=MAX(Table1[Sales Month]),Table1[[#This Row],[Upsell $ Per Non-Paying User]]*Table1[[#This Row],[Non-Paying Users]],0)</f>
        <v>0</v>
      </c>
      <c r="R589" t="str" cm="1">
        <f t="array" ref="R589">_xlfn.IFS(Table1[[#This Row],[Current Upsell $]]=0," ",Table1[[#This Row],[Current Upsell $]]&gt;=400,"High",Table1[[#This Row],[Current Upsell $]]&gt;=100,"Medium",Table1[[#This Row],[Current Upsell $]]&lt;100,"Low")</f>
        <v xml:space="preserve"> </v>
      </c>
      <c r="S589" t="str">
        <f>_xlfn.CONCAT(Table1[[#This Row],[Subscription Type]]," ",Table1[[#This Row],[Upsell Priorities ]], " ",TEXT(Table1[[#This Row],[Current Upsell $]],"$#,#"))</f>
        <v>Premium   $</v>
      </c>
      <c r="T589">
        <f>COUNTIF(Table1[Sales Month],Table1[[#This Row],[Sales Month]])</f>
        <v>137</v>
      </c>
    </row>
    <row r="590" spans="1:20" x14ac:dyDescent="0.2">
      <c r="A590">
        <v>100048</v>
      </c>
      <c r="B590" t="s">
        <v>0</v>
      </c>
      <c r="D590" s="1"/>
      <c r="E590" s="1"/>
      <c r="F590">
        <v>6</v>
      </c>
      <c r="G590">
        <v>8</v>
      </c>
      <c r="H590" s="1">
        <v>43983</v>
      </c>
      <c r="I590" s="1">
        <v>44378</v>
      </c>
      <c r="J590">
        <v>13</v>
      </c>
      <c r="K590">
        <v>0</v>
      </c>
      <c r="L590" s="1">
        <v>44105</v>
      </c>
      <c r="M590">
        <v>60</v>
      </c>
      <c r="N590" s="8" cm="1">
        <f t="array" ref="N590">_xlfn.SWITCH(Table1[[#This Row],[Subscription Type]],"Basic",10,"Premium",10,"Business",25,"Enterprise",27)</f>
        <v>10</v>
      </c>
      <c r="O590" s="9">
        <f>IF(Table1[[#This Row],[Number of Users]]-Table1[[#This Row],[Licenses Bought]]&lt;0, 0, Table1[[#This Row],[Number of Users]]-Table1[[#This Row],[Licenses Bought]])</f>
        <v>2</v>
      </c>
      <c r="P590" s="8">
        <f>Table1[[#This Row],[Upsell $ Per Non-Paying User]] * Table1[[#This Row],[Non-Paying Users]]</f>
        <v>20</v>
      </c>
      <c r="Q590">
        <f>IF(Table1[[#This Row],[Sales Month]]=MAX(Table1[Sales Month]),Table1[[#This Row],[Upsell $ Per Non-Paying User]]*Table1[[#This Row],[Non-Paying Users]],0)</f>
        <v>0</v>
      </c>
      <c r="R590" t="str" cm="1">
        <f t="array" ref="R590">_xlfn.IFS(Table1[[#This Row],[Current Upsell $]]=0," ",Table1[[#This Row],[Current Upsell $]]&gt;=400,"High",Table1[[#This Row],[Current Upsell $]]&gt;=100,"Medium",Table1[[#This Row],[Current Upsell $]]&lt;100,"Low")</f>
        <v xml:space="preserve"> </v>
      </c>
      <c r="S590" t="str">
        <f>_xlfn.CONCAT(Table1[[#This Row],[Subscription Type]]," ",Table1[[#This Row],[Upsell Priorities ]], " ",TEXT(Table1[[#This Row],[Current Upsell $]],"$#,#"))</f>
        <v>Premium   $</v>
      </c>
      <c r="T590">
        <f>COUNTIF(Table1[Sales Month],Table1[[#This Row],[Sales Month]])</f>
        <v>147</v>
      </c>
    </row>
    <row r="591" spans="1:20" x14ac:dyDescent="0.2">
      <c r="A591">
        <v>100048</v>
      </c>
      <c r="B591" t="s">
        <v>0</v>
      </c>
      <c r="D591" s="1"/>
      <c r="E591" s="1"/>
      <c r="F591">
        <v>6</v>
      </c>
      <c r="G591">
        <v>8</v>
      </c>
      <c r="H591" s="1">
        <v>43983</v>
      </c>
      <c r="I591" s="1">
        <v>44378</v>
      </c>
      <c r="J591">
        <v>13</v>
      </c>
      <c r="K591">
        <v>0</v>
      </c>
      <c r="L591" s="1">
        <v>44136</v>
      </c>
      <c r="M591">
        <v>60</v>
      </c>
      <c r="N591" s="8" cm="1">
        <f t="array" ref="N591">_xlfn.SWITCH(Table1[[#This Row],[Subscription Type]],"Basic",10,"Premium",10,"Business",25,"Enterprise",27)</f>
        <v>10</v>
      </c>
      <c r="O591" s="9">
        <f>IF(Table1[[#This Row],[Number of Users]]-Table1[[#This Row],[Licenses Bought]]&lt;0, 0, Table1[[#This Row],[Number of Users]]-Table1[[#This Row],[Licenses Bought]])</f>
        <v>2</v>
      </c>
      <c r="P591" s="8">
        <f>Table1[[#This Row],[Upsell $ Per Non-Paying User]] * Table1[[#This Row],[Non-Paying Users]]</f>
        <v>20</v>
      </c>
      <c r="Q591">
        <f>IF(Table1[[#This Row],[Sales Month]]=MAX(Table1[Sales Month]),Table1[[#This Row],[Upsell $ Per Non-Paying User]]*Table1[[#This Row],[Non-Paying Users]],0)</f>
        <v>0</v>
      </c>
      <c r="R591" t="str" cm="1">
        <f t="array" ref="R591">_xlfn.IFS(Table1[[#This Row],[Current Upsell $]]=0," ",Table1[[#This Row],[Current Upsell $]]&gt;=400,"High",Table1[[#This Row],[Current Upsell $]]&gt;=100,"Medium",Table1[[#This Row],[Current Upsell $]]&lt;100,"Low")</f>
        <v xml:space="preserve"> </v>
      </c>
      <c r="S591" t="str">
        <f>_xlfn.CONCAT(Table1[[#This Row],[Subscription Type]]," ",Table1[[#This Row],[Upsell Priorities ]], " ",TEXT(Table1[[#This Row],[Current Upsell $]],"$#,#"))</f>
        <v>Premium   $</v>
      </c>
      <c r="T591">
        <f>COUNTIF(Table1[Sales Month],Table1[[#This Row],[Sales Month]])</f>
        <v>146</v>
      </c>
    </row>
    <row r="592" spans="1:20" x14ac:dyDescent="0.2">
      <c r="A592">
        <v>100048</v>
      </c>
      <c r="B592" t="s">
        <v>0</v>
      </c>
      <c r="D592" s="1"/>
      <c r="E592" s="1"/>
      <c r="F592">
        <v>6</v>
      </c>
      <c r="G592">
        <v>7</v>
      </c>
      <c r="H592" s="1">
        <v>43983</v>
      </c>
      <c r="I592" s="1">
        <v>44378</v>
      </c>
      <c r="J592">
        <v>13</v>
      </c>
      <c r="K592">
        <v>0</v>
      </c>
      <c r="L592" s="1">
        <v>44166</v>
      </c>
      <c r="M592">
        <v>60</v>
      </c>
      <c r="N592" s="8" cm="1">
        <f t="array" ref="N592">_xlfn.SWITCH(Table1[[#This Row],[Subscription Type]],"Basic",10,"Premium",10,"Business",25,"Enterprise",27)</f>
        <v>10</v>
      </c>
      <c r="O592" s="9">
        <f>IF(Table1[[#This Row],[Number of Users]]-Table1[[#This Row],[Licenses Bought]]&lt;0, 0, Table1[[#This Row],[Number of Users]]-Table1[[#This Row],[Licenses Bought]])</f>
        <v>1</v>
      </c>
      <c r="P592" s="8">
        <f>Table1[[#This Row],[Upsell $ Per Non-Paying User]] * Table1[[#This Row],[Non-Paying Users]]</f>
        <v>10</v>
      </c>
      <c r="Q592">
        <f>IF(Table1[[#This Row],[Sales Month]]=MAX(Table1[Sales Month]),Table1[[#This Row],[Upsell $ Per Non-Paying User]]*Table1[[#This Row],[Non-Paying Users]],0)</f>
        <v>0</v>
      </c>
      <c r="R592" t="str" cm="1">
        <f t="array" ref="R592">_xlfn.IFS(Table1[[#This Row],[Current Upsell $]]=0," ",Table1[[#This Row],[Current Upsell $]]&gt;=400,"High",Table1[[#This Row],[Current Upsell $]]&gt;=100,"Medium",Table1[[#This Row],[Current Upsell $]]&lt;100,"Low")</f>
        <v xml:space="preserve"> </v>
      </c>
      <c r="S592" t="str">
        <f>_xlfn.CONCAT(Table1[[#This Row],[Subscription Type]]," ",Table1[[#This Row],[Upsell Priorities ]], " ",TEXT(Table1[[#This Row],[Current Upsell $]],"$#,#"))</f>
        <v>Premium   $</v>
      </c>
      <c r="T592">
        <f>COUNTIF(Table1[Sales Month],Table1[[#This Row],[Sales Month]])</f>
        <v>153</v>
      </c>
    </row>
    <row r="593" spans="1:20" x14ac:dyDescent="0.2">
      <c r="A593">
        <v>100048</v>
      </c>
      <c r="B593" t="s">
        <v>0</v>
      </c>
      <c r="D593" s="1"/>
      <c r="E593" s="1"/>
      <c r="F593">
        <v>6</v>
      </c>
      <c r="G593">
        <v>8</v>
      </c>
      <c r="H593" s="1">
        <v>43983</v>
      </c>
      <c r="I593" s="1">
        <v>44378</v>
      </c>
      <c r="J593">
        <v>13</v>
      </c>
      <c r="K593">
        <v>0</v>
      </c>
      <c r="L593" s="1">
        <v>44197</v>
      </c>
      <c r="M593">
        <v>60</v>
      </c>
      <c r="N593" s="8" cm="1">
        <f t="array" ref="N593">_xlfn.SWITCH(Table1[[#This Row],[Subscription Type]],"Basic",10,"Premium",10,"Business",25,"Enterprise",27)</f>
        <v>10</v>
      </c>
      <c r="O593" s="9">
        <f>IF(Table1[[#This Row],[Number of Users]]-Table1[[#This Row],[Licenses Bought]]&lt;0, 0, Table1[[#This Row],[Number of Users]]-Table1[[#This Row],[Licenses Bought]])</f>
        <v>2</v>
      </c>
      <c r="P593" s="8">
        <f>Table1[[#This Row],[Upsell $ Per Non-Paying User]] * Table1[[#This Row],[Non-Paying Users]]</f>
        <v>20</v>
      </c>
      <c r="Q593">
        <f>IF(Table1[[#This Row],[Sales Month]]=MAX(Table1[Sales Month]),Table1[[#This Row],[Upsell $ Per Non-Paying User]]*Table1[[#This Row],[Non-Paying Users]],0)</f>
        <v>0</v>
      </c>
      <c r="R593" t="str" cm="1">
        <f t="array" ref="R593">_xlfn.IFS(Table1[[#This Row],[Current Upsell $]]=0," ",Table1[[#This Row],[Current Upsell $]]&gt;=400,"High",Table1[[#This Row],[Current Upsell $]]&gt;=100,"Medium",Table1[[#This Row],[Current Upsell $]]&lt;100,"Low")</f>
        <v xml:space="preserve"> </v>
      </c>
      <c r="S593" t="str">
        <f>_xlfn.CONCAT(Table1[[#This Row],[Subscription Type]]," ",Table1[[#This Row],[Upsell Priorities ]], " ",TEXT(Table1[[#This Row],[Current Upsell $]],"$#,#"))</f>
        <v>Premium   $</v>
      </c>
      <c r="T593">
        <f>COUNTIF(Table1[Sales Month],Table1[[#This Row],[Sales Month]])</f>
        <v>158</v>
      </c>
    </row>
    <row r="594" spans="1:20" x14ac:dyDescent="0.2">
      <c r="A594">
        <v>100048</v>
      </c>
      <c r="B594" t="s">
        <v>0</v>
      </c>
      <c r="D594" s="1"/>
      <c r="E594" s="1"/>
      <c r="F594">
        <v>6</v>
      </c>
      <c r="G594">
        <v>8</v>
      </c>
      <c r="H594" s="1">
        <v>43983</v>
      </c>
      <c r="I594" s="1">
        <v>44378</v>
      </c>
      <c r="J594">
        <v>13</v>
      </c>
      <c r="K594">
        <v>0</v>
      </c>
      <c r="L594" s="1">
        <v>44228</v>
      </c>
      <c r="M594">
        <v>60</v>
      </c>
      <c r="N594" s="8" cm="1">
        <f t="array" ref="N594">_xlfn.SWITCH(Table1[[#This Row],[Subscription Type]],"Basic",10,"Premium",10,"Business",25,"Enterprise",27)</f>
        <v>10</v>
      </c>
      <c r="O594" s="9">
        <f>IF(Table1[[#This Row],[Number of Users]]-Table1[[#This Row],[Licenses Bought]]&lt;0, 0, Table1[[#This Row],[Number of Users]]-Table1[[#This Row],[Licenses Bought]])</f>
        <v>2</v>
      </c>
      <c r="P594" s="8">
        <f>Table1[[#This Row],[Upsell $ Per Non-Paying User]] * Table1[[#This Row],[Non-Paying Users]]</f>
        <v>20</v>
      </c>
      <c r="Q594">
        <f>IF(Table1[[#This Row],[Sales Month]]=MAX(Table1[Sales Month]),Table1[[#This Row],[Upsell $ Per Non-Paying User]]*Table1[[#This Row],[Non-Paying Users]],0)</f>
        <v>0</v>
      </c>
      <c r="R594" t="str" cm="1">
        <f t="array" ref="R594">_xlfn.IFS(Table1[[#This Row],[Current Upsell $]]=0," ",Table1[[#This Row],[Current Upsell $]]&gt;=400,"High",Table1[[#This Row],[Current Upsell $]]&gt;=100,"Medium",Table1[[#This Row],[Current Upsell $]]&lt;100,"Low")</f>
        <v xml:space="preserve"> </v>
      </c>
      <c r="S594" t="str">
        <f>_xlfn.CONCAT(Table1[[#This Row],[Subscription Type]]," ",Table1[[#This Row],[Upsell Priorities ]], " ",TEXT(Table1[[#This Row],[Current Upsell $]],"$#,#"))</f>
        <v>Premium   $</v>
      </c>
      <c r="T594">
        <f>COUNTIF(Table1[Sales Month],Table1[[#This Row],[Sales Month]])</f>
        <v>175</v>
      </c>
    </row>
    <row r="595" spans="1:20" x14ac:dyDescent="0.2">
      <c r="A595">
        <v>100048</v>
      </c>
      <c r="B595" t="s">
        <v>0</v>
      </c>
      <c r="D595" s="1"/>
      <c r="E595" s="1"/>
      <c r="F595">
        <v>6</v>
      </c>
      <c r="G595">
        <v>9</v>
      </c>
      <c r="H595" s="1">
        <v>43983</v>
      </c>
      <c r="I595" s="1">
        <v>44378</v>
      </c>
      <c r="J595">
        <v>13</v>
      </c>
      <c r="K595">
        <v>0</v>
      </c>
      <c r="L595" s="1">
        <v>44256</v>
      </c>
      <c r="M595">
        <v>60</v>
      </c>
      <c r="N595" s="8" cm="1">
        <f t="array" ref="N595">_xlfn.SWITCH(Table1[[#This Row],[Subscription Type]],"Basic",10,"Premium",10,"Business",25,"Enterprise",27)</f>
        <v>10</v>
      </c>
      <c r="O595" s="9">
        <f>IF(Table1[[#This Row],[Number of Users]]-Table1[[#This Row],[Licenses Bought]]&lt;0, 0, Table1[[#This Row],[Number of Users]]-Table1[[#This Row],[Licenses Bought]])</f>
        <v>3</v>
      </c>
      <c r="P595" s="8">
        <f>Table1[[#This Row],[Upsell $ Per Non-Paying User]] * Table1[[#This Row],[Non-Paying Users]]</f>
        <v>30</v>
      </c>
      <c r="Q595">
        <f>IF(Table1[[#This Row],[Sales Month]]=MAX(Table1[Sales Month]),Table1[[#This Row],[Upsell $ Per Non-Paying User]]*Table1[[#This Row],[Non-Paying Users]],0)</f>
        <v>0</v>
      </c>
      <c r="R595" t="str" cm="1">
        <f t="array" ref="R595">_xlfn.IFS(Table1[[#This Row],[Current Upsell $]]=0," ",Table1[[#This Row],[Current Upsell $]]&gt;=400,"High",Table1[[#This Row],[Current Upsell $]]&gt;=100,"Medium",Table1[[#This Row],[Current Upsell $]]&lt;100,"Low")</f>
        <v xml:space="preserve"> </v>
      </c>
      <c r="S595" t="str">
        <f>_xlfn.CONCAT(Table1[[#This Row],[Subscription Type]]," ",Table1[[#This Row],[Upsell Priorities ]], " ",TEXT(Table1[[#This Row],[Current Upsell $]],"$#,#"))</f>
        <v>Premium   $</v>
      </c>
      <c r="T595">
        <f>COUNTIF(Table1[Sales Month],Table1[[#This Row],[Sales Month]])</f>
        <v>194</v>
      </c>
    </row>
    <row r="596" spans="1:20" x14ac:dyDescent="0.2">
      <c r="A596">
        <v>100048</v>
      </c>
      <c r="B596" t="s">
        <v>0</v>
      </c>
      <c r="D596" s="1"/>
      <c r="E596" s="1"/>
      <c r="F596">
        <v>6</v>
      </c>
      <c r="G596">
        <v>6</v>
      </c>
      <c r="H596" s="1">
        <v>43983</v>
      </c>
      <c r="I596" s="1">
        <v>44378</v>
      </c>
      <c r="J596">
        <v>13</v>
      </c>
      <c r="K596">
        <v>0</v>
      </c>
      <c r="L596" s="1">
        <v>44287</v>
      </c>
      <c r="M596">
        <v>60</v>
      </c>
      <c r="N596" s="8" cm="1">
        <f t="array" ref="N596">_xlfn.SWITCH(Table1[[#This Row],[Subscription Type]],"Basic",10,"Premium",10,"Business",25,"Enterprise",27)</f>
        <v>10</v>
      </c>
      <c r="O596" s="9">
        <f>IF(Table1[[#This Row],[Number of Users]]-Table1[[#This Row],[Licenses Bought]]&lt;0, 0, Table1[[#This Row],[Number of Users]]-Table1[[#This Row],[Licenses Bought]])</f>
        <v>0</v>
      </c>
      <c r="P596" s="8">
        <f>Table1[[#This Row],[Upsell $ Per Non-Paying User]] * Table1[[#This Row],[Non-Paying Users]]</f>
        <v>0</v>
      </c>
      <c r="Q596">
        <f>IF(Table1[[#This Row],[Sales Month]]=MAX(Table1[Sales Month]),Table1[[#This Row],[Upsell $ Per Non-Paying User]]*Table1[[#This Row],[Non-Paying Users]],0)</f>
        <v>0</v>
      </c>
      <c r="R596" t="str" cm="1">
        <f t="array" ref="R596">_xlfn.IFS(Table1[[#This Row],[Current Upsell $]]=0," ",Table1[[#This Row],[Current Upsell $]]&gt;=400,"High",Table1[[#This Row],[Current Upsell $]]&gt;=100,"Medium",Table1[[#This Row],[Current Upsell $]]&lt;100,"Low")</f>
        <v xml:space="preserve"> </v>
      </c>
      <c r="S596" t="str">
        <f>_xlfn.CONCAT(Table1[[#This Row],[Subscription Type]]," ",Table1[[#This Row],[Upsell Priorities ]], " ",TEXT(Table1[[#This Row],[Current Upsell $]],"$#,#"))</f>
        <v>Premium   $</v>
      </c>
      <c r="T596">
        <f>COUNTIF(Table1[Sales Month],Table1[[#This Row],[Sales Month]])</f>
        <v>208</v>
      </c>
    </row>
    <row r="597" spans="1:20" x14ac:dyDescent="0.2">
      <c r="A597">
        <v>100048</v>
      </c>
      <c r="B597" t="s">
        <v>0</v>
      </c>
      <c r="D597" s="1"/>
      <c r="E597" s="1"/>
      <c r="F597">
        <v>6</v>
      </c>
      <c r="G597">
        <v>7</v>
      </c>
      <c r="H597" s="1">
        <v>43983</v>
      </c>
      <c r="I597" s="1">
        <v>44378</v>
      </c>
      <c r="J597">
        <v>13</v>
      </c>
      <c r="K597">
        <v>0</v>
      </c>
      <c r="L597" s="1">
        <v>44317</v>
      </c>
      <c r="M597">
        <v>60</v>
      </c>
      <c r="N597" s="8" cm="1">
        <f t="array" ref="N597">_xlfn.SWITCH(Table1[[#This Row],[Subscription Type]],"Basic",10,"Premium",10,"Business",25,"Enterprise",27)</f>
        <v>10</v>
      </c>
      <c r="O597" s="9">
        <f>IF(Table1[[#This Row],[Number of Users]]-Table1[[#This Row],[Licenses Bought]]&lt;0, 0, Table1[[#This Row],[Number of Users]]-Table1[[#This Row],[Licenses Bought]])</f>
        <v>1</v>
      </c>
      <c r="P597" s="8">
        <f>Table1[[#This Row],[Upsell $ Per Non-Paying User]] * Table1[[#This Row],[Non-Paying Users]]</f>
        <v>10</v>
      </c>
      <c r="Q597">
        <f>IF(Table1[[#This Row],[Sales Month]]=MAX(Table1[Sales Month]),Table1[[#This Row],[Upsell $ Per Non-Paying User]]*Table1[[#This Row],[Non-Paying Users]],0)</f>
        <v>0</v>
      </c>
      <c r="R597" t="str" cm="1">
        <f t="array" ref="R597">_xlfn.IFS(Table1[[#This Row],[Current Upsell $]]=0," ",Table1[[#This Row],[Current Upsell $]]&gt;=400,"High",Table1[[#This Row],[Current Upsell $]]&gt;=100,"Medium",Table1[[#This Row],[Current Upsell $]]&lt;100,"Low")</f>
        <v xml:space="preserve"> </v>
      </c>
      <c r="S597" t="str">
        <f>_xlfn.CONCAT(Table1[[#This Row],[Subscription Type]]," ",Table1[[#This Row],[Upsell Priorities ]], " ",TEXT(Table1[[#This Row],[Current Upsell $]],"$#,#"))</f>
        <v>Premium   $</v>
      </c>
      <c r="T597">
        <f>COUNTIF(Table1[Sales Month],Table1[[#This Row],[Sales Month]])</f>
        <v>249</v>
      </c>
    </row>
    <row r="598" spans="1:20" x14ac:dyDescent="0.2">
      <c r="A598">
        <v>100048</v>
      </c>
      <c r="B598" t="s">
        <v>0</v>
      </c>
      <c r="D598" s="1"/>
      <c r="E598" s="1"/>
      <c r="F598">
        <v>6</v>
      </c>
      <c r="G598">
        <v>9</v>
      </c>
      <c r="H598" s="1">
        <v>43983</v>
      </c>
      <c r="I598" s="1">
        <v>44378</v>
      </c>
      <c r="J598">
        <v>13</v>
      </c>
      <c r="K598">
        <v>0</v>
      </c>
      <c r="L598" s="1">
        <v>44348</v>
      </c>
      <c r="M598">
        <v>60</v>
      </c>
      <c r="N598" s="8" cm="1">
        <f t="array" ref="N598">_xlfn.SWITCH(Table1[[#This Row],[Subscription Type]],"Basic",10,"Premium",10,"Business",25,"Enterprise",27)</f>
        <v>10</v>
      </c>
      <c r="O598" s="9">
        <f>IF(Table1[[#This Row],[Number of Users]]-Table1[[#This Row],[Licenses Bought]]&lt;0, 0, Table1[[#This Row],[Number of Users]]-Table1[[#This Row],[Licenses Bought]])</f>
        <v>3</v>
      </c>
      <c r="P598" s="8">
        <f>Table1[[#This Row],[Upsell $ Per Non-Paying User]] * Table1[[#This Row],[Non-Paying Users]]</f>
        <v>30</v>
      </c>
      <c r="Q598">
        <f>IF(Table1[[#This Row],[Sales Month]]=MAX(Table1[Sales Month]),Table1[[#This Row],[Upsell $ Per Non-Paying User]]*Table1[[#This Row],[Non-Paying Users]],0)</f>
        <v>30</v>
      </c>
      <c r="R598" t="str" cm="1">
        <f t="array" ref="R598">_xlfn.IFS(Table1[[#This Row],[Current Upsell $]]=0," ",Table1[[#This Row],[Current Upsell $]]&gt;=400,"High",Table1[[#This Row],[Current Upsell $]]&gt;=100,"Medium",Table1[[#This Row],[Current Upsell $]]&lt;100,"Low")</f>
        <v>Low</v>
      </c>
      <c r="S598" t="str">
        <f>_xlfn.CONCAT(Table1[[#This Row],[Subscription Type]]," ",Table1[[#This Row],[Upsell Priorities ]], " ",TEXT(Table1[[#This Row],[Current Upsell $]],"$#,#"))</f>
        <v>Premium Low $30</v>
      </c>
      <c r="T598">
        <f>COUNTIF(Table1[Sales Month],Table1[[#This Row],[Sales Month]])</f>
        <v>307</v>
      </c>
    </row>
    <row r="599" spans="1:20" x14ac:dyDescent="0.2">
      <c r="A599">
        <v>100049</v>
      </c>
      <c r="B599" t="s">
        <v>3</v>
      </c>
      <c r="F599">
        <v>0</v>
      </c>
      <c r="G599">
        <v>5</v>
      </c>
      <c r="H599" s="1">
        <v>43983</v>
      </c>
      <c r="I599" s="1">
        <v>44378</v>
      </c>
      <c r="J599">
        <v>13</v>
      </c>
      <c r="K599">
        <v>0</v>
      </c>
      <c r="L599" s="1">
        <v>43983</v>
      </c>
      <c r="M599">
        <v>0</v>
      </c>
      <c r="N599" s="8" cm="1">
        <f t="array" ref="N599">_xlfn.SWITCH(Table1[[#This Row],[Subscription Type]],"Basic",10,"Premium",10,"Business",25,"Enterprise",27)</f>
        <v>10</v>
      </c>
      <c r="O599" s="9">
        <f>IF(Table1[[#This Row],[Number of Users]]-Table1[[#This Row],[Licenses Bought]]&lt;0, 0, Table1[[#This Row],[Number of Users]]-Table1[[#This Row],[Licenses Bought]])</f>
        <v>5</v>
      </c>
      <c r="P599" s="8">
        <f>Table1[[#This Row],[Upsell $ Per Non-Paying User]] * Table1[[#This Row],[Non-Paying Users]]</f>
        <v>50</v>
      </c>
      <c r="Q599">
        <f>IF(Table1[[#This Row],[Sales Month]]=MAX(Table1[Sales Month]),Table1[[#This Row],[Upsell $ Per Non-Paying User]]*Table1[[#This Row],[Non-Paying Users]],0)</f>
        <v>0</v>
      </c>
      <c r="R599" t="str" cm="1">
        <f t="array" ref="R599">_xlfn.IFS(Table1[[#This Row],[Current Upsell $]]=0," ",Table1[[#This Row],[Current Upsell $]]&gt;=400,"High",Table1[[#This Row],[Current Upsell $]]&gt;=100,"Medium",Table1[[#This Row],[Current Upsell $]]&lt;100,"Low")</f>
        <v xml:space="preserve"> </v>
      </c>
      <c r="S599" t="str">
        <f>_xlfn.CONCAT(Table1[[#This Row],[Subscription Type]]," ",Table1[[#This Row],[Upsell Priorities ]], " ",TEXT(Table1[[#This Row],[Current Upsell $]],"$#,#"))</f>
        <v>Basic   $</v>
      </c>
      <c r="T599">
        <f>COUNTIF(Table1[Sales Month],Table1[[#This Row],[Sales Month]])</f>
        <v>54</v>
      </c>
    </row>
    <row r="600" spans="1:20" x14ac:dyDescent="0.2">
      <c r="A600">
        <v>100049</v>
      </c>
      <c r="B600" t="s">
        <v>3</v>
      </c>
      <c r="F600">
        <v>0</v>
      </c>
      <c r="G600">
        <v>7</v>
      </c>
      <c r="H600" s="1">
        <v>43983</v>
      </c>
      <c r="I600" s="1">
        <v>44378</v>
      </c>
      <c r="J600">
        <v>13</v>
      </c>
      <c r="K600">
        <v>0</v>
      </c>
      <c r="L600" s="1">
        <v>44013</v>
      </c>
      <c r="M600">
        <v>0</v>
      </c>
      <c r="N600" s="8" cm="1">
        <f t="array" ref="N600">_xlfn.SWITCH(Table1[[#This Row],[Subscription Type]],"Basic",10,"Premium",10,"Business",25,"Enterprise",27)</f>
        <v>10</v>
      </c>
      <c r="O600" s="9">
        <f>IF(Table1[[#This Row],[Number of Users]]-Table1[[#This Row],[Licenses Bought]]&lt;0, 0, Table1[[#This Row],[Number of Users]]-Table1[[#This Row],[Licenses Bought]])</f>
        <v>7</v>
      </c>
      <c r="P600" s="8">
        <f>Table1[[#This Row],[Upsell $ Per Non-Paying User]] * Table1[[#This Row],[Non-Paying Users]]</f>
        <v>70</v>
      </c>
      <c r="Q600">
        <f>IF(Table1[[#This Row],[Sales Month]]=MAX(Table1[Sales Month]),Table1[[#This Row],[Upsell $ Per Non-Paying User]]*Table1[[#This Row],[Non-Paying Users]],0)</f>
        <v>0</v>
      </c>
      <c r="R600" t="str" cm="1">
        <f t="array" ref="R600">_xlfn.IFS(Table1[[#This Row],[Current Upsell $]]=0," ",Table1[[#This Row],[Current Upsell $]]&gt;=400,"High",Table1[[#This Row],[Current Upsell $]]&gt;=100,"Medium",Table1[[#This Row],[Current Upsell $]]&lt;100,"Low")</f>
        <v xml:space="preserve"> </v>
      </c>
      <c r="S600" t="str">
        <f>_xlfn.CONCAT(Table1[[#This Row],[Subscription Type]]," ",Table1[[#This Row],[Upsell Priorities ]], " ",TEXT(Table1[[#This Row],[Current Upsell $]],"$#,#"))</f>
        <v>Basic   $</v>
      </c>
      <c r="T600">
        <f>COUNTIF(Table1[Sales Month],Table1[[#This Row],[Sales Month]])</f>
        <v>76</v>
      </c>
    </row>
    <row r="601" spans="1:20" x14ac:dyDescent="0.2">
      <c r="A601">
        <v>100049</v>
      </c>
      <c r="B601" t="s">
        <v>3</v>
      </c>
      <c r="F601">
        <v>0</v>
      </c>
      <c r="G601">
        <v>6</v>
      </c>
      <c r="H601" s="1">
        <v>43983</v>
      </c>
      <c r="I601" s="1">
        <v>44378</v>
      </c>
      <c r="J601">
        <v>13</v>
      </c>
      <c r="K601">
        <v>0</v>
      </c>
      <c r="L601" s="1">
        <v>44044</v>
      </c>
      <c r="M601">
        <v>0</v>
      </c>
      <c r="N601" s="8" cm="1">
        <f t="array" ref="N601">_xlfn.SWITCH(Table1[[#This Row],[Subscription Type]],"Basic",10,"Premium",10,"Business",25,"Enterprise",27)</f>
        <v>10</v>
      </c>
      <c r="O601" s="9">
        <f>IF(Table1[[#This Row],[Number of Users]]-Table1[[#This Row],[Licenses Bought]]&lt;0, 0, Table1[[#This Row],[Number of Users]]-Table1[[#This Row],[Licenses Bought]])</f>
        <v>6</v>
      </c>
      <c r="P601" s="8">
        <f>Table1[[#This Row],[Upsell $ Per Non-Paying User]] * Table1[[#This Row],[Non-Paying Users]]</f>
        <v>60</v>
      </c>
      <c r="Q601">
        <f>IF(Table1[[#This Row],[Sales Month]]=MAX(Table1[Sales Month]),Table1[[#This Row],[Upsell $ Per Non-Paying User]]*Table1[[#This Row],[Non-Paying Users]],0)</f>
        <v>0</v>
      </c>
      <c r="R601" t="str" cm="1">
        <f t="array" ref="R601">_xlfn.IFS(Table1[[#This Row],[Current Upsell $]]=0," ",Table1[[#This Row],[Current Upsell $]]&gt;=400,"High",Table1[[#This Row],[Current Upsell $]]&gt;=100,"Medium",Table1[[#This Row],[Current Upsell $]]&lt;100,"Low")</f>
        <v xml:space="preserve"> </v>
      </c>
      <c r="S601" t="str">
        <f>_xlfn.CONCAT(Table1[[#This Row],[Subscription Type]]," ",Table1[[#This Row],[Upsell Priorities ]], " ",TEXT(Table1[[#This Row],[Current Upsell $]],"$#,#"))</f>
        <v>Basic   $</v>
      </c>
      <c r="T601">
        <f>COUNTIF(Table1[Sales Month],Table1[[#This Row],[Sales Month]])</f>
        <v>104</v>
      </c>
    </row>
    <row r="602" spans="1:20" x14ac:dyDescent="0.2">
      <c r="A602">
        <v>100049</v>
      </c>
      <c r="B602" t="s">
        <v>3</v>
      </c>
      <c r="F602">
        <v>0</v>
      </c>
      <c r="G602">
        <v>7</v>
      </c>
      <c r="H602" s="1">
        <v>43983</v>
      </c>
      <c r="I602" s="1">
        <v>44378</v>
      </c>
      <c r="J602">
        <v>13</v>
      </c>
      <c r="K602">
        <v>0</v>
      </c>
      <c r="L602" s="1">
        <v>44075</v>
      </c>
      <c r="M602">
        <v>0</v>
      </c>
      <c r="N602" s="8" cm="1">
        <f t="array" ref="N602">_xlfn.SWITCH(Table1[[#This Row],[Subscription Type]],"Basic",10,"Premium",10,"Business",25,"Enterprise",27)</f>
        <v>10</v>
      </c>
      <c r="O602" s="9">
        <f>IF(Table1[[#This Row],[Number of Users]]-Table1[[#This Row],[Licenses Bought]]&lt;0, 0, Table1[[#This Row],[Number of Users]]-Table1[[#This Row],[Licenses Bought]])</f>
        <v>7</v>
      </c>
      <c r="P602" s="8">
        <f>Table1[[#This Row],[Upsell $ Per Non-Paying User]] * Table1[[#This Row],[Non-Paying Users]]</f>
        <v>70</v>
      </c>
      <c r="Q602">
        <f>IF(Table1[[#This Row],[Sales Month]]=MAX(Table1[Sales Month]),Table1[[#This Row],[Upsell $ Per Non-Paying User]]*Table1[[#This Row],[Non-Paying Users]],0)</f>
        <v>0</v>
      </c>
      <c r="R602" t="str" cm="1">
        <f t="array" ref="R602">_xlfn.IFS(Table1[[#This Row],[Current Upsell $]]=0," ",Table1[[#This Row],[Current Upsell $]]&gt;=400,"High",Table1[[#This Row],[Current Upsell $]]&gt;=100,"Medium",Table1[[#This Row],[Current Upsell $]]&lt;100,"Low")</f>
        <v xml:space="preserve"> </v>
      </c>
      <c r="S602" t="str">
        <f>_xlfn.CONCAT(Table1[[#This Row],[Subscription Type]]," ",Table1[[#This Row],[Upsell Priorities ]], " ",TEXT(Table1[[#This Row],[Current Upsell $]],"$#,#"))</f>
        <v>Basic   $</v>
      </c>
      <c r="T602">
        <f>COUNTIF(Table1[Sales Month],Table1[[#This Row],[Sales Month]])</f>
        <v>137</v>
      </c>
    </row>
    <row r="603" spans="1:20" x14ac:dyDescent="0.2">
      <c r="A603">
        <v>100049</v>
      </c>
      <c r="B603" t="s">
        <v>3</v>
      </c>
      <c r="F603">
        <v>0</v>
      </c>
      <c r="G603">
        <v>7</v>
      </c>
      <c r="H603" s="1">
        <v>43983</v>
      </c>
      <c r="I603" s="1">
        <v>44378</v>
      </c>
      <c r="J603">
        <v>13</v>
      </c>
      <c r="K603">
        <v>0</v>
      </c>
      <c r="L603" s="1">
        <v>44105</v>
      </c>
      <c r="M603">
        <v>0</v>
      </c>
      <c r="N603" s="8" cm="1">
        <f t="array" ref="N603">_xlfn.SWITCH(Table1[[#This Row],[Subscription Type]],"Basic",10,"Premium",10,"Business",25,"Enterprise",27)</f>
        <v>10</v>
      </c>
      <c r="O603" s="9">
        <f>IF(Table1[[#This Row],[Number of Users]]-Table1[[#This Row],[Licenses Bought]]&lt;0, 0, Table1[[#This Row],[Number of Users]]-Table1[[#This Row],[Licenses Bought]])</f>
        <v>7</v>
      </c>
      <c r="P603" s="8">
        <f>Table1[[#This Row],[Upsell $ Per Non-Paying User]] * Table1[[#This Row],[Non-Paying Users]]</f>
        <v>70</v>
      </c>
      <c r="Q603">
        <f>IF(Table1[[#This Row],[Sales Month]]=MAX(Table1[Sales Month]),Table1[[#This Row],[Upsell $ Per Non-Paying User]]*Table1[[#This Row],[Non-Paying Users]],0)</f>
        <v>0</v>
      </c>
      <c r="R603" t="str" cm="1">
        <f t="array" ref="R603">_xlfn.IFS(Table1[[#This Row],[Current Upsell $]]=0," ",Table1[[#This Row],[Current Upsell $]]&gt;=400,"High",Table1[[#This Row],[Current Upsell $]]&gt;=100,"Medium",Table1[[#This Row],[Current Upsell $]]&lt;100,"Low")</f>
        <v xml:space="preserve"> </v>
      </c>
      <c r="S603" t="str">
        <f>_xlfn.CONCAT(Table1[[#This Row],[Subscription Type]]," ",Table1[[#This Row],[Upsell Priorities ]], " ",TEXT(Table1[[#This Row],[Current Upsell $]],"$#,#"))</f>
        <v>Basic   $</v>
      </c>
      <c r="T603">
        <f>COUNTIF(Table1[Sales Month],Table1[[#This Row],[Sales Month]])</f>
        <v>147</v>
      </c>
    </row>
    <row r="604" spans="1:20" x14ac:dyDescent="0.2">
      <c r="A604">
        <v>100049</v>
      </c>
      <c r="B604" t="s">
        <v>3</v>
      </c>
      <c r="F604">
        <v>0</v>
      </c>
      <c r="G604">
        <v>6</v>
      </c>
      <c r="H604" s="1">
        <v>43983</v>
      </c>
      <c r="I604" s="1">
        <v>44378</v>
      </c>
      <c r="J604">
        <v>13</v>
      </c>
      <c r="K604">
        <v>0</v>
      </c>
      <c r="L604" s="1">
        <v>44136</v>
      </c>
      <c r="M604">
        <v>0</v>
      </c>
      <c r="N604" s="8" cm="1">
        <f t="array" ref="N604">_xlfn.SWITCH(Table1[[#This Row],[Subscription Type]],"Basic",10,"Premium",10,"Business",25,"Enterprise",27)</f>
        <v>10</v>
      </c>
      <c r="O604" s="9">
        <f>IF(Table1[[#This Row],[Number of Users]]-Table1[[#This Row],[Licenses Bought]]&lt;0, 0, Table1[[#This Row],[Number of Users]]-Table1[[#This Row],[Licenses Bought]])</f>
        <v>6</v>
      </c>
      <c r="P604" s="8">
        <f>Table1[[#This Row],[Upsell $ Per Non-Paying User]] * Table1[[#This Row],[Non-Paying Users]]</f>
        <v>60</v>
      </c>
      <c r="Q604">
        <f>IF(Table1[[#This Row],[Sales Month]]=MAX(Table1[Sales Month]),Table1[[#This Row],[Upsell $ Per Non-Paying User]]*Table1[[#This Row],[Non-Paying Users]],0)</f>
        <v>0</v>
      </c>
      <c r="R604" t="str" cm="1">
        <f t="array" ref="R604">_xlfn.IFS(Table1[[#This Row],[Current Upsell $]]=0," ",Table1[[#This Row],[Current Upsell $]]&gt;=400,"High",Table1[[#This Row],[Current Upsell $]]&gt;=100,"Medium",Table1[[#This Row],[Current Upsell $]]&lt;100,"Low")</f>
        <v xml:space="preserve"> </v>
      </c>
      <c r="S604" t="str">
        <f>_xlfn.CONCAT(Table1[[#This Row],[Subscription Type]]," ",Table1[[#This Row],[Upsell Priorities ]], " ",TEXT(Table1[[#This Row],[Current Upsell $]],"$#,#"))</f>
        <v>Basic   $</v>
      </c>
      <c r="T604">
        <f>COUNTIF(Table1[Sales Month],Table1[[#This Row],[Sales Month]])</f>
        <v>146</v>
      </c>
    </row>
    <row r="605" spans="1:20" x14ac:dyDescent="0.2">
      <c r="A605">
        <v>100049</v>
      </c>
      <c r="B605" t="s">
        <v>3</v>
      </c>
      <c r="F605">
        <v>0</v>
      </c>
      <c r="G605">
        <v>6</v>
      </c>
      <c r="H605" s="1">
        <v>43983</v>
      </c>
      <c r="I605" s="1">
        <v>44378</v>
      </c>
      <c r="J605">
        <v>13</v>
      </c>
      <c r="K605">
        <v>0</v>
      </c>
      <c r="L605" s="1">
        <v>44166</v>
      </c>
      <c r="M605">
        <v>0</v>
      </c>
      <c r="N605" s="8" cm="1">
        <f t="array" ref="N605">_xlfn.SWITCH(Table1[[#This Row],[Subscription Type]],"Basic",10,"Premium",10,"Business",25,"Enterprise",27)</f>
        <v>10</v>
      </c>
      <c r="O605" s="9">
        <f>IF(Table1[[#This Row],[Number of Users]]-Table1[[#This Row],[Licenses Bought]]&lt;0, 0, Table1[[#This Row],[Number of Users]]-Table1[[#This Row],[Licenses Bought]])</f>
        <v>6</v>
      </c>
      <c r="P605" s="8">
        <f>Table1[[#This Row],[Upsell $ Per Non-Paying User]] * Table1[[#This Row],[Non-Paying Users]]</f>
        <v>60</v>
      </c>
      <c r="Q605">
        <f>IF(Table1[[#This Row],[Sales Month]]=MAX(Table1[Sales Month]),Table1[[#This Row],[Upsell $ Per Non-Paying User]]*Table1[[#This Row],[Non-Paying Users]],0)</f>
        <v>0</v>
      </c>
      <c r="R605" t="str" cm="1">
        <f t="array" ref="R605">_xlfn.IFS(Table1[[#This Row],[Current Upsell $]]=0," ",Table1[[#This Row],[Current Upsell $]]&gt;=400,"High",Table1[[#This Row],[Current Upsell $]]&gt;=100,"Medium",Table1[[#This Row],[Current Upsell $]]&lt;100,"Low")</f>
        <v xml:space="preserve"> </v>
      </c>
      <c r="S605" t="str">
        <f>_xlfn.CONCAT(Table1[[#This Row],[Subscription Type]]," ",Table1[[#This Row],[Upsell Priorities ]], " ",TEXT(Table1[[#This Row],[Current Upsell $]],"$#,#"))</f>
        <v>Basic   $</v>
      </c>
      <c r="T605">
        <f>COUNTIF(Table1[Sales Month],Table1[[#This Row],[Sales Month]])</f>
        <v>153</v>
      </c>
    </row>
    <row r="606" spans="1:20" x14ac:dyDescent="0.2">
      <c r="A606">
        <v>100049</v>
      </c>
      <c r="B606" t="s">
        <v>3</v>
      </c>
      <c r="F606">
        <v>0</v>
      </c>
      <c r="G606">
        <v>6</v>
      </c>
      <c r="H606" s="1">
        <v>43983</v>
      </c>
      <c r="I606" s="1">
        <v>44378</v>
      </c>
      <c r="J606">
        <v>13</v>
      </c>
      <c r="K606">
        <v>0</v>
      </c>
      <c r="L606" s="1">
        <v>44197</v>
      </c>
      <c r="M606">
        <v>0</v>
      </c>
      <c r="N606" s="8" cm="1">
        <f t="array" ref="N606">_xlfn.SWITCH(Table1[[#This Row],[Subscription Type]],"Basic",10,"Premium",10,"Business",25,"Enterprise",27)</f>
        <v>10</v>
      </c>
      <c r="O606" s="9">
        <f>IF(Table1[[#This Row],[Number of Users]]-Table1[[#This Row],[Licenses Bought]]&lt;0, 0, Table1[[#This Row],[Number of Users]]-Table1[[#This Row],[Licenses Bought]])</f>
        <v>6</v>
      </c>
      <c r="P606" s="8">
        <f>Table1[[#This Row],[Upsell $ Per Non-Paying User]] * Table1[[#This Row],[Non-Paying Users]]</f>
        <v>60</v>
      </c>
      <c r="Q606">
        <f>IF(Table1[[#This Row],[Sales Month]]=MAX(Table1[Sales Month]),Table1[[#This Row],[Upsell $ Per Non-Paying User]]*Table1[[#This Row],[Non-Paying Users]],0)</f>
        <v>0</v>
      </c>
      <c r="R606" t="str" cm="1">
        <f t="array" ref="R606">_xlfn.IFS(Table1[[#This Row],[Current Upsell $]]=0," ",Table1[[#This Row],[Current Upsell $]]&gt;=400,"High",Table1[[#This Row],[Current Upsell $]]&gt;=100,"Medium",Table1[[#This Row],[Current Upsell $]]&lt;100,"Low")</f>
        <v xml:space="preserve"> </v>
      </c>
      <c r="S606" t="str">
        <f>_xlfn.CONCAT(Table1[[#This Row],[Subscription Type]]," ",Table1[[#This Row],[Upsell Priorities ]], " ",TEXT(Table1[[#This Row],[Current Upsell $]],"$#,#"))</f>
        <v>Basic   $</v>
      </c>
      <c r="T606">
        <f>COUNTIF(Table1[Sales Month],Table1[[#This Row],[Sales Month]])</f>
        <v>158</v>
      </c>
    </row>
    <row r="607" spans="1:20" x14ac:dyDescent="0.2">
      <c r="A607">
        <v>100049</v>
      </c>
      <c r="B607" t="s">
        <v>3</v>
      </c>
      <c r="F607">
        <v>0</v>
      </c>
      <c r="G607">
        <v>6</v>
      </c>
      <c r="H607" s="1">
        <v>43983</v>
      </c>
      <c r="I607" s="1">
        <v>44378</v>
      </c>
      <c r="J607">
        <v>13</v>
      </c>
      <c r="K607">
        <v>0</v>
      </c>
      <c r="L607" s="1">
        <v>44228</v>
      </c>
      <c r="M607">
        <v>0</v>
      </c>
      <c r="N607" s="8" cm="1">
        <f t="array" ref="N607">_xlfn.SWITCH(Table1[[#This Row],[Subscription Type]],"Basic",10,"Premium",10,"Business",25,"Enterprise",27)</f>
        <v>10</v>
      </c>
      <c r="O607" s="9">
        <f>IF(Table1[[#This Row],[Number of Users]]-Table1[[#This Row],[Licenses Bought]]&lt;0, 0, Table1[[#This Row],[Number of Users]]-Table1[[#This Row],[Licenses Bought]])</f>
        <v>6</v>
      </c>
      <c r="P607" s="8">
        <f>Table1[[#This Row],[Upsell $ Per Non-Paying User]] * Table1[[#This Row],[Non-Paying Users]]</f>
        <v>60</v>
      </c>
      <c r="Q607">
        <f>IF(Table1[[#This Row],[Sales Month]]=MAX(Table1[Sales Month]),Table1[[#This Row],[Upsell $ Per Non-Paying User]]*Table1[[#This Row],[Non-Paying Users]],0)</f>
        <v>0</v>
      </c>
      <c r="R607" t="str" cm="1">
        <f t="array" ref="R607">_xlfn.IFS(Table1[[#This Row],[Current Upsell $]]=0," ",Table1[[#This Row],[Current Upsell $]]&gt;=400,"High",Table1[[#This Row],[Current Upsell $]]&gt;=100,"Medium",Table1[[#This Row],[Current Upsell $]]&lt;100,"Low")</f>
        <v xml:space="preserve"> </v>
      </c>
      <c r="S607" t="str">
        <f>_xlfn.CONCAT(Table1[[#This Row],[Subscription Type]]," ",Table1[[#This Row],[Upsell Priorities ]], " ",TEXT(Table1[[#This Row],[Current Upsell $]],"$#,#"))</f>
        <v>Basic   $</v>
      </c>
      <c r="T607">
        <f>COUNTIF(Table1[Sales Month],Table1[[#This Row],[Sales Month]])</f>
        <v>175</v>
      </c>
    </row>
    <row r="608" spans="1:20" x14ac:dyDescent="0.2">
      <c r="A608">
        <v>100049</v>
      </c>
      <c r="B608" t="s">
        <v>3</v>
      </c>
      <c r="F608">
        <v>0</v>
      </c>
      <c r="G608">
        <v>5</v>
      </c>
      <c r="H608" s="1">
        <v>43983</v>
      </c>
      <c r="I608" s="1">
        <v>44378</v>
      </c>
      <c r="J608">
        <v>13</v>
      </c>
      <c r="K608">
        <v>0</v>
      </c>
      <c r="L608" s="1">
        <v>44256</v>
      </c>
      <c r="M608">
        <v>0</v>
      </c>
      <c r="N608" s="8" cm="1">
        <f t="array" ref="N608">_xlfn.SWITCH(Table1[[#This Row],[Subscription Type]],"Basic",10,"Premium",10,"Business",25,"Enterprise",27)</f>
        <v>10</v>
      </c>
      <c r="O608" s="9">
        <f>IF(Table1[[#This Row],[Number of Users]]-Table1[[#This Row],[Licenses Bought]]&lt;0, 0, Table1[[#This Row],[Number of Users]]-Table1[[#This Row],[Licenses Bought]])</f>
        <v>5</v>
      </c>
      <c r="P608" s="8">
        <f>Table1[[#This Row],[Upsell $ Per Non-Paying User]] * Table1[[#This Row],[Non-Paying Users]]</f>
        <v>50</v>
      </c>
      <c r="Q608">
        <f>IF(Table1[[#This Row],[Sales Month]]=MAX(Table1[Sales Month]),Table1[[#This Row],[Upsell $ Per Non-Paying User]]*Table1[[#This Row],[Non-Paying Users]],0)</f>
        <v>0</v>
      </c>
      <c r="R608" t="str" cm="1">
        <f t="array" ref="R608">_xlfn.IFS(Table1[[#This Row],[Current Upsell $]]=0," ",Table1[[#This Row],[Current Upsell $]]&gt;=400,"High",Table1[[#This Row],[Current Upsell $]]&gt;=100,"Medium",Table1[[#This Row],[Current Upsell $]]&lt;100,"Low")</f>
        <v xml:space="preserve"> </v>
      </c>
      <c r="S608" t="str">
        <f>_xlfn.CONCAT(Table1[[#This Row],[Subscription Type]]," ",Table1[[#This Row],[Upsell Priorities ]], " ",TEXT(Table1[[#This Row],[Current Upsell $]],"$#,#"))</f>
        <v>Basic   $</v>
      </c>
      <c r="T608">
        <f>COUNTIF(Table1[Sales Month],Table1[[#This Row],[Sales Month]])</f>
        <v>194</v>
      </c>
    </row>
    <row r="609" spans="1:20" x14ac:dyDescent="0.2">
      <c r="A609">
        <v>100049</v>
      </c>
      <c r="B609" t="s">
        <v>3</v>
      </c>
      <c r="F609">
        <v>0</v>
      </c>
      <c r="G609">
        <v>5</v>
      </c>
      <c r="H609" s="1">
        <v>43983</v>
      </c>
      <c r="I609" s="1">
        <v>44378</v>
      </c>
      <c r="J609">
        <v>13</v>
      </c>
      <c r="K609">
        <v>0</v>
      </c>
      <c r="L609" s="1">
        <v>44287</v>
      </c>
      <c r="M609">
        <v>0</v>
      </c>
      <c r="N609" s="8" cm="1">
        <f t="array" ref="N609">_xlfn.SWITCH(Table1[[#This Row],[Subscription Type]],"Basic",10,"Premium",10,"Business",25,"Enterprise",27)</f>
        <v>10</v>
      </c>
      <c r="O609" s="9">
        <f>IF(Table1[[#This Row],[Number of Users]]-Table1[[#This Row],[Licenses Bought]]&lt;0, 0, Table1[[#This Row],[Number of Users]]-Table1[[#This Row],[Licenses Bought]])</f>
        <v>5</v>
      </c>
      <c r="P609" s="8">
        <f>Table1[[#This Row],[Upsell $ Per Non-Paying User]] * Table1[[#This Row],[Non-Paying Users]]</f>
        <v>50</v>
      </c>
      <c r="Q609">
        <f>IF(Table1[[#This Row],[Sales Month]]=MAX(Table1[Sales Month]),Table1[[#This Row],[Upsell $ Per Non-Paying User]]*Table1[[#This Row],[Non-Paying Users]],0)</f>
        <v>0</v>
      </c>
      <c r="R609" t="str" cm="1">
        <f t="array" ref="R609">_xlfn.IFS(Table1[[#This Row],[Current Upsell $]]=0," ",Table1[[#This Row],[Current Upsell $]]&gt;=400,"High",Table1[[#This Row],[Current Upsell $]]&gt;=100,"Medium",Table1[[#This Row],[Current Upsell $]]&lt;100,"Low")</f>
        <v xml:space="preserve"> </v>
      </c>
      <c r="S609" t="str">
        <f>_xlfn.CONCAT(Table1[[#This Row],[Subscription Type]]," ",Table1[[#This Row],[Upsell Priorities ]], " ",TEXT(Table1[[#This Row],[Current Upsell $]],"$#,#"))</f>
        <v>Basic   $</v>
      </c>
      <c r="T609">
        <f>COUNTIF(Table1[Sales Month],Table1[[#This Row],[Sales Month]])</f>
        <v>208</v>
      </c>
    </row>
    <row r="610" spans="1:20" x14ac:dyDescent="0.2">
      <c r="A610">
        <v>100049</v>
      </c>
      <c r="B610" t="s">
        <v>3</v>
      </c>
      <c r="F610">
        <v>0</v>
      </c>
      <c r="G610">
        <v>6</v>
      </c>
      <c r="H610" s="1">
        <v>43983</v>
      </c>
      <c r="I610" s="1">
        <v>44378</v>
      </c>
      <c r="J610">
        <v>13</v>
      </c>
      <c r="K610">
        <v>0</v>
      </c>
      <c r="L610" s="1">
        <v>44317</v>
      </c>
      <c r="M610">
        <v>0</v>
      </c>
      <c r="N610" s="8" cm="1">
        <f t="array" ref="N610">_xlfn.SWITCH(Table1[[#This Row],[Subscription Type]],"Basic",10,"Premium",10,"Business",25,"Enterprise",27)</f>
        <v>10</v>
      </c>
      <c r="O610" s="9">
        <f>IF(Table1[[#This Row],[Number of Users]]-Table1[[#This Row],[Licenses Bought]]&lt;0, 0, Table1[[#This Row],[Number of Users]]-Table1[[#This Row],[Licenses Bought]])</f>
        <v>6</v>
      </c>
      <c r="P610" s="8">
        <f>Table1[[#This Row],[Upsell $ Per Non-Paying User]] * Table1[[#This Row],[Non-Paying Users]]</f>
        <v>60</v>
      </c>
      <c r="Q610">
        <f>IF(Table1[[#This Row],[Sales Month]]=MAX(Table1[Sales Month]),Table1[[#This Row],[Upsell $ Per Non-Paying User]]*Table1[[#This Row],[Non-Paying Users]],0)</f>
        <v>0</v>
      </c>
      <c r="R610" t="str" cm="1">
        <f t="array" ref="R610">_xlfn.IFS(Table1[[#This Row],[Current Upsell $]]=0," ",Table1[[#This Row],[Current Upsell $]]&gt;=400,"High",Table1[[#This Row],[Current Upsell $]]&gt;=100,"Medium",Table1[[#This Row],[Current Upsell $]]&lt;100,"Low")</f>
        <v xml:space="preserve"> </v>
      </c>
      <c r="S610" t="str">
        <f>_xlfn.CONCAT(Table1[[#This Row],[Subscription Type]]," ",Table1[[#This Row],[Upsell Priorities ]], " ",TEXT(Table1[[#This Row],[Current Upsell $]],"$#,#"))</f>
        <v>Basic   $</v>
      </c>
      <c r="T610">
        <f>COUNTIF(Table1[Sales Month],Table1[[#This Row],[Sales Month]])</f>
        <v>249</v>
      </c>
    </row>
    <row r="611" spans="1:20" x14ac:dyDescent="0.2">
      <c r="A611">
        <v>100049</v>
      </c>
      <c r="B611" t="s">
        <v>3</v>
      </c>
      <c r="F611">
        <v>0</v>
      </c>
      <c r="G611">
        <v>7</v>
      </c>
      <c r="H611" s="1">
        <v>43983</v>
      </c>
      <c r="I611" s="1">
        <v>44378</v>
      </c>
      <c r="J611">
        <v>13</v>
      </c>
      <c r="K611">
        <v>0</v>
      </c>
      <c r="L611" s="1">
        <v>44348</v>
      </c>
      <c r="M611">
        <v>0</v>
      </c>
      <c r="N611" s="8" cm="1">
        <f t="array" ref="N611">_xlfn.SWITCH(Table1[[#This Row],[Subscription Type]],"Basic",10,"Premium",10,"Business",25,"Enterprise",27)</f>
        <v>10</v>
      </c>
      <c r="O611" s="9">
        <f>IF(Table1[[#This Row],[Number of Users]]-Table1[[#This Row],[Licenses Bought]]&lt;0, 0, Table1[[#This Row],[Number of Users]]-Table1[[#This Row],[Licenses Bought]])</f>
        <v>7</v>
      </c>
      <c r="P611" s="8">
        <f>Table1[[#This Row],[Upsell $ Per Non-Paying User]] * Table1[[#This Row],[Non-Paying Users]]</f>
        <v>70</v>
      </c>
      <c r="Q611">
        <f>IF(Table1[[#This Row],[Sales Month]]=MAX(Table1[Sales Month]),Table1[[#This Row],[Upsell $ Per Non-Paying User]]*Table1[[#This Row],[Non-Paying Users]],0)</f>
        <v>70</v>
      </c>
      <c r="R611" t="str" cm="1">
        <f t="array" ref="R611">_xlfn.IFS(Table1[[#This Row],[Current Upsell $]]=0," ",Table1[[#This Row],[Current Upsell $]]&gt;=400,"High",Table1[[#This Row],[Current Upsell $]]&gt;=100,"Medium",Table1[[#This Row],[Current Upsell $]]&lt;100,"Low")</f>
        <v>Low</v>
      </c>
      <c r="S611" t="str">
        <f>_xlfn.CONCAT(Table1[[#This Row],[Subscription Type]]," ",Table1[[#This Row],[Upsell Priorities ]], " ",TEXT(Table1[[#This Row],[Current Upsell $]],"$#,#"))</f>
        <v>Basic Low $70</v>
      </c>
      <c r="T611">
        <f>COUNTIF(Table1[Sales Month],Table1[[#This Row],[Sales Month]])</f>
        <v>307</v>
      </c>
    </row>
    <row r="612" spans="1:20" x14ac:dyDescent="0.2">
      <c r="A612">
        <v>100050</v>
      </c>
      <c r="B612" t="s">
        <v>3</v>
      </c>
      <c r="D612" s="1"/>
      <c r="E612" s="1"/>
      <c r="F612">
        <v>0</v>
      </c>
      <c r="G612">
        <v>6</v>
      </c>
      <c r="H612" s="1">
        <v>43983</v>
      </c>
      <c r="I612" s="1">
        <v>44378</v>
      </c>
      <c r="J612">
        <v>13</v>
      </c>
      <c r="K612">
        <v>0</v>
      </c>
      <c r="L612" s="1">
        <v>43983</v>
      </c>
      <c r="M612">
        <v>0</v>
      </c>
      <c r="N612" s="8" cm="1">
        <f t="array" ref="N612">_xlfn.SWITCH(Table1[[#This Row],[Subscription Type]],"Basic",10,"Premium",10,"Business",25,"Enterprise",27)</f>
        <v>10</v>
      </c>
      <c r="O612" s="9">
        <f>IF(Table1[[#This Row],[Number of Users]]-Table1[[#This Row],[Licenses Bought]]&lt;0, 0, Table1[[#This Row],[Number of Users]]-Table1[[#This Row],[Licenses Bought]])</f>
        <v>6</v>
      </c>
      <c r="P612" s="8">
        <f>Table1[[#This Row],[Upsell $ Per Non-Paying User]] * Table1[[#This Row],[Non-Paying Users]]</f>
        <v>60</v>
      </c>
      <c r="Q612">
        <f>IF(Table1[[#This Row],[Sales Month]]=MAX(Table1[Sales Month]),Table1[[#This Row],[Upsell $ Per Non-Paying User]]*Table1[[#This Row],[Non-Paying Users]],0)</f>
        <v>0</v>
      </c>
      <c r="R612" t="str" cm="1">
        <f t="array" ref="R612">_xlfn.IFS(Table1[[#This Row],[Current Upsell $]]=0," ",Table1[[#This Row],[Current Upsell $]]&gt;=400,"High",Table1[[#This Row],[Current Upsell $]]&gt;=100,"Medium",Table1[[#This Row],[Current Upsell $]]&lt;100,"Low")</f>
        <v xml:space="preserve"> </v>
      </c>
      <c r="S612" t="str">
        <f>_xlfn.CONCAT(Table1[[#This Row],[Subscription Type]]," ",Table1[[#This Row],[Upsell Priorities ]], " ",TEXT(Table1[[#This Row],[Current Upsell $]],"$#,#"))</f>
        <v>Basic   $</v>
      </c>
      <c r="T612">
        <f>COUNTIF(Table1[Sales Month],Table1[[#This Row],[Sales Month]])</f>
        <v>54</v>
      </c>
    </row>
    <row r="613" spans="1:20" x14ac:dyDescent="0.2">
      <c r="A613">
        <v>100050</v>
      </c>
      <c r="B613" t="s">
        <v>0</v>
      </c>
      <c r="D613" s="1"/>
      <c r="E613" s="1"/>
      <c r="F613">
        <v>2</v>
      </c>
      <c r="G613">
        <v>6</v>
      </c>
      <c r="H613" s="1">
        <v>43983</v>
      </c>
      <c r="I613" s="1">
        <v>44378</v>
      </c>
      <c r="J613">
        <v>13</v>
      </c>
      <c r="K613">
        <v>0</v>
      </c>
      <c r="L613" s="1">
        <v>44013</v>
      </c>
      <c r="M613">
        <v>20</v>
      </c>
      <c r="N613" s="8" cm="1">
        <f t="array" ref="N613">_xlfn.SWITCH(Table1[[#This Row],[Subscription Type]],"Basic",10,"Premium",10,"Business",25,"Enterprise",27)</f>
        <v>10</v>
      </c>
      <c r="O613" s="9">
        <f>IF(Table1[[#This Row],[Number of Users]]-Table1[[#This Row],[Licenses Bought]]&lt;0, 0, Table1[[#This Row],[Number of Users]]-Table1[[#This Row],[Licenses Bought]])</f>
        <v>4</v>
      </c>
      <c r="P613" s="8">
        <f>Table1[[#This Row],[Upsell $ Per Non-Paying User]] * Table1[[#This Row],[Non-Paying Users]]</f>
        <v>40</v>
      </c>
      <c r="Q613">
        <f>IF(Table1[[#This Row],[Sales Month]]=MAX(Table1[Sales Month]),Table1[[#This Row],[Upsell $ Per Non-Paying User]]*Table1[[#This Row],[Non-Paying Users]],0)</f>
        <v>0</v>
      </c>
      <c r="R613" t="str" cm="1">
        <f t="array" ref="R613">_xlfn.IFS(Table1[[#This Row],[Current Upsell $]]=0," ",Table1[[#This Row],[Current Upsell $]]&gt;=400,"High",Table1[[#This Row],[Current Upsell $]]&gt;=100,"Medium",Table1[[#This Row],[Current Upsell $]]&lt;100,"Low")</f>
        <v xml:space="preserve"> </v>
      </c>
      <c r="S613" t="str">
        <f>_xlfn.CONCAT(Table1[[#This Row],[Subscription Type]]," ",Table1[[#This Row],[Upsell Priorities ]], " ",TEXT(Table1[[#This Row],[Current Upsell $]],"$#,#"))</f>
        <v>Premium   $</v>
      </c>
      <c r="T613">
        <f>COUNTIF(Table1[Sales Month],Table1[[#This Row],[Sales Month]])</f>
        <v>76</v>
      </c>
    </row>
    <row r="614" spans="1:20" x14ac:dyDescent="0.2">
      <c r="A614">
        <v>100050</v>
      </c>
      <c r="B614" t="s">
        <v>0</v>
      </c>
      <c r="D614" s="1"/>
      <c r="E614" s="1"/>
      <c r="F614">
        <v>3</v>
      </c>
      <c r="G614">
        <v>6</v>
      </c>
      <c r="H614" s="1">
        <v>43983</v>
      </c>
      <c r="I614" s="1">
        <v>44378</v>
      </c>
      <c r="J614">
        <v>13</v>
      </c>
      <c r="K614">
        <v>0</v>
      </c>
      <c r="L614" s="1">
        <v>44044</v>
      </c>
      <c r="M614">
        <v>30</v>
      </c>
      <c r="N614" s="8" cm="1">
        <f t="array" ref="N614">_xlfn.SWITCH(Table1[[#This Row],[Subscription Type]],"Basic",10,"Premium",10,"Business",25,"Enterprise",27)</f>
        <v>10</v>
      </c>
      <c r="O614" s="9">
        <f>IF(Table1[[#This Row],[Number of Users]]-Table1[[#This Row],[Licenses Bought]]&lt;0, 0, Table1[[#This Row],[Number of Users]]-Table1[[#This Row],[Licenses Bought]])</f>
        <v>3</v>
      </c>
      <c r="P614" s="8">
        <f>Table1[[#This Row],[Upsell $ Per Non-Paying User]] * Table1[[#This Row],[Non-Paying Users]]</f>
        <v>30</v>
      </c>
      <c r="Q614">
        <f>IF(Table1[[#This Row],[Sales Month]]=MAX(Table1[Sales Month]),Table1[[#This Row],[Upsell $ Per Non-Paying User]]*Table1[[#This Row],[Non-Paying Users]],0)</f>
        <v>0</v>
      </c>
      <c r="R614" t="str" cm="1">
        <f t="array" ref="R614">_xlfn.IFS(Table1[[#This Row],[Current Upsell $]]=0," ",Table1[[#This Row],[Current Upsell $]]&gt;=400,"High",Table1[[#This Row],[Current Upsell $]]&gt;=100,"Medium",Table1[[#This Row],[Current Upsell $]]&lt;100,"Low")</f>
        <v xml:space="preserve"> </v>
      </c>
      <c r="S614" t="str">
        <f>_xlfn.CONCAT(Table1[[#This Row],[Subscription Type]]," ",Table1[[#This Row],[Upsell Priorities ]], " ",TEXT(Table1[[#This Row],[Current Upsell $]],"$#,#"))</f>
        <v>Premium   $</v>
      </c>
      <c r="T614">
        <f>COUNTIF(Table1[Sales Month],Table1[[#This Row],[Sales Month]])</f>
        <v>104</v>
      </c>
    </row>
    <row r="615" spans="1:20" x14ac:dyDescent="0.2">
      <c r="A615">
        <v>100050</v>
      </c>
      <c r="B615" t="s">
        <v>0</v>
      </c>
      <c r="D615" s="1"/>
      <c r="E615" s="1"/>
      <c r="F615">
        <v>5</v>
      </c>
      <c r="G615">
        <v>8</v>
      </c>
      <c r="H615" s="1">
        <v>43983</v>
      </c>
      <c r="I615" s="1">
        <v>44378</v>
      </c>
      <c r="J615">
        <v>13</v>
      </c>
      <c r="K615">
        <v>0</v>
      </c>
      <c r="L615" s="1">
        <v>44075</v>
      </c>
      <c r="M615">
        <v>50</v>
      </c>
      <c r="N615" s="8" cm="1">
        <f t="array" ref="N615">_xlfn.SWITCH(Table1[[#This Row],[Subscription Type]],"Basic",10,"Premium",10,"Business",25,"Enterprise",27)</f>
        <v>10</v>
      </c>
      <c r="O615" s="9">
        <f>IF(Table1[[#This Row],[Number of Users]]-Table1[[#This Row],[Licenses Bought]]&lt;0, 0, Table1[[#This Row],[Number of Users]]-Table1[[#This Row],[Licenses Bought]])</f>
        <v>3</v>
      </c>
      <c r="P615" s="8">
        <f>Table1[[#This Row],[Upsell $ Per Non-Paying User]] * Table1[[#This Row],[Non-Paying Users]]</f>
        <v>30</v>
      </c>
      <c r="Q615">
        <f>IF(Table1[[#This Row],[Sales Month]]=MAX(Table1[Sales Month]),Table1[[#This Row],[Upsell $ Per Non-Paying User]]*Table1[[#This Row],[Non-Paying Users]],0)</f>
        <v>0</v>
      </c>
      <c r="R615" t="str" cm="1">
        <f t="array" ref="R615">_xlfn.IFS(Table1[[#This Row],[Current Upsell $]]=0," ",Table1[[#This Row],[Current Upsell $]]&gt;=400,"High",Table1[[#This Row],[Current Upsell $]]&gt;=100,"Medium",Table1[[#This Row],[Current Upsell $]]&lt;100,"Low")</f>
        <v xml:space="preserve"> </v>
      </c>
      <c r="S615" t="str">
        <f>_xlfn.CONCAT(Table1[[#This Row],[Subscription Type]]," ",Table1[[#This Row],[Upsell Priorities ]], " ",TEXT(Table1[[#This Row],[Current Upsell $]],"$#,#"))</f>
        <v>Premium   $</v>
      </c>
      <c r="T615">
        <f>COUNTIF(Table1[Sales Month],Table1[[#This Row],[Sales Month]])</f>
        <v>137</v>
      </c>
    </row>
    <row r="616" spans="1:20" x14ac:dyDescent="0.2">
      <c r="A616">
        <v>100050</v>
      </c>
      <c r="B616" t="s">
        <v>0</v>
      </c>
      <c r="D616" s="1"/>
      <c r="E616" s="1"/>
      <c r="F616">
        <v>5</v>
      </c>
      <c r="G616">
        <v>6</v>
      </c>
      <c r="H616" s="1">
        <v>43983</v>
      </c>
      <c r="I616" s="1">
        <v>44378</v>
      </c>
      <c r="J616">
        <v>13</v>
      </c>
      <c r="K616">
        <v>0</v>
      </c>
      <c r="L616" s="1">
        <v>44105</v>
      </c>
      <c r="M616">
        <v>50</v>
      </c>
      <c r="N616" s="8" cm="1">
        <f t="array" ref="N616">_xlfn.SWITCH(Table1[[#This Row],[Subscription Type]],"Basic",10,"Premium",10,"Business",25,"Enterprise",27)</f>
        <v>10</v>
      </c>
      <c r="O616" s="9">
        <f>IF(Table1[[#This Row],[Number of Users]]-Table1[[#This Row],[Licenses Bought]]&lt;0, 0, Table1[[#This Row],[Number of Users]]-Table1[[#This Row],[Licenses Bought]])</f>
        <v>1</v>
      </c>
      <c r="P616" s="8">
        <f>Table1[[#This Row],[Upsell $ Per Non-Paying User]] * Table1[[#This Row],[Non-Paying Users]]</f>
        <v>10</v>
      </c>
      <c r="Q616">
        <f>IF(Table1[[#This Row],[Sales Month]]=MAX(Table1[Sales Month]),Table1[[#This Row],[Upsell $ Per Non-Paying User]]*Table1[[#This Row],[Non-Paying Users]],0)</f>
        <v>0</v>
      </c>
      <c r="R616" t="str" cm="1">
        <f t="array" ref="R616">_xlfn.IFS(Table1[[#This Row],[Current Upsell $]]=0," ",Table1[[#This Row],[Current Upsell $]]&gt;=400,"High",Table1[[#This Row],[Current Upsell $]]&gt;=100,"Medium",Table1[[#This Row],[Current Upsell $]]&lt;100,"Low")</f>
        <v xml:space="preserve"> </v>
      </c>
      <c r="S616" t="str">
        <f>_xlfn.CONCAT(Table1[[#This Row],[Subscription Type]]," ",Table1[[#This Row],[Upsell Priorities ]], " ",TEXT(Table1[[#This Row],[Current Upsell $]],"$#,#"))</f>
        <v>Premium   $</v>
      </c>
      <c r="T616">
        <f>COUNTIF(Table1[Sales Month],Table1[[#This Row],[Sales Month]])</f>
        <v>147</v>
      </c>
    </row>
    <row r="617" spans="1:20" x14ac:dyDescent="0.2">
      <c r="A617">
        <v>100050</v>
      </c>
      <c r="B617" t="s">
        <v>0</v>
      </c>
      <c r="D617" s="1"/>
      <c r="E617" s="1"/>
      <c r="F617">
        <v>5</v>
      </c>
      <c r="G617">
        <v>6</v>
      </c>
      <c r="H617" s="1">
        <v>43983</v>
      </c>
      <c r="I617" s="1">
        <v>44378</v>
      </c>
      <c r="J617">
        <v>13</v>
      </c>
      <c r="K617">
        <v>0</v>
      </c>
      <c r="L617" s="1">
        <v>44136</v>
      </c>
      <c r="M617">
        <v>50</v>
      </c>
      <c r="N617" s="8" cm="1">
        <f t="array" ref="N617">_xlfn.SWITCH(Table1[[#This Row],[Subscription Type]],"Basic",10,"Premium",10,"Business",25,"Enterprise",27)</f>
        <v>10</v>
      </c>
      <c r="O617" s="9">
        <f>IF(Table1[[#This Row],[Number of Users]]-Table1[[#This Row],[Licenses Bought]]&lt;0, 0, Table1[[#This Row],[Number of Users]]-Table1[[#This Row],[Licenses Bought]])</f>
        <v>1</v>
      </c>
      <c r="P617" s="8">
        <f>Table1[[#This Row],[Upsell $ Per Non-Paying User]] * Table1[[#This Row],[Non-Paying Users]]</f>
        <v>10</v>
      </c>
      <c r="Q617">
        <f>IF(Table1[[#This Row],[Sales Month]]=MAX(Table1[Sales Month]),Table1[[#This Row],[Upsell $ Per Non-Paying User]]*Table1[[#This Row],[Non-Paying Users]],0)</f>
        <v>0</v>
      </c>
      <c r="R617" t="str" cm="1">
        <f t="array" ref="R617">_xlfn.IFS(Table1[[#This Row],[Current Upsell $]]=0," ",Table1[[#This Row],[Current Upsell $]]&gt;=400,"High",Table1[[#This Row],[Current Upsell $]]&gt;=100,"Medium",Table1[[#This Row],[Current Upsell $]]&lt;100,"Low")</f>
        <v xml:space="preserve"> </v>
      </c>
      <c r="S617" t="str">
        <f>_xlfn.CONCAT(Table1[[#This Row],[Subscription Type]]," ",Table1[[#This Row],[Upsell Priorities ]], " ",TEXT(Table1[[#This Row],[Current Upsell $]],"$#,#"))</f>
        <v>Premium   $</v>
      </c>
      <c r="T617">
        <f>COUNTIF(Table1[Sales Month],Table1[[#This Row],[Sales Month]])</f>
        <v>146</v>
      </c>
    </row>
    <row r="618" spans="1:20" x14ac:dyDescent="0.2">
      <c r="A618">
        <v>100050</v>
      </c>
      <c r="B618" t="s">
        <v>0</v>
      </c>
      <c r="D618" s="1"/>
      <c r="E618" s="1"/>
      <c r="F618">
        <v>5</v>
      </c>
      <c r="G618">
        <v>6</v>
      </c>
      <c r="H618" s="1">
        <v>43983</v>
      </c>
      <c r="I618" s="1">
        <v>44378</v>
      </c>
      <c r="J618">
        <v>13</v>
      </c>
      <c r="K618">
        <v>0</v>
      </c>
      <c r="L618" s="1">
        <v>44166</v>
      </c>
      <c r="M618">
        <v>50</v>
      </c>
      <c r="N618" s="8" cm="1">
        <f t="array" ref="N618">_xlfn.SWITCH(Table1[[#This Row],[Subscription Type]],"Basic",10,"Premium",10,"Business",25,"Enterprise",27)</f>
        <v>10</v>
      </c>
      <c r="O618" s="9">
        <f>IF(Table1[[#This Row],[Number of Users]]-Table1[[#This Row],[Licenses Bought]]&lt;0, 0, Table1[[#This Row],[Number of Users]]-Table1[[#This Row],[Licenses Bought]])</f>
        <v>1</v>
      </c>
      <c r="P618" s="8">
        <f>Table1[[#This Row],[Upsell $ Per Non-Paying User]] * Table1[[#This Row],[Non-Paying Users]]</f>
        <v>10</v>
      </c>
      <c r="Q618">
        <f>IF(Table1[[#This Row],[Sales Month]]=MAX(Table1[Sales Month]),Table1[[#This Row],[Upsell $ Per Non-Paying User]]*Table1[[#This Row],[Non-Paying Users]],0)</f>
        <v>0</v>
      </c>
      <c r="R618" t="str" cm="1">
        <f t="array" ref="R618">_xlfn.IFS(Table1[[#This Row],[Current Upsell $]]=0," ",Table1[[#This Row],[Current Upsell $]]&gt;=400,"High",Table1[[#This Row],[Current Upsell $]]&gt;=100,"Medium",Table1[[#This Row],[Current Upsell $]]&lt;100,"Low")</f>
        <v xml:space="preserve"> </v>
      </c>
      <c r="S618" t="str">
        <f>_xlfn.CONCAT(Table1[[#This Row],[Subscription Type]]," ",Table1[[#This Row],[Upsell Priorities ]], " ",TEXT(Table1[[#This Row],[Current Upsell $]],"$#,#"))</f>
        <v>Premium   $</v>
      </c>
      <c r="T618">
        <f>COUNTIF(Table1[Sales Month],Table1[[#This Row],[Sales Month]])</f>
        <v>153</v>
      </c>
    </row>
    <row r="619" spans="1:20" x14ac:dyDescent="0.2">
      <c r="A619">
        <v>100050</v>
      </c>
      <c r="B619" t="s">
        <v>0</v>
      </c>
      <c r="D619" s="1"/>
      <c r="E619" s="1"/>
      <c r="F619">
        <v>5</v>
      </c>
      <c r="G619">
        <v>6</v>
      </c>
      <c r="H619" s="1">
        <v>43983</v>
      </c>
      <c r="I619" s="1">
        <v>44378</v>
      </c>
      <c r="J619">
        <v>13</v>
      </c>
      <c r="K619">
        <v>0</v>
      </c>
      <c r="L619" s="1">
        <v>44197</v>
      </c>
      <c r="M619">
        <v>50</v>
      </c>
      <c r="N619" s="8" cm="1">
        <f t="array" ref="N619">_xlfn.SWITCH(Table1[[#This Row],[Subscription Type]],"Basic",10,"Premium",10,"Business",25,"Enterprise",27)</f>
        <v>10</v>
      </c>
      <c r="O619" s="9">
        <f>IF(Table1[[#This Row],[Number of Users]]-Table1[[#This Row],[Licenses Bought]]&lt;0, 0, Table1[[#This Row],[Number of Users]]-Table1[[#This Row],[Licenses Bought]])</f>
        <v>1</v>
      </c>
      <c r="P619" s="8">
        <f>Table1[[#This Row],[Upsell $ Per Non-Paying User]] * Table1[[#This Row],[Non-Paying Users]]</f>
        <v>10</v>
      </c>
      <c r="Q619">
        <f>IF(Table1[[#This Row],[Sales Month]]=MAX(Table1[Sales Month]),Table1[[#This Row],[Upsell $ Per Non-Paying User]]*Table1[[#This Row],[Non-Paying Users]],0)</f>
        <v>0</v>
      </c>
      <c r="R619" t="str" cm="1">
        <f t="array" ref="R619">_xlfn.IFS(Table1[[#This Row],[Current Upsell $]]=0," ",Table1[[#This Row],[Current Upsell $]]&gt;=400,"High",Table1[[#This Row],[Current Upsell $]]&gt;=100,"Medium",Table1[[#This Row],[Current Upsell $]]&lt;100,"Low")</f>
        <v xml:space="preserve"> </v>
      </c>
      <c r="S619" t="str">
        <f>_xlfn.CONCAT(Table1[[#This Row],[Subscription Type]]," ",Table1[[#This Row],[Upsell Priorities ]], " ",TEXT(Table1[[#This Row],[Current Upsell $]],"$#,#"))</f>
        <v>Premium   $</v>
      </c>
      <c r="T619">
        <f>COUNTIF(Table1[Sales Month],Table1[[#This Row],[Sales Month]])</f>
        <v>158</v>
      </c>
    </row>
    <row r="620" spans="1:20" x14ac:dyDescent="0.2">
      <c r="A620">
        <v>100050</v>
      </c>
      <c r="B620" t="s">
        <v>0</v>
      </c>
      <c r="D620" s="1"/>
      <c r="E620" s="1"/>
      <c r="F620">
        <v>5</v>
      </c>
      <c r="G620">
        <v>6</v>
      </c>
      <c r="H620" s="1">
        <v>43983</v>
      </c>
      <c r="I620" s="1">
        <v>44378</v>
      </c>
      <c r="J620">
        <v>13</v>
      </c>
      <c r="K620">
        <v>0</v>
      </c>
      <c r="L620" s="1">
        <v>44228</v>
      </c>
      <c r="M620">
        <v>50</v>
      </c>
      <c r="N620" s="8" cm="1">
        <f t="array" ref="N620">_xlfn.SWITCH(Table1[[#This Row],[Subscription Type]],"Basic",10,"Premium",10,"Business",25,"Enterprise",27)</f>
        <v>10</v>
      </c>
      <c r="O620" s="9">
        <f>IF(Table1[[#This Row],[Number of Users]]-Table1[[#This Row],[Licenses Bought]]&lt;0, 0, Table1[[#This Row],[Number of Users]]-Table1[[#This Row],[Licenses Bought]])</f>
        <v>1</v>
      </c>
      <c r="P620" s="8">
        <f>Table1[[#This Row],[Upsell $ Per Non-Paying User]] * Table1[[#This Row],[Non-Paying Users]]</f>
        <v>10</v>
      </c>
      <c r="Q620">
        <f>IF(Table1[[#This Row],[Sales Month]]=MAX(Table1[Sales Month]),Table1[[#This Row],[Upsell $ Per Non-Paying User]]*Table1[[#This Row],[Non-Paying Users]],0)</f>
        <v>0</v>
      </c>
      <c r="R620" t="str" cm="1">
        <f t="array" ref="R620">_xlfn.IFS(Table1[[#This Row],[Current Upsell $]]=0," ",Table1[[#This Row],[Current Upsell $]]&gt;=400,"High",Table1[[#This Row],[Current Upsell $]]&gt;=100,"Medium",Table1[[#This Row],[Current Upsell $]]&lt;100,"Low")</f>
        <v xml:space="preserve"> </v>
      </c>
      <c r="S620" t="str">
        <f>_xlfn.CONCAT(Table1[[#This Row],[Subscription Type]]," ",Table1[[#This Row],[Upsell Priorities ]], " ",TEXT(Table1[[#This Row],[Current Upsell $]],"$#,#"))</f>
        <v>Premium   $</v>
      </c>
      <c r="T620">
        <f>COUNTIF(Table1[Sales Month],Table1[[#This Row],[Sales Month]])</f>
        <v>175</v>
      </c>
    </row>
    <row r="621" spans="1:20" x14ac:dyDescent="0.2">
      <c r="A621">
        <v>100050</v>
      </c>
      <c r="B621" t="s">
        <v>0</v>
      </c>
      <c r="D621" s="1"/>
      <c r="E621" s="1"/>
      <c r="F621">
        <v>5</v>
      </c>
      <c r="G621">
        <v>6</v>
      </c>
      <c r="H621" s="1">
        <v>43983</v>
      </c>
      <c r="I621" s="1">
        <v>44378</v>
      </c>
      <c r="J621">
        <v>13</v>
      </c>
      <c r="K621">
        <v>0</v>
      </c>
      <c r="L621" s="1">
        <v>44256</v>
      </c>
      <c r="M621">
        <v>50</v>
      </c>
      <c r="N621" s="8" cm="1">
        <f t="array" ref="N621">_xlfn.SWITCH(Table1[[#This Row],[Subscription Type]],"Basic",10,"Premium",10,"Business",25,"Enterprise",27)</f>
        <v>10</v>
      </c>
      <c r="O621" s="9">
        <f>IF(Table1[[#This Row],[Number of Users]]-Table1[[#This Row],[Licenses Bought]]&lt;0, 0, Table1[[#This Row],[Number of Users]]-Table1[[#This Row],[Licenses Bought]])</f>
        <v>1</v>
      </c>
      <c r="P621" s="8">
        <f>Table1[[#This Row],[Upsell $ Per Non-Paying User]] * Table1[[#This Row],[Non-Paying Users]]</f>
        <v>10</v>
      </c>
      <c r="Q621">
        <f>IF(Table1[[#This Row],[Sales Month]]=MAX(Table1[Sales Month]),Table1[[#This Row],[Upsell $ Per Non-Paying User]]*Table1[[#This Row],[Non-Paying Users]],0)</f>
        <v>0</v>
      </c>
      <c r="R621" t="str" cm="1">
        <f t="array" ref="R621">_xlfn.IFS(Table1[[#This Row],[Current Upsell $]]=0," ",Table1[[#This Row],[Current Upsell $]]&gt;=400,"High",Table1[[#This Row],[Current Upsell $]]&gt;=100,"Medium",Table1[[#This Row],[Current Upsell $]]&lt;100,"Low")</f>
        <v xml:space="preserve"> </v>
      </c>
      <c r="S621" t="str">
        <f>_xlfn.CONCAT(Table1[[#This Row],[Subscription Type]]," ",Table1[[#This Row],[Upsell Priorities ]], " ",TEXT(Table1[[#This Row],[Current Upsell $]],"$#,#"))</f>
        <v>Premium   $</v>
      </c>
      <c r="T621">
        <f>COUNTIF(Table1[Sales Month],Table1[[#This Row],[Sales Month]])</f>
        <v>194</v>
      </c>
    </row>
    <row r="622" spans="1:20" x14ac:dyDescent="0.2">
      <c r="A622">
        <v>100050</v>
      </c>
      <c r="B622" t="s">
        <v>0</v>
      </c>
      <c r="D622" s="1"/>
      <c r="E622" s="1"/>
      <c r="F622">
        <v>5</v>
      </c>
      <c r="G622">
        <v>5</v>
      </c>
      <c r="H622" s="1">
        <v>43983</v>
      </c>
      <c r="I622" s="1">
        <v>44378</v>
      </c>
      <c r="J622">
        <v>13</v>
      </c>
      <c r="K622">
        <v>0</v>
      </c>
      <c r="L622" s="1">
        <v>44287</v>
      </c>
      <c r="M622">
        <v>50</v>
      </c>
      <c r="N622" s="8" cm="1">
        <f t="array" ref="N622">_xlfn.SWITCH(Table1[[#This Row],[Subscription Type]],"Basic",10,"Premium",10,"Business",25,"Enterprise",27)</f>
        <v>10</v>
      </c>
      <c r="O622" s="9">
        <f>IF(Table1[[#This Row],[Number of Users]]-Table1[[#This Row],[Licenses Bought]]&lt;0, 0, Table1[[#This Row],[Number of Users]]-Table1[[#This Row],[Licenses Bought]])</f>
        <v>0</v>
      </c>
      <c r="P622" s="8">
        <f>Table1[[#This Row],[Upsell $ Per Non-Paying User]] * Table1[[#This Row],[Non-Paying Users]]</f>
        <v>0</v>
      </c>
      <c r="Q622">
        <f>IF(Table1[[#This Row],[Sales Month]]=MAX(Table1[Sales Month]),Table1[[#This Row],[Upsell $ Per Non-Paying User]]*Table1[[#This Row],[Non-Paying Users]],0)</f>
        <v>0</v>
      </c>
      <c r="R622" t="str" cm="1">
        <f t="array" ref="R622">_xlfn.IFS(Table1[[#This Row],[Current Upsell $]]=0," ",Table1[[#This Row],[Current Upsell $]]&gt;=400,"High",Table1[[#This Row],[Current Upsell $]]&gt;=100,"Medium",Table1[[#This Row],[Current Upsell $]]&lt;100,"Low")</f>
        <v xml:space="preserve"> </v>
      </c>
      <c r="S622" t="str">
        <f>_xlfn.CONCAT(Table1[[#This Row],[Subscription Type]]," ",Table1[[#This Row],[Upsell Priorities ]], " ",TEXT(Table1[[#This Row],[Current Upsell $]],"$#,#"))</f>
        <v>Premium   $</v>
      </c>
      <c r="T622">
        <f>COUNTIF(Table1[Sales Month],Table1[[#This Row],[Sales Month]])</f>
        <v>208</v>
      </c>
    </row>
    <row r="623" spans="1:20" x14ac:dyDescent="0.2">
      <c r="A623">
        <v>100050</v>
      </c>
      <c r="B623" t="s">
        <v>0</v>
      </c>
      <c r="D623" s="1"/>
      <c r="E623" s="1"/>
      <c r="F623">
        <v>5</v>
      </c>
      <c r="G623">
        <v>6</v>
      </c>
      <c r="H623" s="1">
        <v>43983</v>
      </c>
      <c r="I623" s="1">
        <v>44378</v>
      </c>
      <c r="J623">
        <v>13</v>
      </c>
      <c r="K623">
        <v>0</v>
      </c>
      <c r="L623" s="1">
        <v>44317</v>
      </c>
      <c r="M623">
        <v>50</v>
      </c>
      <c r="N623" s="8" cm="1">
        <f t="array" ref="N623">_xlfn.SWITCH(Table1[[#This Row],[Subscription Type]],"Basic",10,"Premium",10,"Business",25,"Enterprise",27)</f>
        <v>10</v>
      </c>
      <c r="O623" s="9">
        <f>IF(Table1[[#This Row],[Number of Users]]-Table1[[#This Row],[Licenses Bought]]&lt;0, 0, Table1[[#This Row],[Number of Users]]-Table1[[#This Row],[Licenses Bought]])</f>
        <v>1</v>
      </c>
      <c r="P623" s="8">
        <f>Table1[[#This Row],[Upsell $ Per Non-Paying User]] * Table1[[#This Row],[Non-Paying Users]]</f>
        <v>10</v>
      </c>
      <c r="Q623">
        <f>IF(Table1[[#This Row],[Sales Month]]=MAX(Table1[Sales Month]),Table1[[#This Row],[Upsell $ Per Non-Paying User]]*Table1[[#This Row],[Non-Paying Users]],0)</f>
        <v>0</v>
      </c>
      <c r="R623" t="str" cm="1">
        <f t="array" ref="R623">_xlfn.IFS(Table1[[#This Row],[Current Upsell $]]=0," ",Table1[[#This Row],[Current Upsell $]]&gt;=400,"High",Table1[[#This Row],[Current Upsell $]]&gt;=100,"Medium",Table1[[#This Row],[Current Upsell $]]&lt;100,"Low")</f>
        <v xml:space="preserve"> </v>
      </c>
      <c r="S623" t="str">
        <f>_xlfn.CONCAT(Table1[[#This Row],[Subscription Type]]," ",Table1[[#This Row],[Upsell Priorities ]], " ",TEXT(Table1[[#This Row],[Current Upsell $]],"$#,#"))</f>
        <v>Premium   $</v>
      </c>
      <c r="T623">
        <f>COUNTIF(Table1[Sales Month],Table1[[#This Row],[Sales Month]])</f>
        <v>249</v>
      </c>
    </row>
    <row r="624" spans="1:20" x14ac:dyDescent="0.2">
      <c r="A624">
        <v>100050</v>
      </c>
      <c r="B624" t="s">
        <v>0</v>
      </c>
      <c r="D624" s="1"/>
      <c r="E624" s="1"/>
      <c r="F624">
        <v>5</v>
      </c>
      <c r="G624">
        <v>5</v>
      </c>
      <c r="H624" s="1">
        <v>43983</v>
      </c>
      <c r="I624" s="1">
        <v>44378</v>
      </c>
      <c r="J624">
        <v>13</v>
      </c>
      <c r="K624">
        <v>0</v>
      </c>
      <c r="L624" s="1">
        <v>44348</v>
      </c>
      <c r="M624">
        <v>50</v>
      </c>
      <c r="N624" s="8" cm="1">
        <f t="array" ref="N624">_xlfn.SWITCH(Table1[[#This Row],[Subscription Type]],"Basic",10,"Premium",10,"Business",25,"Enterprise",27)</f>
        <v>10</v>
      </c>
      <c r="O624" s="9">
        <f>IF(Table1[[#This Row],[Number of Users]]-Table1[[#This Row],[Licenses Bought]]&lt;0, 0, Table1[[#This Row],[Number of Users]]-Table1[[#This Row],[Licenses Bought]])</f>
        <v>0</v>
      </c>
      <c r="P624" s="8">
        <f>Table1[[#This Row],[Upsell $ Per Non-Paying User]] * Table1[[#This Row],[Non-Paying Users]]</f>
        <v>0</v>
      </c>
      <c r="Q624">
        <f>IF(Table1[[#This Row],[Sales Month]]=MAX(Table1[Sales Month]),Table1[[#This Row],[Upsell $ Per Non-Paying User]]*Table1[[#This Row],[Non-Paying Users]],0)</f>
        <v>0</v>
      </c>
      <c r="R624" t="str" cm="1">
        <f t="array" ref="R624">_xlfn.IFS(Table1[[#This Row],[Current Upsell $]]=0," ",Table1[[#This Row],[Current Upsell $]]&gt;=400,"High",Table1[[#This Row],[Current Upsell $]]&gt;=100,"Medium",Table1[[#This Row],[Current Upsell $]]&lt;100,"Low")</f>
        <v xml:space="preserve"> </v>
      </c>
      <c r="S624" t="str">
        <f>_xlfn.CONCAT(Table1[[#This Row],[Subscription Type]]," ",Table1[[#This Row],[Upsell Priorities ]], " ",TEXT(Table1[[#This Row],[Current Upsell $]],"$#,#"))</f>
        <v>Premium   $</v>
      </c>
      <c r="T624">
        <f>COUNTIF(Table1[Sales Month],Table1[[#This Row],[Sales Month]])</f>
        <v>307</v>
      </c>
    </row>
    <row r="625" spans="1:20" x14ac:dyDescent="0.2">
      <c r="A625">
        <v>100051</v>
      </c>
      <c r="B625" t="s">
        <v>3</v>
      </c>
      <c r="F625">
        <v>0</v>
      </c>
      <c r="G625">
        <v>3</v>
      </c>
      <c r="H625" s="1">
        <v>43983</v>
      </c>
      <c r="I625" s="1">
        <v>44105</v>
      </c>
      <c r="J625">
        <v>4</v>
      </c>
      <c r="K625">
        <v>8</v>
      </c>
      <c r="L625" s="1">
        <v>43983</v>
      </c>
      <c r="M625">
        <v>0</v>
      </c>
      <c r="N625" s="8" cm="1">
        <f t="array" ref="N625">_xlfn.SWITCH(Table1[[#This Row],[Subscription Type]],"Basic",10,"Premium",10,"Business",25,"Enterprise",27)</f>
        <v>10</v>
      </c>
      <c r="O625" s="9">
        <f>IF(Table1[[#This Row],[Number of Users]]-Table1[[#This Row],[Licenses Bought]]&lt;0, 0, Table1[[#This Row],[Number of Users]]-Table1[[#This Row],[Licenses Bought]])</f>
        <v>3</v>
      </c>
      <c r="P625" s="8">
        <f>Table1[[#This Row],[Upsell $ Per Non-Paying User]] * Table1[[#This Row],[Non-Paying Users]]</f>
        <v>30</v>
      </c>
      <c r="Q625">
        <f>IF(Table1[[#This Row],[Sales Month]]=MAX(Table1[Sales Month]),Table1[[#This Row],[Upsell $ Per Non-Paying User]]*Table1[[#This Row],[Non-Paying Users]],0)</f>
        <v>0</v>
      </c>
      <c r="R625" t="str" cm="1">
        <f t="array" ref="R625">_xlfn.IFS(Table1[[#This Row],[Current Upsell $]]=0," ",Table1[[#This Row],[Current Upsell $]]&gt;=400,"High",Table1[[#This Row],[Current Upsell $]]&gt;=100,"Medium",Table1[[#This Row],[Current Upsell $]]&lt;100,"Low")</f>
        <v xml:space="preserve"> </v>
      </c>
      <c r="S625" t="str">
        <f>_xlfn.CONCAT(Table1[[#This Row],[Subscription Type]]," ",Table1[[#This Row],[Upsell Priorities ]], " ",TEXT(Table1[[#This Row],[Current Upsell $]],"$#,#"))</f>
        <v>Basic   $</v>
      </c>
      <c r="T625">
        <f>COUNTIF(Table1[Sales Month],Table1[[#This Row],[Sales Month]])</f>
        <v>54</v>
      </c>
    </row>
    <row r="626" spans="1:20" x14ac:dyDescent="0.2">
      <c r="A626">
        <v>100051</v>
      </c>
      <c r="B626" t="s">
        <v>3</v>
      </c>
      <c r="F626">
        <v>0</v>
      </c>
      <c r="G626">
        <v>3</v>
      </c>
      <c r="H626" s="1">
        <v>43983</v>
      </c>
      <c r="I626" s="1">
        <v>44105</v>
      </c>
      <c r="J626">
        <v>4</v>
      </c>
      <c r="K626">
        <v>8</v>
      </c>
      <c r="L626" s="1">
        <v>44013</v>
      </c>
      <c r="M626">
        <v>0</v>
      </c>
      <c r="N626" s="8" cm="1">
        <f t="array" ref="N626">_xlfn.SWITCH(Table1[[#This Row],[Subscription Type]],"Basic",10,"Premium",10,"Business",25,"Enterprise",27)</f>
        <v>10</v>
      </c>
      <c r="O626" s="9">
        <f>IF(Table1[[#This Row],[Number of Users]]-Table1[[#This Row],[Licenses Bought]]&lt;0, 0, Table1[[#This Row],[Number of Users]]-Table1[[#This Row],[Licenses Bought]])</f>
        <v>3</v>
      </c>
      <c r="P626" s="8">
        <f>Table1[[#This Row],[Upsell $ Per Non-Paying User]] * Table1[[#This Row],[Non-Paying Users]]</f>
        <v>30</v>
      </c>
      <c r="Q626">
        <f>IF(Table1[[#This Row],[Sales Month]]=MAX(Table1[Sales Month]),Table1[[#This Row],[Upsell $ Per Non-Paying User]]*Table1[[#This Row],[Non-Paying Users]],0)</f>
        <v>0</v>
      </c>
      <c r="R626" t="str" cm="1">
        <f t="array" ref="R626">_xlfn.IFS(Table1[[#This Row],[Current Upsell $]]=0," ",Table1[[#This Row],[Current Upsell $]]&gt;=400,"High",Table1[[#This Row],[Current Upsell $]]&gt;=100,"Medium",Table1[[#This Row],[Current Upsell $]]&lt;100,"Low")</f>
        <v xml:space="preserve"> </v>
      </c>
      <c r="S626" t="str">
        <f>_xlfn.CONCAT(Table1[[#This Row],[Subscription Type]]," ",Table1[[#This Row],[Upsell Priorities ]], " ",TEXT(Table1[[#This Row],[Current Upsell $]],"$#,#"))</f>
        <v>Basic   $</v>
      </c>
      <c r="T626">
        <f>COUNTIF(Table1[Sales Month],Table1[[#This Row],[Sales Month]])</f>
        <v>76</v>
      </c>
    </row>
    <row r="627" spans="1:20" x14ac:dyDescent="0.2">
      <c r="A627">
        <v>100051</v>
      </c>
      <c r="B627" t="s">
        <v>3</v>
      </c>
      <c r="F627">
        <v>0</v>
      </c>
      <c r="G627">
        <v>3</v>
      </c>
      <c r="H627" s="1">
        <v>43983</v>
      </c>
      <c r="I627" s="1">
        <v>44105</v>
      </c>
      <c r="J627">
        <v>4</v>
      </c>
      <c r="K627">
        <v>8</v>
      </c>
      <c r="L627" s="1">
        <v>44044</v>
      </c>
      <c r="M627">
        <v>0</v>
      </c>
      <c r="N627" s="8" cm="1">
        <f t="array" ref="N627">_xlfn.SWITCH(Table1[[#This Row],[Subscription Type]],"Basic",10,"Premium",10,"Business",25,"Enterprise",27)</f>
        <v>10</v>
      </c>
      <c r="O627" s="9">
        <f>IF(Table1[[#This Row],[Number of Users]]-Table1[[#This Row],[Licenses Bought]]&lt;0, 0, Table1[[#This Row],[Number of Users]]-Table1[[#This Row],[Licenses Bought]])</f>
        <v>3</v>
      </c>
      <c r="P627" s="8">
        <f>Table1[[#This Row],[Upsell $ Per Non-Paying User]] * Table1[[#This Row],[Non-Paying Users]]</f>
        <v>30</v>
      </c>
      <c r="Q627">
        <f>IF(Table1[[#This Row],[Sales Month]]=MAX(Table1[Sales Month]),Table1[[#This Row],[Upsell $ Per Non-Paying User]]*Table1[[#This Row],[Non-Paying Users]],0)</f>
        <v>0</v>
      </c>
      <c r="R627" t="str" cm="1">
        <f t="array" ref="R627">_xlfn.IFS(Table1[[#This Row],[Current Upsell $]]=0," ",Table1[[#This Row],[Current Upsell $]]&gt;=400,"High",Table1[[#This Row],[Current Upsell $]]&gt;=100,"Medium",Table1[[#This Row],[Current Upsell $]]&lt;100,"Low")</f>
        <v xml:space="preserve"> </v>
      </c>
      <c r="S627" t="str">
        <f>_xlfn.CONCAT(Table1[[#This Row],[Subscription Type]]," ",Table1[[#This Row],[Upsell Priorities ]], " ",TEXT(Table1[[#This Row],[Current Upsell $]],"$#,#"))</f>
        <v>Basic   $</v>
      </c>
      <c r="T627">
        <f>COUNTIF(Table1[Sales Month],Table1[[#This Row],[Sales Month]])</f>
        <v>104</v>
      </c>
    </row>
    <row r="628" spans="1:20" x14ac:dyDescent="0.2">
      <c r="A628">
        <v>100051</v>
      </c>
      <c r="B628" t="s">
        <v>3</v>
      </c>
      <c r="F628">
        <v>0</v>
      </c>
      <c r="G628">
        <v>3</v>
      </c>
      <c r="H628" s="1">
        <v>43983</v>
      </c>
      <c r="I628" s="1">
        <v>44105</v>
      </c>
      <c r="J628">
        <v>4</v>
      </c>
      <c r="K628">
        <v>8</v>
      </c>
      <c r="L628" s="1">
        <v>44075</v>
      </c>
      <c r="M628">
        <v>0</v>
      </c>
      <c r="N628" s="8" cm="1">
        <f t="array" ref="N628">_xlfn.SWITCH(Table1[[#This Row],[Subscription Type]],"Basic",10,"Premium",10,"Business",25,"Enterprise",27)</f>
        <v>10</v>
      </c>
      <c r="O628" s="9">
        <f>IF(Table1[[#This Row],[Number of Users]]-Table1[[#This Row],[Licenses Bought]]&lt;0, 0, Table1[[#This Row],[Number of Users]]-Table1[[#This Row],[Licenses Bought]])</f>
        <v>3</v>
      </c>
      <c r="P628" s="8">
        <f>Table1[[#This Row],[Upsell $ Per Non-Paying User]] * Table1[[#This Row],[Non-Paying Users]]</f>
        <v>30</v>
      </c>
      <c r="Q628">
        <f>IF(Table1[[#This Row],[Sales Month]]=MAX(Table1[Sales Month]),Table1[[#This Row],[Upsell $ Per Non-Paying User]]*Table1[[#This Row],[Non-Paying Users]],0)</f>
        <v>0</v>
      </c>
      <c r="R628" t="str" cm="1">
        <f t="array" ref="R628">_xlfn.IFS(Table1[[#This Row],[Current Upsell $]]=0," ",Table1[[#This Row],[Current Upsell $]]&gt;=400,"High",Table1[[#This Row],[Current Upsell $]]&gt;=100,"Medium",Table1[[#This Row],[Current Upsell $]]&lt;100,"Low")</f>
        <v xml:space="preserve"> </v>
      </c>
      <c r="S628" t="str">
        <f>_xlfn.CONCAT(Table1[[#This Row],[Subscription Type]]," ",Table1[[#This Row],[Upsell Priorities ]], " ",TEXT(Table1[[#This Row],[Current Upsell $]],"$#,#"))</f>
        <v>Basic   $</v>
      </c>
      <c r="T628">
        <f>COUNTIF(Table1[Sales Month],Table1[[#This Row],[Sales Month]])</f>
        <v>137</v>
      </c>
    </row>
    <row r="629" spans="1:20" x14ac:dyDescent="0.2">
      <c r="A629">
        <v>100051</v>
      </c>
      <c r="B629" t="s">
        <v>3</v>
      </c>
      <c r="F629">
        <v>0</v>
      </c>
      <c r="G629">
        <v>3</v>
      </c>
      <c r="H629" s="1">
        <v>43983</v>
      </c>
      <c r="I629" s="1">
        <v>44105</v>
      </c>
      <c r="J629">
        <v>4</v>
      </c>
      <c r="K629">
        <v>8</v>
      </c>
      <c r="L629" s="1">
        <v>44105</v>
      </c>
      <c r="M629">
        <v>0</v>
      </c>
      <c r="N629" s="8" cm="1">
        <f t="array" ref="N629">_xlfn.SWITCH(Table1[[#This Row],[Subscription Type]],"Basic",10,"Premium",10,"Business",25,"Enterprise",27)</f>
        <v>10</v>
      </c>
      <c r="O629" s="9">
        <f>IF(Table1[[#This Row],[Number of Users]]-Table1[[#This Row],[Licenses Bought]]&lt;0, 0, Table1[[#This Row],[Number of Users]]-Table1[[#This Row],[Licenses Bought]])</f>
        <v>3</v>
      </c>
      <c r="P629" s="8">
        <f>Table1[[#This Row],[Upsell $ Per Non-Paying User]] * Table1[[#This Row],[Non-Paying Users]]</f>
        <v>30</v>
      </c>
      <c r="Q629">
        <f>IF(Table1[[#This Row],[Sales Month]]=MAX(Table1[Sales Month]),Table1[[#This Row],[Upsell $ Per Non-Paying User]]*Table1[[#This Row],[Non-Paying Users]],0)</f>
        <v>0</v>
      </c>
      <c r="R629" t="str" cm="1">
        <f t="array" ref="R629">_xlfn.IFS(Table1[[#This Row],[Current Upsell $]]=0," ",Table1[[#This Row],[Current Upsell $]]&gt;=400,"High",Table1[[#This Row],[Current Upsell $]]&gt;=100,"Medium",Table1[[#This Row],[Current Upsell $]]&lt;100,"Low")</f>
        <v xml:space="preserve"> </v>
      </c>
      <c r="S629" t="str">
        <f>_xlfn.CONCAT(Table1[[#This Row],[Subscription Type]]," ",Table1[[#This Row],[Upsell Priorities ]], " ",TEXT(Table1[[#This Row],[Current Upsell $]],"$#,#"))</f>
        <v>Basic   $</v>
      </c>
      <c r="T629">
        <f>COUNTIF(Table1[Sales Month],Table1[[#This Row],[Sales Month]])</f>
        <v>147</v>
      </c>
    </row>
    <row r="630" spans="1:20" x14ac:dyDescent="0.2">
      <c r="A630">
        <v>100052</v>
      </c>
      <c r="B630" t="s">
        <v>3</v>
      </c>
      <c r="F630">
        <v>0</v>
      </c>
      <c r="G630">
        <v>2</v>
      </c>
      <c r="H630" s="1">
        <v>43983</v>
      </c>
      <c r="I630" s="1">
        <v>44044</v>
      </c>
      <c r="J630">
        <v>2</v>
      </c>
      <c r="K630">
        <v>10</v>
      </c>
      <c r="L630" s="1">
        <v>43983</v>
      </c>
      <c r="M630">
        <v>0</v>
      </c>
      <c r="N630" s="8" cm="1">
        <f t="array" ref="N630">_xlfn.SWITCH(Table1[[#This Row],[Subscription Type]],"Basic",10,"Premium",10,"Business",25,"Enterprise",27)</f>
        <v>10</v>
      </c>
      <c r="O630" s="9">
        <f>IF(Table1[[#This Row],[Number of Users]]-Table1[[#This Row],[Licenses Bought]]&lt;0, 0, Table1[[#This Row],[Number of Users]]-Table1[[#This Row],[Licenses Bought]])</f>
        <v>2</v>
      </c>
      <c r="P630" s="8">
        <f>Table1[[#This Row],[Upsell $ Per Non-Paying User]] * Table1[[#This Row],[Non-Paying Users]]</f>
        <v>20</v>
      </c>
      <c r="Q630">
        <f>IF(Table1[[#This Row],[Sales Month]]=MAX(Table1[Sales Month]),Table1[[#This Row],[Upsell $ Per Non-Paying User]]*Table1[[#This Row],[Non-Paying Users]],0)</f>
        <v>0</v>
      </c>
      <c r="R630" t="str" cm="1">
        <f t="array" ref="R630">_xlfn.IFS(Table1[[#This Row],[Current Upsell $]]=0," ",Table1[[#This Row],[Current Upsell $]]&gt;=400,"High",Table1[[#This Row],[Current Upsell $]]&gt;=100,"Medium",Table1[[#This Row],[Current Upsell $]]&lt;100,"Low")</f>
        <v xml:space="preserve"> </v>
      </c>
      <c r="S630" t="str">
        <f>_xlfn.CONCAT(Table1[[#This Row],[Subscription Type]]," ",Table1[[#This Row],[Upsell Priorities ]], " ",TEXT(Table1[[#This Row],[Current Upsell $]],"$#,#"))</f>
        <v>Basic   $</v>
      </c>
      <c r="T630">
        <f>COUNTIF(Table1[Sales Month],Table1[[#This Row],[Sales Month]])</f>
        <v>54</v>
      </c>
    </row>
    <row r="631" spans="1:20" x14ac:dyDescent="0.2">
      <c r="A631">
        <v>100052</v>
      </c>
      <c r="B631" t="s">
        <v>3</v>
      </c>
      <c r="F631">
        <v>0</v>
      </c>
      <c r="G631">
        <v>2</v>
      </c>
      <c r="H631" s="1">
        <v>43983</v>
      </c>
      <c r="I631" s="1">
        <v>44044</v>
      </c>
      <c r="J631">
        <v>2</v>
      </c>
      <c r="K631">
        <v>10</v>
      </c>
      <c r="L631" s="1">
        <v>44013</v>
      </c>
      <c r="M631">
        <v>0</v>
      </c>
      <c r="N631" s="8" cm="1">
        <f t="array" ref="N631">_xlfn.SWITCH(Table1[[#This Row],[Subscription Type]],"Basic",10,"Premium",10,"Business",25,"Enterprise",27)</f>
        <v>10</v>
      </c>
      <c r="O631" s="9">
        <f>IF(Table1[[#This Row],[Number of Users]]-Table1[[#This Row],[Licenses Bought]]&lt;0, 0, Table1[[#This Row],[Number of Users]]-Table1[[#This Row],[Licenses Bought]])</f>
        <v>2</v>
      </c>
      <c r="P631" s="8">
        <f>Table1[[#This Row],[Upsell $ Per Non-Paying User]] * Table1[[#This Row],[Non-Paying Users]]</f>
        <v>20</v>
      </c>
      <c r="Q631">
        <f>IF(Table1[[#This Row],[Sales Month]]=MAX(Table1[Sales Month]),Table1[[#This Row],[Upsell $ Per Non-Paying User]]*Table1[[#This Row],[Non-Paying Users]],0)</f>
        <v>0</v>
      </c>
      <c r="R631" t="str" cm="1">
        <f t="array" ref="R631">_xlfn.IFS(Table1[[#This Row],[Current Upsell $]]=0," ",Table1[[#This Row],[Current Upsell $]]&gt;=400,"High",Table1[[#This Row],[Current Upsell $]]&gt;=100,"Medium",Table1[[#This Row],[Current Upsell $]]&lt;100,"Low")</f>
        <v xml:space="preserve"> </v>
      </c>
      <c r="S631" t="str">
        <f>_xlfn.CONCAT(Table1[[#This Row],[Subscription Type]]," ",Table1[[#This Row],[Upsell Priorities ]], " ",TEXT(Table1[[#This Row],[Current Upsell $]],"$#,#"))</f>
        <v>Basic   $</v>
      </c>
      <c r="T631">
        <f>COUNTIF(Table1[Sales Month],Table1[[#This Row],[Sales Month]])</f>
        <v>76</v>
      </c>
    </row>
    <row r="632" spans="1:20" x14ac:dyDescent="0.2">
      <c r="A632">
        <v>100052</v>
      </c>
      <c r="B632" t="s">
        <v>3</v>
      </c>
      <c r="F632">
        <v>0</v>
      </c>
      <c r="G632">
        <v>2</v>
      </c>
      <c r="H632" s="1">
        <v>43983</v>
      </c>
      <c r="I632" s="1">
        <v>44044</v>
      </c>
      <c r="J632">
        <v>2</v>
      </c>
      <c r="K632">
        <v>10</v>
      </c>
      <c r="L632" s="1">
        <v>44044</v>
      </c>
      <c r="M632">
        <v>0</v>
      </c>
      <c r="N632" s="8" cm="1">
        <f t="array" ref="N632">_xlfn.SWITCH(Table1[[#This Row],[Subscription Type]],"Basic",10,"Premium",10,"Business",25,"Enterprise",27)</f>
        <v>10</v>
      </c>
      <c r="O632" s="9">
        <f>IF(Table1[[#This Row],[Number of Users]]-Table1[[#This Row],[Licenses Bought]]&lt;0, 0, Table1[[#This Row],[Number of Users]]-Table1[[#This Row],[Licenses Bought]])</f>
        <v>2</v>
      </c>
      <c r="P632" s="8">
        <f>Table1[[#This Row],[Upsell $ Per Non-Paying User]] * Table1[[#This Row],[Non-Paying Users]]</f>
        <v>20</v>
      </c>
      <c r="Q632">
        <f>IF(Table1[[#This Row],[Sales Month]]=MAX(Table1[Sales Month]),Table1[[#This Row],[Upsell $ Per Non-Paying User]]*Table1[[#This Row],[Non-Paying Users]],0)</f>
        <v>0</v>
      </c>
      <c r="R632" t="str" cm="1">
        <f t="array" ref="R632">_xlfn.IFS(Table1[[#This Row],[Current Upsell $]]=0," ",Table1[[#This Row],[Current Upsell $]]&gt;=400,"High",Table1[[#This Row],[Current Upsell $]]&gt;=100,"Medium",Table1[[#This Row],[Current Upsell $]]&lt;100,"Low")</f>
        <v xml:space="preserve"> </v>
      </c>
      <c r="S632" t="str">
        <f>_xlfn.CONCAT(Table1[[#This Row],[Subscription Type]]," ",Table1[[#This Row],[Upsell Priorities ]], " ",TEXT(Table1[[#This Row],[Current Upsell $]],"$#,#"))</f>
        <v>Basic   $</v>
      </c>
      <c r="T632">
        <f>COUNTIF(Table1[Sales Month],Table1[[#This Row],[Sales Month]])</f>
        <v>104</v>
      </c>
    </row>
    <row r="633" spans="1:20" x14ac:dyDescent="0.2">
      <c r="A633">
        <v>100053</v>
      </c>
      <c r="B633" t="s">
        <v>3</v>
      </c>
      <c r="F633">
        <v>0</v>
      </c>
      <c r="G633">
        <v>2</v>
      </c>
      <c r="H633" s="1">
        <v>43983</v>
      </c>
      <c r="I633" s="1">
        <v>44013</v>
      </c>
      <c r="J633">
        <v>1</v>
      </c>
      <c r="K633">
        <v>11</v>
      </c>
      <c r="L633" s="1">
        <v>43983</v>
      </c>
      <c r="M633">
        <v>0</v>
      </c>
      <c r="N633" s="8" cm="1">
        <f t="array" ref="N633">_xlfn.SWITCH(Table1[[#This Row],[Subscription Type]],"Basic",10,"Premium",10,"Business",25,"Enterprise",27)</f>
        <v>10</v>
      </c>
      <c r="O633" s="9">
        <f>IF(Table1[[#This Row],[Number of Users]]-Table1[[#This Row],[Licenses Bought]]&lt;0, 0, Table1[[#This Row],[Number of Users]]-Table1[[#This Row],[Licenses Bought]])</f>
        <v>2</v>
      </c>
      <c r="P633" s="8">
        <f>Table1[[#This Row],[Upsell $ Per Non-Paying User]] * Table1[[#This Row],[Non-Paying Users]]</f>
        <v>20</v>
      </c>
      <c r="Q633">
        <f>IF(Table1[[#This Row],[Sales Month]]=MAX(Table1[Sales Month]),Table1[[#This Row],[Upsell $ Per Non-Paying User]]*Table1[[#This Row],[Non-Paying Users]],0)</f>
        <v>0</v>
      </c>
      <c r="R633" t="str" cm="1">
        <f t="array" ref="R633">_xlfn.IFS(Table1[[#This Row],[Current Upsell $]]=0," ",Table1[[#This Row],[Current Upsell $]]&gt;=400,"High",Table1[[#This Row],[Current Upsell $]]&gt;=100,"Medium",Table1[[#This Row],[Current Upsell $]]&lt;100,"Low")</f>
        <v xml:space="preserve"> </v>
      </c>
      <c r="S633" t="str">
        <f>_xlfn.CONCAT(Table1[[#This Row],[Subscription Type]]," ",Table1[[#This Row],[Upsell Priorities ]], " ",TEXT(Table1[[#This Row],[Current Upsell $]],"$#,#"))</f>
        <v>Basic   $</v>
      </c>
      <c r="T633">
        <f>COUNTIF(Table1[Sales Month],Table1[[#This Row],[Sales Month]])</f>
        <v>54</v>
      </c>
    </row>
    <row r="634" spans="1:20" x14ac:dyDescent="0.2">
      <c r="A634">
        <v>100053</v>
      </c>
      <c r="B634" t="s">
        <v>3</v>
      </c>
      <c r="F634">
        <v>0</v>
      </c>
      <c r="G634">
        <v>2</v>
      </c>
      <c r="H634" s="1">
        <v>43983</v>
      </c>
      <c r="I634" s="1">
        <v>44013</v>
      </c>
      <c r="J634">
        <v>1</v>
      </c>
      <c r="K634">
        <v>11</v>
      </c>
      <c r="L634" s="1">
        <v>44013</v>
      </c>
      <c r="M634">
        <v>0</v>
      </c>
      <c r="N634" s="8" cm="1">
        <f t="array" ref="N634">_xlfn.SWITCH(Table1[[#This Row],[Subscription Type]],"Basic",10,"Premium",10,"Business",25,"Enterprise",27)</f>
        <v>10</v>
      </c>
      <c r="O634" s="9">
        <f>IF(Table1[[#This Row],[Number of Users]]-Table1[[#This Row],[Licenses Bought]]&lt;0, 0, Table1[[#This Row],[Number of Users]]-Table1[[#This Row],[Licenses Bought]])</f>
        <v>2</v>
      </c>
      <c r="P634" s="8">
        <f>Table1[[#This Row],[Upsell $ Per Non-Paying User]] * Table1[[#This Row],[Non-Paying Users]]</f>
        <v>20</v>
      </c>
      <c r="Q634">
        <f>IF(Table1[[#This Row],[Sales Month]]=MAX(Table1[Sales Month]),Table1[[#This Row],[Upsell $ Per Non-Paying User]]*Table1[[#This Row],[Non-Paying Users]],0)</f>
        <v>0</v>
      </c>
      <c r="R634" t="str" cm="1">
        <f t="array" ref="R634">_xlfn.IFS(Table1[[#This Row],[Current Upsell $]]=0," ",Table1[[#This Row],[Current Upsell $]]&gt;=400,"High",Table1[[#This Row],[Current Upsell $]]&gt;=100,"Medium",Table1[[#This Row],[Current Upsell $]]&lt;100,"Low")</f>
        <v xml:space="preserve"> </v>
      </c>
      <c r="S634" t="str">
        <f>_xlfn.CONCAT(Table1[[#This Row],[Subscription Type]]," ",Table1[[#This Row],[Upsell Priorities ]], " ",TEXT(Table1[[#This Row],[Current Upsell $]],"$#,#"))</f>
        <v>Basic   $</v>
      </c>
      <c r="T634">
        <f>COUNTIF(Table1[Sales Month],Table1[[#This Row],[Sales Month]])</f>
        <v>76</v>
      </c>
    </row>
    <row r="635" spans="1:20" x14ac:dyDescent="0.2">
      <c r="A635">
        <v>100054</v>
      </c>
      <c r="B635" t="s">
        <v>3</v>
      </c>
      <c r="F635">
        <v>0</v>
      </c>
      <c r="G635">
        <v>1</v>
      </c>
      <c r="H635" s="1">
        <v>43983</v>
      </c>
      <c r="I635" s="1">
        <v>44317</v>
      </c>
      <c r="J635">
        <v>11</v>
      </c>
      <c r="K635">
        <v>1</v>
      </c>
      <c r="L635" s="1">
        <v>43983</v>
      </c>
      <c r="M635">
        <v>0</v>
      </c>
      <c r="N635" s="8" cm="1">
        <f t="array" ref="N635">_xlfn.SWITCH(Table1[[#This Row],[Subscription Type]],"Basic",10,"Premium",10,"Business",25,"Enterprise",27)</f>
        <v>10</v>
      </c>
      <c r="O635" s="9">
        <f>IF(Table1[[#This Row],[Number of Users]]-Table1[[#This Row],[Licenses Bought]]&lt;0, 0, Table1[[#This Row],[Number of Users]]-Table1[[#This Row],[Licenses Bought]])</f>
        <v>1</v>
      </c>
      <c r="P635" s="8">
        <f>Table1[[#This Row],[Upsell $ Per Non-Paying User]] * Table1[[#This Row],[Non-Paying Users]]</f>
        <v>10</v>
      </c>
      <c r="Q635">
        <f>IF(Table1[[#This Row],[Sales Month]]=MAX(Table1[Sales Month]),Table1[[#This Row],[Upsell $ Per Non-Paying User]]*Table1[[#This Row],[Non-Paying Users]],0)</f>
        <v>0</v>
      </c>
      <c r="R635" t="str" cm="1">
        <f t="array" ref="R635">_xlfn.IFS(Table1[[#This Row],[Current Upsell $]]=0," ",Table1[[#This Row],[Current Upsell $]]&gt;=400,"High",Table1[[#This Row],[Current Upsell $]]&gt;=100,"Medium",Table1[[#This Row],[Current Upsell $]]&lt;100,"Low")</f>
        <v xml:space="preserve"> </v>
      </c>
      <c r="S635" t="str">
        <f>_xlfn.CONCAT(Table1[[#This Row],[Subscription Type]]," ",Table1[[#This Row],[Upsell Priorities ]], " ",TEXT(Table1[[#This Row],[Current Upsell $]],"$#,#"))</f>
        <v>Basic   $</v>
      </c>
      <c r="T635">
        <f>COUNTIF(Table1[Sales Month],Table1[[#This Row],[Sales Month]])</f>
        <v>54</v>
      </c>
    </row>
    <row r="636" spans="1:20" x14ac:dyDescent="0.2">
      <c r="A636">
        <v>100054</v>
      </c>
      <c r="B636" t="s">
        <v>3</v>
      </c>
      <c r="F636">
        <v>0</v>
      </c>
      <c r="G636">
        <v>2</v>
      </c>
      <c r="H636" s="1">
        <v>43983</v>
      </c>
      <c r="I636" s="1">
        <v>44317</v>
      </c>
      <c r="J636">
        <v>11</v>
      </c>
      <c r="K636">
        <v>1</v>
      </c>
      <c r="L636" s="1">
        <v>44013</v>
      </c>
      <c r="M636">
        <v>0</v>
      </c>
      <c r="N636" s="8" cm="1">
        <f t="array" ref="N636">_xlfn.SWITCH(Table1[[#This Row],[Subscription Type]],"Basic",10,"Premium",10,"Business",25,"Enterprise",27)</f>
        <v>10</v>
      </c>
      <c r="O636" s="9">
        <f>IF(Table1[[#This Row],[Number of Users]]-Table1[[#This Row],[Licenses Bought]]&lt;0, 0, Table1[[#This Row],[Number of Users]]-Table1[[#This Row],[Licenses Bought]])</f>
        <v>2</v>
      </c>
      <c r="P636" s="8">
        <f>Table1[[#This Row],[Upsell $ Per Non-Paying User]] * Table1[[#This Row],[Non-Paying Users]]</f>
        <v>20</v>
      </c>
      <c r="Q636">
        <f>IF(Table1[[#This Row],[Sales Month]]=MAX(Table1[Sales Month]),Table1[[#This Row],[Upsell $ Per Non-Paying User]]*Table1[[#This Row],[Non-Paying Users]],0)</f>
        <v>0</v>
      </c>
      <c r="R636" t="str" cm="1">
        <f t="array" ref="R636">_xlfn.IFS(Table1[[#This Row],[Current Upsell $]]=0," ",Table1[[#This Row],[Current Upsell $]]&gt;=400,"High",Table1[[#This Row],[Current Upsell $]]&gt;=100,"Medium",Table1[[#This Row],[Current Upsell $]]&lt;100,"Low")</f>
        <v xml:space="preserve"> </v>
      </c>
      <c r="S636" t="str">
        <f>_xlfn.CONCAT(Table1[[#This Row],[Subscription Type]]," ",Table1[[#This Row],[Upsell Priorities ]], " ",TEXT(Table1[[#This Row],[Current Upsell $]],"$#,#"))</f>
        <v>Basic   $</v>
      </c>
      <c r="T636">
        <f>COUNTIF(Table1[Sales Month],Table1[[#This Row],[Sales Month]])</f>
        <v>76</v>
      </c>
    </row>
    <row r="637" spans="1:20" x14ac:dyDescent="0.2">
      <c r="A637">
        <v>100054</v>
      </c>
      <c r="B637" t="s">
        <v>3</v>
      </c>
      <c r="F637">
        <v>0</v>
      </c>
      <c r="G637">
        <v>2</v>
      </c>
      <c r="H637" s="1">
        <v>43983</v>
      </c>
      <c r="I637" s="1">
        <v>44317</v>
      </c>
      <c r="J637">
        <v>11</v>
      </c>
      <c r="K637">
        <v>1</v>
      </c>
      <c r="L637" s="1">
        <v>44044</v>
      </c>
      <c r="M637">
        <v>0</v>
      </c>
      <c r="N637" s="8" cm="1">
        <f t="array" ref="N637">_xlfn.SWITCH(Table1[[#This Row],[Subscription Type]],"Basic",10,"Premium",10,"Business",25,"Enterprise",27)</f>
        <v>10</v>
      </c>
      <c r="O637" s="9">
        <f>IF(Table1[[#This Row],[Number of Users]]-Table1[[#This Row],[Licenses Bought]]&lt;0, 0, Table1[[#This Row],[Number of Users]]-Table1[[#This Row],[Licenses Bought]])</f>
        <v>2</v>
      </c>
      <c r="P637" s="8">
        <f>Table1[[#This Row],[Upsell $ Per Non-Paying User]] * Table1[[#This Row],[Non-Paying Users]]</f>
        <v>20</v>
      </c>
      <c r="Q637">
        <f>IF(Table1[[#This Row],[Sales Month]]=MAX(Table1[Sales Month]),Table1[[#This Row],[Upsell $ Per Non-Paying User]]*Table1[[#This Row],[Non-Paying Users]],0)</f>
        <v>0</v>
      </c>
      <c r="R637" t="str" cm="1">
        <f t="array" ref="R637">_xlfn.IFS(Table1[[#This Row],[Current Upsell $]]=0," ",Table1[[#This Row],[Current Upsell $]]&gt;=400,"High",Table1[[#This Row],[Current Upsell $]]&gt;=100,"Medium",Table1[[#This Row],[Current Upsell $]]&lt;100,"Low")</f>
        <v xml:space="preserve"> </v>
      </c>
      <c r="S637" t="str">
        <f>_xlfn.CONCAT(Table1[[#This Row],[Subscription Type]]," ",Table1[[#This Row],[Upsell Priorities ]], " ",TEXT(Table1[[#This Row],[Current Upsell $]],"$#,#"))</f>
        <v>Basic   $</v>
      </c>
      <c r="T637">
        <f>COUNTIF(Table1[Sales Month],Table1[[#This Row],[Sales Month]])</f>
        <v>104</v>
      </c>
    </row>
    <row r="638" spans="1:20" x14ac:dyDescent="0.2">
      <c r="A638">
        <v>100054</v>
      </c>
      <c r="B638" t="s">
        <v>3</v>
      </c>
      <c r="F638">
        <v>0</v>
      </c>
      <c r="G638">
        <v>2</v>
      </c>
      <c r="H638" s="1">
        <v>43983</v>
      </c>
      <c r="I638" s="1">
        <v>44317</v>
      </c>
      <c r="J638">
        <v>11</v>
      </c>
      <c r="K638">
        <v>1</v>
      </c>
      <c r="L638" s="1">
        <v>44075</v>
      </c>
      <c r="M638">
        <v>0</v>
      </c>
      <c r="N638" s="8" cm="1">
        <f t="array" ref="N638">_xlfn.SWITCH(Table1[[#This Row],[Subscription Type]],"Basic",10,"Premium",10,"Business",25,"Enterprise",27)</f>
        <v>10</v>
      </c>
      <c r="O638" s="9">
        <f>IF(Table1[[#This Row],[Number of Users]]-Table1[[#This Row],[Licenses Bought]]&lt;0, 0, Table1[[#This Row],[Number of Users]]-Table1[[#This Row],[Licenses Bought]])</f>
        <v>2</v>
      </c>
      <c r="P638" s="8">
        <f>Table1[[#This Row],[Upsell $ Per Non-Paying User]] * Table1[[#This Row],[Non-Paying Users]]</f>
        <v>20</v>
      </c>
      <c r="Q638">
        <f>IF(Table1[[#This Row],[Sales Month]]=MAX(Table1[Sales Month]),Table1[[#This Row],[Upsell $ Per Non-Paying User]]*Table1[[#This Row],[Non-Paying Users]],0)</f>
        <v>0</v>
      </c>
      <c r="R638" t="str" cm="1">
        <f t="array" ref="R638">_xlfn.IFS(Table1[[#This Row],[Current Upsell $]]=0," ",Table1[[#This Row],[Current Upsell $]]&gt;=400,"High",Table1[[#This Row],[Current Upsell $]]&gt;=100,"Medium",Table1[[#This Row],[Current Upsell $]]&lt;100,"Low")</f>
        <v xml:space="preserve"> </v>
      </c>
      <c r="S638" t="str">
        <f>_xlfn.CONCAT(Table1[[#This Row],[Subscription Type]]," ",Table1[[#This Row],[Upsell Priorities ]], " ",TEXT(Table1[[#This Row],[Current Upsell $]],"$#,#"))</f>
        <v>Basic   $</v>
      </c>
      <c r="T638">
        <f>COUNTIF(Table1[Sales Month],Table1[[#This Row],[Sales Month]])</f>
        <v>137</v>
      </c>
    </row>
    <row r="639" spans="1:20" x14ac:dyDescent="0.2">
      <c r="A639">
        <v>100054</v>
      </c>
      <c r="B639" t="s">
        <v>3</v>
      </c>
      <c r="F639">
        <v>0</v>
      </c>
      <c r="G639">
        <v>2</v>
      </c>
      <c r="H639" s="1">
        <v>43983</v>
      </c>
      <c r="I639" s="1">
        <v>44317</v>
      </c>
      <c r="J639">
        <v>11</v>
      </c>
      <c r="K639">
        <v>1</v>
      </c>
      <c r="L639" s="1">
        <v>44105</v>
      </c>
      <c r="M639">
        <v>0</v>
      </c>
      <c r="N639" s="8" cm="1">
        <f t="array" ref="N639">_xlfn.SWITCH(Table1[[#This Row],[Subscription Type]],"Basic",10,"Premium",10,"Business",25,"Enterprise",27)</f>
        <v>10</v>
      </c>
      <c r="O639" s="9">
        <f>IF(Table1[[#This Row],[Number of Users]]-Table1[[#This Row],[Licenses Bought]]&lt;0, 0, Table1[[#This Row],[Number of Users]]-Table1[[#This Row],[Licenses Bought]])</f>
        <v>2</v>
      </c>
      <c r="P639" s="8">
        <f>Table1[[#This Row],[Upsell $ Per Non-Paying User]] * Table1[[#This Row],[Non-Paying Users]]</f>
        <v>20</v>
      </c>
      <c r="Q639">
        <f>IF(Table1[[#This Row],[Sales Month]]=MAX(Table1[Sales Month]),Table1[[#This Row],[Upsell $ Per Non-Paying User]]*Table1[[#This Row],[Non-Paying Users]],0)</f>
        <v>0</v>
      </c>
      <c r="R639" t="str" cm="1">
        <f t="array" ref="R639">_xlfn.IFS(Table1[[#This Row],[Current Upsell $]]=0," ",Table1[[#This Row],[Current Upsell $]]&gt;=400,"High",Table1[[#This Row],[Current Upsell $]]&gt;=100,"Medium",Table1[[#This Row],[Current Upsell $]]&lt;100,"Low")</f>
        <v xml:space="preserve"> </v>
      </c>
      <c r="S639" t="str">
        <f>_xlfn.CONCAT(Table1[[#This Row],[Subscription Type]]," ",Table1[[#This Row],[Upsell Priorities ]], " ",TEXT(Table1[[#This Row],[Current Upsell $]],"$#,#"))</f>
        <v>Basic   $</v>
      </c>
      <c r="T639">
        <f>COUNTIF(Table1[Sales Month],Table1[[#This Row],[Sales Month]])</f>
        <v>147</v>
      </c>
    </row>
    <row r="640" spans="1:20" x14ac:dyDescent="0.2">
      <c r="A640">
        <v>100054</v>
      </c>
      <c r="B640" t="s">
        <v>3</v>
      </c>
      <c r="F640">
        <v>0</v>
      </c>
      <c r="G640">
        <v>2</v>
      </c>
      <c r="H640" s="1">
        <v>43983</v>
      </c>
      <c r="I640" s="1">
        <v>44317</v>
      </c>
      <c r="J640">
        <v>11</v>
      </c>
      <c r="K640">
        <v>1</v>
      </c>
      <c r="L640" s="1">
        <v>44136</v>
      </c>
      <c r="M640">
        <v>0</v>
      </c>
      <c r="N640" s="8" cm="1">
        <f t="array" ref="N640">_xlfn.SWITCH(Table1[[#This Row],[Subscription Type]],"Basic",10,"Premium",10,"Business",25,"Enterprise",27)</f>
        <v>10</v>
      </c>
      <c r="O640" s="9">
        <f>IF(Table1[[#This Row],[Number of Users]]-Table1[[#This Row],[Licenses Bought]]&lt;0, 0, Table1[[#This Row],[Number of Users]]-Table1[[#This Row],[Licenses Bought]])</f>
        <v>2</v>
      </c>
      <c r="P640" s="8">
        <f>Table1[[#This Row],[Upsell $ Per Non-Paying User]] * Table1[[#This Row],[Non-Paying Users]]</f>
        <v>20</v>
      </c>
      <c r="Q640">
        <f>IF(Table1[[#This Row],[Sales Month]]=MAX(Table1[Sales Month]),Table1[[#This Row],[Upsell $ Per Non-Paying User]]*Table1[[#This Row],[Non-Paying Users]],0)</f>
        <v>0</v>
      </c>
      <c r="R640" t="str" cm="1">
        <f t="array" ref="R640">_xlfn.IFS(Table1[[#This Row],[Current Upsell $]]=0," ",Table1[[#This Row],[Current Upsell $]]&gt;=400,"High",Table1[[#This Row],[Current Upsell $]]&gt;=100,"Medium",Table1[[#This Row],[Current Upsell $]]&lt;100,"Low")</f>
        <v xml:space="preserve"> </v>
      </c>
      <c r="S640" t="str">
        <f>_xlfn.CONCAT(Table1[[#This Row],[Subscription Type]]," ",Table1[[#This Row],[Upsell Priorities ]], " ",TEXT(Table1[[#This Row],[Current Upsell $]],"$#,#"))</f>
        <v>Basic   $</v>
      </c>
      <c r="T640">
        <f>COUNTIF(Table1[Sales Month],Table1[[#This Row],[Sales Month]])</f>
        <v>146</v>
      </c>
    </row>
    <row r="641" spans="1:20" x14ac:dyDescent="0.2">
      <c r="A641">
        <v>100054</v>
      </c>
      <c r="B641" t="s">
        <v>3</v>
      </c>
      <c r="F641">
        <v>0</v>
      </c>
      <c r="G641">
        <v>2</v>
      </c>
      <c r="H641" s="1">
        <v>43983</v>
      </c>
      <c r="I641" s="1">
        <v>44317</v>
      </c>
      <c r="J641">
        <v>11</v>
      </c>
      <c r="K641">
        <v>1</v>
      </c>
      <c r="L641" s="1">
        <v>44166</v>
      </c>
      <c r="M641">
        <v>0</v>
      </c>
      <c r="N641" s="8" cm="1">
        <f t="array" ref="N641">_xlfn.SWITCH(Table1[[#This Row],[Subscription Type]],"Basic",10,"Premium",10,"Business",25,"Enterprise",27)</f>
        <v>10</v>
      </c>
      <c r="O641" s="9">
        <f>IF(Table1[[#This Row],[Number of Users]]-Table1[[#This Row],[Licenses Bought]]&lt;0, 0, Table1[[#This Row],[Number of Users]]-Table1[[#This Row],[Licenses Bought]])</f>
        <v>2</v>
      </c>
      <c r="P641" s="8">
        <f>Table1[[#This Row],[Upsell $ Per Non-Paying User]] * Table1[[#This Row],[Non-Paying Users]]</f>
        <v>20</v>
      </c>
      <c r="Q641">
        <f>IF(Table1[[#This Row],[Sales Month]]=MAX(Table1[Sales Month]),Table1[[#This Row],[Upsell $ Per Non-Paying User]]*Table1[[#This Row],[Non-Paying Users]],0)</f>
        <v>0</v>
      </c>
      <c r="R641" t="str" cm="1">
        <f t="array" ref="R641">_xlfn.IFS(Table1[[#This Row],[Current Upsell $]]=0," ",Table1[[#This Row],[Current Upsell $]]&gt;=400,"High",Table1[[#This Row],[Current Upsell $]]&gt;=100,"Medium",Table1[[#This Row],[Current Upsell $]]&lt;100,"Low")</f>
        <v xml:space="preserve"> </v>
      </c>
      <c r="S641" t="str">
        <f>_xlfn.CONCAT(Table1[[#This Row],[Subscription Type]]," ",Table1[[#This Row],[Upsell Priorities ]], " ",TEXT(Table1[[#This Row],[Current Upsell $]],"$#,#"))</f>
        <v>Basic   $</v>
      </c>
      <c r="T641">
        <f>COUNTIF(Table1[Sales Month],Table1[[#This Row],[Sales Month]])</f>
        <v>153</v>
      </c>
    </row>
    <row r="642" spans="1:20" x14ac:dyDescent="0.2">
      <c r="A642">
        <v>100054</v>
      </c>
      <c r="B642" t="s">
        <v>3</v>
      </c>
      <c r="F642">
        <v>0</v>
      </c>
      <c r="G642">
        <v>2</v>
      </c>
      <c r="H642" s="1">
        <v>43983</v>
      </c>
      <c r="I642" s="1">
        <v>44317</v>
      </c>
      <c r="J642">
        <v>11</v>
      </c>
      <c r="K642">
        <v>1</v>
      </c>
      <c r="L642" s="1">
        <v>44197</v>
      </c>
      <c r="M642">
        <v>0</v>
      </c>
      <c r="N642" s="8" cm="1">
        <f t="array" ref="N642">_xlfn.SWITCH(Table1[[#This Row],[Subscription Type]],"Basic",10,"Premium",10,"Business",25,"Enterprise",27)</f>
        <v>10</v>
      </c>
      <c r="O642" s="9">
        <f>IF(Table1[[#This Row],[Number of Users]]-Table1[[#This Row],[Licenses Bought]]&lt;0, 0, Table1[[#This Row],[Number of Users]]-Table1[[#This Row],[Licenses Bought]])</f>
        <v>2</v>
      </c>
      <c r="P642" s="8">
        <f>Table1[[#This Row],[Upsell $ Per Non-Paying User]] * Table1[[#This Row],[Non-Paying Users]]</f>
        <v>20</v>
      </c>
      <c r="Q642">
        <f>IF(Table1[[#This Row],[Sales Month]]=MAX(Table1[Sales Month]),Table1[[#This Row],[Upsell $ Per Non-Paying User]]*Table1[[#This Row],[Non-Paying Users]],0)</f>
        <v>0</v>
      </c>
      <c r="R642" t="str" cm="1">
        <f t="array" ref="R642">_xlfn.IFS(Table1[[#This Row],[Current Upsell $]]=0," ",Table1[[#This Row],[Current Upsell $]]&gt;=400,"High",Table1[[#This Row],[Current Upsell $]]&gt;=100,"Medium",Table1[[#This Row],[Current Upsell $]]&lt;100,"Low")</f>
        <v xml:space="preserve"> </v>
      </c>
      <c r="S642" t="str">
        <f>_xlfn.CONCAT(Table1[[#This Row],[Subscription Type]]," ",Table1[[#This Row],[Upsell Priorities ]], " ",TEXT(Table1[[#This Row],[Current Upsell $]],"$#,#"))</f>
        <v>Basic   $</v>
      </c>
      <c r="T642">
        <f>COUNTIF(Table1[Sales Month],Table1[[#This Row],[Sales Month]])</f>
        <v>158</v>
      </c>
    </row>
    <row r="643" spans="1:20" x14ac:dyDescent="0.2">
      <c r="A643">
        <v>100054</v>
      </c>
      <c r="B643" t="s">
        <v>3</v>
      </c>
      <c r="F643">
        <v>0</v>
      </c>
      <c r="G643">
        <v>2</v>
      </c>
      <c r="H643" s="1">
        <v>43983</v>
      </c>
      <c r="I643" s="1">
        <v>44317</v>
      </c>
      <c r="J643">
        <v>11</v>
      </c>
      <c r="K643">
        <v>1</v>
      </c>
      <c r="L643" s="1">
        <v>44228</v>
      </c>
      <c r="M643">
        <v>0</v>
      </c>
      <c r="N643" s="8" cm="1">
        <f t="array" ref="N643">_xlfn.SWITCH(Table1[[#This Row],[Subscription Type]],"Basic",10,"Premium",10,"Business",25,"Enterprise",27)</f>
        <v>10</v>
      </c>
      <c r="O643" s="9">
        <f>IF(Table1[[#This Row],[Number of Users]]-Table1[[#This Row],[Licenses Bought]]&lt;0, 0, Table1[[#This Row],[Number of Users]]-Table1[[#This Row],[Licenses Bought]])</f>
        <v>2</v>
      </c>
      <c r="P643" s="8">
        <f>Table1[[#This Row],[Upsell $ Per Non-Paying User]] * Table1[[#This Row],[Non-Paying Users]]</f>
        <v>20</v>
      </c>
      <c r="Q643">
        <f>IF(Table1[[#This Row],[Sales Month]]=MAX(Table1[Sales Month]),Table1[[#This Row],[Upsell $ Per Non-Paying User]]*Table1[[#This Row],[Non-Paying Users]],0)</f>
        <v>0</v>
      </c>
      <c r="R643" t="str" cm="1">
        <f t="array" ref="R643">_xlfn.IFS(Table1[[#This Row],[Current Upsell $]]=0," ",Table1[[#This Row],[Current Upsell $]]&gt;=400,"High",Table1[[#This Row],[Current Upsell $]]&gt;=100,"Medium",Table1[[#This Row],[Current Upsell $]]&lt;100,"Low")</f>
        <v xml:space="preserve"> </v>
      </c>
      <c r="S643" t="str">
        <f>_xlfn.CONCAT(Table1[[#This Row],[Subscription Type]]," ",Table1[[#This Row],[Upsell Priorities ]], " ",TEXT(Table1[[#This Row],[Current Upsell $]],"$#,#"))</f>
        <v>Basic   $</v>
      </c>
      <c r="T643">
        <f>COUNTIF(Table1[Sales Month],Table1[[#This Row],[Sales Month]])</f>
        <v>175</v>
      </c>
    </row>
    <row r="644" spans="1:20" x14ac:dyDescent="0.2">
      <c r="A644">
        <v>100054</v>
      </c>
      <c r="B644" t="s">
        <v>3</v>
      </c>
      <c r="F644">
        <v>0</v>
      </c>
      <c r="G644">
        <v>2</v>
      </c>
      <c r="H644" s="1">
        <v>43983</v>
      </c>
      <c r="I644" s="1">
        <v>44317</v>
      </c>
      <c r="J644">
        <v>11</v>
      </c>
      <c r="K644">
        <v>1</v>
      </c>
      <c r="L644" s="1">
        <v>44256</v>
      </c>
      <c r="M644">
        <v>0</v>
      </c>
      <c r="N644" s="8" cm="1">
        <f t="array" ref="N644">_xlfn.SWITCH(Table1[[#This Row],[Subscription Type]],"Basic",10,"Premium",10,"Business",25,"Enterprise",27)</f>
        <v>10</v>
      </c>
      <c r="O644" s="9">
        <f>IF(Table1[[#This Row],[Number of Users]]-Table1[[#This Row],[Licenses Bought]]&lt;0, 0, Table1[[#This Row],[Number of Users]]-Table1[[#This Row],[Licenses Bought]])</f>
        <v>2</v>
      </c>
      <c r="P644" s="8">
        <f>Table1[[#This Row],[Upsell $ Per Non-Paying User]] * Table1[[#This Row],[Non-Paying Users]]</f>
        <v>20</v>
      </c>
      <c r="Q644">
        <f>IF(Table1[[#This Row],[Sales Month]]=MAX(Table1[Sales Month]),Table1[[#This Row],[Upsell $ Per Non-Paying User]]*Table1[[#This Row],[Non-Paying Users]],0)</f>
        <v>0</v>
      </c>
      <c r="R644" t="str" cm="1">
        <f t="array" ref="R644">_xlfn.IFS(Table1[[#This Row],[Current Upsell $]]=0," ",Table1[[#This Row],[Current Upsell $]]&gt;=400,"High",Table1[[#This Row],[Current Upsell $]]&gt;=100,"Medium",Table1[[#This Row],[Current Upsell $]]&lt;100,"Low")</f>
        <v xml:space="preserve"> </v>
      </c>
      <c r="S644" t="str">
        <f>_xlfn.CONCAT(Table1[[#This Row],[Subscription Type]]," ",Table1[[#This Row],[Upsell Priorities ]], " ",TEXT(Table1[[#This Row],[Current Upsell $]],"$#,#"))</f>
        <v>Basic   $</v>
      </c>
      <c r="T644">
        <f>COUNTIF(Table1[Sales Month],Table1[[#This Row],[Sales Month]])</f>
        <v>194</v>
      </c>
    </row>
    <row r="645" spans="1:20" x14ac:dyDescent="0.2">
      <c r="A645">
        <v>100054</v>
      </c>
      <c r="B645" t="s">
        <v>3</v>
      </c>
      <c r="F645">
        <v>0</v>
      </c>
      <c r="G645">
        <v>2</v>
      </c>
      <c r="H645" s="1">
        <v>43983</v>
      </c>
      <c r="I645" s="1">
        <v>44317</v>
      </c>
      <c r="J645">
        <v>11</v>
      </c>
      <c r="K645">
        <v>1</v>
      </c>
      <c r="L645" s="1">
        <v>44287</v>
      </c>
      <c r="M645">
        <v>0</v>
      </c>
      <c r="N645" s="8" cm="1">
        <f t="array" ref="N645">_xlfn.SWITCH(Table1[[#This Row],[Subscription Type]],"Basic",10,"Premium",10,"Business",25,"Enterprise",27)</f>
        <v>10</v>
      </c>
      <c r="O645" s="9">
        <f>IF(Table1[[#This Row],[Number of Users]]-Table1[[#This Row],[Licenses Bought]]&lt;0, 0, Table1[[#This Row],[Number of Users]]-Table1[[#This Row],[Licenses Bought]])</f>
        <v>2</v>
      </c>
      <c r="P645" s="8">
        <f>Table1[[#This Row],[Upsell $ Per Non-Paying User]] * Table1[[#This Row],[Non-Paying Users]]</f>
        <v>20</v>
      </c>
      <c r="Q645">
        <f>IF(Table1[[#This Row],[Sales Month]]=MAX(Table1[Sales Month]),Table1[[#This Row],[Upsell $ Per Non-Paying User]]*Table1[[#This Row],[Non-Paying Users]],0)</f>
        <v>0</v>
      </c>
      <c r="R645" t="str" cm="1">
        <f t="array" ref="R645">_xlfn.IFS(Table1[[#This Row],[Current Upsell $]]=0," ",Table1[[#This Row],[Current Upsell $]]&gt;=400,"High",Table1[[#This Row],[Current Upsell $]]&gt;=100,"Medium",Table1[[#This Row],[Current Upsell $]]&lt;100,"Low")</f>
        <v xml:space="preserve"> </v>
      </c>
      <c r="S645" t="str">
        <f>_xlfn.CONCAT(Table1[[#This Row],[Subscription Type]]," ",Table1[[#This Row],[Upsell Priorities ]], " ",TEXT(Table1[[#This Row],[Current Upsell $]],"$#,#"))</f>
        <v>Basic   $</v>
      </c>
      <c r="T645">
        <f>COUNTIF(Table1[Sales Month],Table1[[#This Row],[Sales Month]])</f>
        <v>208</v>
      </c>
    </row>
    <row r="646" spans="1:20" x14ac:dyDescent="0.2">
      <c r="A646">
        <v>100054</v>
      </c>
      <c r="B646" t="s">
        <v>3</v>
      </c>
      <c r="F646">
        <v>0</v>
      </c>
      <c r="G646">
        <v>2</v>
      </c>
      <c r="H646" s="1">
        <v>43983</v>
      </c>
      <c r="I646" s="1">
        <v>44317</v>
      </c>
      <c r="J646">
        <v>11</v>
      </c>
      <c r="K646">
        <v>1</v>
      </c>
      <c r="L646" s="1">
        <v>44317</v>
      </c>
      <c r="M646">
        <v>0</v>
      </c>
      <c r="N646" s="8" cm="1">
        <f t="array" ref="N646">_xlfn.SWITCH(Table1[[#This Row],[Subscription Type]],"Basic",10,"Premium",10,"Business",25,"Enterprise",27)</f>
        <v>10</v>
      </c>
      <c r="O646" s="9">
        <f>IF(Table1[[#This Row],[Number of Users]]-Table1[[#This Row],[Licenses Bought]]&lt;0, 0, Table1[[#This Row],[Number of Users]]-Table1[[#This Row],[Licenses Bought]])</f>
        <v>2</v>
      </c>
      <c r="P646" s="8">
        <f>Table1[[#This Row],[Upsell $ Per Non-Paying User]] * Table1[[#This Row],[Non-Paying Users]]</f>
        <v>20</v>
      </c>
      <c r="Q646">
        <f>IF(Table1[[#This Row],[Sales Month]]=MAX(Table1[Sales Month]),Table1[[#This Row],[Upsell $ Per Non-Paying User]]*Table1[[#This Row],[Non-Paying Users]],0)</f>
        <v>0</v>
      </c>
      <c r="R646" t="str" cm="1">
        <f t="array" ref="R646">_xlfn.IFS(Table1[[#This Row],[Current Upsell $]]=0," ",Table1[[#This Row],[Current Upsell $]]&gt;=400,"High",Table1[[#This Row],[Current Upsell $]]&gt;=100,"Medium",Table1[[#This Row],[Current Upsell $]]&lt;100,"Low")</f>
        <v xml:space="preserve"> </v>
      </c>
      <c r="S646" t="str">
        <f>_xlfn.CONCAT(Table1[[#This Row],[Subscription Type]]," ",Table1[[#This Row],[Upsell Priorities ]], " ",TEXT(Table1[[#This Row],[Current Upsell $]],"$#,#"))</f>
        <v>Basic   $</v>
      </c>
      <c r="T646">
        <f>COUNTIF(Table1[Sales Month],Table1[[#This Row],[Sales Month]])</f>
        <v>249</v>
      </c>
    </row>
    <row r="647" spans="1:20" x14ac:dyDescent="0.2">
      <c r="A647">
        <v>100055</v>
      </c>
      <c r="B647" t="s">
        <v>3</v>
      </c>
      <c r="F647">
        <v>0</v>
      </c>
      <c r="G647">
        <v>1</v>
      </c>
      <c r="H647" s="1">
        <v>43983</v>
      </c>
      <c r="I647" s="1">
        <v>44228</v>
      </c>
      <c r="J647">
        <v>8</v>
      </c>
      <c r="K647">
        <v>4</v>
      </c>
      <c r="L647" s="1">
        <v>43983</v>
      </c>
      <c r="M647">
        <v>0</v>
      </c>
      <c r="N647" s="8" cm="1">
        <f t="array" ref="N647">_xlfn.SWITCH(Table1[[#This Row],[Subscription Type]],"Basic",10,"Premium",10,"Business",25,"Enterprise",27)</f>
        <v>10</v>
      </c>
      <c r="O647" s="9">
        <f>IF(Table1[[#This Row],[Number of Users]]-Table1[[#This Row],[Licenses Bought]]&lt;0, 0, Table1[[#This Row],[Number of Users]]-Table1[[#This Row],[Licenses Bought]])</f>
        <v>1</v>
      </c>
      <c r="P647" s="8">
        <f>Table1[[#This Row],[Upsell $ Per Non-Paying User]] * Table1[[#This Row],[Non-Paying Users]]</f>
        <v>10</v>
      </c>
      <c r="Q647">
        <f>IF(Table1[[#This Row],[Sales Month]]=MAX(Table1[Sales Month]),Table1[[#This Row],[Upsell $ Per Non-Paying User]]*Table1[[#This Row],[Non-Paying Users]],0)</f>
        <v>0</v>
      </c>
      <c r="R647" t="str" cm="1">
        <f t="array" ref="R647">_xlfn.IFS(Table1[[#This Row],[Current Upsell $]]=0," ",Table1[[#This Row],[Current Upsell $]]&gt;=400,"High",Table1[[#This Row],[Current Upsell $]]&gt;=100,"Medium",Table1[[#This Row],[Current Upsell $]]&lt;100,"Low")</f>
        <v xml:space="preserve"> </v>
      </c>
      <c r="S647" t="str">
        <f>_xlfn.CONCAT(Table1[[#This Row],[Subscription Type]]," ",Table1[[#This Row],[Upsell Priorities ]], " ",TEXT(Table1[[#This Row],[Current Upsell $]],"$#,#"))</f>
        <v>Basic   $</v>
      </c>
      <c r="T647">
        <f>COUNTIF(Table1[Sales Month],Table1[[#This Row],[Sales Month]])</f>
        <v>54</v>
      </c>
    </row>
    <row r="648" spans="1:20" x14ac:dyDescent="0.2">
      <c r="A648">
        <v>100055</v>
      </c>
      <c r="B648" t="s">
        <v>3</v>
      </c>
      <c r="F648">
        <v>0</v>
      </c>
      <c r="G648">
        <v>2</v>
      </c>
      <c r="H648" s="1">
        <v>43983</v>
      </c>
      <c r="I648" s="1">
        <v>44228</v>
      </c>
      <c r="J648">
        <v>8</v>
      </c>
      <c r="K648">
        <v>4</v>
      </c>
      <c r="L648" s="1">
        <v>44013</v>
      </c>
      <c r="M648">
        <v>0</v>
      </c>
      <c r="N648" s="8" cm="1">
        <f t="array" ref="N648">_xlfn.SWITCH(Table1[[#This Row],[Subscription Type]],"Basic",10,"Premium",10,"Business",25,"Enterprise",27)</f>
        <v>10</v>
      </c>
      <c r="O648" s="9">
        <f>IF(Table1[[#This Row],[Number of Users]]-Table1[[#This Row],[Licenses Bought]]&lt;0, 0, Table1[[#This Row],[Number of Users]]-Table1[[#This Row],[Licenses Bought]])</f>
        <v>2</v>
      </c>
      <c r="P648" s="8">
        <f>Table1[[#This Row],[Upsell $ Per Non-Paying User]] * Table1[[#This Row],[Non-Paying Users]]</f>
        <v>20</v>
      </c>
      <c r="Q648">
        <f>IF(Table1[[#This Row],[Sales Month]]=MAX(Table1[Sales Month]),Table1[[#This Row],[Upsell $ Per Non-Paying User]]*Table1[[#This Row],[Non-Paying Users]],0)</f>
        <v>0</v>
      </c>
      <c r="R648" t="str" cm="1">
        <f t="array" ref="R648">_xlfn.IFS(Table1[[#This Row],[Current Upsell $]]=0," ",Table1[[#This Row],[Current Upsell $]]&gt;=400,"High",Table1[[#This Row],[Current Upsell $]]&gt;=100,"Medium",Table1[[#This Row],[Current Upsell $]]&lt;100,"Low")</f>
        <v xml:space="preserve"> </v>
      </c>
      <c r="S648" t="str">
        <f>_xlfn.CONCAT(Table1[[#This Row],[Subscription Type]]," ",Table1[[#This Row],[Upsell Priorities ]], " ",TEXT(Table1[[#This Row],[Current Upsell $]],"$#,#"))</f>
        <v>Basic   $</v>
      </c>
      <c r="T648">
        <f>COUNTIF(Table1[Sales Month],Table1[[#This Row],[Sales Month]])</f>
        <v>76</v>
      </c>
    </row>
    <row r="649" spans="1:20" x14ac:dyDescent="0.2">
      <c r="A649">
        <v>100055</v>
      </c>
      <c r="B649" t="s">
        <v>3</v>
      </c>
      <c r="F649">
        <v>0</v>
      </c>
      <c r="G649">
        <v>2</v>
      </c>
      <c r="H649" s="1">
        <v>43983</v>
      </c>
      <c r="I649" s="1">
        <v>44228</v>
      </c>
      <c r="J649">
        <v>8</v>
      </c>
      <c r="K649">
        <v>4</v>
      </c>
      <c r="L649" s="1">
        <v>44044</v>
      </c>
      <c r="M649">
        <v>0</v>
      </c>
      <c r="N649" s="8" cm="1">
        <f t="array" ref="N649">_xlfn.SWITCH(Table1[[#This Row],[Subscription Type]],"Basic",10,"Premium",10,"Business",25,"Enterprise",27)</f>
        <v>10</v>
      </c>
      <c r="O649" s="9">
        <f>IF(Table1[[#This Row],[Number of Users]]-Table1[[#This Row],[Licenses Bought]]&lt;0, 0, Table1[[#This Row],[Number of Users]]-Table1[[#This Row],[Licenses Bought]])</f>
        <v>2</v>
      </c>
      <c r="P649" s="8">
        <f>Table1[[#This Row],[Upsell $ Per Non-Paying User]] * Table1[[#This Row],[Non-Paying Users]]</f>
        <v>20</v>
      </c>
      <c r="Q649">
        <f>IF(Table1[[#This Row],[Sales Month]]=MAX(Table1[Sales Month]),Table1[[#This Row],[Upsell $ Per Non-Paying User]]*Table1[[#This Row],[Non-Paying Users]],0)</f>
        <v>0</v>
      </c>
      <c r="R649" t="str" cm="1">
        <f t="array" ref="R649">_xlfn.IFS(Table1[[#This Row],[Current Upsell $]]=0," ",Table1[[#This Row],[Current Upsell $]]&gt;=400,"High",Table1[[#This Row],[Current Upsell $]]&gt;=100,"Medium",Table1[[#This Row],[Current Upsell $]]&lt;100,"Low")</f>
        <v xml:space="preserve"> </v>
      </c>
      <c r="S649" t="str">
        <f>_xlfn.CONCAT(Table1[[#This Row],[Subscription Type]]," ",Table1[[#This Row],[Upsell Priorities ]], " ",TEXT(Table1[[#This Row],[Current Upsell $]],"$#,#"))</f>
        <v>Basic   $</v>
      </c>
      <c r="T649">
        <f>COUNTIF(Table1[Sales Month],Table1[[#This Row],[Sales Month]])</f>
        <v>104</v>
      </c>
    </row>
    <row r="650" spans="1:20" x14ac:dyDescent="0.2">
      <c r="A650">
        <v>100055</v>
      </c>
      <c r="B650" t="s">
        <v>3</v>
      </c>
      <c r="F650">
        <v>0</v>
      </c>
      <c r="G650">
        <v>1</v>
      </c>
      <c r="H650" s="1">
        <v>43983</v>
      </c>
      <c r="I650" s="1">
        <v>44228</v>
      </c>
      <c r="J650">
        <v>8</v>
      </c>
      <c r="K650">
        <v>4</v>
      </c>
      <c r="L650" s="1">
        <v>44075</v>
      </c>
      <c r="M650">
        <v>0</v>
      </c>
      <c r="N650" s="8" cm="1">
        <f t="array" ref="N650">_xlfn.SWITCH(Table1[[#This Row],[Subscription Type]],"Basic",10,"Premium",10,"Business",25,"Enterprise",27)</f>
        <v>10</v>
      </c>
      <c r="O650" s="9">
        <f>IF(Table1[[#This Row],[Number of Users]]-Table1[[#This Row],[Licenses Bought]]&lt;0, 0, Table1[[#This Row],[Number of Users]]-Table1[[#This Row],[Licenses Bought]])</f>
        <v>1</v>
      </c>
      <c r="P650" s="8">
        <f>Table1[[#This Row],[Upsell $ Per Non-Paying User]] * Table1[[#This Row],[Non-Paying Users]]</f>
        <v>10</v>
      </c>
      <c r="Q650">
        <f>IF(Table1[[#This Row],[Sales Month]]=MAX(Table1[Sales Month]),Table1[[#This Row],[Upsell $ Per Non-Paying User]]*Table1[[#This Row],[Non-Paying Users]],0)</f>
        <v>0</v>
      </c>
      <c r="R650" t="str" cm="1">
        <f t="array" ref="R650">_xlfn.IFS(Table1[[#This Row],[Current Upsell $]]=0," ",Table1[[#This Row],[Current Upsell $]]&gt;=400,"High",Table1[[#This Row],[Current Upsell $]]&gt;=100,"Medium",Table1[[#This Row],[Current Upsell $]]&lt;100,"Low")</f>
        <v xml:space="preserve"> </v>
      </c>
      <c r="S650" t="str">
        <f>_xlfn.CONCAT(Table1[[#This Row],[Subscription Type]]," ",Table1[[#This Row],[Upsell Priorities ]], " ",TEXT(Table1[[#This Row],[Current Upsell $]],"$#,#"))</f>
        <v>Basic   $</v>
      </c>
      <c r="T650">
        <f>COUNTIF(Table1[Sales Month],Table1[[#This Row],[Sales Month]])</f>
        <v>137</v>
      </c>
    </row>
    <row r="651" spans="1:20" x14ac:dyDescent="0.2">
      <c r="A651">
        <v>100055</v>
      </c>
      <c r="B651" t="s">
        <v>3</v>
      </c>
      <c r="F651">
        <v>0</v>
      </c>
      <c r="G651">
        <v>2</v>
      </c>
      <c r="H651" s="1">
        <v>43983</v>
      </c>
      <c r="I651" s="1">
        <v>44228</v>
      </c>
      <c r="J651">
        <v>8</v>
      </c>
      <c r="K651">
        <v>4</v>
      </c>
      <c r="L651" s="1">
        <v>44105</v>
      </c>
      <c r="M651">
        <v>0</v>
      </c>
      <c r="N651" s="8" cm="1">
        <f t="array" ref="N651">_xlfn.SWITCH(Table1[[#This Row],[Subscription Type]],"Basic",10,"Premium",10,"Business",25,"Enterprise",27)</f>
        <v>10</v>
      </c>
      <c r="O651" s="9">
        <f>IF(Table1[[#This Row],[Number of Users]]-Table1[[#This Row],[Licenses Bought]]&lt;0, 0, Table1[[#This Row],[Number of Users]]-Table1[[#This Row],[Licenses Bought]])</f>
        <v>2</v>
      </c>
      <c r="P651" s="8">
        <f>Table1[[#This Row],[Upsell $ Per Non-Paying User]] * Table1[[#This Row],[Non-Paying Users]]</f>
        <v>20</v>
      </c>
      <c r="Q651">
        <f>IF(Table1[[#This Row],[Sales Month]]=MAX(Table1[Sales Month]),Table1[[#This Row],[Upsell $ Per Non-Paying User]]*Table1[[#This Row],[Non-Paying Users]],0)</f>
        <v>0</v>
      </c>
      <c r="R651" t="str" cm="1">
        <f t="array" ref="R651">_xlfn.IFS(Table1[[#This Row],[Current Upsell $]]=0," ",Table1[[#This Row],[Current Upsell $]]&gt;=400,"High",Table1[[#This Row],[Current Upsell $]]&gt;=100,"Medium",Table1[[#This Row],[Current Upsell $]]&lt;100,"Low")</f>
        <v xml:space="preserve"> </v>
      </c>
      <c r="S651" t="str">
        <f>_xlfn.CONCAT(Table1[[#This Row],[Subscription Type]]," ",Table1[[#This Row],[Upsell Priorities ]], " ",TEXT(Table1[[#This Row],[Current Upsell $]],"$#,#"))</f>
        <v>Basic   $</v>
      </c>
      <c r="T651">
        <f>COUNTIF(Table1[Sales Month],Table1[[#This Row],[Sales Month]])</f>
        <v>147</v>
      </c>
    </row>
    <row r="652" spans="1:20" x14ac:dyDescent="0.2">
      <c r="A652">
        <v>100055</v>
      </c>
      <c r="B652" t="s">
        <v>3</v>
      </c>
      <c r="F652">
        <v>0</v>
      </c>
      <c r="G652">
        <v>2</v>
      </c>
      <c r="H652" s="1">
        <v>43983</v>
      </c>
      <c r="I652" s="1">
        <v>44228</v>
      </c>
      <c r="J652">
        <v>8</v>
      </c>
      <c r="K652">
        <v>4</v>
      </c>
      <c r="L652" s="1">
        <v>44136</v>
      </c>
      <c r="M652">
        <v>0</v>
      </c>
      <c r="N652" s="8" cm="1">
        <f t="array" ref="N652">_xlfn.SWITCH(Table1[[#This Row],[Subscription Type]],"Basic",10,"Premium",10,"Business",25,"Enterprise",27)</f>
        <v>10</v>
      </c>
      <c r="O652" s="9">
        <f>IF(Table1[[#This Row],[Number of Users]]-Table1[[#This Row],[Licenses Bought]]&lt;0, 0, Table1[[#This Row],[Number of Users]]-Table1[[#This Row],[Licenses Bought]])</f>
        <v>2</v>
      </c>
      <c r="P652" s="8">
        <f>Table1[[#This Row],[Upsell $ Per Non-Paying User]] * Table1[[#This Row],[Non-Paying Users]]</f>
        <v>20</v>
      </c>
      <c r="Q652">
        <f>IF(Table1[[#This Row],[Sales Month]]=MAX(Table1[Sales Month]),Table1[[#This Row],[Upsell $ Per Non-Paying User]]*Table1[[#This Row],[Non-Paying Users]],0)</f>
        <v>0</v>
      </c>
      <c r="R652" t="str" cm="1">
        <f t="array" ref="R652">_xlfn.IFS(Table1[[#This Row],[Current Upsell $]]=0," ",Table1[[#This Row],[Current Upsell $]]&gt;=400,"High",Table1[[#This Row],[Current Upsell $]]&gt;=100,"Medium",Table1[[#This Row],[Current Upsell $]]&lt;100,"Low")</f>
        <v xml:space="preserve"> </v>
      </c>
      <c r="S652" t="str">
        <f>_xlfn.CONCAT(Table1[[#This Row],[Subscription Type]]," ",Table1[[#This Row],[Upsell Priorities ]], " ",TEXT(Table1[[#This Row],[Current Upsell $]],"$#,#"))</f>
        <v>Basic   $</v>
      </c>
      <c r="T652">
        <f>COUNTIF(Table1[Sales Month],Table1[[#This Row],[Sales Month]])</f>
        <v>146</v>
      </c>
    </row>
    <row r="653" spans="1:20" x14ac:dyDescent="0.2">
      <c r="A653">
        <v>100055</v>
      </c>
      <c r="B653" t="s">
        <v>3</v>
      </c>
      <c r="F653">
        <v>0</v>
      </c>
      <c r="G653">
        <v>2</v>
      </c>
      <c r="H653" s="1">
        <v>43983</v>
      </c>
      <c r="I653" s="1">
        <v>44228</v>
      </c>
      <c r="J653">
        <v>8</v>
      </c>
      <c r="K653">
        <v>4</v>
      </c>
      <c r="L653" s="1">
        <v>44166</v>
      </c>
      <c r="M653">
        <v>0</v>
      </c>
      <c r="N653" s="8" cm="1">
        <f t="array" ref="N653">_xlfn.SWITCH(Table1[[#This Row],[Subscription Type]],"Basic",10,"Premium",10,"Business",25,"Enterprise",27)</f>
        <v>10</v>
      </c>
      <c r="O653" s="9">
        <f>IF(Table1[[#This Row],[Number of Users]]-Table1[[#This Row],[Licenses Bought]]&lt;0, 0, Table1[[#This Row],[Number of Users]]-Table1[[#This Row],[Licenses Bought]])</f>
        <v>2</v>
      </c>
      <c r="P653" s="8">
        <f>Table1[[#This Row],[Upsell $ Per Non-Paying User]] * Table1[[#This Row],[Non-Paying Users]]</f>
        <v>20</v>
      </c>
      <c r="Q653">
        <f>IF(Table1[[#This Row],[Sales Month]]=MAX(Table1[Sales Month]),Table1[[#This Row],[Upsell $ Per Non-Paying User]]*Table1[[#This Row],[Non-Paying Users]],0)</f>
        <v>0</v>
      </c>
      <c r="R653" t="str" cm="1">
        <f t="array" ref="R653">_xlfn.IFS(Table1[[#This Row],[Current Upsell $]]=0," ",Table1[[#This Row],[Current Upsell $]]&gt;=400,"High",Table1[[#This Row],[Current Upsell $]]&gt;=100,"Medium",Table1[[#This Row],[Current Upsell $]]&lt;100,"Low")</f>
        <v xml:space="preserve"> </v>
      </c>
      <c r="S653" t="str">
        <f>_xlfn.CONCAT(Table1[[#This Row],[Subscription Type]]," ",Table1[[#This Row],[Upsell Priorities ]], " ",TEXT(Table1[[#This Row],[Current Upsell $]],"$#,#"))</f>
        <v>Basic   $</v>
      </c>
      <c r="T653">
        <f>COUNTIF(Table1[Sales Month],Table1[[#This Row],[Sales Month]])</f>
        <v>153</v>
      </c>
    </row>
    <row r="654" spans="1:20" x14ac:dyDescent="0.2">
      <c r="A654">
        <v>100055</v>
      </c>
      <c r="B654" t="s">
        <v>3</v>
      </c>
      <c r="F654">
        <v>0</v>
      </c>
      <c r="G654">
        <v>2</v>
      </c>
      <c r="H654" s="1">
        <v>43983</v>
      </c>
      <c r="I654" s="1">
        <v>44228</v>
      </c>
      <c r="J654">
        <v>8</v>
      </c>
      <c r="K654">
        <v>4</v>
      </c>
      <c r="L654" s="1">
        <v>44197</v>
      </c>
      <c r="M654">
        <v>0</v>
      </c>
      <c r="N654" s="8" cm="1">
        <f t="array" ref="N654">_xlfn.SWITCH(Table1[[#This Row],[Subscription Type]],"Basic",10,"Premium",10,"Business",25,"Enterprise",27)</f>
        <v>10</v>
      </c>
      <c r="O654" s="9">
        <f>IF(Table1[[#This Row],[Number of Users]]-Table1[[#This Row],[Licenses Bought]]&lt;0, 0, Table1[[#This Row],[Number of Users]]-Table1[[#This Row],[Licenses Bought]])</f>
        <v>2</v>
      </c>
      <c r="P654" s="8">
        <f>Table1[[#This Row],[Upsell $ Per Non-Paying User]] * Table1[[#This Row],[Non-Paying Users]]</f>
        <v>20</v>
      </c>
      <c r="Q654">
        <f>IF(Table1[[#This Row],[Sales Month]]=MAX(Table1[Sales Month]),Table1[[#This Row],[Upsell $ Per Non-Paying User]]*Table1[[#This Row],[Non-Paying Users]],0)</f>
        <v>0</v>
      </c>
      <c r="R654" t="str" cm="1">
        <f t="array" ref="R654">_xlfn.IFS(Table1[[#This Row],[Current Upsell $]]=0," ",Table1[[#This Row],[Current Upsell $]]&gt;=400,"High",Table1[[#This Row],[Current Upsell $]]&gt;=100,"Medium",Table1[[#This Row],[Current Upsell $]]&lt;100,"Low")</f>
        <v xml:space="preserve"> </v>
      </c>
      <c r="S654" t="str">
        <f>_xlfn.CONCAT(Table1[[#This Row],[Subscription Type]]," ",Table1[[#This Row],[Upsell Priorities ]], " ",TEXT(Table1[[#This Row],[Current Upsell $]],"$#,#"))</f>
        <v>Basic   $</v>
      </c>
      <c r="T654">
        <f>COUNTIF(Table1[Sales Month],Table1[[#This Row],[Sales Month]])</f>
        <v>158</v>
      </c>
    </row>
    <row r="655" spans="1:20" x14ac:dyDescent="0.2">
      <c r="A655">
        <v>100055</v>
      </c>
      <c r="B655" t="s">
        <v>3</v>
      </c>
      <c r="F655">
        <v>0</v>
      </c>
      <c r="G655">
        <v>2</v>
      </c>
      <c r="H655" s="1">
        <v>43983</v>
      </c>
      <c r="I655" s="1">
        <v>44228</v>
      </c>
      <c r="J655">
        <v>8</v>
      </c>
      <c r="K655">
        <v>4</v>
      </c>
      <c r="L655" s="1">
        <v>44228</v>
      </c>
      <c r="M655">
        <v>0</v>
      </c>
      <c r="N655" s="8" cm="1">
        <f t="array" ref="N655">_xlfn.SWITCH(Table1[[#This Row],[Subscription Type]],"Basic",10,"Premium",10,"Business",25,"Enterprise",27)</f>
        <v>10</v>
      </c>
      <c r="O655" s="9">
        <f>IF(Table1[[#This Row],[Number of Users]]-Table1[[#This Row],[Licenses Bought]]&lt;0, 0, Table1[[#This Row],[Number of Users]]-Table1[[#This Row],[Licenses Bought]])</f>
        <v>2</v>
      </c>
      <c r="P655" s="8">
        <f>Table1[[#This Row],[Upsell $ Per Non-Paying User]] * Table1[[#This Row],[Non-Paying Users]]</f>
        <v>20</v>
      </c>
      <c r="Q655">
        <f>IF(Table1[[#This Row],[Sales Month]]=MAX(Table1[Sales Month]),Table1[[#This Row],[Upsell $ Per Non-Paying User]]*Table1[[#This Row],[Non-Paying Users]],0)</f>
        <v>0</v>
      </c>
      <c r="R655" t="str" cm="1">
        <f t="array" ref="R655">_xlfn.IFS(Table1[[#This Row],[Current Upsell $]]=0," ",Table1[[#This Row],[Current Upsell $]]&gt;=400,"High",Table1[[#This Row],[Current Upsell $]]&gt;=100,"Medium",Table1[[#This Row],[Current Upsell $]]&lt;100,"Low")</f>
        <v xml:space="preserve"> </v>
      </c>
      <c r="S655" t="str">
        <f>_xlfn.CONCAT(Table1[[#This Row],[Subscription Type]]," ",Table1[[#This Row],[Upsell Priorities ]], " ",TEXT(Table1[[#This Row],[Current Upsell $]],"$#,#"))</f>
        <v>Basic   $</v>
      </c>
      <c r="T655">
        <f>COUNTIF(Table1[Sales Month],Table1[[#This Row],[Sales Month]])</f>
        <v>175</v>
      </c>
    </row>
    <row r="656" spans="1:20" x14ac:dyDescent="0.2">
      <c r="A656">
        <v>100056</v>
      </c>
      <c r="B656" t="s">
        <v>3</v>
      </c>
      <c r="D656" s="1"/>
      <c r="E656" s="1"/>
      <c r="F656">
        <v>0</v>
      </c>
      <c r="G656">
        <v>2</v>
      </c>
      <c r="H656" s="1">
        <v>43983</v>
      </c>
      <c r="I656" s="1">
        <v>44378</v>
      </c>
      <c r="J656">
        <v>13</v>
      </c>
      <c r="K656">
        <v>0</v>
      </c>
      <c r="L656" s="1">
        <v>43983</v>
      </c>
      <c r="M656">
        <v>0</v>
      </c>
      <c r="N656" s="8" cm="1">
        <f t="array" ref="N656">_xlfn.SWITCH(Table1[[#This Row],[Subscription Type]],"Basic",10,"Premium",10,"Business",25,"Enterprise",27)</f>
        <v>10</v>
      </c>
      <c r="O656" s="9">
        <f>IF(Table1[[#This Row],[Number of Users]]-Table1[[#This Row],[Licenses Bought]]&lt;0, 0, Table1[[#This Row],[Number of Users]]-Table1[[#This Row],[Licenses Bought]])</f>
        <v>2</v>
      </c>
      <c r="P656" s="8">
        <f>Table1[[#This Row],[Upsell $ Per Non-Paying User]] * Table1[[#This Row],[Non-Paying Users]]</f>
        <v>20</v>
      </c>
      <c r="Q656">
        <f>IF(Table1[[#This Row],[Sales Month]]=MAX(Table1[Sales Month]),Table1[[#This Row],[Upsell $ Per Non-Paying User]]*Table1[[#This Row],[Non-Paying Users]],0)</f>
        <v>0</v>
      </c>
      <c r="R656" t="str" cm="1">
        <f t="array" ref="R656">_xlfn.IFS(Table1[[#This Row],[Current Upsell $]]=0," ",Table1[[#This Row],[Current Upsell $]]&gt;=400,"High",Table1[[#This Row],[Current Upsell $]]&gt;=100,"Medium",Table1[[#This Row],[Current Upsell $]]&lt;100,"Low")</f>
        <v xml:space="preserve"> </v>
      </c>
      <c r="S656" t="str">
        <f>_xlfn.CONCAT(Table1[[#This Row],[Subscription Type]]," ",Table1[[#This Row],[Upsell Priorities ]], " ",TEXT(Table1[[#This Row],[Current Upsell $]],"$#,#"))</f>
        <v>Basic   $</v>
      </c>
      <c r="T656">
        <f>COUNTIF(Table1[Sales Month],Table1[[#This Row],[Sales Month]])</f>
        <v>54</v>
      </c>
    </row>
    <row r="657" spans="1:20" x14ac:dyDescent="0.2">
      <c r="A657">
        <v>100056</v>
      </c>
      <c r="B657" t="s">
        <v>0</v>
      </c>
      <c r="D657" s="1"/>
      <c r="E657" s="1"/>
      <c r="F657">
        <v>1</v>
      </c>
      <c r="G657">
        <v>2</v>
      </c>
      <c r="H657" s="1">
        <v>43983</v>
      </c>
      <c r="I657" s="1">
        <v>44378</v>
      </c>
      <c r="J657">
        <v>13</v>
      </c>
      <c r="K657">
        <v>0</v>
      </c>
      <c r="L657" s="1">
        <v>44013</v>
      </c>
      <c r="M657">
        <v>10</v>
      </c>
      <c r="N657" s="8" cm="1">
        <f t="array" ref="N657">_xlfn.SWITCH(Table1[[#This Row],[Subscription Type]],"Basic",10,"Premium",10,"Business",25,"Enterprise",27)</f>
        <v>10</v>
      </c>
      <c r="O657" s="9">
        <f>IF(Table1[[#This Row],[Number of Users]]-Table1[[#This Row],[Licenses Bought]]&lt;0, 0, Table1[[#This Row],[Number of Users]]-Table1[[#This Row],[Licenses Bought]])</f>
        <v>1</v>
      </c>
      <c r="P657" s="8">
        <f>Table1[[#This Row],[Upsell $ Per Non-Paying User]] * Table1[[#This Row],[Non-Paying Users]]</f>
        <v>10</v>
      </c>
      <c r="Q657">
        <f>IF(Table1[[#This Row],[Sales Month]]=MAX(Table1[Sales Month]),Table1[[#This Row],[Upsell $ Per Non-Paying User]]*Table1[[#This Row],[Non-Paying Users]],0)</f>
        <v>0</v>
      </c>
      <c r="R657" t="str" cm="1">
        <f t="array" ref="R657">_xlfn.IFS(Table1[[#This Row],[Current Upsell $]]=0," ",Table1[[#This Row],[Current Upsell $]]&gt;=400,"High",Table1[[#This Row],[Current Upsell $]]&gt;=100,"Medium",Table1[[#This Row],[Current Upsell $]]&lt;100,"Low")</f>
        <v xml:space="preserve"> </v>
      </c>
      <c r="S657" t="str">
        <f>_xlfn.CONCAT(Table1[[#This Row],[Subscription Type]]," ",Table1[[#This Row],[Upsell Priorities ]], " ",TEXT(Table1[[#This Row],[Current Upsell $]],"$#,#"))</f>
        <v>Premium   $</v>
      </c>
      <c r="T657">
        <f>COUNTIF(Table1[Sales Month],Table1[[#This Row],[Sales Month]])</f>
        <v>76</v>
      </c>
    </row>
    <row r="658" spans="1:20" x14ac:dyDescent="0.2">
      <c r="A658">
        <v>100056</v>
      </c>
      <c r="B658" t="s">
        <v>0</v>
      </c>
      <c r="D658" s="1"/>
      <c r="E658" s="1"/>
      <c r="F658">
        <v>1</v>
      </c>
      <c r="G658">
        <v>2</v>
      </c>
      <c r="H658" s="1">
        <v>43983</v>
      </c>
      <c r="I658" s="1">
        <v>44378</v>
      </c>
      <c r="J658">
        <v>13</v>
      </c>
      <c r="K658">
        <v>0</v>
      </c>
      <c r="L658" s="1">
        <v>44044</v>
      </c>
      <c r="M658">
        <v>10</v>
      </c>
      <c r="N658" s="8" cm="1">
        <f t="array" ref="N658">_xlfn.SWITCH(Table1[[#This Row],[Subscription Type]],"Basic",10,"Premium",10,"Business",25,"Enterprise",27)</f>
        <v>10</v>
      </c>
      <c r="O658" s="9">
        <f>IF(Table1[[#This Row],[Number of Users]]-Table1[[#This Row],[Licenses Bought]]&lt;0, 0, Table1[[#This Row],[Number of Users]]-Table1[[#This Row],[Licenses Bought]])</f>
        <v>1</v>
      </c>
      <c r="P658" s="8">
        <f>Table1[[#This Row],[Upsell $ Per Non-Paying User]] * Table1[[#This Row],[Non-Paying Users]]</f>
        <v>10</v>
      </c>
      <c r="Q658">
        <f>IF(Table1[[#This Row],[Sales Month]]=MAX(Table1[Sales Month]),Table1[[#This Row],[Upsell $ Per Non-Paying User]]*Table1[[#This Row],[Non-Paying Users]],0)</f>
        <v>0</v>
      </c>
      <c r="R658" t="str" cm="1">
        <f t="array" ref="R658">_xlfn.IFS(Table1[[#This Row],[Current Upsell $]]=0," ",Table1[[#This Row],[Current Upsell $]]&gt;=400,"High",Table1[[#This Row],[Current Upsell $]]&gt;=100,"Medium",Table1[[#This Row],[Current Upsell $]]&lt;100,"Low")</f>
        <v xml:space="preserve"> </v>
      </c>
      <c r="S658" t="str">
        <f>_xlfn.CONCAT(Table1[[#This Row],[Subscription Type]]," ",Table1[[#This Row],[Upsell Priorities ]], " ",TEXT(Table1[[#This Row],[Current Upsell $]],"$#,#"))</f>
        <v>Premium   $</v>
      </c>
      <c r="T658">
        <f>COUNTIF(Table1[Sales Month],Table1[[#This Row],[Sales Month]])</f>
        <v>104</v>
      </c>
    </row>
    <row r="659" spans="1:20" x14ac:dyDescent="0.2">
      <c r="A659">
        <v>100056</v>
      </c>
      <c r="B659" t="s">
        <v>0</v>
      </c>
      <c r="D659" s="1"/>
      <c r="E659" s="1"/>
      <c r="F659">
        <v>1</v>
      </c>
      <c r="G659">
        <v>2</v>
      </c>
      <c r="H659" s="1">
        <v>43983</v>
      </c>
      <c r="I659" s="1">
        <v>44378</v>
      </c>
      <c r="J659">
        <v>13</v>
      </c>
      <c r="K659">
        <v>0</v>
      </c>
      <c r="L659" s="1">
        <v>44075</v>
      </c>
      <c r="M659">
        <v>10</v>
      </c>
      <c r="N659" s="8" cm="1">
        <f t="array" ref="N659">_xlfn.SWITCH(Table1[[#This Row],[Subscription Type]],"Basic",10,"Premium",10,"Business",25,"Enterprise",27)</f>
        <v>10</v>
      </c>
      <c r="O659" s="9">
        <f>IF(Table1[[#This Row],[Number of Users]]-Table1[[#This Row],[Licenses Bought]]&lt;0, 0, Table1[[#This Row],[Number of Users]]-Table1[[#This Row],[Licenses Bought]])</f>
        <v>1</v>
      </c>
      <c r="P659" s="8">
        <f>Table1[[#This Row],[Upsell $ Per Non-Paying User]] * Table1[[#This Row],[Non-Paying Users]]</f>
        <v>10</v>
      </c>
      <c r="Q659">
        <f>IF(Table1[[#This Row],[Sales Month]]=MAX(Table1[Sales Month]),Table1[[#This Row],[Upsell $ Per Non-Paying User]]*Table1[[#This Row],[Non-Paying Users]],0)</f>
        <v>0</v>
      </c>
      <c r="R659" t="str" cm="1">
        <f t="array" ref="R659">_xlfn.IFS(Table1[[#This Row],[Current Upsell $]]=0," ",Table1[[#This Row],[Current Upsell $]]&gt;=400,"High",Table1[[#This Row],[Current Upsell $]]&gt;=100,"Medium",Table1[[#This Row],[Current Upsell $]]&lt;100,"Low")</f>
        <v xml:space="preserve"> </v>
      </c>
      <c r="S659" t="str">
        <f>_xlfn.CONCAT(Table1[[#This Row],[Subscription Type]]," ",Table1[[#This Row],[Upsell Priorities ]], " ",TEXT(Table1[[#This Row],[Current Upsell $]],"$#,#"))</f>
        <v>Premium   $</v>
      </c>
      <c r="T659">
        <f>COUNTIF(Table1[Sales Month],Table1[[#This Row],[Sales Month]])</f>
        <v>137</v>
      </c>
    </row>
    <row r="660" spans="1:20" x14ac:dyDescent="0.2">
      <c r="A660">
        <v>100056</v>
      </c>
      <c r="B660" t="s">
        <v>0</v>
      </c>
      <c r="D660" s="1"/>
      <c r="E660" s="1"/>
      <c r="F660">
        <v>1</v>
      </c>
      <c r="G660">
        <v>2</v>
      </c>
      <c r="H660" s="1">
        <v>43983</v>
      </c>
      <c r="I660" s="1">
        <v>44378</v>
      </c>
      <c r="J660">
        <v>13</v>
      </c>
      <c r="K660">
        <v>0</v>
      </c>
      <c r="L660" s="1">
        <v>44105</v>
      </c>
      <c r="M660">
        <v>10</v>
      </c>
      <c r="N660" s="8" cm="1">
        <f t="array" ref="N660">_xlfn.SWITCH(Table1[[#This Row],[Subscription Type]],"Basic",10,"Premium",10,"Business",25,"Enterprise",27)</f>
        <v>10</v>
      </c>
      <c r="O660" s="9">
        <f>IF(Table1[[#This Row],[Number of Users]]-Table1[[#This Row],[Licenses Bought]]&lt;0, 0, Table1[[#This Row],[Number of Users]]-Table1[[#This Row],[Licenses Bought]])</f>
        <v>1</v>
      </c>
      <c r="P660" s="8">
        <f>Table1[[#This Row],[Upsell $ Per Non-Paying User]] * Table1[[#This Row],[Non-Paying Users]]</f>
        <v>10</v>
      </c>
      <c r="Q660">
        <f>IF(Table1[[#This Row],[Sales Month]]=MAX(Table1[Sales Month]),Table1[[#This Row],[Upsell $ Per Non-Paying User]]*Table1[[#This Row],[Non-Paying Users]],0)</f>
        <v>0</v>
      </c>
      <c r="R660" t="str" cm="1">
        <f t="array" ref="R660">_xlfn.IFS(Table1[[#This Row],[Current Upsell $]]=0," ",Table1[[#This Row],[Current Upsell $]]&gt;=400,"High",Table1[[#This Row],[Current Upsell $]]&gt;=100,"Medium",Table1[[#This Row],[Current Upsell $]]&lt;100,"Low")</f>
        <v xml:space="preserve"> </v>
      </c>
      <c r="S660" t="str">
        <f>_xlfn.CONCAT(Table1[[#This Row],[Subscription Type]]," ",Table1[[#This Row],[Upsell Priorities ]], " ",TEXT(Table1[[#This Row],[Current Upsell $]],"$#,#"))</f>
        <v>Premium   $</v>
      </c>
      <c r="T660">
        <f>COUNTIF(Table1[Sales Month],Table1[[#This Row],[Sales Month]])</f>
        <v>147</v>
      </c>
    </row>
    <row r="661" spans="1:20" x14ac:dyDescent="0.2">
      <c r="A661">
        <v>100056</v>
      </c>
      <c r="B661" t="s">
        <v>0</v>
      </c>
      <c r="D661" s="1"/>
      <c r="E661" s="1"/>
      <c r="F661">
        <v>1</v>
      </c>
      <c r="G661">
        <v>2</v>
      </c>
      <c r="H661" s="1">
        <v>43983</v>
      </c>
      <c r="I661" s="1">
        <v>44378</v>
      </c>
      <c r="J661">
        <v>13</v>
      </c>
      <c r="K661">
        <v>0</v>
      </c>
      <c r="L661" s="1">
        <v>44136</v>
      </c>
      <c r="M661">
        <v>10</v>
      </c>
      <c r="N661" s="8" cm="1">
        <f t="array" ref="N661">_xlfn.SWITCH(Table1[[#This Row],[Subscription Type]],"Basic",10,"Premium",10,"Business",25,"Enterprise",27)</f>
        <v>10</v>
      </c>
      <c r="O661" s="9">
        <f>IF(Table1[[#This Row],[Number of Users]]-Table1[[#This Row],[Licenses Bought]]&lt;0, 0, Table1[[#This Row],[Number of Users]]-Table1[[#This Row],[Licenses Bought]])</f>
        <v>1</v>
      </c>
      <c r="P661" s="8">
        <f>Table1[[#This Row],[Upsell $ Per Non-Paying User]] * Table1[[#This Row],[Non-Paying Users]]</f>
        <v>10</v>
      </c>
      <c r="Q661">
        <f>IF(Table1[[#This Row],[Sales Month]]=MAX(Table1[Sales Month]),Table1[[#This Row],[Upsell $ Per Non-Paying User]]*Table1[[#This Row],[Non-Paying Users]],0)</f>
        <v>0</v>
      </c>
      <c r="R661" t="str" cm="1">
        <f t="array" ref="R661">_xlfn.IFS(Table1[[#This Row],[Current Upsell $]]=0," ",Table1[[#This Row],[Current Upsell $]]&gt;=400,"High",Table1[[#This Row],[Current Upsell $]]&gt;=100,"Medium",Table1[[#This Row],[Current Upsell $]]&lt;100,"Low")</f>
        <v xml:space="preserve"> </v>
      </c>
      <c r="S661" t="str">
        <f>_xlfn.CONCAT(Table1[[#This Row],[Subscription Type]]," ",Table1[[#This Row],[Upsell Priorities ]], " ",TEXT(Table1[[#This Row],[Current Upsell $]],"$#,#"))</f>
        <v>Premium   $</v>
      </c>
      <c r="T661">
        <f>COUNTIF(Table1[Sales Month],Table1[[#This Row],[Sales Month]])</f>
        <v>146</v>
      </c>
    </row>
    <row r="662" spans="1:20" x14ac:dyDescent="0.2">
      <c r="A662">
        <v>100056</v>
      </c>
      <c r="B662" t="s">
        <v>0</v>
      </c>
      <c r="D662" s="1"/>
      <c r="E662" s="1"/>
      <c r="F662">
        <v>1</v>
      </c>
      <c r="G662">
        <v>2</v>
      </c>
      <c r="H662" s="1">
        <v>43983</v>
      </c>
      <c r="I662" s="1">
        <v>44378</v>
      </c>
      <c r="J662">
        <v>13</v>
      </c>
      <c r="K662">
        <v>0</v>
      </c>
      <c r="L662" s="1">
        <v>44166</v>
      </c>
      <c r="M662">
        <v>10</v>
      </c>
      <c r="N662" s="8" cm="1">
        <f t="array" ref="N662">_xlfn.SWITCH(Table1[[#This Row],[Subscription Type]],"Basic",10,"Premium",10,"Business",25,"Enterprise",27)</f>
        <v>10</v>
      </c>
      <c r="O662" s="9">
        <f>IF(Table1[[#This Row],[Number of Users]]-Table1[[#This Row],[Licenses Bought]]&lt;0, 0, Table1[[#This Row],[Number of Users]]-Table1[[#This Row],[Licenses Bought]])</f>
        <v>1</v>
      </c>
      <c r="P662" s="8">
        <f>Table1[[#This Row],[Upsell $ Per Non-Paying User]] * Table1[[#This Row],[Non-Paying Users]]</f>
        <v>10</v>
      </c>
      <c r="Q662">
        <f>IF(Table1[[#This Row],[Sales Month]]=MAX(Table1[Sales Month]),Table1[[#This Row],[Upsell $ Per Non-Paying User]]*Table1[[#This Row],[Non-Paying Users]],0)</f>
        <v>0</v>
      </c>
      <c r="R662" t="str" cm="1">
        <f t="array" ref="R662">_xlfn.IFS(Table1[[#This Row],[Current Upsell $]]=0," ",Table1[[#This Row],[Current Upsell $]]&gt;=400,"High",Table1[[#This Row],[Current Upsell $]]&gt;=100,"Medium",Table1[[#This Row],[Current Upsell $]]&lt;100,"Low")</f>
        <v xml:space="preserve"> </v>
      </c>
      <c r="S662" t="str">
        <f>_xlfn.CONCAT(Table1[[#This Row],[Subscription Type]]," ",Table1[[#This Row],[Upsell Priorities ]], " ",TEXT(Table1[[#This Row],[Current Upsell $]],"$#,#"))</f>
        <v>Premium   $</v>
      </c>
      <c r="T662">
        <f>COUNTIF(Table1[Sales Month],Table1[[#This Row],[Sales Month]])</f>
        <v>153</v>
      </c>
    </row>
    <row r="663" spans="1:20" x14ac:dyDescent="0.2">
      <c r="A663">
        <v>100056</v>
      </c>
      <c r="B663" t="s">
        <v>0</v>
      </c>
      <c r="D663" s="1"/>
      <c r="E663" s="1"/>
      <c r="F663">
        <v>1</v>
      </c>
      <c r="G663">
        <v>1</v>
      </c>
      <c r="H663" s="1">
        <v>43983</v>
      </c>
      <c r="I663" s="1">
        <v>44378</v>
      </c>
      <c r="J663">
        <v>13</v>
      </c>
      <c r="K663">
        <v>0</v>
      </c>
      <c r="L663" s="1">
        <v>44197</v>
      </c>
      <c r="M663">
        <v>10</v>
      </c>
      <c r="N663" s="8" cm="1">
        <f t="array" ref="N663">_xlfn.SWITCH(Table1[[#This Row],[Subscription Type]],"Basic",10,"Premium",10,"Business",25,"Enterprise",27)</f>
        <v>10</v>
      </c>
      <c r="O663" s="9">
        <f>IF(Table1[[#This Row],[Number of Users]]-Table1[[#This Row],[Licenses Bought]]&lt;0, 0, Table1[[#This Row],[Number of Users]]-Table1[[#This Row],[Licenses Bought]])</f>
        <v>0</v>
      </c>
      <c r="P663" s="8">
        <f>Table1[[#This Row],[Upsell $ Per Non-Paying User]] * Table1[[#This Row],[Non-Paying Users]]</f>
        <v>0</v>
      </c>
      <c r="Q663">
        <f>IF(Table1[[#This Row],[Sales Month]]=MAX(Table1[Sales Month]),Table1[[#This Row],[Upsell $ Per Non-Paying User]]*Table1[[#This Row],[Non-Paying Users]],0)</f>
        <v>0</v>
      </c>
      <c r="R663" t="str" cm="1">
        <f t="array" ref="R663">_xlfn.IFS(Table1[[#This Row],[Current Upsell $]]=0," ",Table1[[#This Row],[Current Upsell $]]&gt;=400,"High",Table1[[#This Row],[Current Upsell $]]&gt;=100,"Medium",Table1[[#This Row],[Current Upsell $]]&lt;100,"Low")</f>
        <v xml:space="preserve"> </v>
      </c>
      <c r="S663" t="str">
        <f>_xlfn.CONCAT(Table1[[#This Row],[Subscription Type]]," ",Table1[[#This Row],[Upsell Priorities ]], " ",TEXT(Table1[[#This Row],[Current Upsell $]],"$#,#"))</f>
        <v>Premium   $</v>
      </c>
      <c r="T663">
        <f>COUNTIF(Table1[Sales Month],Table1[[#This Row],[Sales Month]])</f>
        <v>158</v>
      </c>
    </row>
    <row r="664" spans="1:20" x14ac:dyDescent="0.2">
      <c r="A664">
        <v>100056</v>
      </c>
      <c r="B664" t="s">
        <v>0</v>
      </c>
      <c r="D664" s="1"/>
      <c r="E664" s="1"/>
      <c r="F664">
        <v>1</v>
      </c>
      <c r="G664">
        <v>2</v>
      </c>
      <c r="H664" s="1">
        <v>43983</v>
      </c>
      <c r="I664" s="1">
        <v>44378</v>
      </c>
      <c r="J664">
        <v>13</v>
      </c>
      <c r="K664">
        <v>0</v>
      </c>
      <c r="L664" s="1">
        <v>44228</v>
      </c>
      <c r="M664">
        <v>10</v>
      </c>
      <c r="N664" s="8" cm="1">
        <f t="array" ref="N664">_xlfn.SWITCH(Table1[[#This Row],[Subscription Type]],"Basic",10,"Premium",10,"Business",25,"Enterprise",27)</f>
        <v>10</v>
      </c>
      <c r="O664" s="9">
        <f>IF(Table1[[#This Row],[Number of Users]]-Table1[[#This Row],[Licenses Bought]]&lt;0, 0, Table1[[#This Row],[Number of Users]]-Table1[[#This Row],[Licenses Bought]])</f>
        <v>1</v>
      </c>
      <c r="P664" s="8">
        <f>Table1[[#This Row],[Upsell $ Per Non-Paying User]] * Table1[[#This Row],[Non-Paying Users]]</f>
        <v>10</v>
      </c>
      <c r="Q664">
        <f>IF(Table1[[#This Row],[Sales Month]]=MAX(Table1[Sales Month]),Table1[[#This Row],[Upsell $ Per Non-Paying User]]*Table1[[#This Row],[Non-Paying Users]],0)</f>
        <v>0</v>
      </c>
      <c r="R664" t="str" cm="1">
        <f t="array" ref="R664">_xlfn.IFS(Table1[[#This Row],[Current Upsell $]]=0," ",Table1[[#This Row],[Current Upsell $]]&gt;=400,"High",Table1[[#This Row],[Current Upsell $]]&gt;=100,"Medium",Table1[[#This Row],[Current Upsell $]]&lt;100,"Low")</f>
        <v xml:space="preserve"> </v>
      </c>
      <c r="S664" t="str">
        <f>_xlfn.CONCAT(Table1[[#This Row],[Subscription Type]]," ",Table1[[#This Row],[Upsell Priorities ]], " ",TEXT(Table1[[#This Row],[Current Upsell $]],"$#,#"))</f>
        <v>Premium   $</v>
      </c>
      <c r="T664">
        <f>COUNTIF(Table1[Sales Month],Table1[[#This Row],[Sales Month]])</f>
        <v>175</v>
      </c>
    </row>
    <row r="665" spans="1:20" x14ac:dyDescent="0.2">
      <c r="A665">
        <v>100056</v>
      </c>
      <c r="B665" t="s">
        <v>0</v>
      </c>
      <c r="D665" s="1"/>
      <c r="E665" s="1"/>
      <c r="F665">
        <v>1</v>
      </c>
      <c r="G665">
        <v>1</v>
      </c>
      <c r="H665" s="1">
        <v>43983</v>
      </c>
      <c r="I665" s="1">
        <v>44378</v>
      </c>
      <c r="J665">
        <v>13</v>
      </c>
      <c r="K665">
        <v>0</v>
      </c>
      <c r="L665" s="1">
        <v>44256</v>
      </c>
      <c r="M665">
        <v>10</v>
      </c>
      <c r="N665" s="8" cm="1">
        <f t="array" ref="N665">_xlfn.SWITCH(Table1[[#This Row],[Subscription Type]],"Basic",10,"Premium",10,"Business",25,"Enterprise",27)</f>
        <v>10</v>
      </c>
      <c r="O665" s="9">
        <f>IF(Table1[[#This Row],[Number of Users]]-Table1[[#This Row],[Licenses Bought]]&lt;0, 0, Table1[[#This Row],[Number of Users]]-Table1[[#This Row],[Licenses Bought]])</f>
        <v>0</v>
      </c>
      <c r="P665" s="8">
        <f>Table1[[#This Row],[Upsell $ Per Non-Paying User]] * Table1[[#This Row],[Non-Paying Users]]</f>
        <v>0</v>
      </c>
      <c r="Q665">
        <f>IF(Table1[[#This Row],[Sales Month]]=MAX(Table1[Sales Month]),Table1[[#This Row],[Upsell $ Per Non-Paying User]]*Table1[[#This Row],[Non-Paying Users]],0)</f>
        <v>0</v>
      </c>
      <c r="R665" t="str" cm="1">
        <f t="array" ref="R665">_xlfn.IFS(Table1[[#This Row],[Current Upsell $]]=0," ",Table1[[#This Row],[Current Upsell $]]&gt;=400,"High",Table1[[#This Row],[Current Upsell $]]&gt;=100,"Medium",Table1[[#This Row],[Current Upsell $]]&lt;100,"Low")</f>
        <v xml:space="preserve"> </v>
      </c>
      <c r="S665" t="str">
        <f>_xlfn.CONCAT(Table1[[#This Row],[Subscription Type]]," ",Table1[[#This Row],[Upsell Priorities ]], " ",TEXT(Table1[[#This Row],[Current Upsell $]],"$#,#"))</f>
        <v>Premium   $</v>
      </c>
      <c r="T665">
        <f>COUNTIF(Table1[Sales Month],Table1[[#This Row],[Sales Month]])</f>
        <v>194</v>
      </c>
    </row>
    <row r="666" spans="1:20" x14ac:dyDescent="0.2">
      <c r="A666">
        <v>100056</v>
      </c>
      <c r="B666" t="s">
        <v>0</v>
      </c>
      <c r="D666" s="1"/>
      <c r="E666" s="1"/>
      <c r="F666">
        <v>1</v>
      </c>
      <c r="G666">
        <v>2</v>
      </c>
      <c r="H666" s="1">
        <v>43983</v>
      </c>
      <c r="I666" s="1">
        <v>44378</v>
      </c>
      <c r="J666">
        <v>13</v>
      </c>
      <c r="K666">
        <v>0</v>
      </c>
      <c r="L666" s="1">
        <v>44287</v>
      </c>
      <c r="M666">
        <v>10</v>
      </c>
      <c r="N666" s="8" cm="1">
        <f t="array" ref="N666">_xlfn.SWITCH(Table1[[#This Row],[Subscription Type]],"Basic",10,"Premium",10,"Business",25,"Enterprise",27)</f>
        <v>10</v>
      </c>
      <c r="O666" s="9">
        <f>IF(Table1[[#This Row],[Number of Users]]-Table1[[#This Row],[Licenses Bought]]&lt;0, 0, Table1[[#This Row],[Number of Users]]-Table1[[#This Row],[Licenses Bought]])</f>
        <v>1</v>
      </c>
      <c r="P666" s="8">
        <f>Table1[[#This Row],[Upsell $ Per Non-Paying User]] * Table1[[#This Row],[Non-Paying Users]]</f>
        <v>10</v>
      </c>
      <c r="Q666">
        <f>IF(Table1[[#This Row],[Sales Month]]=MAX(Table1[Sales Month]),Table1[[#This Row],[Upsell $ Per Non-Paying User]]*Table1[[#This Row],[Non-Paying Users]],0)</f>
        <v>0</v>
      </c>
      <c r="R666" t="str" cm="1">
        <f t="array" ref="R666">_xlfn.IFS(Table1[[#This Row],[Current Upsell $]]=0," ",Table1[[#This Row],[Current Upsell $]]&gt;=400,"High",Table1[[#This Row],[Current Upsell $]]&gt;=100,"Medium",Table1[[#This Row],[Current Upsell $]]&lt;100,"Low")</f>
        <v xml:space="preserve"> </v>
      </c>
      <c r="S666" t="str">
        <f>_xlfn.CONCAT(Table1[[#This Row],[Subscription Type]]," ",Table1[[#This Row],[Upsell Priorities ]], " ",TEXT(Table1[[#This Row],[Current Upsell $]],"$#,#"))</f>
        <v>Premium   $</v>
      </c>
      <c r="T666">
        <f>COUNTIF(Table1[Sales Month],Table1[[#This Row],[Sales Month]])</f>
        <v>208</v>
      </c>
    </row>
    <row r="667" spans="1:20" x14ac:dyDescent="0.2">
      <c r="A667">
        <v>100056</v>
      </c>
      <c r="B667" t="s">
        <v>0</v>
      </c>
      <c r="D667" s="1"/>
      <c r="E667" s="1"/>
      <c r="F667">
        <v>1</v>
      </c>
      <c r="G667">
        <v>2</v>
      </c>
      <c r="H667" s="1">
        <v>43983</v>
      </c>
      <c r="I667" s="1">
        <v>44378</v>
      </c>
      <c r="J667">
        <v>13</v>
      </c>
      <c r="K667">
        <v>0</v>
      </c>
      <c r="L667" s="1">
        <v>44317</v>
      </c>
      <c r="M667">
        <v>10</v>
      </c>
      <c r="N667" s="8" cm="1">
        <f t="array" ref="N667">_xlfn.SWITCH(Table1[[#This Row],[Subscription Type]],"Basic",10,"Premium",10,"Business",25,"Enterprise",27)</f>
        <v>10</v>
      </c>
      <c r="O667" s="9">
        <f>IF(Table1[[#This Row],[Number of Users]]-Table1[[#This Row],[Licenses Bought]]&lt;0, 0, Table1[[#This Row],[Number of Users]]-Table1[[#This Row],[Licenses Bought]])</f>
        <v>1</v>
      </c>
      <c r="P667" s="8">
        <f>Table1[[#This Row],[Upsell $ Per Non-Paying User]] * Table1[[#This Row],[Non-Paying Users]]</f>
        <v>10</v>
      </c>
      <c r="Q667">
        <f>IF(Table1[[#This Row],[Sales Month]]=MAX(Table1[Sales Month]),Table1[[#This Row],[Upsell $ Per Non-Paying User]]*Table1[[#This Row],[Non-Paying Users]],0)</f>
        <v>0</v>
      </c>
      <c r="R667" t="str" cm="1">
        <f t="array" ref="R667">_xlfn.IFS(Table1[[#This Row],[Current Upsell $]]=0," ",Table1[[#This Row],[Current Upsell $]]&gt;=400,"High",Table1[[#This Row],[Current Upsell $]]&gt;=100,"Medium",Table1[[#This Row],[Current Upsell $]]&lt;100,"Low")</f>
        <v xml:space="preserve"> </v>
      </c>
      <c r="S667" t="str">
        <f>_xlfn.CONCAT(Table1[[#This Row],[Subscription Type]]," ",Table1[[#This Row],[Upsell Priorities ]], " ",TEXT(Table1[[#This Row],[Current Upsell $]],"$#,#"))</f>
        <v>Premium   $</v>
      </c>
      <c r="T667">
        <f>COUNTIF(Table1[Sales Month],Table1[[#This Row],[Sales Month]])</f>
        <v>249</v>
      </c>
    </row>
    <row r="668" spans="1:20" x14ac:dyDescent="0.2">
      <c r="A668">
        <v>100056</v>
      </c>
      <c r="B668" t="s">
        <v>0</v>
      </c>
      <c r="D668" s="1"/>
      <c r="E668" s="1"/>
      <c r="F668">
        <v>1</v>
      </c>
      <c r="G668">
        <v>2</v>
      </c>
      <c r="H668" s="1">
        <v>43983</v>
      </c>
      <c r="I668" s="1">
        <v>44378</v>
      </c>
      <c r="J668">
        <v>13</v>
      </c>
      <c r="K668">
        <v>0</v>
      </c>
      <c r="L668" s="1">
        <v>44348</v>
      </c>
      <c r="M668">
        <v>10</v>
      </c>
      <c r="N668" s="8" cm="1">
        <f t="array" ref="N668">_xlfn.SWITCH(Table1[[#This Row],[Subscription Type]],"Basic",10,"Premium",10,"Business",25,"Enterprise",27)</f>
        <v>10</v>
      </c>
      <c r="O668" s="9">
        <f>IF(Table1[[#This Row],[Number of Users]]-Table1[[#This Row],[Licenses Bought]]&lt;0, 0, Table1[[#This Row],[Number of Users]]-Table1[[#This Row],[Licenses Bought]])</f>
        <v>1</v>
      </c>
      <c r="P668" s="8">
        <f>Table1[[#This Row],[Upsell $ Per Non-Paying User]] * Table1[[#This Row],[Non-Paying Users]]</f>
        <v>10</v>
      </c>
      <c r="Q668">
        <f>IF(Table1[[#This Row],[Sales Month]]=MAX(Table1[Sales Month]),Table1[[#This Row],[Upsell $ Per Non-Paying User]]*Table1[[#This Row],[Non-Paying Users]],0)</f>
        <v>10</v>
      </c>
      <c r="R668" t="str" cm="1">
        <f t="array" ref="R668">_xlfn.IFS(Table1[[#This Row],[Current Upsell $]]=0," ",Table1[[#This Row],[Current Upsell $]]&gt;=400,"High",Table1[[#This Row],[Current Upsell $]]&gt;=100,"Medium",Table1[[#This Row],[Current Upsell $]]&lt;100,"Low")</f>
        <v>Low</v>
      </c>
      <c r="S668" t="str">
        <f>_xlfn.CONCAT(Table1[[#This Row],[Subscription Type]]," ",Table1[[#This Row],[Upsell Priorities ]], " ",TEXT(Table1[[#This Row],[Current Upsell $]],"$#,#"))</f>
        <v>Premium Low $10</v>
      </c>
      <c r="T668">
        <f>COUNTIF(Table1[Sales Month],Table1[[#This Row],[Sales Month]])</f>
        <v>307</v>
      </c>
    </row>
    <row r="669" spans="1:20" x14ac:dyDescent="0.2">
      <c r="A669">
        <v>100057</v>
      </c>
      <c r="B669" t="s">
        <v>3</v>
      </c>
      <c r="D669" s="1"/>
      <c r="E669" s="1"/>
      <c r="F669">
        <v>0</v>
      </c>
      <c r="G669">
        <v>64</v>
      </c>
      <c r="H669" s="1">
        <v>44013</v>
      </c>
      <c r="I669" s="1">
        <v>44378</v>
      </c>
      <c r="J669">
        <v>12</v>
      </c>
      <c r="K669">
        <v>0</v>
      </c>
      <c r="L669" s="1">
        <v>44013</v>
      </c>
      <c r="M669">
        <v>0</v>
      </c>
      <c r="N669" s="8" cm="1">
        <f t="array" ref="N669">_xlfn.SWITCH(Table1[[#This Row],[Subscription Type]],"Basic",10,"Premium",10,"Business",25,"Enterprise",27)</f>
        <v>10</v>
      </c>
      <c r="O669" s="9">
        <f>IF(Table1[[#This Row],[Number of Users]]-Table1[[#This Row],[Licenses Bought]]&lt;0, 0, Table1[[#This Row],[Number of Users]]-Table1[[#This Row],[Licenses Bought]])</f>
        <v>64</v>
      </c>
      <c r="P669" s="8">
        <f>Table1[[#This Row],[Upsell $ Per Non-Paying User]] * Table1[[#This Row],[Non-Paying Users]]</f>
        <v>640</v>
      </c>
      <c r="Q669">
        <f>IF(Table1[[#This Row],[Sales Month]]=MAX(Table1[Sales Month]),Table1[[#This Row],[Upsell $ Per Non-Paying User]]*Table1[[#This Row],[Non-Paying Users]],0)</f>
        <v>0</v>
      </c>
      <c r="R669" t="str" cm="1">
        <f t="array" ref="R669">_xlfn.IFS(Table1[[#This Row],[Current Upsell $]]=0," ",Table1[[#This Row],[Current Upsell $]]&gt;=400,"High",Table1[[#This Row],[Current Upsell $]]&gt;=100,"Medium",Table1[[#This Row],[Current Upsell $]]&lt;100,"Low")</f>
        <v xml:space="preserve"> </v>
      </c>
      <c r="S669" t="str">
        <f>_xlfn.CONCAT(Table1[[#This Row],[Subscription Type]]," ",Table1[[#This Row],[Upsell Priorities ]], " ",TEXT(Table1[[#This Row],[Current Upsell $]],"$#,#"))</f>
        <v>Basic   $</v>
      </c>
      <c r="T669">
        <f>COUNTIF(Table1[Sales Month],Table1[[#This Row],[Sales Month]])</f>
        <v>76</v>
      </c>
    </row>
    <row r="670" spans="1:20" x14ac:dyDescent="0.2">
      <c r="A670">
        <v>100057</v>
      </c>
      <c r="B670" t="s">
        <v>0</v>
      </c>
      <c r="D670" s="1"/>
      <c r="E670" s="1"/>
      <c r="F670">
        <v>23</v>
      </c>
      <c r="G670">
        <v>65</v>
      </c>
      <c r="H670" s="1">
        <v>44013</v>
      </c>
      <c r="I670" s="1">
        <v>44378</v>
      </c>
      <c r="J670">
        <v>12</v>
      </c>
      <c r="K670">
        <v>0</v>
      </c>
      <c r="L670" s="1">
        <v>44044</v>
      </c>
      <c r="M670">
        <v>230</v>
      </c>
      <c r="N670" s="8" cm="1">
        <f t="array" ref="N670">_xlfn.SWITCH(Table1[[#This Row],[Subscription Type]],"Basic",10,"Premium",10,"Business",25,"Enterprise",27)</f>
        <v>10</v>
      </c>
      <c r="O670" s="9">
        <f>IF(Table1[[#This Row],[Number of Users]]-Table1[[#This Row],[Licenses Bought]]&lt;0, 0, Table1[[#This Row],[Number of Users]]-Table1[[#This Row],[Licenses Bought]])</f>
        <v>42</v>
      </c>
      <c r="P670" s="8">
        <f>Table1[[#This Row],[Upsell $ Per Non-Paying User]] * Table1[[#This Row],[Non-Paying Users]]</f>
        <v>420</v>
      </c>
      <c r="Q670">
        <f>IF(Table1[[#This Row],[Sales Month]]=MAX(Table1[Sales Month]),Table1[[#This Row],[Upsell $ Per Non-Paying User]]*Table1[[#This Row],[Non-Paying Users]],0)</f>
        <v>0</v>
      </c>
      <c r="R670" t="str" cm="1">
        <f t="array" ref="R670">_xlfn.IFS(Table1[[#This Row],[Current Upsell $]]=0," ",Table1[[#This Row],[Current Upsell $]]&gt;=400,"High",Table1[[#This Row],[Current Upsell $]]&gt;=100,"Medium",Table1[[#This Row],[Current Upsell $]]&lt;100,"Low")</f>
        <v xml:space="preserve"> </v>
      </c>
      <c r="S670" t="str">
        <f>_xlfn.CONCAT(Table1[[#This Row],[Subscription Type]]," ",Table1[[#This Row],[Upsell Priorities ]], " ",TEXT(Table1[[#This Row],[Current Upsell $]],"$#,#"))</f>
        <v>Premium   $</v>
      </c>
      <c r="T670">
        <f>COUNTIF(Table1[Sales Month],Table1[[#This Row],[Sales Month]])</f>
        <v>104</v>
      </c>
    </row>
    <row r="671" spans="1:20" x14ac:dyDescent="0.2">
      <c r="A671">
        <v>100057</v>
      </c>
      <c r="B671" t="s">
        <v>0</v>
      </c>
      <c r="D671" s="1"/>
      <c r="E671" s="1"/>
      <c r="F671">
        <v>56</v>
      </c>
      <c r="G671">
        <v>77</v>
      </c>
      <c r="H671" s="1">
        <v>44013</v>
      </c>
      <c r="I671" s="1">
        <v>44378</v>
      </c>
      <c r="J671">
        <v>12</v>
      </c>
      <c r="K671">
        <v>0</v>
      </c>
      <c r="L671" s="1">
        <v>44075</v>
      </c>
      <c r="M671">
        <v>560</v>
      </c>
      <c r="N671" s="8" cm="1">
        <f t="array" ref="N671">_xlfn.SWITCH(Table1[[#This Row],[Subscription Type]],"Basic",10,"Premium",10,"Business",25,"Enterprise",27)</f>
        <v>10</v>
      </c>
      <c r="O671" s="9">
        <f>IF(Table1[[#This Row],[Number of Users]]-Table1[[#This Row],[Licenses Bought]]&lt;0, 0, Table1[[#This Row],[Number of Users]]-Table1[[#This Row],[Licenses Bought]])</f>
        <v>21</v>
      </c>
      <c r="P671" s="8">
        <f>Table1[[#This Row],[Upsell $ Per Non-Paying User]] * Table1[[#This Row],[Non-Paying Users]]</f>
        <v>210</v>
      </c>
      <c r="Q671">
        <f>IF(Table1[[#This Row],[Sales Month]]=MAX(Table1[Sales Month]),Table1[[#This Row],[Upsell $ Per Non-Paying User]]*Table1[[#This Row],[Non-Paying Users]],0)</f>
        <v>0</v>
      </c>
      <c r="R671" t="str" cm="1">
        <f t="array" ref="R671">_xlfn.IFS(Table1[[#This Row],[Current Upsell $]]=0," ",Table1[[#This Row],[Current Upsell $]]&gt;=400,"High",Table1[[#This Row],[Current Upsell $]]&gt;=100,"Medium",Table1[[#This Row],[Current Upsell $]]&lt;100,"Low")</f>
        <v xml:space="preserve"> </v>
      </c>
      <c r="S671" t="str">
        <f>_xlfn.CONCAT(Table1[[#This Row],[Subscription Type]]," ",Table1[[#This Row],[Upsell Priorities ]], " ",TEXT(Table1[[#This Row],[Current Upsell $]],"$#,#"))</f>
        <v>Premium   $</v>
      </c>
      <c r="T671">
        <f>COUNTIF(Table1[Sales Month],Table1[[#This Row],[Sales Month]])</f>
        <v>137</v>
      </c>
    </row>
    <row r="672" spans="1:20" x14ac:dyDescent="0.2">
      <c r="A672">
        <v>100057</v>
      </c>
      <c r="B672" t="s">
        <v>0</v>
      </c>
      <c r="D672" s="1"/>
      <c r="E672" s="1"/>
      <c r="F672">
        <v>56</v>
      </c>
      <c r="G672">
        <v>52</v>
      </c>
      <c r="H672" s="1">
        <v>44013</v>
      </c>
      <c r="I672" s="1">
        <v>44378</v>
      </c>
      <c r="J672">
        <v>12</v>
      </c>
      <c r="K672">
        <v>0</v>
      </c>
      <c r="L672" s="1">
        <v>44105</v>
      </c>
      <c r="M672">
        <v>560</v>
      </c>
      <c r="N672" s="8" cm="1">
        <f t="array" ref="N672">_xlfn.SWITCH(Table1[[#This Row],[Subscription Type]],"Basic",10,"Premium",10,"Business",25,"Enterprise",27)</f>
        <v>10</v>
      </c>
      <c r="O672" s="9">
        <f>IF(Table1[[#This Row],[Number of Users]]-Table1[[#This Row],[Licenses Bought]]&lt;0, 0, Table1[[#This Row],[Number of Users]]-Table1[[#This Row],[Licenses Bought]])</f>
        <v>0</v>
      </c>
      <c r="P672" s="8">
        <f>Table1[[#This Row],[Upsell $ Per Non-Paying User]] * Table1[[#This Row],[Non-Paying Users]]</f>
        <v>0</v>
      </c>
      <c r="Q672">
        <f>IF(Table1[[#This Row],[Sales Month]]=MAX(Table1[Sales Month]),Table1[[#This Row],[Upsell $ Per Non-Paying User]]*Table1[[#This Row],[Non-Paying Users]],0)</f>
        <v>0</v>
      </c>
      <c r="R672" t="str" cm="1">
        <f t="array" ref="R672">_xlfn.IFS(Table1[[#This Row],[Current Upsell $]]=0," ",Table1[[#This Row],[Current Upsell $]]&gt;=400,"High",Table1[[#This Row],[Current Upsell $]]&gt;=100,"Medium",Table1[[#This Row],[Current Upsell $]]&lt;100,"Low")</f>
        <v xml:space="preserve"> </v>
      </c>
      <c r="S672" t="str">
        <f>_xlfn.CONCAT(Table1[[#This Row],[Subscription Type]]," ",Table1[[#This Row],[Upsell Priorities ]], " ",TEXT(Table1[[#This Row],[Current Upsell $]],"$#,#"))</f>
        <v>Premium   $</v>
      </c>
      <c r="T672">
        <f>COUNTIF(Table1[Sales Month],Table1[[#This Row],[Sales Month]])</f>
        <v>147</v>
      </c>
    </row>
    <row r="673" spans="1:20" x14ac:dyDescent="0.2">
      <c r="A673">
        <v>100057</v>
      </c>
      <c r="B673" t="s">
        <v>0</v>
      </c>
      <c r="D673" s="1"/>
      <c r="E673" s="1"/>
      <c r="F673">
        <v>56</v>
      </c>
      <c r="G673">
        <v>62</v>
      </c>
      <c r="H673" s="1">
        <v>44013</v>
      </c>
      <c r="I673" s="1">
        <v>44378</v>
      </c>
      <c r="J673">
        <v>12</v>
      </c>
      <c r="K673">
        <v>0</v>
      </c>
      <c r="L673" s="1">
        <v>44136</v>
      </c>
      <c r="M673">
        <v>560</v>
      </c>
      <c r="N673" s="8" cm="1">
        <f t="array" ref="N673">_xlfn.SWITCH(Table1[[#This Row],[Subscription Type]],"Basic",10,"Premium",10,"Business",25,"Enterprise",27)</f>
        <v>10</v>
      </c>
      <c r="O673" s="9">
        <f>IF(Table1[[#This Row],[Number of Users]]-Table1[[#This Row],[Licenses Bought]]&lt;0, 0, Table1[[#This Row],[Number of Users]]-Table1[[#This Row],[Licenses Bought]])</f>
        <v>6</v>
      </c>
      <c r="P673" s="8">
        <f>Table1[[#This Row],[Upsell $ Per Non-Paying User]] * Table1[[#This Row],[Non-Paying Users]]</f>
        <v>60</v>
      </c>
      <c r="Q673">
        <f>IF(Table1[[#This Row],[Sales Month]]=MAX(Table1[Sales Month]),Table1[[#This Row],[Upsell $ Per Non-Paying User]]*Table1[[#This Row],[Non-Paying Users]],0)</f>
        <v>0</v>
      </c>
      <c r="R673" t="str" cm="1">
        <f t="array" ref="R673">_xlfn.IFS(Table1[[#This Row],[Current Upsell $]]=0," ",Table1[[#This Row],[Current Upsell $]]&gt;=400,"High",Table1[[#This Row],[Current Upsell $]]&gt;=100,"Medium",Table1[[#This Row],[Current Upsell $]]&lt;100,"Low")</f>
        <v xml:space="preserve"> </v>
      </c>
      <c r="S673" t="str">
        <f>_xlfn.CONCAT(Table1[[#This Row],[Subscription Type]]," ",Table1[[#This Row],[Upsell Priorities ]], " ",TEXT(Table1[[#This Row],[Current Upsell $]],"$#,#"))</f>
        <v>Premium   $</v>
      </c>
      <c r="T673">
        <f>COUNTIF(Table1[Sales Month],Table1[[#This Row],[Sales Month]])</f>
        <v>146</v>
      </c>
    </row>
    <row r="674" spans="1:20" x14ac:dyDescent="0.2">
      <c r="A674">
        <v>100057</v>
      </c>
      <c r="B674" t="s">
        <v>0</v>
      </c>
      <c r="D674" s="1"/>
      <c r="E674" s="1"/>
      <c r="F674">
        <v>56</v>
      </c>
      <c r="G674">
        <v>75</v>
      </c>
      <c r="H674" s="1">
        <v>44013</v>
      </c>
      <c r="I674" s="1">
        <v>44378</v>
      </c>
      <c r="J674">
        <v>12</v>
      </c>
      <c r="K674">
        <v>0</v>
      </c>
      <c r="L674" s="1">
        <v>44166</v>
      </c>
      <c r="M674">
        <v>560</v>
      </c>
      <c r="N674" s="8" cm="1">
        <f t="array" ref="N674">_xlfn.SWITCH(Table1[[#This Row],[Subscription Type]],"Basic",10,"Premium",10,"Business",25,"Enterprise",27)</f>
        <v>10</v>
      </c>
      <c r="O674" s="9">
        <f>IF(Table1[[#This Row],[Number of Users]]-Table1[[#This Row],[Licenses Bought]]&lt;0, 0, Table1[[#This Row],[Number of Users]]-Table1[[#This Row],[Licenses Bought]])</f>
        <v>19</v>
      </c>
      <c r="P674" s="8">
        <f>Table1[[#This Row],[Upsell $ Per Non-Paying User]] * Table1[[#This Row],[Non-Paying Users]]</f>
        <v>190</v>
      </c>
      <c r="Q674">
        <f>IF(Table1[[#This Row],[Sales Month]]=MAX(Table1[Sales Month]),Table1[[#This Row],[Upsell $ Per Non-Paying User]]*Table1[[#This Row],[Non-Paying Users]],0)</f>
        <v>0</v>
      </c>
      <c r="R674" t="str" cm="1">
        <f t="array" ref="R674">_xlfn.IFS(Table1[[#This Row],[Current Upsell $]]=0," ",Table1[[#This Row],[Current Upsell $]]&gt;=400,"High",Table1[[#This Row],[Current Upsell $]]&gt;=100,"Medium",Table1[[#This Row],[Current Upsell $]]&lt;100,"Low")</f>
        <v xml:space="preserve"> </v>
      </c>
      <c r="S674" t="str">
        <f>_xlfn.CONCAT(Table1[[#This Row],[Subscription Type]]," ",Table1[[#This Row],[Upsell Priorities ]], " ",TEXT(Table1[[#This Row],[Current Upsell $]],"$#,#"))</f>
        <v>Premium   $</v>
      </c>
      <c r="T674">
        <f>COUNTIF(Table1[Sales Month],Table1[[#This Row],[Sales Month]])</f>
        <v>153</v>
      </c>
    </row>
    <row r="675" spans="1:20" x14ac:dyDescent="0.2">
      <c r="A675">
        <v>100057</v>
      </c>
      <c r="B675" t="s">
        <v>0</v>
      </c>
      <c r="D675" s="1"/>
      <c r="E675" s="1"/>
      <c r="F675">
        <v>56</v>
      </c>
      <c r="G675">
        <v>60</v>
      </c>
      <c r="H675" s="1">
        <v>44013</v>
      </c>
      <c r="I675" s="1">
        <v>44378</v>
      </c>
      <c r="J675">
        <v>12</v>
      </c>
      <c r="K675">
        <v>0</v>
      </c>
      <c r="L675" s="1">
        <v>44197</v>
      </c>
      <c r="M675">
        <v>560</v>
      </c>
      <c r="N675" s="8" cm="1">
        <f t="array" ref="N675">_xlfn.SWITCH(Table1[[#This Row],[Subscription Type]],"Basic",10,"Premium",10,"Business",25,"Enterprise",27)</f>
        <v>10</v>
      </c>
      <c r="O675" s="9">
        <f>IF(Table1[[#This Row],[Number of Users]]-Table1[[#This Row],[Licenses Bought]]&lt;0, 0, Table1[[#This Row],[Number of Users]]-Table1[[#This Row],[Licenses Bought]])</f>
        <v>4</v>
      </c>
      <c r="P675" s="8">
        <f>Table1[[#This Row],[Upsell $ Per Non-Paying User]] * Table1[[#This Row],[Non-Paying Users]]</f>
        <v>40</v>
      </c>
      <c r="Q675">
        <f>IF(Table1[[#This Row],[Sales Month]]=MAX(Table1[Sales Month]),Table1[[#This Row],[Upsell $ Per Non-Paying User]]*Table1[[#This Row],[Non-Paying Users]],0)</f>
        <v>0</v>
      </c>
      <c r="R675" t="str" cm="1">
        <f t="array" ref="R675">_xlfn.IFS(Table1[[#This Row],[Current Upsell $]]=0," ",Table1[[#This Row],[Current Upsell $]]&gt;=400,"High",Table1[[#This Row],[Current Upsell $]]&gt;=100,"Medium",Table1[[#This Row],[Current Upsell $]]&lt;100,"Low")</f>
        <v xml:space="preserve"> </v>
      </c>
      <c r="S675" t="str">
        <f>_xlfn.CONCAT(Table1[[#This Row],[Subscription Type]]," ",Table1[[#This Row],[Upsell Priorities ]], " ",TEXT(Table1[[#This Row],[Current Upsell $]],"$#,#"))</f>
        <v>Premium   $</v>
      </c>
      <c r="T675">
        <f>COUNTIF(Table1[Sales Month],Table1[[#This Row],[Sales Month]])</f>
        <v>158</v>
      </c>
    </row>
    <row r="676" spans="1:20" x14ac:dyDescent="0.2">
      <c r="A676">
        <v>100057</v>
      </c>
      <c r="B676" t="s">
        <v>0</v>
      </c>
      <c r="D676" s="1"/>
      <c r="E676" s="1"/>
      <c r="F676">
        <v>56</v>
      </c>
      <c r="G676">
        <v>73</v>
      </c>
      <c r="H676" s="1">
        <v>44013</v>
      </c>
      <c r="I676" s="1">
        <v>44378</v>
      </c>
      <c r="J676">
        <v>12</v>
      </c>
      <c r="K676">
        <v>0</v>
      </c>
      <c r="L676" s="1">
        <v>44228</v>
      </c>
      <c r="M676">
        <v>560</v>
      </c>
      <c r="N676" s="8" cm="1">
        <f t="array" ref="N676">_xlfn.SWITCH(Table1[[#This Row],[Subscription Type]],"Basic",10,"Premium",10,"Business",25,"Enterprise",27)</f>
        <v>10</v>
      </c>
      <c r="O676" s="9">
        <f>IF(Table1[[#This Row],[Number of Users]]-Table1[[#This Row],[Licenses Bought]]&lt;0, 0, Table1[[#This Row],[Number of Users]]-Table1[[#This Row],[Licenses Bought]])</f>
        <v>17</v>
      </c>
      <c r="P676" s="8">
        <f>Table1[[#This Row],[Upsell $ Per Non-Paying User]] * Table1[[#This Row],[Non-Paying Users]]</f>
        <v>170</v>
      </c>
      <c r="Q676">
        <f>IF(Table1[[#This Row],[Sales Month]]=MAX(Table1[Sales Month]),Table1[[#This Row],[Upsell $ Per Non-Paying User]]*Table1[[#This Row],[Non-Paying Users]],0)</f>
        <v>0</v>
      </c>
      <c r="R676" t="str" cm="1">
        <f t="array" ref="R676">_xlfn.IFS(Table1[[#This Row],[Current Upsell $]]=0," ",Table1[[#This Row],[Current Upsell $]]&gt;=400,"High",Table1[[#This Row],[Current Upsell $]]&gt;=100,"Medium",Table1[[#This Row],[Current Upsell $]]&lt;100,"Low")</f>
        <v xml:space="preserve"> </v>
      </c>
      <c r="S676" t="str">
        <f>_xlfn.CONCAT(Table1[[#This Row],[Subscription Type]]," ",Table1[[#This Row],[Upsell Priorities ]], " ",TEXT(Table1[[#This Row],[Current Upsell $]],"$#,#"))</f>
        <v>Premium   $</v>
      </c>
      <c r="T676">
        <f>COUNTIF(Table1[Sales Month],Table1[[#This Row],[Sales Month]])</f>
        <v>175</v>
      </c>
    </row>
    <row r="677" spans="1:20" x14ac:dyDescent="0.2">
      <c r="A677">
        <v>100057</v>
      </c>
      <c r="B677" t="s">
        <v>0</v>
      </c>
      <c r="D677" s="1"/>
      <c r="E677" s="1"/>
      <c r="F677">
        <v>56</v>
      </c>
      <c r="G677">
        <v>62</v>
      </c>
      <c r="H677" s="1">
        <v>44013</v>
      </c>
      <c r="I677" s="1">
        <v>44378</v>
      </c>
      <c r="J677">
        <v>12</v>
      </c>
      <c r="K677">
        <v>0</v>
      </c>
      <c r="L677" s="1">
        <v>44256</v>
      </c>
      <c r="M677">
        <v>560</v>
      </c>
      <c r="N677" s="8" cm="1">
        <f t="array" ref="N677">_xlfn.SWITCH(Table1[[#This Row],[Subscription Type]],"Basic",10,"Premium",10,"Business",25,"Enterprise",27)</f>
        <v>10</v>
      </c>
      <c r="O677" s="9">
        <f>IF(Table1[[#This Row],[Number of Users]]-Table1[[#This Row],[Licenses Bought]]&lt;0, 0, Table1[[#This Row],[Number of Users]]-Table1[[#This Row],[Licenses Bought]])</f>
        <v>6</v>
      </c>
      <c r="P677" s="8">
        <f>Table1[[#This Row],[Upsell $ Per Non-Paying User]] * Table1[[#This Row],[Non-Paying Users]]</f>
        <v>60</v>
      </c>
      <c r="Q677">
        <f>IF(Table1[[#This Row],[Sales Month]]=MAX(Table1[Sales Month]),Table1[[#This Row],[Upsell $ Per Non-Paying User]]*Table1[[#This Row],[Non-Paying Users]],0)</f>
        <v>0</v>
      </c>
      <c r="R677" t="str" cm="1">
        <f t="array" ref="R677">_xlfn.IFS(Table1[[#This Row],[Current Upsell $]]=0," ",Table1[[#This Row],[Current Upsell $]]&gt;=400,"High",Table1[[#This Row],[Current Upsell $]]&gt;=100,"Medium",Table1[[#This Row],[Current Upsell $]]&lt;100,"Low")</f>
        <v xml:space="preserve"> </v>
      </c>
      <c r="S677" t="str">
        <f>_xlfn.CONCAT(Table1[[#This Row],[Subscription Type]]," ",Table1[[#This Row],[Upsell Priorities ]], " ",TEXT(Table1[[#This Row],[Current Upsell $]],"$#,#"))</f>
        <v>Premium   $</v>
      </c>
      <c r="T677">
        <f>COUNTIF(Table1[Sales Month],Table1[[#This Row],[Sales Month]])</f>
        <v>194</v>
      </c>
    </row>
    <row r="678" spans="1:20" x14ac:dyDescent="0.2">
      <c r="A678">
        <v>100057</v>
      </c>
      <c r="B678" t="s">
        <v>0</v>
      </c>
      <c r="D678" s="1"/>
      <c r="E678" s="1"/>
      <c r="F678">
        <v>56</v>
      </c>
      <c r="G678">
        <v>59</v>
      </c>
      <c r="H678" s="1">
        <v>44013</v>
      </c>
      <c r="I678" s="1">
        <v>44378</v>
      </c>
      <c r="J678">
        <v>12</v>
      </c>
      <c r="K678">
        <v>0</v>
      </c>
      <c r="L678" s="1">
        <v>44287</v>
      </c>
      <c r="M678">
        <v>560</v>
      </c>
      <c r="N678" s="8" cm="1">
        <f t="array" ref="N678">_xlfn.SWITCH(Table1[[#This Row],[Subscription Type]],"Basic",10,"Premium",10,"Business",25,"Enterprise",27)</f>
        <v>10</v>
      </c>
      <c r="O678" s="9">
        <f>IF(Table1[[#This Row],[Number of Users]]-Table1[[#This Row],[Licenses Bought]]&lt;0, 0, Table1[[#This Row],[Number of Users]]-Table1[[#This Row],[Licenses Bought]])</f>
        <v>3</v>
      </c>
      <c r="P678" s="8">
        <f>Table1[[#This Row],[Upsell $ Per Non-Paying User]] * Table1[[#This Row],[Non-Paying Users]]</f>
        <v>30</v>
      </c>
      <c r="Q678">
        <f>IF(Table1[[#This Row],[Sales Month]]=MAX(Table1[Sales Month]),Table1[[#This Row],[Upsell $ Per Non-Paying User]]*Table1[[#This Row],[Non-Paying Users]],0)</f>
        <v>0</v>
      </c>
      <c r="R678" t="str" cm="1">
        <f t="array" ref="R678">_xlfn.IFS(Table1[[#This Row],[Current Upsell $]]=0," ",Table1[[#This Row],[Current Upsell $]]&gt;=400,"High",Table1[[#This Row],[Current Upsell $]]&gt;=100,"Medium",Table1[[#This Row],[Current Upsell $]]&lt;100,"Low")</f>
        <v xml:space="preserve"> </v>
      </c>
      <c r="S678" t="str">
        <f>_xlfn.CONCAT(Table1[[#This Row],[Subscription Type]]," ",Table1[[#This Row],[Upsell Priorities ]], " ",TEXT(Table1[[#This Row],[Current Upsell $]],"$#,#"))</f>
        <v>Premium   $</v>
      </c>
      <c r="T678">
        <f>COUNTIF(Table1[Sales Month],Table1[[#This Row],[Sales Month]])</f>
        <v>208</v>
      </c>
    </row>
    <row r="679" spans="1:20" x14ac:dyDescent="0.2">
      <c r="A679">
        <v>100057</v>
      </c>
      <c r="B679" t="s">
        <v>0</v>
      </c>
      <c r="D679" s="1"/>
      <c r="E679" s="1"/>
      <c r="F679">
        <v>56</v>
      </c>
      <c r="G679">
        <v>59</v>
      </c>
      <c r="H679" s="1">
        <v>44013</v>
      </c>
      <c r="I679" s="1">
        <v>44378</v>
      </c>
      <c r="J679">
        <v>12</v>
      </c>
      <c r="K679">
        <v>0</v>
      </c>
      <c r="L679" s="1">
        <v>44317</v>
      </c>
      <c r="M679">
        <v>560</v>
      </c>
      <c r="N679" s="8" cm="1">
        <f t="array" ref="N679">_xlfn.SWITCH(Table1[[#This Row],[Subscription Type]],"Basic",10,"Premium",10,"Business",25,"Enterprise",27)</f>
        <v>10</v>
      </c>
      <c r="O679" s="9">
        <f>IF(Table1[[#This Row],[Number of Users]]-Table1[[#This Row],[Licenses Bought]]&lt;0, 0, Table1[[#This Row],[Number of Users]]-Table1[[#This Row],[Licenses Bought]])</f>
        <v>3</v>
      </c>
      <c r="P679" s="8">
        <f>Table1[[#This Row],[Upsell $ Per Non-Paying User]] * Table1[[#This Row],[Non-Paying Users]]</f>
        <v>30</v>
      </c>
      <c r="Q679">
        <f>IF(Table1[[#This Row],[Sales Month]]=MAX(Table1[Sales Month]),Table1[[#This Row],[Upsell $ Per Non-Paying User]]*Table1[[#This Row],[Non-Paying Users]],0)</f>
        <v>0</v>
      </c>
      <c r="R679" t="str" cm="1">
        <f t="array" ref="R679">_xlfn.IFS(Table1[[#This Row],[Current Upsell $]]=0," ",Table1[[#This Row],[Current Upsell $]]&gt;=400,"High",Table1[[#This Row],[Current Upsell $]]&gt;=100,"Medium",Table1[[#This Row],[Current Upsell $]]&lt;100,"Low")</f>
        <v xml:space="preserve"> </v>
      </c>
      <c r="S679" t="str">
        <f>_xlfn.CONCAT(Table1[[#This Row],[Subscription Type]]," ",Table1[[#This Row],[Upsell Priorities ]], " ",TEXT(Table1[[#This Row],[Current Upsell $]],"$#,#"))</f>
        <v>Premium   $</v>
      </c>
      <c r="T679">
        <f>COUNTIF(Table1[Sales Month],Table1[[#This Row],[Sales Month]])</f>
        <v>249</v>
      </c>
    </row>
    <row r="680" spans="1:20" x14ac:dyDescent="0.2">
      <c r="A680">
        <v>100057</v>
      </c>
      <c r="B680" t="s">
        <v>0</v>
      </c>
      <c r="D680" s="1"/>
      <c r="E680" s="1"/>
      <c r="F680">
        <v>56</v>
      </c>
      <c r="G680">
        <v>76</v>
      </c>
      <c r="H680" s="1">
        <v>44013</v>
      </c>
      <c r="I680" s="1">
        <v>44378</v>
      </c>
      <c r="J680">
        <v>12</v>
      </c>
      <c r="K680">
        <v>0</v>
      </c>
      <c r="L680" s="1">
        <v>44348</v>
      </c>
      <c r="M680">
        <v>560</v>
      </c>
      <c r="N680" s="8" cm="1">
        <f t="array" ref="N680">_xlfn.SWITCH(Table1[[#This Row],[Subscription Type]],"Basic",10,"Premium",10,"Business",25,"Enterprise",27)</f>
        <v>10</v>
      </c>
      <c r="O680" s="9">
        <f>IF(Table1[[#This Row],[Number of Users]]-Table1[[#This Row],[Licenses Bought]]&lt;0, 0, Table1[[#This Row],[Number of Users]]-Table1[[#This Row],[Licenses Bought]])</f>
        <v>20</v>
      </c>
      <c r="P680" s="8">
        <f>Table1[[#This Row],[Upsell $ Per Non-Paying User]] * Table1[[#This Row],[Non-Paying Users]]</f>
        <v>200</v>
      </c>
      <c r="Q680">
        <f>IF(Table1[[#This Row],[Sales Month]]=MAX(Table1[Sales Month]),Table1[[#This Row],[Upsell $ Per Non-Paying User]]*Table1[[#This Row],[Non-Paying Users]],0)</f>
        <v>200</v>
      </c>
      <c r="R680" t="str" cm="1">
        <f t="array" ref="R680">_xlfn.IFS(Table1[[#This Row],[Current Upsell $]]=0," ",Table1[[#This Row],[Current Upsell $]]&gt;=400,"High",Table1[[#This Row],[Current Upsell $]]&gt;=100,"Medium",Table1[[#This Row],[Current Upsell $]]&lt;100,"Low")</f>
        <v>Medium</v>
      </c>
      <c r="S680" t="str">
        <f>_xlfn.CONCAT(Table1[[#This Row],[Subscription Type]]," ",Table1[[#This Row],[Upsell Priorities ]], " ",TEXT(Table1[[#This Row],[Current Upsell $]],"$#,#"))</f>
        <v>Premium Medium $200</v>
      </c>
      <c r="T680">
        <f>COUNTIF(Table1[Sales Month],Table1[[#This Row],[Sales Month]])</f>
        <v>307</v>
      </c>
    </row>
    <row r="681" spans="1:20" x14ac:dyDescent="0.2">
      <c r="A681">
        <v>100058</v>
      </c>
      <c r="B681" t="s">
        <v>3</v>
      </c>
      <c r="D681" s="1"/>
      <c r="E681" s="1"/>
      <c r="F681">
        <v>0</v>
      </c>
      <c r="G681">
        <v>64</v>
      </c>
      <c r="H681" s="1">
        <v>44013</v>
      </c>
      <c r="I681" s="1">
        <v>44378</v>
      </c>
      <c r="J681">
        <v>12</v>
      </c>
      <c r="K681">
        <v>0</v>
      </c>
      <c r="L681" s="1">
        <v>44013</v>
      </c>
      <c r="M681">
        <v>0</v>
      </c>
      <c r="N681" s="8" cm="1">
        <f t="array" ref="N681">_xlfn.SWITCH(Table1[[#This Row],[Subscription Type]],"Basic",10,"Premium",10,"Business",25,"Enterprise",27)</f>
        <v>10</v>
      </c>
      <c r="O681" s="9">
        <f>IF(Table1[[#This Row],[Number of Users]]-Table1[[#This Row],[Licenses Bought]]&lt;0, 0, Table1[[#This Row],[Number of Users]]-Table1[[#This Row],[Licenses Bought]])</f>
        <v>64</v>
      </c>
      <c r="P681" s="8">
        <f>Table1[[#This Row],[Upsell $ Per Non-Paying User]] * Table1[[#This Row],[Non-Paying Users]]</f>
        <v>640</v>
      </c>
      <c r="Q681">
        <f>IF(Table1[[#This Row],[Sales Month]]=MAX(Table1[Sales Month]),Table1[[#This Row],[Upsell $ Per Non-Paying User]]*Table1[[#This Row],[Non-Paying Users]],0)</f>
        <v>0</v>
      </c>
      <c r="R681" t="str" cm="1">
        <f t="array" ref="R681">_xlfn.IFS(Table1[[#This Row],[Current Upsell $]]=0," ",Table1[[#This Row],[Current Upsell $]]&gt;=400,"High",Table1[[#This Row],[Current Upsell $]]&gt;=100,"Medium",Table1[[#This Row],[Current Upsell $]]&lt;100,"Low")</f>
        <v xml:space="preserve"> </v>
      </c>
      <c r="S681" t="str">
        <f>_xlfn.CONCAT(Table1[[#This Row],[Subscription Type]]," ",Table1[[#This Row],[Upsell Priorities ]], " ",TEXT(Table1[[#This Row],[Current Upsell $]],"$#,#"))</f>
        <v>Basic   $</v>
      </c>
      <c r="T681">
        <f>COUNTIF(Table1[Sales Month],Table1[[#This Row],[Sales Month]])</f>
        <v>76</v>
      </c>
    </row>
    <row r="682" spans="1:20" x14ac:dyDescent="0.2">
      <c r="A682">
        <v>100058</v>
      </c>
      <c r="B682" t="s">
        <v>1</v>
      </c>
      <c r="D682" s="1"/>
      <c r="E682" s="1"/>
      <c r="F682">
        <v>23</v>
      </c>
      <c r="G682">
        <v>71</v>
      </c>
      <c r="H682" s="1">
        <v>44013</v>
      </c>
      <c r="I682" s="1">
        <v>44378</v>
      </c>
      <c r="J682">
        <v>12</v>
      </c>
      <c r="K682">
        <v>0</v>
      </c>
      <c r="L682" s="1">
        <v>44044</v>
      </c>
      <c r="M682">
        <v>575</v>
      </c>
      <c r="N682" s="8" cm="1">
        <f t="array" ref="N682">_xlfn.SWITCH(Table1[[#This Row],[Subscription Type]],"Basic",10,"Premium",10,"Business",25,"Enterprise",27)</f>
        <v>25</v>
      </c>
      <c r="O682" s="9">
        <f>IF(Table1[[#This Row],[Number of Users]]-Table1[[#This Row],[Licenses Bought]]&lt;0, 0, Table1[[#This Row],[Number of Users]]-Table1[[#This Row],[Licenses Bought]])</f>
        <v>48</v>
      </c>
      <c r="P682" s="8">
        <f>Table1[[#This Row],[Upsell $ Per Non-Paying User]] * Table1[[#This Row],[Non-Paying Users]]</f>
        <v>1200</v>
      </c>
      <c r="Q682">
        <f>IF(Table1[[#This Row],[Sales Month]]=MAX(Table1[Sales Month]),Table1[[#This Row],[Upsell $ Per Non-Paying User]]*Table1[[#This Row],[Non-Paying Users]],0)</f>
        <v>0</v>
      </c>
      <c r="R682" t="str" cm="1">
        <f t="array" ref="R682">_xlfn.IFS(Table1[[#This Row],[Current Upsell $]]=0," ",Table1[[#This Row],[Current Upsell $]]&gt;=400,"High",Table1[[#This Row],[Current Upsell $]]&gt;=100,"Medium",Table1[[#This Row],[Current Upsell $]]&lt;100,"Low")</f>
        <v xml:space="preserve"> </v>
      </c>
      <c r="S682" t="str">
        <f>_xlfn.CONCAT(Table1[[#This Row],[Subscription Type]]," ",Table1[[#This Row],[Upsell Priorities ]], " ",TEXT(Table1[[#This Row],[Current Upsell $]],"$#,#"))</f>
        <v>Business   $</v>
      </c>
      <c r="T682">
        <f>COUNTIF(Table1[Sales Month],Table1[[#This Row],[Sales Month]])</f>
        <v>104</v>
      </c>
    </row>
    <row r="683" spans="1:20" x14ac:dyDescent="0.2">
      <c r="A683">
        <v>100058</v>
      </c>
      <c r="B683" t="s">
        <v>1</v>
      </c>
      <c r="D683" s="1"/>
      <c r="E683" s="1"/>
      <c r="F683">
        <v>31</v>
      </c>
      <c r="G683">
        <v>64</v>
      </c>
      <c r="H683" s="1">
        <v>44013</v>
      </c>
      <c r="I683" s="1">
        <v>44378</v>
      </c>
      <c r="J683">
        <v>12</v>
      </c>
      <c r="K683">
        <v>0</v>
      </c>
      <c r="L683" s="1">
        <v>44075</v>
      </c>
      <c r="M683">
        <v>775</v>
      </c>
      <c r="N683" s="8" cm="1">
        <f t="array" ref="N683">_xlfn.SWITCH(Table1[[#This Row],[Subscription Type]],"Basic",10,"Premium",10,"Business",25,"Enterprise",27)</f>
        <v>25</v>
      </c>
      <c r="O683" s="9">
        <f>IF(Table1[[#This Row],[Number of Users]]-Table1[[#This Row],[Licenses Bought]]&lt;0, 0, Table1[[#This Row],[Number of Users]]-Table1[[#This Row],[Licenses Bought]])</f>
        <v>33</v>
      </c>
      <c r="P683" s="8">
        <f>Table1[[#This Row],[Upsell $ Per Non-Paying User]] * Table1[[#This Row],[Non-Paying Users]]</f>
        <v>825</v>
      </c>
      <c r="Q683">
        <f>IF(Table1[[#This Row],[Sales Month]]=MAX(Table1[Sales Month]),Table1[[#This Row],[Upsell $ Per Non-Paying User]]*Table1[[#This Row],[Non-Paying Users]],0)</f>
        <v>0</v>
      </c>
      <c r="R683" t="str" cm="1">
        <f t="array" ref="R683">_xlfn.IFS(Table1[[#This Row],[Current Upsell $]]=0," ",Table1[[#This Row],[Current Upsell $]]&gt;=400,"High",Table1[[#This Row],[Current Upsell $]]&gt;=100,"Medium",Table1[[#This Row],[Current Upsell $]]&lt;100,"Low")</f>
        <v xml:space="preserve"> </v>
      </c>
      <c r="S683" t="str">
        <f>_xlfn.CONCAT(Table1[[#This Row],[Subscription Type]]," ",Table1[[#This Row],[Upsell Priorities ]], " ",TEXT(Table1[[#This Row],[Current Upsell $]],"$#,#"))</f>
        <v>Business   $</v>
      </c>
      <c r="T683">
        <f>COUNTIF(Table1[Sales Month],Table1[[#This Row],[Sales Month]])</f>
        <v>137</v>
      </c>
    </row>
    <row r="684" spans="1:20" x14ac:dyDescent="0.2">
      <c r="A684">
        <v>100058</v>
      </c>
      <c r="B684" t="s">
        <v>1</v>
      </c>
      <c r="D684" s="1"/>
      <c r="E684" s="1"/>
      <c r="F684">
        <v>55</v>
      </c>
      <c r="G684">
        <v>52</v>
      </c>
      <c r="H684" s="1">
        <v>44013</v>
      </c>
      <c r="I684" s="1">
        <v>44378</v>
      </c>
      <c r="J684">
        <v>12</v>
      </c>
      <c r="K684">
        <v>0</v>
      </c>
      <c r="L684" s="1">
        <v>44105</v>
      </c>
      <c r="M684">
        <v>1375</v>
      </c>
      <c r="N684" s="8" cm="1">
        <f t="array" ref="N684">_xlfn.SWITCH(Table1[[#This Row],[Subscription Type]],"Basic",10,"Premium",10,"Business",25,"Enterprise",27)</f>
        <v>25</v>
      </c>
      <c r="O684" s="9">
        <f>IF(Table1[[#This Row],[Number of Users]]-Table1[[#This Row],[Licenses Bought]]&lt;0, 0, Table1[[#This Row],[Number of Users]]-Table1[[#This Row],[Licenses Bought]])</f>
        <v>0</v>
      </c>
      <c r="P684" s="8">
        <f>Table1[[#This Row],[Upsell $ Per Non-Paying User]] * Table1[[#This Row],[Non-Paying Users]]</f>
        <v>0</v>
      </c>
      <c r="Q684">
        <f>IF(Table1[[#This Row],[Sales Month]]=MAX(Table1[Sales Month]),Table1[[#This Row],[Upsell $ Per Non-Paying User]]*Table1[[#This Row],[Non-Paying Users]],0)</f>
        <v>0</v>
      </c>
      <c r="R684" t="str" cm="1">
        <f t="array" ref="R684">_xlfn.IFS(Table1[[#This Row],[Current Upsell $]]=0," ",Table1[[#This Row],[Current Upsell $]]&gt;=400,"High",Table1[[#This Row],[Current Upsell $]]&gt;=100,"Medium",Table1[[#This Row],[Current Upsell $]]&lt;100,"Low")</f>
        <v xml:space="preserve"> </v>
      </c>
      <c r="S684" t="str">
        <f>_xlfn.CONCAT(Table1[[#This Row],[Subscription Type]]," ",Table1[[#This Row],[Upsell Priorities ]], " ",TEXT(Table1[[#This Row],[Current Upsell $]],"$#,#"))</f>
        <v>Business   $</v>
      </c>
      <c r="T684">
        <f>COUNTIF(Table1[Sales Month],Table1[[#This Row],[Sales Month]])</f>
        <v>147</v>
      </c>
    </row>
    <row r="685" spans="1:20" x14ac:dyDescent="0.2">
      <c r="A685">
        <v>100058</v>
      </c>
      <c r="B685" t="s">
        <v>1</v>
      </c>
      <c r="D685" s="1"/>
      <c r="E685" s="1"/>
      <c r="F685">
        <v>55</v>
      </c>
      <c r="G685">
        <v>69</v>
      </c>
      <c r="H685" s="1">
        <v>44013</v>
      </c>
      <c r="I685" s="1">
        <v>44378</v>
      </c>
      <c r="J685">
        <v>12</v>
      </c>
      <c r="K685">
        <v>0</v>
      </c>
      <c r="L685" s="1">
        <v>44136</v>
      </c>
      <c r="M685">
        <v>1375</v>
      </c>
      <c r="N685" s="8" cm="1">
        <f t="array" ref="N685">_xlfn.SWITCH(Table1[[#This Row],[Subscription Type]],"Basic",10,"Premium",10,"Business",25,"Enterprise",27)</f>
        <v>25</v>
      </c>
      <c r="O685" s="9">
        <f>IF(Table1[[#This Row],[Number of Users]]-Table1[[#This Row],[Licenses Bought]]&lt;0, 0, Table1[[#This Row],[Number of Users]]-Table1[[#This Row],[Licenses Bought]])</f>
        <v>14</v>
      </c>
      <c r="P685" s="8">
        <f>Table1[[#This Row],[Upsell $ Per Non-Paying User]] * Table1[[#This Row],[Non-Paying Users]]</f>
        <v>350</v>
      </c>
      <c r="Q685">
        <f>IF(Table1[[#This Row],[Sales Month]]=MAX(Table1[Sales Month]),Table1[[#This Row],[Upsell $ Per Non-Paying User]]*Table1[[#This Row],[Non-Paying Users]],0)</f>
        <v>0</v>
      </c>
      <c r="R685" t="str" cm="1">
        <f t="array" ref="R685">_xlfn.IFS(Table1[[#This Row],[Current Upsell $]]=0," ",Table1[[#This Row],[Current Upsell $]]&gt;=400,"High",Table1[[#This Row],[Current Upsell $]]&gt;=100,"Medium",Table1[[#This Row],[Current Upsell $]]&lt;100,"Low")</f>
        <v xml:space="preserve"> </v>
      </c>
      <c r="S685" t="str">
        <f>_xlfn.CONCAT(Table1[[#This Row],[Subscription Type]]," ",Table1[[#This Row],[Upsell Priorities ]], " ",TEXT(Table1[[#This Row],[Current Upsell $]],"$#,#"))</f>
        <v>Business   $</v>
      </c>
      <c r="T685">
        <f>COUNTIF(Table1[Sales Month],Table1[[#This Row],[Sales Month]])</f>
        <v>146</v>
      </c>
    </row>
    <row r="686" spans="1:20" x14ac:dyDescent="0.2">
      <c r="A686">
        <v>100058</v>
      </c>
      <c r="B686" t="s">
        <v>1</v>
      </c>
      <c r="D686" s="1"/>
      <c r="E686" s="1"/>
      <c r="F686">
        <v>55</v>
      </c>
      <c r="G686">
        <v>72</v>
      </c>
      <c r="H686" s="1">
        <v>44013</v>
      </c>
      <c r="I686" s="1">
        <v>44378</v>
      </c>
      <c r="J686">
        <v>12</v>
      </c>
      <c r="K686">
        <v>0</v>
      </c>
      <c r="L686" s="1">
        <v>44166</v>
      </c>
      <c r="M686">
        <v>1375</v>
      </c>
      <c r="N686" s="8" cm="1">
        <f t="array" ref="N686">_xlfn.SWITCH(Table1[[#This Row],[Subscription Type]],"Basic",10,"Premium",10,"Business",25,"Enterprise",27)</f>
        <v>25</v>
      </c>
      <c r="O686" s="9">
        <f>IF(Table1[[#This Row],[Number of Users]]-Table1[[#This Row],[Licenses Bought]]&lt;0, 0, Table1[[#This Row],[Number of Users]]-Table1[[#This Row],[Licenses Bought]])</f>
        <v>17</v>
      </c>
      <c r="P686" s="8">
        <f>Table1[[#This Row],[Upsell $ Per Non-Paying User]] * Table1[[#This Row],[Non-Paying Users]]</f>
        <v>425</v>
      </c>
      <c r="Q686">
        <f>IF(Table1[[#This Row],[Sales Month]]=MAX(Table1[Sales Month]),Table1[[#This Row],[Upsell $ Per Non-Paying User]]*Table1[[#This Row],[Non-Paying Users]],0)</f>
        <v>0</v>
      </c>
      <c r="R686" t="str" cm="1">
        <f t="array" ref="R686">_xlfn.IFS(Table1[[#This Row],[Current Upsell $]]=0," ",Table1[[#This Row],[Current Upsell $]]&gt;=400,"High",Table1[[#This Row],[Current Upsell $]]&gt;=100,"Medium",Table1[[#This Row],[Current Upsell $]]&lt;100,"Low")</f>
        <v xml:space="preserve"> </v>
      </c>
      <c r="S686" t="str">
        <f>_xlfn.CONCAT(Table1[[#This Row],[Subscription Type]]," ",Table1[[#This Row],[Upsell Priorities ]], " ",TEXT(Table1[[#This Row],[Current Upsell $]],"$#,#"))</f>
        <v>Business   $</v>
      </c>
      <c r="T686">
        <f>COUNTIF(Table1[Sales Month],Table1[[#This Row],[Sales Month]])</f>
        <v>153</v>
      </c>
    </row>
    <row r="687" spans="1:20" x14ac:dyDescent="0.2">
      <c r="A687">
        <v>100058</v>
      </c>
      <c r="B687" t="s">
        <v>1</v>
      </c>
      <c r="D687" s="1"/>
      <c r="E687" s="1"/>
      <c r="F687">
        <v>55</v>
      </c>
      <c r="G687">
        <v>69</v>
      </c>
      <c r="H687" s="1">
        <v>44013</v>
      </c>
      <c r="I687" s="1">
        <v>44378</v>
      </c>
      <c r="J687">
        <v>12</v>
      </c>
      <c r="K687">
        <v>0</v>
      </c>
      <c r="L687" s="1">
        <v>44197</v>
      </c>
      <c r="M687">
        <v>1375</v>
      </c>
      <c r="N687" s="8" cm="1">
        <f t="array" ref="N687">_xlfn.SWITCH(Table1[[#This Row],[Subscription Type]],"Basic",10,"Premium",10,"Business",25,"Enterprise",27)</f>
        <v>25</v>
      </c>
      <c r="O687" s="9">
        <f>IF(Table1[[#This Row],[Number of Users]]-Table1[[#This Row],[Licenses Bought]]&lt;0, 0, Table1[[#This Row],[Number of Users]]-Table1[[#This Row],[Licenses Bought]])</f>
        <v>14</v>
      </c>
      <c r="P687" s="8">
        <f>Table1[[#This Row],[Upsell $ Per Non-Paying User]] * Table1[[#This Row],[Non-Paying Users]]</f>
        <v>350</v>
      </c>
      <c r="Q687">
        <f>IF(Table1[[#This Row],[Sales Month]]=MAX(Table1[Sales Month]),Table1[[#This Row],[Upsell $ Per Non-Paying User]]*Table1[[#This Row],[Non-Paying Users]],0)</f>
        <v>0</v>
      </c>
      <c r="R687" t="str" cm="1">
        <f t="array" ref="R687">_xlfn.IFS(Table1[[#This Row],[Current Upsell $]]=0," ",Table1[[#This Row],[Current Upsell $]]&gt;=400,"High",Table1[[#This Row],[Current Upsell $]]&gt;=100,"Medium",Table1[[#This Row],[Current Upsell $]]&lt;100,"Low")</f>
        <v xml:space="preserve"> </v>
      </c>
      <c r="S687" t="str">
        <f>_xlfn.CONCAT(Table1[[#This Row],[Subscription Type]]," ",Table1[[#This Row],[Upsell Priorities ]], " ",TEXT(Table1[[#This Row],[Current Upsell $]],"$#,#"))</f>
        <v>Business   $</v>
      </c>
      <c r="T687">
        <f>COUNTIF(Table1[Sales Month],Table1[[#This Row],[Sales Month]])</f>
        <v>158</v>
      </c>
    </row>
    <row r="688" spans="1:20" x14ac:dyDescent="0.2">
      <c r="A688">
        <v>100058</v>
      </c>
      <c r="B688" t="s">
        <v>1</v>
      </c>
      <c r="D688" s="1"/>
      <c r="E688" s="1"/>
      <c r="F688">
        <v>55</v>
      </c>
      <c r="G688">
        <v>56</v>
      </c>
      <c r="H688" s="1">
        <v>44013</v>
      </c>
      <c r="I688" s="1">
        <v>44378</v>
      </c>
      <c r="J688">
        <v>12</v>
      </c>
      <c r="K688">
        <v>0</v>
      </c>
      <c r="L688" s="1">
        <v>44228</v>
      </c>
      <c r="M688">
        <v>1375</v>
      </c>
      <c r="N688" s="8" cm="1">
        <f t="array" ref="N688">_xlfn.SWITCH(Table1[[#This Row],[Subscription Type]],"Basic",10,"Premium",10,"Business",25,"Enterprise",27)</f>
        <v>25</v>
      </c>
      <c r="O688" s="9">
        <f>IF(Table1[[#This Row],[Number of Users]]-Table1[[#This Row],[Licenses Bought]]&lt;0, 0, Table1[[#This Row],[Number of Users]]-Table1[[#This Row],[Licenses Bought]])</f>
        <v>1</v>
      </c>
      <c r="P688" s="8">
        <f>Table1[[#This Row],[Upsell $ Per Non-Paying User]] * Table1[[#This Row],[Non-Paying Users]]</f>
        <v>25</v>
      </c>
      <c r="Q688">
        <f>IF(Table1[[#This Row],[Sales Month]]=MAX(Table1[Sales Month]),Table1[[#This Row],[Upsell $ Per Non-Paying User]]*Table1[[#This Row],[Non-Paying Users]],0)</f>
        <v>0</v>
      </c>
      <c r="R688" t="str" cm="1">
        <f t="array" ref="R688">_xlfn.IFS(Table1[[#This Row],[Current Upsell $]]=0," ",Table1[[#This Row],[Current Upsell $]]&gt;=400,"High",Table1[[#This Row],[Current Upsell $]]&gt;=100,"Medium",Table1[[#This Row],[Current Upsell $]]&lt;100,"Low")</f>
        <v xml:space="preserve"> </v>
      </c>
      <c r="S688" t="str">
        <f>_xlfn.CONCAT(Table1[[#This Row],[Subscription Type]]," ",Table1[[#This Row],[Upsell Priorities ]], " ",TEXT(Table1[[#This Row],[Current Upsell $]],"$#,#"))</f>
        <v>Business   $</v>
      </c>
      <c r="T688">
        <f>COUNTIF(Table1[Sales Month],Table1[[#This Row],[Sales Month]])</f>
        <v>175</v>
      </c>
    </row>
    <row r="689" spans="1:20" x14ac:dyDescent="0.2">
      <c r="A689">
        <v>100058</v>
      </c>
      <c r="B689" t="s">
        <v>1</v>
      </c>
      <c r="D689" s="1"/>
      <c r="E689" s="1"/>
      <c r="F689">
        <v>55</v>
      </c>
      <c r="G689">
        <v>63</v>
      </c>
      <c r="H689" s="1">
        <v>44013</v>
      </c>
      <c r="I689" s="1">
        <v>44378</v>
      </c>
      <c r="J689">
        <v>12</v>
      </c>
      <c r="K689">
        <v>0</v>
      </c>
      <c r="L689" s="1">
        <v>44256</v>
      </c>
      <c r="M689">
        <v>1375</v>
      </c>
      <c r="N689" s="8" cm="1">
        <f t="array" ref="N689">_xlfn.SWITCH(Table1[[#This Row],[Subscription Type]],"Basic",10,"Premium",10,"Business",25,"Enterprise",27)</f>
        <v>25</v>
      </c>
      <c r="O689" s="9">
        <f>IF(Table1[[#This Row],[Number of Users]]-Table1[[#This Row],[Licenses Bought]]&lt;0, 0, Table1[[#This Row],[Number of Users]]-Table1[[#This Row],[Licenses Bought]])</f>
        <v>8</v>
      </c>
      <c r="P689" s="8">
        <f>Table1[[#This Row],[Upsell $ Per Non-Paying User]] * Table1[[#This Row],[Non-Paying Users]]</f>
        <v>200</v>
      </c>
      <c r="Q689">
        <f>IF(Table1[[#This Row],[Sales Month]]=MAX(Table1[Sales Month]),Table1[[#This Row],[Upsell $ Per Non-Paying User]]*Table1[[#This Row],[Non-Paying Users]],0)</f>
        <v>0</v>
      </c>
      <c r="R689" t="str" cm="1">
        <f t="array" ref="R689">_xlfn.IFS(Table1[[#This Row],[Current Upsell $]]=0," ",Table1[[#This Row],[Current Upsell $]]&gt;=400,"High",Table1[[#This Row],[Current Upsell $]]&gt;=100,"Medium",Table1[[#This Row],[Current Upsell $]]&lt;100,"Low")</f>
        <v xml:space="preserve"> </v>
      </c>
      <c r="S689" t="str">
        <f>_xlfn.CONCAT(Table1[[#This Row],[Subscription Type]]," ",Table1[[#This Row],[Upsell Priorities ]], " ",TEXT(Table1[[#This Row],[Current Upsell $]],"$#,#"))</f>
        <v>Business   $</v>
      </c>
      <c r="T689">
        <f>COUNTIF(Table1[Sales Month],Table1[[#This Row],[Sales Month]])</f>
        <v>194</v>
      </c>
    </row>
    <row r="690" spans="1:20" x14ac:dyDescent="0.2">
      <c r="A690">
        <v>100058</v>
      </c>
      <c r="B690" t="s">
        <v>1</v>
      </c>
      <c r="D690" s="1"/>
      <c r="E690" s="1"/>
      <c r="F690">
        <v>55</v>
      </c>
      <c r="G690">
        <v>70</v>
      </c>
      <c r="H690" s="1">
        <v>44013</v>
      </c>
      <c r="I690" s="1">
        <v>44378</v>
      </c>
      <c r="J690">
        <v>12</v>
      </c>
      <c r="K690">
        <v>0</v>
      </c>
      <c r="L690" s="1">
        <v>44287</v>
      </c>
      <c r="M690">
        <v>1375</v>
      </c>
      <c r="N690" s="8" cm="1">
        <f t="array" ref="N690">_xlfn.SWITCH(Table1[[#This Row],[Subscription Type]],"Basic",10,"Premium",10,"Business",25,"Enterprise",27)</f>
        <v>25</v>
      </c>
      <c r="O690" s="9">
        <f>IF(Table1[[#This Row],[Number of Users]]-Table1[[#This Row],[Licenses Bought]]&lt;0, 0, Table1[[#This Row],[Number of Users]]-Table1[[#This Row],[Licenses Bought]])</f>
        <v>15</v>
      </c>
      <c r="P690" s="8">
        <f>Table1[[#This Row],[Upsell $ Per Non-Paying User]] * Table1[[#This Row],[Non-Paying Users]]</f>
        <v>375</v>
      </c>
      <c r="Q690">
        <f>IF(Table1[[#This Row],[Sales Month]]=MAX(Table1[Sales Month]),Table1[[#This Row],[Upsell $ Per Non-Paying User]]*Table1[[#This Row],[Non-Paying Users]],0)</f>
        <v>0</v>
      </c>
      <c r="R690" t="str" cm="1">
        <f t="array" ref="R690">_xlfn.IFS(Table1[[#This Row],[Current Upsell $]]=0," ",Table1[[#This Row],[Current Upsell $]]&gt;=400,"High",Table1[[#This Row],[Current Upsell $]]&gt;=100,"Medium",Table1[[#This Row],[Current Upsell $]]&lt;100,"Low")</f>
        <v xml:space="preserve"> </v>
      </c>
      <c r="S690" t="str">
        <f>_xlfn.CONCAT(Table1[[#This Row],[Subscription Type]]," ",Table1[[#This Row],[Upsell Priorities ]], " ",TEXT(Table1[[#This Row],[Current Upsell $]],"$#,#"))</f>
        <v>Business   $</v>
      </c>
      <c r="T690">
        <f>COUNTIF(Table1[Sales Month],Table1[[#This Row],[Sales Month]])</f>
        <v>208</v>
      </c>
    </row>
    <row r="691" spans="1:20" x14ac:dyDescent="0.2">
      <c r="A691">
        <v>100058</v>
      </c>
      <c r="B691" t="s">
        <v>1</v>
      </c>
      <c r="D691" s="1"/>
      <c r="E691" s="1"/>
      <c r="F691">
        <v>55</v>
      </c>
      <c r="G691">
        <v>62</v>
      </c>
      <c r="H691" s="1">
        <v>44013</v>
      </c>
      <c r="I691" s="1">
        <v>44378</v>
      </c>
      <c r="J691">
        <v>12</v>
      </c>
      <c r="K691">
        <v>0</v>
      </c>
      <c r="L691" s="1">
        <v>44317</v>
      </c>
      <c r="M691">
        <v>1375</v>
      </c>
      <c r="N691" s="8" cm="1">
        <f t="array" ref="N691">_xlfn.SWITCH(Table1[[#This Row],[Subscription Type]],"Basic",10,"Premium",10,"Business",25,"Enterprise",27)</f>
        <v>25</v>
      </c>
      <c r="O691" s="9">
        <f>IF(Table1[[#This Row],[Number of Users]]-Table1[[#This Row],[Licenses Bought]]&lt;0, 0, Table1[[#This Row],[Number of Users]]-Table1[[#This Row],[Licenses Bought]])</f>
        <v>7</v>
      </c>
      <c r="P691" s="8">
        <f>Table1[[#This Row],[Upsell $ Per Non-Paying User]] * Table1[[#This Row],[Non-Paying Users]]</f>
        <v>175</v>
      </c>
      <c r="Q691">
        <f>IF(Table1[[#This Row],[Sales Month]]=MAX(Table1[Sales Month]),Table1[[#This Row],[Upsell $ Per Non-Paying User]]*Table1[[#This Row],[Non-Paying Users]],0)</f>
        <v>0</v>
      </c>
      <c r="R691" t="str" cm="1">
        <f t="array" ref="R691">_xlfn.IFS(Table1[[#This Row],[Current Upsell $]]=0," ",Table1[[#This Row],[Current Upsell $]]&gt;=400,"High",Table1[[#This Row],[Current Upsell $]]&gt;=100,"Medium",Table1[[#This Row],[Current Upsell $]]&lt;100,"Low")</f>
        <v xml:space="preserve"> </v>
      </c>
      <c r="S691" t="str">
        <f>_xlfn.CONCAT(Table1[[#This Row],[Subscription Type]]," ",Table1[[#This Row],[Upsell Priorities ]], " ",TEXT(Table1[[#This Row],[Current Upsell $]],"$#,#"))</f>
        <v>Business   $</v>
      </c>
      <c r="T691">
        <f>COUNTIF(Table1[Sales Month],Table1[[#This Row],[Sales Month]])</f>
        <v>249</v>
      </c>
    </row>
    <row r="692" spans="1:20" x14ac:dyDescent="0.2">
      <c r="A692">
        <v>100058</v>
      </c>
      <c r="B692" t="s">
        <v>1</v>
      </c>
      <c r="D692" s="1"/>
      <c r="E692" s="1"/>
      <c r="F692">
        <v>55</v>
      </c>
      <c r="G692">
        <v>66</v>
      </c>
      <c r="H692" s="1">
        <v>44013</v>
      </c>
      <c r="I692" s="1">
        <v>44378</v>
      </c>
      <c r="J692">
        <v>12</v>
      </c>
      <c r="K692">
        <v>0</v>
      </c>
      <c r="L692" s="1">
        <v>44348</v>
      </c>
      <c r="M692">
        <v>1375</v>
      </c>
      <c r="N692" s="8" cm="1">
        <f t="array" ref="N692">_xlfn.SWITCH(Table1[[#This Row],[Subscription Type]],"Basic",10,"Premium",10,"Business",25,"Enterprise",27)</f>
        <v>25</v>
      </c>
      <c r="O692" s="9">
        <f>IF(Table1[[#This Row],[Number of Users]]-Table1[[#This Row],[Licenses Bought]]&lt;0, 0, Table1[[#This Row],[Number of Users]]-Table1[[#This Row],[Licenses Bought]])</f>
        <v>11</v>
      </c>
      <c r="P692" s="8">
        <f>Table1[[#This Row],[Upsell $ Per Non-Paying User]] * Table1[[#This Row],[Non-Paying Users]]</f>
        <v>275</v>
      </c>
      <c r="Q692">
        <f>IF(Table1[[#This Row],[Sales Month]]=MAX(Table1[Sales Month]),Table1[[#This Row],[Upsell $ Per Non-Paying User]]*Table1[[#This Row],[Non-Paying Users]],0)</f>
        <v>275</v>
      </c>
      <c r="R692" t="str" cm="1">
        <f t="array" ref="R692">_xlfn.IFS(Table1[[#This Row],[Current Upsell $]]=0," ",Table1[[#This Row],[Current Upsell $]]&gt;=400,"High",Table1[[#This Row],[Current Upsell $]]&gt;=100,"Medium",Table1[[#This Row],[Current Upsell $]]&lt;100,"Low")</f>
        <v>Medium</v>
      </c>
      <c r="S692" t="str">
        <f>_xlfn.CONCAT(Table1[[#This Row],[Subscription Type]]," ",Table1[[#This Row],[Upsell Priorities ]], " ",TEXT(Table1[[#This Row],[Current Upsell $]],"$#,#"))</f>
        <v>Business Medium $275</v>
      </c>
      <c r="T692">
        <f>COUNTIF(Table1[Sales Month],Table1[[#This Row],[Sales Month]])</f>
        <v>307</v>
      </c>
    </row>
    <row r="693" spans="1:20" x14ac:dyDescent="0.2">
      <c r="A693">
        <v>100059</v>
      </c>
      <c r="B693" t="s">
        <v>3</v>
      </c>
      <c r="D693" s="1"/>
      <c r="E693" s="1"/>
      <c r="F693">
        <v>0</v>
      </c>
      <c r="G693">
        <v>40</v>
      </c>
      <c r="H693" s="1">
        <v>44013</v>
      </c>
      <c r="I693" s="1">
        <v>44378</v>
      </c>
      <c r="J693">
        <v>12</v>
      </c>
      <c r="K693">
        <v>0</v>
      </c>
      <c r="L693" s="1">
        <v>44013</v>
      </c>
      <c r="M693">
        <v>0</v>
      </c>
      <c r="N693" s="8" cm="1">
        <f t="array" ref="N693">_xlfn.SWITCH(Table1[[#This Row],[Subscription Type]],"Basic",10,"Premium",10,"Business",25,"Enterprise",27)</f>
        <v>10</v>
      </c>
      <c r="O693" s="9">
        <f>IF(Table1[[#This Row],[Number of Users]]-Table1[[#This Row],[Licenses Bought]]&lt;0, 0, Table1[[#This Row],[Number of Users]]-Table1[[#This Row],[Licenses Bought]])</f>
        <v>40</v>
      </c>
      <c r="P693" s="8">
        <f>Table1[[#This Row],[Upsell $ Per Non-Paying User]] * Table1[[#This Row],[Non-Paying Users]]</f>
        <v>400</v>
      </c>
      <c r="Q693">
        <f>IF(Table1[[#This Row],[Sales Month]]=MAX(Table1[Sales Month]),Table1[[#This Row],[Upsell $ Per Non-Paying User]]*Table1[[#This Row],[Non-Paying Users]],0)</f>
        <v>0</v>
      </c>
      <c r="R693" t="str" cm="1">
        <f t="array" ref="R693">_xlfn.IFS(Table1[[#This Row],[Current Upsell $]]=0," ",Table1[[#This Row],[Current Upsell $]]&gt;=400,"High",Table1[[#This Row],[Current Upsell $]]&gt;=100,"Medium",Table1[[#This Row],[Current Upsell $]]&lt;100,"Low")</f>
        <v xml:space="preserve"> </v>
      </c>
      <c r="S693" t="str">
        <f>_xlfn.CONCAT(Table1[[#This Row],[Subscription Type]]," ",Table1[[#This Row],[Upsell Priorities ]], " ",TEXT(Table1[[#This Row],[Current Upsell $]],"$#,#"))</f>
        <v>Basic   $</v>
      </c>
      <c r="T693">
        <f>COUNTIF(Table1[Sales Month],Table1[[#This Row],[Sales Month]])</f>
        <v>76</v>
      </c>
    </row>
    <row r="694" spans="1:20" x14ac:dyDescent="0.2">
      <c r="A694">
        <v>100059</v>
      </c>
      <c r="B694" t="s">
        <v>0</v>
      </c>
      <c r="D694" s="1"/>
      <c r="E694" s="1"/>
      <c r="F694">
        <v>12</v>
      </c>
      <c r="G694">
        <v>38</v>
      </c>
      <c r="H694" s="1">
        <v>44013</v>
      </c>
      <c r="I694" s="1">
        <v>44378</v>
      </c>
      <c r="J694">
        <v>12</v>
      </c>
      <c r="K694">
        <v>0</v>
      </c>
      <c r="L694" s="1">
        <v>44044</v>
      </c>
      <c r="M694">
        <v>120</v>
      </c>
      <c r="N694" s="8" cm="1">
        <f t="array" ref="N694">_xlfn.SWITCH(Table1[[#This Row],[Subscription Type]],"Basic",10,"Premium",10,"Business",25,"Enterprise",27)</f>
        <v>10</v>
      </c>
      <c r="O694" s="9">
        <f>IF(Table1[[#This Row],[Number of Users]]-Table1[[#This Row],[Licenses Bought]]&lt;0, 0, Table1[[#This Row],[Number of Users]]-Table1[[#This Row],[Licenses Bought]])</f>
        <v>26</v>
      </c>
      <c r="P694" s="8">
        <f>Table1[[#This Row],[Upsell $ Per Non-Paying User]] * Table1[[#This Row],[Non-Paying Users]]</f>
        <v>260</v>
      </c>
      <c r="Q694">
        <f>IF(Table1[[#This Row],[Sales Month]]=MAX(Table1[Sales Month]),Table1[[#This Row],[Upsell $ Per Non-Paying User]]*Table1[[#This Row],[Non-Paying Users]],0)</f>
        <v>0</v>
      </c>
      <c r="R694" t="str" cm="1">
        <f t="array" ref="R694">_xlfn.IFS(Table1[[#This Row],[Current Upsell $]]=0," ",Table1[[#This Row],[Current Upsell $]]&gt;=400,"High",Table1[[#This Row],[Current Upsell $]]&gt;=100,"Medium",Table1[[#This Row],[Current Upsell $]]&lt;100,"Low")</f>
        <v xml:space="preserve"> </v>
      </c>
      <c r="S694" t="str">
        <f>_xlfn.CONCAT(Table1[[#This Row],[Subscription Type]]," ",Table1[[#This Row],[Upsell Priorities ]], " ",TEXT(Table1[[#This Row],[Current Upsell $]],"$#,#"))</f>
        <v>Premium   $</v>
      </c>
      <c r="T694">
        <f>COUNTIF(Table1[Sales Month],Table1[[#This Row],[Sales Month]])</f>
        <v>104</v>
      </c>
    </row>
    <row r="695" spans="1:20" x14ac:dyDescent="0.2">
      <c r="A695">
        <v>100059</v>
      </c>
      <c r="B695" t="s">
        <v>0</v>
      </c>
      <c r="D695" s="1"/>
      <c r="E695" s="1"/>
      <c r="F695">
        <v>24</v>
      </c>
      <c r="G695">
        <v>34</v>
      </c>
      <c r="H695" s="1">
        <v>44013</v>
      </c>
      <c r="I695" s="1">
        <v>44378</v>
      </c>
      <c r="J695">
        <v>12</v>
      </c>
      <c r="K695">
        <v>0</v>
      </c>
      <c r="L695" s="1">
        <v>44075</v>
      </c>
      <c r="M695">
        <v>240</v>
      </c>
      <c r="N695" s="8" cm="1">
        <f t="array" ref="N695">_xlfn.SWITCH(Table1[[#This Row],[Subscription Type]],"Basic",10,"Premium",10,"Business",25,"Enterprise",27)</f>
        <v>10</v>
      </c>
      <c r="O695" s="9">
        <f>IF(Table1[[#This Row],[Number of Users]]-Table1[[#This Row],[Licenses Bought]]&lt;0, 0, Table1[[#This Row],[Number of Users]]-Table1[[#This Row],[Licenses Bought]])</f>
        <v>10</v>
      </c>
      <c r="P695" s="8">
        <f>Table1[[#This Row],[Upsell $ Per Non-Paying User]] * Table1[[#This Row],[Non-Paying Users]]</f>
        <v>100</v>
      </c>
      <c r="Q695">
        <f>IF(Table1[[#This Row],[Sales Month]]=MAX(Table1[Sales Month]),Table1[[#This Row],[Upsell $ Per Non-Paying User]]*Table1[[#This Row],[Non-Paying Users]],0)</f>
        <v>0</v>
      </c>
      <c r="R695" t="str" cm="1">
        <f t="array" ref="R695">_xlfn.IFS(Table1[[#This Row],[Current Upsell $]]=0," ",Table1[[#This Row],[Current Upsell $]]&gt;=400,"High",Table1[[#This Row],[Current Upsell $]]&gt;=100,"Medium",Table1[[#This Row],[Current Upsell $]]&lt;100,"Low")</f>
        <v xml:space="preserve"> </v>
      </c>
      <c r="S695" t="str">
        <f>_xlfn.CONCAT(Table1[[#This Row],[Subscription Type]]," ",Table1[[#This Row],[Upsell Priorities ]], " ",TEXT(Table1[[#This Row],[Current Upsell $]],"$#,#"))</f>
        <v>Premium   $</v>
      </c>
      <c r="T695">
        <f>COUNTIF(Table1[Sales Month],Table1[[#This Row],[Sales Month]])</f>
        <v>137</v>
      </c>
    </row>
    <row r="696" spans="1:20" x14ac:dyDescent="0.2">
      <c r="A696">
        <v>100059</v>
      </c>
      <c r="B696" t="s">
        <v>0</v>
      </c>
      <c r="D696" s="1"/>
      <c r="E696" s="1"/>
      <c r="F696">
        <v>33</v>
      </c>
      <c r="G696">
        <v>35</v>
      </c>
      <c r="H696" s="1">
        <v>44013</v>
      </c>
      <c r="I696" s="1">
        <v>44378</v>
      </c>
      <c r="J696">
        <v>12</v>
      </c>
      <c r="K696">
        <v>0</v>
      </c>
      <c r="L696" s="1">
        <v>44105</v>
      </c>
      <c r="M696">
        <v>330</v>
      </c>
      <c r="N696" s="8" cm="1">
        <f t="array" ref="N696">_xlfn.SWITCH(Table1[[#This Row],[Subscription Type]],"Basic",10,"Premium",10,"Business",25,"Enterprise",27)</f>
        <v>10</v>
      </c>
      <c r="O696" s="9">
        <f>IF(Table1[[#This Row],[Number of Users]]-Table1[[#This Row],[Licenses Bought]]&lt;0, 0, Table1[[#This Row],[Number of Users]]-Table1[[#This Row],[Licenses Bought]])</f>
        <v>2</v>
      </c>
      <c r="P696" s="8">
        <f>Table1[[#This Row],[Upsell $ Per Non-Paying User]] * Table1[[#This Row],[Non-Paying Users]]</f>
        <v>20</v>
      </c>
      <c r="Q696">
        <f>IF(Table1[[#This Row],[Sales Month]]=MAX(Table1[Sales Month]),Table1[[#This Row],[Upsell $ Per Non-Paying User]]*Table1[[#This Row],[Non-Paying Users]],0)</f>
        <v>0</v>
      </c>
      <c r="R696" t="str" cm="1">
        <f t="array" ref="R696">_xlfn.IFS(Table1[[#This Row],[Current Upsell $]]=0," ",Table1[[#This Row],[Current Upsell $]]&gt;=400,"High",Table1[[#This Row],[Current Upsell $]]&gt;=100,"Medium",Table1[[#This Row],[Current Upsell $]]&lt;100,"Low")</f>
        <v xml:space="preserve"> </v>
      </c>
      <c r="S696" t="str">
        <f>_xlfn.CONCAT(Table1[[#This Row],[Subscription Type]]," ",Table1[[#This Row],[Upsell Priorities ]], " ",TEXT(Table1[[#This Row],[Current Upsell $]],"$#,#"))</f>
        <v>Premium   $</v>
      </c>
      <c r="T696">
        <f>COUNTIF(Table1[Sales Month],Table1[[#This Row],[Sales Month]])</f>
        <v>147</v>
      </c>
    </row>
    <row r="697" spans="1:20" x14ac:dyDescent="0.2">
      <c r="A697">
        <v>100059</v>
      </c>
      <c r="B697" t="s">
        <v>0</v>
      </c>
      <c r="D697" s="1"/>
      <c r="E697" s="1"/>
      <c r="F697">
        <v>33</v>
      </c>
      <c r="G697">
        <v>43</v>
      </c>
      <c r="H697" s="1">
        <v>44013</v>
      </c>
      <c r="I697" s="1">
        <v>44378</v>
      </c>
      <c r="J697">
        <v>12</v>
      </c>
      <c r="K697">
        <v>0</v>
      </c>
      <c r="L697" s="1">
        <v>44136</v>
      </c>
      <c r="M697">
        <v>330</v>
      </c>
      <c r="N697" s="8" cm="1">
        <f t="array" ref="N697">_xlfn.SWITCH(Table1[[#This Row],[Subscription Type]],"Basic",10,"Premium",10,"Business",25,"Enterprise",27)</f>
        <v>10</v>
      </c>
      <c r="O697" s="9">
        <f>IF(Table1[[#This Row],[Number of Users]]-Table1[[#This Row],[Licenses Bought]]&lt;0, 0, Table1[[#This Row],[Number of Users]]-Table1[[#This Row],[Licenses Bought]])</f>
        <v>10</v>
      </c>
      <c r="P697" s="8">
        <f>Table1[[#This Row],[Upsell $ Per Non-Paying User]] * Table1[[#This Row],[Non-Paying Users]]</f>
        <v>100</v>
      </c>
      <c r="Q697">
        <f>IF(Table1[[#This Row],[Sales Month]]=MAX(Table1[Sales Month]),Table1[[#This Row],[Upsell $ Per Non-Paying User]]*Table1[[#This Row],[Non-Paying Users]],0)</f>
        <v>0</v>
      </c>
      <c r="R697" t="str" cm="1">
        <f t="array" ref="R697">_xlfn.IFS(Table1[[#This Row],[Current Upsell $]]=0," ",Table1[[#This Row],[Current Upsell $]]&gt;=400,"High",Table1[[#This Row],[Current Upsell $]]&gt;=100,"Medium",Table1[[#This Row],[Current Upsell $]]&lt;100,"Low")</f>
        <v xml:space="preserve"> </v>
      </c>
      <c r="S697" t="str">
        <f>_xlfn.CONCAT(Table1[[#This Row],[Subscription Type]]," ",Table1[[#This Row],[Upsell Priorities ]], " ",TEXT(Table1[[#This Row],[Current Upsell $]],"$#,#"))</f>
        <v>Premium   $</v>
      </c>
      <c r="T697">
        <f>COUNTIF(Table1[Sales Month],Table1[[#This Row],[Sales Month]])</f>
        <v>146</v>
      </c>
    </row>
    <row r="698" spans="1:20" x14ac:dyDescent="0.2">
      <c r="A698">
        <v>100059</v>
      </c>
      <c r="B698" t="s">
        <v>0</v>
      </c>
      <c r="D698" s="1"/>
      <c r="E698" s="1"/>
      <c r="F698">
        <v>33</v>
      </c>
      <c r="G698">
        <v>41</v>
      </c>
      <c r="H698" s="1">
        <v>44013</v>
      </c>
      <c r="I698" s="1">
        <v>44378</v>
      </c>
      <c r="J698">
        <v>12</v>
      </c>
      <c r="K698">
        <v>0</v>
      </c>
      <c r="L698" s="1">
        <v>44166</v>
      </c>
      <c r="M698">
        <v>330</v>
      </c>
      <c r="N698" s="8" cm="1">
        <f t="array" ref="N698">_xlfn.SWITCH(Table1[[#This Row],[Subscription Type]],"Basic",10,"Premium",10,"Business",25,"Enterprise",27)</f>
        <v>10</v>
      </c>
      <c r="O698" s="9">
        <f>IF(Table1[[#This Row],[Number of Users]]-Table1[[#This Row],[Licenses Bought]]&lt;0, 0, Table1[[#This Row],[Number of Users]]-Table1[[#This Row],[Licenses Bought]])</f>
        <v>8</v>
      </c>
      <c r="P698" s="8">
        <f>Table1[[#This Row],[Upsell $ Per Non-Paying User]] * Table1[[#This Row],[Non-Paying Users]]</f>
        <v>80</v>
      </c>
      <c r="Q698">
        <f>IF(Table1[[#This Row],[Sales Month]]=MAX(Table1[Sales Month]),Table1[[#This Row],[Upsell $ Per Non-Paying User]]*Table1[[#This Row],[Non-Paying Users]],0)</f>
        <v>0</v>
      </c>
      <c r="R698" t="str" cm="1">
        <f t="array" ref="R698">_xlfn.IFS(Table1[[#This Row],[Current Upsell $]]=0," ",Table1[[#This Row],[Current Upsell $]]&gt;=400,"High",Table1[[#This Row],[Current Upsell $]]&gt;=100,"Medium",Table1[[#This Row],[Current Upsell $]]&lt;100,"Low")</f>
        <v xml:space="preserve"> </v>
      </c>
      <c r="S698" t="str">
        <f>_xlfn.CONCAT(Table1[[#This Row],[Subscription Type]]," ",Table1[[#This Row],[Upsell Priorities ]], " ",TEXT(Table1[[#This Row],[Current Upsell $]],"$#,#"))</f>
        <v>Premium   $</v>
      </c>
      <c r="T698">
        <f>COUNTIF(Table1[Sales Month],Table1[[#This Row],[Sales Month]])</f>
        <v>153</v>
      </c>
    </row>
    <row r="699" spans="1:20" x14ac:dyDescent="0.2">
      <c r="A699">
        <v>100059</v>
      </c>
      <c r="B699" t="s">
        <v>0</v>
      </c>
      <c r="D699" s="1"/>
      <c r="E699" s="1"/>
      <c r="F699">
        <v>33</v>
      </c>
      <c r="G699">
        <v>40</v>
      </c>
      <c r="H699" s="1">
        <v>44013</v>
      </c>
      <c r="I699" s="1">
        <v>44378</v>
      </c>
      <c r="J699">
        <v>12</v>
      </c>
      <c r="K699">
        <v>0</v>
      </c>
      <c r="L699" s="1">
        <v>44197</v>
      </c>
      <c r="M699">
        <v>330</v>
      </c>
      <c r="N699" s="8" cm="1">
        <f t="array" ref="N699">_xlfn.SWITCH(Table1[[#This Row],[Subscription Type]],"Basic",10,"Premium",10,"Business",25,"Enterprise",27)</f>
        <v>10</v>
      </c>
      <c r="O699" s="9">
        <f>IF(Table1[[#This Row],[Number of Users]]-Table1[[#This Row],[Licenses Bought]]&lt;0, 0, Table1[[#This Row],[Number of Users]]-Table1[[#This Row],[Licenses Bought]])</f>
        <v>7</v>
      </c>
      <c r="P699" s="8">
        <f>Table1[[#This Row],[Upsell $ Per Non-Paying User]] * Table1[[#This Row],[Non-Paying Users]]</f>
        <v>70</v>
      </c>
      <c r="Q699">
        <f>IF(Table1[[#This Row],[Sales Month]]=MAX(Table1[Sales Month]),Table1[[#This Row],[Upsell $ Per Non-Paying User]]*Table1[[#This Row],[Non-Paying Users]],0)</f>
        <v>0</v>
      </c>
      <c r="R699" t="str" cm="1">
        <f t="array" ref="R699">_xlfn.IFS(Table1[[#This Row],[Current Upsell $]]=0," ",Table1[[#This Row],[Current Upsell $]]&gt;=400,"High",Table1[[#This Row],[Current Upsell $]]&gt;=100,"Medium",Table1[[#This Row],[Current Upsell $]]&lt;100,"Low")</f>
        <v xml:space="preserve"> </v>
      </c>
      <c r="S699" t="str">
        <f>_xlfn.CONCAT(Table1[[#This Row],[Subscription Type]]," ",Table1[[#This Row],[Upsell Priorities ]], " ",TEXT(Table1[[#This Row],[Current Upsell $]],"$#,#"))</f>
        <v>Premium   $</v>
      </c>
      <c r="T699">
        <f>COUNTIF(Table1[Sales Month],Table1[[#This Row],[Sales Month]])</f>
        <v>158</v>
      </c>
    </row>
    <row r="700" spans="1:20" x14ac:dyDescent="0.2">
      <c r="A700">
        <v>100059</v>
      </c>
      <c r="B700" t="s">
        <v>0</v>
      </c>
      <c r="D700" s="1"/>
      <c r="E700" s="1"/>
      <c r="F700">
        <v>33</v>
      </c>
      <c r="G700">
        <v>39</v>
      </c>
      <c r="H700" s="1">
        <v>44013</v>
      </c>
      <c r="I700" s="1">
        <v>44378</v>
      </c>
      <c r="J700">
        <v>12</v>
      </c>
      <c r="K700">
        <v>0</v>
      </c>
      <c r="L700" s="1">
        <v>44228</v>
      </c>
      <c r="M700">
        <v>330</v>
      </c>
      <c r="N700" s="8" cm="1">
        <f t="array" ref="N700">_xlfn.SWITCH(Table1[[#This Row],[Subscription Type]],"Basic",10,"Premium",10,"Business",25,"Enterprise",27)</f>
        <v>10</v>
      </c>
      <c r="O700" s="9">
        <f>IF(Table1[[#This Row],[Number of Users]]-Table1[[#This Row],[Licenses Bought]]&lt;0, 0, Table1[[#This Row],[Number of Users]]-Table1[[#This Row],[Licenses Bought]])</f>
        <v>6</v>
      </c>
      <c r="P700" s="8">
        <f>Table1[[#This Row],[Upsell $ Per Non-Paying User]] * Table1[[#This Row],[Non-Paying Users]]</f>
        <v>60</v>
      </c>
      <c r="Q700">
        <f>IF(Table1[[#This Row],[Sales Month]]=MAX(Table1[Sales Month]),Table1[[#This Row],[Upsell $ Per Non-Paying User]]*Table1[[#This Row],[Non-Paying Users]],0)</f>
        <v>0</v>
      </c>
      <c r="R700" t="str" cm="1">
        <f t="array" ref="R700">_xlfn.IFS(Table1[[#This Row],[Current Upsell $]]=0," ",Table1[[#This Row],[Current Upsell $]]&gt;=400,"High",Table1[[#This Row],[Current Upsell $]]&gt;=100,"Medium",Table1[[#This Row],[Current Upsell $]]&lt;100,"Low")</f>
        <v xml:space="preserve"> </v>
      </c>
      <c r="S700" t="str">
        <f>_xlfn.CONCAT(Table1[[#This Row],[Subscription Type]]," ",Table1[[#This Row],[Upsell Priorities ]], " ",TEXT(Table1[[#This Row],[Current Upsell $]],"$#,#"))</f>
        <v>Premium   $</v>
      </c>
      <c r="T700">
        <f>COUNTIF(Table1[Sales Month],Table1[[#This Row],[Sales Month]])</f>
        <v>175</v>
      </c>
    </row>
    <row r="701" spans="1:20" x14ac:dyDescent="0.2">
      <c r="A701">
        <v>100059</v>
      </c>
      <c r="B701" t="s">
        <v>0</v>
      </c>
      <c r="D701" s="1"/>
      <c r="E701" s="1"/>
      <c r="F701">
        <v>33</v>
      </c>
      <c r="G701">
        <v>39</v>
      </c>
      <c r="H701" s="1">
        <v>44013</v>
      </c>
      <c r="I701" s="1">
        <v>44378</v>
      </c>
      <c r="J701">
        <v>12</v>
      </c>
      <c r="K701">
        <v>0</v>
      </c>
      <c r="L701" s="1">
        <v>44256</v>
      </c>
      <c r="M701">
        <v>330</v>
      </c>
      <c r="N701" s="8" cm="1">
        <f t="array" ref="N701">_xlfn.SWITCH(Table1[[#This Row],[Subscription Type]],"Basic",10,"Premium",10,"Business",25,"Enterprise",27)</f>
        <v>10</v>
      </c>
      <c r="O701" s="9">
        <f>IF(Table1[[#This Row],[Number of Users]]-Table1[[#This Row],[Licenses Bought]]&lt;0, 0, Table1[[#This Row],[Number of Users]]-Table1[[#This Row],[Licenses Bought]])</f>
        <v>6</v>
      </c>
      <c r="P701" s="8">
        <f>Table1[[#This Row],[Upsell $ Per Non-Paying User]] * Table1[[#This Row],[Non-Paying Users]]</f>
        <v>60</v>
      </c>
      <c r="Q701">
        <f>IF(Table1[[#This Row],[Sales Month]]=MAX(Table1[Sales Month]),Table1[[#This Row],[Upsell $ Per Non-Paying User]]*Table1[[#This Row],[Non-Paying Users]],0)</f>
        <v>0</v>
      </c>
      <c r="R701" t="str" cm="1">
        <f t="array" ref="R701">_xlfn.IFS(Table1[[#This Row],[Current Upsell $]]=0," ",Table1[[#This Row],[Current Upsell $]]&gt;=400,"High",Table1[[#This Row],[Current Upsell $]]&gt;=100,"Medium",Table1[[#This Row],[Current Upsell $]]&lt;100,"Low")</f>
        <v xml:space="preserve"> </v>
      </c>
      <c r="S701" t="str">
        <f>_xlfn.CONCAT(Table1[[#This Row],[Subscription Type]]," ",Table1[[#This Row],[Upsell Priorities ]], " ",TEXT(Table1[[#This Row],[Current Upsell $]],"$#,#"))</f>
        <v>Premium   $</v>
      </c>
      <c r="T701">
        <f>COUNTIF(Table1[Sales Month],Table1[[#This Row],[Sales Month]])</f>
        <v>194</v>
      </c>
    </row>
    <row r="702" spans="1:20" x14ac:dyDescent="0.2">
      <c r="A702">
        <v>100059</v>
      </c>
      <c r="B702" t="s">
        <v>0</v>
      </c>
      <c r="D702" s="1"/>
      <c r="E702" s="1"/>
      <c r="F702">
        <v>33</v>
      </c>
      <c r="G702">
        <v>37</v>
      </c>
      <c r="H702" s="1">
        <v>44013</v>
      </c>
      <c r="I702" s="1">
        <v>44378</v>
      </c>
      <c r="J702">
        <v>12</v>
      </c>
      <c r="K702">
        <v>0</v>
      </c>
      <c r="L702" s="1">
        <v>44287</v>
      </c>
      <c r="M702">
        <v>330</v>
      </c>
      <c r="N702" s="8" cm="1">
        <f t="array" ref="N702">_xlfn.SWITCH(Table1[[#This Row],[Subscription Type]],"Basic",10,"Premium",10,"Business",25,"Enterprise",27)</f>
        <v>10</v>
      </c>
      <c r="O702" s="9">
        <f>IF(Table1[[#This Row],[Number of Users]]-Table1[[#This Row],[Licenses Bought]]&lt;0, 0, Table1[[#This Row],[Number of Users]]-Table1[[#This Row],[Licenses Bought]])</f>
        <v>4</v>
      </c>
      <c r="P702" s="8">
        <f>Table1[[#This Row],[Upsell $ Per Non-Paying User]] * Table1[[#This Row],[Non-Paying Users]]</f>
        <v>40</v>
      </c>
      <c r="Q702">
        <f>IF(Table1[[#This Row],[Sales Month]]=MAX(Table1[Sales Month]),Table1[[#This Row],[Upsell $ Per Non-Paying User]]*Table1[[#This Row],[Non-Paying Users]],0)</f>
        <v>0</v>
      </c>
      <c r="R702" t="str" cm="1">
        <f t="array" ref="R702">_xlfn.IFS(Table1[[#This Row],[Current Upsell $]]=0," ",Table1[[#This Row],[Current Upsell $]]&gt;=400,"High",Table1[[#This Row],[Current Upsell $]]&gt;=100,"Medium",Table1[[#This Row],[Current Upsell $]]&lt;100,"Low")</f>
        <v xml:space="preserve"> </v>
      </c>
      <c r="S702" t="str">
        <f>_xlfn.CONCAT(Table1[[#This Row],[Subscription Type]]," ",Table1[[#This Row],[Upsell Priorities ]], " ",TEXT(Table1[[#This Row],[Current Upsell $]],"$#,#"))</f>
        <v>Premium   $</v>
      </c>
      <c r="T702">
        <f>COUNTIF(Table1[Sales Month],Table1[[#This Row],[Sales Month]])</f>
        <v>208</v>
      </c>
    </row>
    <row r="703" spans="1:20" x14ac:dyDescent="0.2">
      <c r="A703">
        <v>100059</v>
      </c>
      <c r="B703" t="s">
        <v>0</v>
      </c>
      <c r="D703" s="1"/>
      <c r="E703" s="1"/>
      <c r="F703">
        <v>33</v>
      </c>
      <c r="G703">
        <v>37</v>
      </c>
      <c r="H703" s="1">
        <v>44013</v>
      </c>
      <c r="I703" s="1">
        <v>44378</v>
      </c>
      <c r="J703">
        <v>12</v>
      </c>
      <c r="K703">
        <v>0</v>
      </c>
      <c r="L703" s="1">
        <v>44317</v>
      </c>
      <c r="M703">
        <v>330</v>
      </c>
      <c r="N703" s="8" cm="1">
        <f t="array" ref="N703">_xlfn.SWITCH(Table1[[#This Row],[Subscription Type]],"Basic",10,"Premium",10,"Business",25,"Enterprise",27)</f>
        <v>10</v>
      </c>
      <c r="O703" s="9">
        <f>IF(Table1[[#This Row],[Number of Users]]-Table1[[#This Row],[Licenses Bought]]&lt;0, 0, Table1[[#This Row],[Number of Users]]-Table1[[#This Row],[Licenses Bought]])</f>
        <v>4</v>
      </c>
      <c r="P703" s="8">
        <f>Table1[[#This Row],[Upsell $ Per Non-Paying User]] * Table1[[#This Row],[Non-Paying Users]]</f>
        <v>40</v>
      </c>
      <c r="Q703">
        <f>IF(Table1[[#This Row],[Sales Month]]=MAX(Table1[Sales Month]),Table1[[#This Row],[Upsell $ Per Non-Paying User]]*Table1[[#This Row],[Non-Paying Users]],0)</f>
        <v>0</v>
      </c>
      <c r="R703" t="str" cm="1">
        <f t="array" ref="R703">_xlfn.IFS(Table1[[#This Row],[Current Upsell $]]=0," ",Table1[[#This Row],[Current Upsell $]]&gt;=400,"High",Table1[[#This Row],[Current Upsell $]]&gt;=100,"Medium",Table1[[#This Row],[Current Upsell $]]&lt;100,"Low")</f>
        <v xml:space="preserve"> </v>
      </c>
      <c r="S703" t="str">
        <f>_xlfn.CONCAT(Table1[[#This Row],[Subscription Type]]," ",Table1[[#This Row],[Upsell Priorities ]], " ",TEXT(Table1[[#This Row],[Current Upsell $]],"$#,#"))</f>
        <v>Premium   $</v>
      </c>
      <c r="T703">
        <f>COUNTIF(Table1[Sales Month],Table1[[#This Row],[Sales Month]])</f>
        <v>249</v>
      </c>
    </row>
    <row r="704" spans="1:20" x14ac:dyDescent="0.2">
      <c r="A704">
        <v>100059</v>
      </c>
      <c r="B704" t="s">
        <v>0</v>
      </c>
      <c r="D704" s="1"/>
      <c r="E704" s="1"/>
      <c r="F704">
        <v>33</v>
      </c>
      <c r="G704">
        <v>34</v>
      </c>
      <c r="H704" s="1">
        <v>44013</v>
      </c>
      <c r="I704" s="1">
        <v>44378</v>
      </c>
      <c r="J704">
        <v>12</v>
      </c>
      <c r="K704">
        <v>0</v>
      </c>
      <c r="L704" s="1">
        <v>44348</v>
      </c>
      <c r="M704">
        <v>330</v>
      </c>
      <c r="N704" s="8" cm="1">
        <f t="array" ref="N704">_xlfn.SWITCH(Table1[[#This Row],[Subscription Type]],"Basic",10,"Premium",10,"Business",25,"Enterprise",27)</f>
        <v>10</v>
      </c>
      <c r="O704" s="9">
        <f>IF(Table1[[#This Row],[Number of Users]]-Table1[[#This Row],[Licenses Bought]]&lt;0, 0, Table1[[#This Row],[Number of Users]]-Table1[[#This Row],[Licenses Bought]])</f>
        <v>1</v>
      </c>
      <c r="P704" s="8">
        <f>Table1[[#This Row],[Upsell $ Per Non-Paying User]] * Table1[[#This Row],[Non-Paying Users]]</f>
        <v>10</v>
      </c>
      <c r="Q704">
        <f>IF(Table1[[#This Row],[Sales Month]]=MAX(Table1[Sales Month]),Table1[[#This Row],[Upsell $ Per Non-Paying User]]*Table1[[#This Row],[Non-Paying Users]],0)</f>
        <v>10</v>
      </c>
      <c r="R704" t="str" cm="1">
        <f t="array" ref="R704">_xlfn.IFS(Table1[[#This Row],[Current Upsell $]]=0," ",Table1[[#This Row],[Current Upsell $]]&gt;=400,"High",Table1[[#This Row],[Current Upsell $]]&gt;=100,"Medium",Table1[[#This Row],[Current Upsell $]]&lt;100,"Low")</f>
        <v>Low</v>
      </c>
      <c r="S704" t="str">
        <f>_xlfn.CONCAT(Table1[[#This Row],[Subscription Type]]," ",Table1[[#This Row],[Upsell Priorities ]], " ",TEXT(Table1[[#This Row],[Current Upsell $]],"$#,#"))</f>
        <v>Premium Low $10</v>
      </c>
      <c r="T704">
        <f>COUNTIF(Table1[Sales Month],Table1[[#This Row],[Sales Month]])</f>
        <v>307</v>
      </c>
    </row>
    <row r="705" spans="1:20" x14ac:dyDescent="0.2">
      <c r="A705">
        <v>100060</v>
      </c>
      <c r="B705" t="s">
        <v>3</v>
      </c>
      <c r="D705" s="1"/>
      <c r="E705" s="1"/>
      <c r="F705">
        <v>0</v>
      </c>
      <c r="G705">
        <v>32</v>
      </c>
      <c r="H705" s="1">
        <v>44013</v>
      </c>
      <c r="I705" s="1">
        <v>44378</v>
      </c>
      <c r="J705">
        <v>12</v>
      </c>
      <c r="K705">
        <v>0</v>
      </c>
      <c r="L705" s="1">
        <v>44013</v>
      </c>
      <c r="M705">
        <v>0</v>
      </c>
      <c r="N705" s="8" cm="1">
        <f t="array" ref="N705">_xlfn.SWITCH(Table1[[#This Row],[Subscription Type]],"Basic",10,"Premium",10,"Business",25,"Enterprise",27)</f>
        <v>10</v>
      </c>
      <c r="O705" s="9">
        <f>IF(Table1[[#This Row],[Number of Users]]-Table1[[#This Row],[Licenses Bought]]&lt;0, 0, Table1[[#This Row],[Number of Users]]-Table1[[#This Row],[Licenses Bought]])</f>
        <v>32</v>
      </c>
      <c r="P705" s="8">
        <f>Table1[[#This Row],[Upsell $ Per Non-Paying User]] * Table1[[#This Row],[Non-Paying Users]]</f>
        <v>320</v>
      </c>
      <c r="Q705">
        <f>IF(Table1[[#This Row],[Sales Month]]=MAX(Table1[Sales Month]),Table1[[#This Row],[Upsell $ Per Non-Paying User]]*Table1[[#This Row],[Non-Paying Users]],0)</f>
        <v>0</v>
      </c>
      <c r="R705" t="str" cm="1">
        <f t="array" ref="R705">_xlfn.IFS(Table1[[#This Row],[Current Upsell $]]=0," ",Table1[[#This Row],[Current Upsell $]]&gt;=400,"High",Table1[[#This Row],[Current Upsell $]]&gt;=100,"Medium",Table1[[#This Row],[Current Upsell $]]&lt;100,"Low")</f>
        <v xml:space="preserve"> </v>
      </c>
      <c r="S705" t="str">
        <f>_xlfn.CONCAT(Table1[[#This Row],[Subscription Type]]," ",Table1[[#This Row],[Upsell Priorities ]], " ",TEXT(Table1[[#This Row],[Current Upsell $]],"$#,#"))</f>
        <v>Basic   $</v>
      </c>
      <c r="T705">
        <f>COUNTIF(Table1[Sales Month],Table1[[#This Row],[Sales Month]])</f>
        <v>76</v>
      </c>
    </row>
    <row r="706" spans="1:20" x14ac:dyDescent="0.2">
      <c r="A706">
        <v>100060</v>
      </c>
      <c r="B706" t="s">
        <v>1</v>
      </c>
      <c r="D706" s="1"/>
      <c r="E706" s="1"/>
      <c r="F706">
        <v>15</v>
      </c>
      <c r="G706">
        <v>42</v>
      </c>
      <c r="H706" s="1">
        <v>44013</v>
      </c>
      <c r="I706" s="1">
        <v>44378</v>
      </c>
      <c r="J706">
        <v>12</v>
      </c>
      <c r="K706">
        <v>0</v>
      </c>
      <c r="L706" s="1">
        <v>44044</v>
      </c>
      <c r="M706">
        <v>375</v>
      </c>
      <c r="N706" s="8" cm="1">
        <f t="array" ref="N706">_xlfn.SWITCH(Table1[[#This Row],[Subscription Type]],"Basic",10,"Premium",10,"Business",25,"Enterprise",27)</f>
        <v>25</v>
      </c>
      <c r="O706" s="9">
        <f>IF(Table1[[#This Row],[Number of Users]]-Table1[[#This Row],[Licenses Bought]]&lt;0, 0, Table1[[#This Row],[Number of Users]]-Table1[[#This Row],[Licenses Bought]])</f>
        <v>27</v>
      </c>
      <c r="P706" s="8">
        <f>Table1[[#This Row],[Upsell $ Per Non-Paying User]] * Table1[[#This Row],[Non-Paying Users]]</f>
        <v>675</v>
      </c>
      <c r="Q706">
        <f>IF(Table1[[#This Row],[Sales Month]]=MAX(Table1[Sales Month]),Table1[[#This Row],[Upsell $ Per Non-Paying User]]*Table1[[#This Row],[Non-Paying Users]],0)</f>
        <v>0</v>
      </c>
      <c r="R706" t="str" cm="1">
        <f t="array" ref="R706">_xlfn.IFS(Table1[[#This Row],[Current Upsell $]]=0," ",Table1[[#This Row],[Current Upsell $]]&gt;=400,"High",Table1[[#This Row],[Current Upsell $]]&gt;=100,"Medium",Table1[[#This Row],[Current Upsell $]]&lt;100,"Low")</f>
        <v xml:space="preserve"> </v>
      </c>
      <c r="S706" t="str">
        <f>_xlfn.CONCAT(Table1[[#This Row],[Subscription Type]]," ",Table1[[#This Row],[Upsell Priorities ]], " ",TEXT(Table1[[#This Row],[Current Upsell $]],"$#,#"))</f>
        <v>Business   $</v>
      </c>
      <c r="T706">
        <f>COUNTIF(Table1[Sales Month],Table1[[#This Row],[Sales Month]])</f>
        <v>104</v>
      </c>
    </row>
    <row r="707" spans="1:20" x14ac:dyDescent="0.2">
      <c r="A707">
        <v>100060</v>
      </c>
      <c r="B707" t="s">
        <v>1</v>
      </c>
      <c r="D707" s="1"/>
      <c r="E707" s="1"/>
      <c r="F707">
        <v>24</v>
      </c>
      <c r="G707">
        <v>35</v>
      </c>
      <c r="H707" s="1">
        <v>44013</v>
      </c>
      <c r="I707" s="1">
        <v>44378</v>
      </c>
      <c r="J707">
        <v>12</v>
      </c>
      <c r="K707">
        <v>0</v>
      </c>
      <c r="L707" s="1">
        <v>44075</v>
      </c>
      <c r="M707">
        <v>600</v>
      </c>
      <c r="N707" s="8" cm="1">
        <f t="array" ref="N707">_xlfn.SWITCH(Table1[[#This Row],[Subscription Type]],"Basic",10,"Premium",10,"Business",25,"Enterprise",27)</f>
        <v>25</v>
      </c>
      <c r="O707" s="9">
        <f>IF(Table1[[#This Row],[Number of Users]]-Table1[[#This Row],[Licenses Bought]]&lt;0, 0, Table1[[#This Row],[Number of Users]]-Table1[[#This Row],[Licenses Bought]])</f>
        <v>11</v>
      </c>
      <c r="P707" s="8">
        <f>Table1[[#This Row],[Upsell $ Per Non-Paying User]] * Table1[[#This Row],[Non-Paying Users]]</f>
        <v>275</v>
      </c>
      <c r="Q707">
        <f>IF(Table1[[#This Row],[Sales Month]]=MAX(Table1[Sales Month]),Table1[[#This Row],[Upsell $ Per Non-Paying User]]*Table1[[#This Row],[Non-Paying Users]],0)</f>
        <v>0</v>
      </c>
      <c r="R707" t="str" cm="1">
        <f t="array" ref="R707">_xlfn.IFS(Table1[[#This Row],[Current Upsell $]]=0," ",Table1[[#This Row],[Current Upsell $]]&gt;=400,"High",Table1[[#This Row],[Current Upsell $]]&gt;=100,"Medium",Table1[[#This Row],[Current Upsell $]]&lt;100,"Low")</f>
        <v xml:space="preserve"> </v>
      </c>
      <c r="S707" t="str">
        <f>_xlfn.CONCAT(Table1[[#This Row],[Subscription Type]]," ",Table1[[#This Row],[Upsell Priorities ]], " ",TEXT(Table1[[#This Row],[Current Upsell $]],"$#,#"))</f>
        <v>Business   $</v>
      </c>
      <c r="T707">
        <f>COUNTIF(Table1[Sales Month],Table1[[#This Row],[Sales Month]])</f>
        <v>137</v>
      </c>
    </row>
    <row r="708" spans="1:20" x14ac:dyDescent="0.2">
      <c r="A708">
        <v>100060</v>
      </c>
      <c r="B708" t="s">
        <v>1</v>
      </c>
      <c r="D708" s="1"/>
      <c r="E708" s="1"/>
      <c r="F708">
        <v>31</v>
      </c>
      <c r="G708">
        <v>35</v>
      </c>
      <c r="H708" s="1">
        <v>44013</v>
      </c>
      <c r="I708" s="1">
        <v>44378</v>
      </c>
      <c r="J708">
        <v>12</v>
      </c>
      <c r="K708">
        <v>0</v>
      </c>
      <c r="L708" s="1">
        <v>44105</v>
      </c>
      <c r="M708">
        <v>775</v>
      </c>
      <c r="N708" s="8" cm="1">
        <f t="array" ref="N708">_xlfn.SWITCH(Table1[[#This Row],[Subscription Type]],"Basic",10,"Premium",10,"Business",25,"Enterprise",27)</f>
        <v>25</v>
      </c>
      <c r="O708" s="9">
        <f>IF(Table1[[#This Row],[Number of Users]]-Table1[[#This Row],[Licenses Bought]]&lt;0, 0, Table1[[#This Row],[Number of Users]]-Table1[[#This Row],[Licenses Bought]])</f>
        <v>4</v>
      </c>
      <c r="P708" s="8">
        <f>Table1[[#This Row],[Upsell $ Per Non-Paying User]] * Table1[[#This Row],[Non-Paying Users]]</f>
        <v>100</v>
      </c>
      <c r="Q708">
        <f>IF(Table1[[#This Row],[Sales Month]]=MAX(Table1[Sales Month]),Table1[[#This Row],[Upsell $ Per Non-Paying User]]*Table1[[#This Row],[Non-Paying Users]],0)</f>
        <v>0</v>
      </c>
      <c r="R708" t="str" cm="1">
        <f t="array" ref="R708">_xlfn.IFS(Table1[[#This Row],[Current Upsell $]]=0," ",Table1[[#This Row],[Current Upsell $]]&gt;=400,"High",Table1[[#This Row],[Current Upsell $]]&gt;=100,"Medium",Table1[[#This Row],[Current Upsell $]]&lt;100,"Low")</f>
        <v xml:space="preserve"> </v>
      </c>
      <c r="S708" t="str">
        <f>_xlfn.CONCAT(Table1[[#This Row],[Subscription Type]]," ",Table1[[#This Row],[Upsell Priorities ]], " ",TEXT(Table1[[#This Row],[Current Upsell $]],"$#,#"))</f>
        <v>Business   $</v>
      </c>
      <c r="T708">
        <f>COUNTIF(Table1[Sales Month],Table1[[#This Row],[Sales Month]])</f>
        <v>147</v>
      </c>
    </row>
    <row r="709" spans="1:20" x14ac:dyDescent="0.2">
      <c r="A709">
        <v>100060</v>
      </c>
      <c r="B709" t="s">
        <v>1</v>
      </c>
      <c r="D709" s="1"/>
      <c r="E709" s="1"/>
      <c r="F709">
        <v>31</v>
      </c>
      <c r="G709">
        <v>32</v>
      </c>
      <c r="H709" s="1">
        <v>44013</v>
      </c>
      <c r="I709" s="1">
        <v>44378</v>
      </c>
      <c r="J709">
        <v>12</v>
      </c>
      <c r="K709">
        <v>0</v>
      </c>
      <c r="L709" s="1">
        <v>44136</v>
      </c>
      <c r="M709">
        <v>775</v>
      </c>
      <c r="N709" s="8" cm="1">
        <f t="array" ref="N709">_xlfn.SWITCH(Table1[[#This Row],[Subscription Type]],"Basic",10,"Premium",10,"Business",25,"Enterprise",27)</f>
        <v>25</v>
      </c>
      <c r="O709" s="9">
        <f>IF(Table1[[#This Row],[Number of Users]]-Table1[[#This Row],[Licenses Bought]]&lt;0, 0, Table1[[#This Row],[Number of Users]]-Table1[[#This Row],[Licenses Bought]])</f>
        <v>1</v>
      </c>
      <c r="P709" s="8">
        <f>Table1[[#This Row],[Upsell $ Per Non-Paying User]] * Table1[[#This Row],[Non-Paying Users]]</f>
        <v>25</v>
      </c>
      <c r="Q709">
        <f>IF(Table1[[#This Row],[Sales Month]]=MAX(Table1[Sales Month]),Table1[[#This Row],[Upsell $ Per Non-Paying User]]*Table1[[#This Row],[Non-Paying Users]],0)</f>
        <v>0</v>
      </c>
      <c r="R709" t="str" cm="1">
        <f t="array" ref="R709">_xlfn.IFS(Table1[[#This Row],[Current Upsell $]]=0," ",Table1[[#This Row],[Current Upsell $]]&gt;=400,"High",Table1[[#This Row],[Current Upsell $]]&gt;=100,"Medium",Table1[[#This Row],[Current Upsell $]]&lt;100,"Low")</f>
        <v xml:space="preserve"> </v>
      </c>
      <c r="S709" t="str">
        <f>_xlfn.CONCAT(Table1[[#This Row],[Subscription Type]]," ",Table1[[#This Row],[Upsell Priorities ]], " ",TEXT(Table1[[#This Row],[Current Upsell $]],"$#,#"))</f>
        <v>Business   $</v>
      </c>
      <c r="T709">
        <f>COUNTIF(Table1[Sales Month],Table1[[#This Row],[Sales Month]])</f>
        <v>146</v>
      </c>
    </row>
    <row r="710" spans="1:20" x14ac:dyDescent="0.2">
      <c r="A710">
        <v>100060</v>
      </c>
      <c r="B710" t="s">
        <v>1</v>
      </c>
      <c r="D710" s="1"/>
      <c r="E710" s="1"/>
      <c r="F710">
        <v>31</v>
      </c>
      <c r="G710">
        <v>40</v>
      </c>
      <c r="H710" s="1">
        <v>44013</v>
      </c>
      <c r="I710" s="1">
        <v>44378</v>
      </c>
      <c r="J710">
        <v>12</v>
      </c>
      <c r="K710">
        <v>0</v>
      </c>
      <c r="L710" s="1">
        <v>44166</v>
      </c>
      <c r="M710">
        <v>775</v>
      </c>
      <c r="N710" s="8" cm="1">
        <f t="array" ref="N710">_xlfn.SWITCH(Table1[[#This Row],[Subscription Type]],"Basic",10,"Premium",10,"Business",25,"Enterprise",27)</f>
        <v>25</v>
      </c>
      <c r="O710" s="9">
        <f>IF(Table1[[#This Row],[Number of Users]]-Table1[[#This Row],[Licenses Bought]]&lt;0, 0, Table1[[#This Row],[Number of Users]]-Table1[[#This Row],[Licenses Bought]])</f>
        <v>9</v>
      </c>
      <c r="P710" s="8">
        <f>Table1[[#This Row],[Upsell $ Per Non-Paying User]] * Table1[[#This Row],[Non-Paying Users]]</f>
        <v>225</v>
      </c>
      <c r="Q710">
        <f>IF(Table1[[#This Row],[Sales Month]]=MAX(Table1[Sales Month]),Table1[[#This Row],[Upsell $ Per Non-Paying User]]*Table1[[#This Row],[Non-Paying Users]],0)</f>
        <v>0</v>
      </c>
      <c r="R710" t="str" cm="1">
        <f t="array" ref="R710">_xlfn.IFS(Table1[[#This Row],[Current Upsell $]]=0," ",Table1[[#This Row],[Current Upsell $]]&gt;=400,"High",Table1[[#This Row],[Current Upsell $]]&gt;=100,"Medium",Table1[[#This Row],[Current Upsell $]]&lt;100,"Low")</f>
        <v xml:space="preserve"> </v>
      </c>
      <c r="S710" t="str">
        <f>_xlfn.CONCAT(Table1[[#This Row],[Subscription Type]]," ",Table1[[#This Row],[Upsell Priorities ]], " ",TEXT(Table1[[#This Row],[Current Upsell $]],"$#,#"))</f>
        <v>Business   $</v>
      </c>
      <c r="T710">
        <f>COUNTIF(Table1[Sales Month],Table1[[#This Row],[Sales Month]])</f>
        <v>153</v>
      </c>
    </row>
    <row r="711" spans="1:20" x14ac:dyDescent="0.2">
      <c r="A711">
        <v>100060</v>
      </c>
      <c r="B711" t="s">
        <v>1</v>
      </c>
      <c r="D711" s="1"/>
      <c r="E711" s="1"/>
      <c r="F711">
        <v>31</v>
      </c>
      <c r="G711">
        <v>40</v>
      </c>
      <c r="H711" s="1">
        <v>44013</v>
      </c>
      <c r="I711" s="1">
        <v>44378</v>
      </c>
      <c r="J711">
        <v>12</v>
      </c>
      <c r="K711">
        <v>0</v>
      </c>
      <c r="L711" s="1">
        <v>44197</v>
      </c>
      <c r="M711">
        <v>775</v>
      </c>
      <c r="N711" s="8" cm="1">
        <f t="array" ref="N711">_xlfn.SWITCH(Table1[[#This Row],[Subscription Type]],"Basic",10,"Premium",10,"Business",25,"Enterprise",27)</f>
        <v>25</v>
      </c>
      <c r="O711" s="9">
        <f>IF(Table1[[#This Row],[Number of Users]]-Table1[[#This Row],[Licenses Bought]]&lt;0, 0, Table1[[#This Row],[Number of Users]]-Table1[[#This Row],[Licenses Bought]])</f>
        <v>9</v>
      </c>
      <c r="P711" s="8">
        <f>Table1[[#This Row],[Upsell $ Per Non-Paying User]] * Table1[[#This Row],[Non-Paying Users]]</f>
        <v>225</v>
      </c>
      <c r="Q711">
        <f>IF(Table1[[#This Row],[Sales Month]]=MAX(Table1[Sales Month]),Table1[[#This Row],[Upsell $ Per Non-Paying User]]*Table1[[#This Row],[Non-Paying Users]],0)</f>
        <v>0</v>
      </c>
      <c r="R711" t="str" cm="1">
        <f t="array" ref="R711">_xlfn.IFS(Table1[[#This Row],[Current Upsell $]]=0," ",Table1[[#This Row],[Current Upsell $]]&gt;=400,"High",Table1[[#This Row],[Current Upsell $]]&gt;=100,"Medium",Table1[[#This Row],[Current Upsell $]]&lt;100,"Low")</f>
        <v xml:space="preserve"> </v>
      </c>
      <c r="S711" t="str">
        <f>_xlfn.CONCAT(Table1[[#This Row],[Subscription Type]]," ",Table1[[#This Row],[Upsell Priorities ]], " ",TEXT(Table1[[#This Row],[Current Upsell $]],"$#,#"))</f>
        <v>Business   $</v>
      </c>
      <c r="T711">
        <f>COUNTIF(Table1[Sales Month],Table1[[#This Row],[Sales Month]])</f>
        <v>158</v>
      </c>
    </row>
    <row r="712" spans="1:20" x14ac:dyDescent="0.2">
      <c r="A712">
        <v>100060</v>
      </c>
      <c r="B712" t="s">
        <v>1</v>
      </c>
      <c r="D712" s="1"/>
      <c r="E712" s="1"/>
      <c r="F712">
        <v>31</v>
      </c>
      <c r="G712">
        <v>28</v>
      </c>
      <c r="H712" s="1">
        <v>44013</v>
      </c>
      <c r="I712" s="1">
        <v>44378</v>
      </c>
      <c r="J712">
        <v>12</v>
      </c>
      <c r="K712">
        <v>0</v>
      </c>
      <c r="L712" s="1">
        <v>44228</v>
      </c>
      <c r="M712">
        <v>775</v>
      </c>
      <c r="N712" s="8" cm="1">
        <f t="array" ref="N712">_xlfn.SWITCH(Table1[[#This Row],[Subscription Type]],"Basic",10,"Premium",10,"Business",25,"Enterprise",27)</f>
        <v>25</v>
      </c>
      <c r="O712" s="9">
        <f>IF(Table1[[#This Row],[Number of Users]]-Table1[[#This Row],[Licenses Bought]]&lt;0, 0, Table1[[#This Row],[Number of Users]]-Table1[[#This Row],[Licenses Bought]])</f>
        <v>0</v>
      </c>
      <c r="P712" s="8">
        <f>Table1[[#This Row],[Upsell $ Per Non-Paying User]] * Table1[[#This Row],[Non-Paying Users]]</f>
        <v>0</v>
      </c>
      <c r="Q712">
        <f>IF(Table1[[#This Row],[Sales Month]]=MAX(Table1[Sales Month]),Table1[[#This Row],[Upsell $ Per Non-Paying User]]*Table1[[#This Row],[Non-Paying Users]],0)</f>
        <v>0</v>
      </c>
      <c r="R712" t="str" cm="1">
        <f t="array" ref="R712">_xlfn.IFS(Table1[[#This Row],[Current Upsell $]]=0," ",Table1[[#This Row],[Current Upsell $]]&gt;=400,"High",Table1[[#This Row],[Current Upsell $]]&gt;=100,"Medium",Table1[[#This Row],[Current Upsell $]]&lt;100,"Low")</f>
        <v xml:space="preserve"> </v>
      </c>
      <c r="S712" t="str">
        <f>_xlfn.CONCAT(Table1[[#This Row],[Subscription Type]]," ",Table1[[#This Row],[Upsell Priorities ]], " ",TEXT(Table1[[#This Row],[Current Upsell $]],"$#,#"))</f>
        <v>Business   $</v>
      </c>
      <c r="T712">
        <f>COUNTIF(Table1[Sales Month],Table1[[#This Row],[Sales Month]])</f>
        <v>175</v>
      </c>
    </row>
    <row r="713" spans="1:20" x14ac:dyDescent="0.2">
      <c r="A713">
        <v>100060</v>
      </c>
      <c r="B713" t="s">
        <v>1</v>
      </c>
      <c r="D713" s="1"/>
      <c r="E713" s="1"/>
      <c r="F713">
        <v>31</v>
      </c>
      <c r="G713">
        <v>41</v>
      </c>
      <c r="H713" s="1">
        <v>44013</v>
      </c>
      <c r="I713" s="1">
        <v>44378</v>
      </c>
      <c r="J713">
        <v>12</v>
      </c>
      <c r="K713">
        <v>0</v>
      </c>
      <c r="L713" s="1">
        <v>44256</v>
      </c>
      <c r="M713">
        <v>775</v>
      </c>
      <c r="N713" s="8" cm="1">
        <f t="array" ref="N713">_xlfn.SWITCH(Table1[[#This Row],[Subscription Type]],"Basic",10,"Premium",10,"Business",25,"Enterprise",27)</f>
        <v>25</v>
      </c>
      <c r="O713" s="9">
        <f>IF(Table1[[#This Row],[Number of Users]]-Table1[[#This Row],[Licenses Bought]]&lt;0, 0, Table1[[#This Row],[Number of Users]]-Table1[[#This Row],[Licenses Bought]])</f>
        <v>10</v>
      </c>
      <c r="P713" s="8">
        <f>Table1[[#This Row],[Upsell $ Per Non-Paying User]] * Table1[[#This Row],[Non-Paying Users]]</f>
        <v>250</v>
      </c>
      <c r="Q713">
        <f>IF(Table1[[#This Row],[Sales Month]]=MAX(Table1[Sales Month]),Table1[[#This Row],[Upsell $ Per Non-Paying User]]*Table1[[#This Row],[Non-Paying Users]],0)</f>
        <v>0</v>
      </c>
      <c r="R713" t="str" cm="1">
        <f t="array" ref="R713">_xlfn.IFS(Table1[[#This Row],[Current Upsell $]]=0," ",Table1[[#This Row],[Current Upsell $]]&gt;=400,"High",Table1[[#This Row],[Current Upsell $]]&gt;=100,"Medium",Table1[[#This Row],[Current Upsell $]]&lt;100,"Low")</f>
        <v xml:space="preserve"> </v>
      </c>
      <c r="S713" t="str">
        <f>_xlfn.CONCAT(Table1[[#This Row],[Subscription Type]]," ",Table1[[#This Row],[Upsell Priorities ]], " ",TEXT(Table1[[#This Row],[Current Upsell $]],"$#,#"))</f>
        <v>Business   $</v>
      </c>
      <c r="T713">
        <f>COUNTIF(Table1[Sales Month],Table1[[#This Row],[Sales Month]])</f>
        <v>194</v>
      </c>
    </row>
    <row r="714" spans="1:20" x14ac:dyDescent="0.2">
      <c r="A714">
        <v>100060</v>
      </c>
      <c r="B714" t="s">
        <v>1</v>
      </c>
      <c r="D714" s="1"/>
      <c r="E714" s="1"/>
      <c r="F714">
        <v>31</v>
      </c>
      <c r="G714">
        <v>35</v>
      </c>
      <c r="H714" s="1">
        <v>44013</v>
      </c>
      <c r="I714" s="1">
        <v>44378</v>
      </c>
      <c r="J714">
        <v>12</v>
      </c>
      <c r="K714">
        <v>0</v>
      </c>
      <c r="L714" s="1">
        <v>44287</v>
      </c>
      <c r="M714">
        <v>775</v>
      </c>
      <c r="N714" s="8" cm="1">
        <f t="array" ref="N714">_xlfn.SWITCH(Table1[[#This Row],[Subscription Type]],"Basic",10,"Premium",10,"Business",25,"Enterprise",27)</f>
        <v>25</v>
      </c>
      <c r="O714" s="9">
        <f>IF(Table1[[#This Row],[Number of Users]]-Table1[[#This Row],[Licenses Bought]]&lt;0, 0, Table1[[#This Row],[Number of Users]]-Table1[[#This Row],[Licenses Bought]])</f>
        <v>4</v>
      </c>
      <c r="P714" s="8">
        <f>Table1[[#This Row],[Upsell $ Per Non-Paying User]] * Table1[[#This Row],[Non-Paying Users]]</f>
        <v>100</v>
      </c>
      <c r="Q714">
        <f>IF(Table1[[#This Row],[Sales Month]]=MAX(Table1[Sales Month]),Table1[[#This Row],[Upsell $ Per Non-Paying User]]*Table1[[#This Row],[Non-Paying Users]],0)</f>
        <v>0</v>
      </c>
      <c r="R714" t="str" cm="1">
        <f t="array" ref="R714">_xlfn.IFS(Table1[[#This Row],[Current Upsell $]]=0," ",Table1[[#This Row],[Current Upsell $]]&gt;=400,"High",Table1[[#This Row],[Current Upsell $]]&gt;=100,"Medium",Table1[[#This Row],[Current Upsell $]]&lt;100,"Low")</f>
        <v xml:space="preserve"> </v>
      </c>
      <c r="S714" t="str">
        <f>_xlfn.CONCAT(Table1[[#This Row],[Subscription Type]]," ",Table1[[#This Row],[Upsell Priorities ]], " ",TEXT(Table1[[#This Row],[Current Upsell $]],"$#,#"))</f>
        <v>Business   $</v>
      </c>
      <c r="T714">
        <f>COUNTIF(Table1[Sales Month],Table1[[#This Row],[Sales Month]])</f>
        <v>208</v>
      </c>
    </row>
    <row r="715" spans="1:20" x14ac:dyDescent="0.2">
      <c r="A715">
        <v>100060</v>
      </c>
      <c r="B715" t="s">
        <v>1</v>
      </c>
      <c r="D715" s="1"/>
      <c r="E715" s="1"/>
      <c r="F715">
        <v>31</v>
      </c>
      <c r="G715">
        <v>39</v>
      </c>
      <c r="H715" s="1">
        <v>44013</v>
      </c>
      <c r="I715" s="1">
        <v>44378</v>
      </c>
      <c r="J715">
        <v>12</v>
      </c>
      <c r="K715">
        <v>0</v>
      </c>
      <c r="L715" s="1">
        <v>44317</v>
      </c>
      <c r="M715">
        <v>775</v>
      </c>
      <c r="N715" s="8" cm="1">
        <f t="array" ref="N715">_xlfn.SWITCH(Table1[[#This Row],[Subscription Type]],"Basic",10,"Premium",10,"Business",25,"Enterprise",27)</f>
        <v>25</v>
      </c>
      <c r="O715" s="9">
        <f>IF(Table1[[#This Row],[Number of Users]]-Table1[[#This Row],[Licenses Bought]]&lt;0, 0, Table1[[#This Row],[Number of Users]]-Table1[[#This Row],[Licenses Bought]])</f>
        <v>8</v>
      </c>
      <c r="P715" s="8">
        <f>Table1[[#This Row],[Upsell $ Per Non-Paying User]] * Table1[[#This Row],[Non-Paying Users]]</f>
        <v>200</v>
      </c>
      <c r="Q715">
        <f>IF(Table1[[#This Row],[Sales Month]]=MAX(Table1[Sales Month]),Table1[[#This Row],[Upsell $ Per Non-Paying User]]*Table1[[#This Row],[Non-Paying Users]],0)</f>
        <v>0</v>
      </c>
      <c r="R715" t="str" cm="1">
        <f t="array" ref="R715">_xlfn.IFS(Table1[[#This Row],[Current Upsell $]]=0," ",Table1[[#This Row],[Current Upsell $]]&gt;=400,"High",Table1[[#This Row],[Current Upsell $]]&gt;=100,"Medium",Table1[[#This Row],[Current Upsell $]]&lt;100,"Low")</f>
        <v xml:space="preserve"> </v>
      </c>
      <c r="S715" t="str">
        <f>_xlfn.CONCAT(Table1[[#This Row],[Subscription Type]]," ",Table1[[#This Row],[Upsell Priorities ]], " ",TEXT(Table1[[#This Row],[Current Upsell $]],"$#,#"))</f>
        <v>Business   $</v>
      </c>
      <c r="T715">
        <f>COUNTIF(Table1[Sales Month],Table1[[#This Row],[Sales Month]])</f>
        <v>249</v>
      </c>
    </row>
    <row r="716" spans="1:20" x14ac:dyDescent="0.2">
      <c r="A716">
        <v>100060</v>
      </c>
      <c r="B716" t="s">
        <v>1</v>
      </c>
      <c r="D716" s="1"/>
      <c r="E716" s="1"/>
      <c r="F716">
        <v>31</v>
      </c>
      <c r="G716">
        <v>48</v>
      </c>
      <c r="H716" s="1">
        <v>44013</v>
      </c>
      <c r="I716" s="1">
        <v>44378</v>
      </c>
      <c r="J716">
        <v>12</v>
      </c>
      <c r="K716">
        <v>0</v>
      </c>
      <c r="L716" s="1">
        <v>44348</v>
      </c>
      <c r="M716">
        <v>775</v>
      </c>
      <c r="N716" s="8" cm="1">
        <f t="array" ref="N716">_xlfn.SWITCH(Table1[[#This Row],[Subscription Type]],"Basic",10,"Premium",10,"Business",25,"Enterprise",27)</f>
        <v>25</v>
      </c>
      <c r="O716" s="9">
        <f>IF(Table1[[#This Row],[Number of Users]]-Table1[[#This Row],[Licenses Bought]]&lt;0, 0, Table1[[#This Row],[Number of Users]]-Table1[[#This Row],[Licenses Bought]])</f>
        <v>17</v>
      </c>
      <c r="P716" s="8">
        <f>Table1[[#This Row],[Upsell $ Per Non-Paying User]] * Table1[[#This Row],[Non-Paying Users]]</f>
        <v>425</v>
      </c>
      <c r="Q716">
        <f>IF(Table1[[#This Row],[Sales Month]]=MAX(Table1[Sales Month]),Table1[[#This Row],[Upsell $ Per Non-Paying User]]*Table1[[#This Row],[Non-Paying Users]],0)</f>
        <v>425</v>
      </c>
      <c r="R716" t="str" cm="1">
        <f t="array" ref="R716">_xlfn.IFS(Table1[[#This Row],[Current Upsell $]]=0," ",Table1[[#This Row],[Current Upsell $]]&gt;=400,"High",Table1[[#This Row],[Current Upsell $]]&gt;=100,"Medium",Table1[[#This Row],[Current Upsell $]]&lt;100,"Low")</f>
        <v>High</v>
      </c>
      <c r="S716" t="str">
        <f>_xlfn.CONCAT(Table1[[#This Row],[Subscription Type]]," ",Table1[[#This Row],[Upsell Priorities ]], " ",TEXT(Table1[[#This Row],[Current Upsell $]],"$#,#"))</f>
        <v>Business High $425</v>
      </c>
      <c r="T716">
        <f>COUNTIF(Table1[Sales Month],Table1[[#This Row],[Sales Month]])</f>
        <v>307</v>
      </c>
    </row>
    <row r="717" spans="1:20" x14ac:dyDescent="0.2">
      <c r="A717">
        <v>100061</v>
      </c>
      <c r="B717" t="s">
        <v>3</v>
      </c>
      <c r="D717" s="1"/>
      <c r="E717" s="1"/>
      <c r="F717">
        <v>0</v>
      </c>
      <c r="G717">
        <v>20</v>
      </c>
      <c r="H717" s="1">
        <v>44013</v>
      </c>
      <c r="I717" s="1">
        <v>44378</v>
      </c>
      <c r="J717">
        <v>12</v>
      </c>
      <c r="K717">
        <v>0</v>
      </c>
      <c r="L717" s="1">
        <v>44013</v>
      </c>
      <c r="M717">
        <v>0</v>
      </c>
      <c r="N717" s="8" cm="1">
        <f t="array" ref="N717">_xlfn.SWITCH(Table1[[#This Row],[Subscription Type]],"Basic",10,"Premium",10,"Business",25,"Enterprise",27)</f>
        <v>10</v>
      </c>
      <c r="O717" s="9">
        <f>IF(Table1[[#This Row],[Number of Users]]-Table1[[#This Row],[Licenses Bought]]&lt;0, 0, Table1[[#This Row],[Number of Users]]-Table1[[#This Row],[Licenses Bought]])</f>
        <v>20</v>
      </c>
      <c r="P717" s="8">
        <f>Table1[[#This Row],[Upsell $ Per Non-Paying User]] * Table1[[#This Row],[Non-Paying Users]]</f>
        <v>200</v>
      </c>
      <c r="Q717">
        <f>IF(Table1[[#This Row],[Sales Month]]=MAX(Table1[Sales Month]),Table1[[#This Row],[Upsell $ Per Non-Paying User]]*Table1[[#This Row],[Non-Paying Users]],0)</f>
        <v>0</v>
      </c>
      <c r="R717" t="str" cm="1">
        <f t="array" ref="R717">_xlfn.IFS(Table1[[#This Row],[Current Upsell $]]=0," ",Table1[[#This Row],[Current Upsell $]]&gt;=400,"High",Table1[[#This Row],[Current Upsell $]]&gt;=100,"Medium",Table1[[#This Row],[Current Upsell $]]&lt;100,"Low")</f>
        <v xml:space="preserve"> </v>
      </c>
      <c r="S717" t="str">
        <f>_xlfn.CONCAT(Table1[[#This Row],[Subscription Type]]," ",Table1[[#This Row],[Upsell Priorities ]], " ",TEXT(Table1[[#This Row],[Current Upsell $]],"$#,#"))</f>
        <v>Basic   $</v>
      </c>
      <c r="T717">
        <f>COUNTIF(Table1[Sales Month],Table1[[#This Row],[Sales Month]])</f>
        <v>76</v>
      </c>
    </row>
    <row r="718" spans="1:20" x14ac:dyDescent="0.2">
      <c r="A718">
        <v>100061</v>
      </c>
      <c r="B718" t="s">
        <v>0</v>
      </c>
      <c r="D718" s="1"/>
      <c r="E718" s="1"/>
      <c r="F718">
        <v>9</v>
      </c>
      <c r="G718">
        <v>23</v>
      </c>
      <c r="H718" s="1">
        <v>44013</v>
      </c>
      <c r="I718" s="1">
        <v>44378</v>
      </c>
      <c r="J718">
        <v>12</v>
      </c>
      <c r="K718">
        <v>0</v>
      </c>
      <c r="L718" s="1">
        <v>44044</v>
      </c>
      <c r="M718">
        <v>90</v>
      </c>
      <c r="N718" s="8" cm="1">
        <f t="array" ref="N718">_xlfn.SWITCH(Table1[[#This Row],[Subscription Type]],"Basic",10,"Premium",10,"Business",25,"Enterprise",27)</f>
        <v>10</v>
      </c>
      <c r="O718" s="9">
        <f>IF(Table1[[#This Row],[Number of Users]]-Table1[[#This Row],[Licenses Bought]]&lt;0, 0, Table1[[#This Row],[Number of Users]]-Table1[[#This Row],[Licenses Bought]])</f>
        <v>14</v>
      </c>
      <c r="P718" s="8">
        <f>Table1[[#This Row],[Upsell $ Per Non-Paying User]] * Table1[[#This Row],[Non-Paying Users]]</f>
        <v>140</v>
      </c>
      <c r="Q718">
        <f>IF(Table1[[#This Row],[Sales Month]]=MAX(Table1[Sales Month]),Table1[[#This Row],[Upsell $ Per Non-Paying User]]*Table1[[#This Row],[Non-Paying Users]],0)</f>
        <v>0</v>
      </c>
      <c r="R718" t="str" cm="1">
        <f t="array" ref="R718">_xlfn.IFS(Table1[[#This Row],[Current Upsell $]]=0," ",Table1[[#This Row],[Current Upsell $]]&gt;=400,"High",Table1[[#This Row],[Current Upsell $]]&gt;=100,"Medium",Table1[[#This Row],[Current Upsell $]]&lt;100,"Low")</f>
        <v xml:space="preserve"> </v>
      </c>
      <c r="S718" t="str">
        <f>_xlfn.CONCAT(Table1[[#This Row],[Subscription Type]]," ",Table1[[#This Row],[Upsell Priorities ]], " ",TEXT(Table1[[#This Row],[Current Upsell $]],"$#,#"))</f>
        <v>Premium   $</v>
      </c>
      <c r="T718">
        <f>COUNTIF(Table1[Sales Month],Table1[[#This Row],[Sales Month]])</f>
        <v>104</v>
      </c>
    </row>
    <row r="719" spans="1:20" x14ac:dyDescent="0.2">
      <c r="A719">
        <v>100061</v>
      </c>
      <c r="B719" t="s">
        <v>0</v>
      </c>
      <c r="D719" s="1"/>
      <c r="E719" s="1"/>
      <c r="F719">
        <v>16</v>
      </c>
      <c r="G719">
        <v>21</v>
      </c>
      <c r="H719" s="1">
        <v>44013</v>
      </c>
      <c r="I719" s="1">
        <v>44378</v>
      </c>
      <c r="J719">
        <v>12</v>
      </c>
      <c r="K719">
        <v>0</v>
      </c>
      <c r="L719" s="1">
        <v>44075</v>
      </c>
      <c r="M719">
        <v>160</v>
      </c>
      <c r="N719" s="8" cm="1">
        <f t="array" ref="N719">_xlfn.SWITCH(Table1[[#This Row],[Subscription Type]],"Basic",10,"Premium",10,"Business",25,"Enterprise",27)</f>
        <v>10</v>
      </c>
      <c r="O719" s="9">
        <f>IF(Table1[[#This Row],[Number of Users]]-Table1[[#This Row],[Licenses Bought]]&lt;0, 0, Table1[[#This Row],[Number of Users]]-Table1[[#This Row],[Licenses Bought]])</f>
        <v>5</v>
      </c>
      <c r="P719" s="8">
        <f>Table1[[#This Row],[Upsell $ Per Non-Paying User]] * Table1[[#This Row],[Non-Paying Users]]</f>
        <v>50</v>
      </c>
      <c r="Q719">
        <f>IF(Table1[[#This Row],[Sales Month]]=MAX(Table1[Sales Month]),Table1[[#This Row],[Upsell $ Per Non-Paying User]]*Table1[[#This Row],[Non-Paying Users]],0)</f>
        <v>0</v>
      </c>
      <c r="R719" t="str" cm="1">
        <f t="array" ref="R719">_xlfn.IFS(Table1[[#This Row],[Current Upsell $]]=0," ",Table1[[#This Row],[Current Upsell $]]&gt;=400,"High",Table1[[#This Row],[Current Upsell $]]&gt;=100,"Medium",Table1[[#This Row],[Current Upsell $]]&lt;100,"Low")</f>
        <v xml:space="preserve"> </v>
      </c>
      <c r="S719" t="str">
        <f>_xlfn.CONCAT(Table1[[#This Row],[Subscription Type]]," ",Table1[[#This Row],[Upsell Priorities ]], " ",TEXT(Table1[[#This Row],[Current Upsell $]],"$#,#"))</f>
        <v>Premium   $</v>
      </c>
      <c r="T719">
        <f>COUNTIF(Table1[Sales Month],Table1[[#This Row],[Sales Month]])</f>
        <v>137</v>
      </c>
    </row>
    <row r="720" spans="1:20" x14ac:dyDescent="0.2">
      <c r="A720">
        <v>100061</v>
      </c>
      <c r="B720" t="s">
        <v>0</v>
      </c>
      <c r="D720" s="1"/>
      <c r="E720" s="1"/>
      <c r="F720">
        <v>13</v>
      </c>
      <c r="G720">
        <v>18</v>
      </c>
      <c r="H720" s="1">
        <v>44013</v>
      </c>
      <c r="I720" s="1">
        <v>44378</v>
      </c>
      <c r="J720">
        <v>12</v>
      </c>
      <c r="K720">
        <v>0</v>
      </c>
      <c r="L720" s="1">
        <v>44105</v>
      </c>
      <c r="M720">
        <v>130</v>
      </c>
      <c r="N720" s="8" cm="1">
        <f t="array" ref="N720">_xlfn.SWITCH(Table1[[#This Row],[Subscription Type]],"Basic",10,"Premium",10,"Business",25,"Enterprise",27)</f>
        <v>10</v>
      </c>
      <c r="O720" s="9">
        <f>IF(Table1[[#This Row],[Number of Users]]-Table1[[#This Row],[Licenses Bought]]&lt;0, 0, Table1[[#This Row],[Number of Users]]-Table1[[#This Row],[Licenses Bought]])</f>
        <v>5</v>
      </c>
      <c r="P720" s="8">
        <f>Table1[[#This Row],[Upsell $ Per Non-Paying User]] * Table1[[#This Row],[Non-Paying Users]]</f>
        <v>50</v>
      </c>
      <c r="Q720">
        <f>IF(Table1[[#This Row],[Sales Month]]=MAX(Table1[Sales Month]),Table1[[#This Row],[Upsell $ Per Non-Paying User]]*Table1[[#This Row],[Non-Paying Users]],0)</f>
        <v>0</v>
      </c>
      <c r="R720" t="str" cm="1">
        <f t="array" ref="R720">_xlfn.IFS(Table1[[#This Row],[Current Upsell $]]=0," ",Table1[[#This Row],[Current Upsell $]]&gt;=400,"High",Table1[[#This Row],[Current Upsell $]]&gt;=100,"Medium",Table1[[#This Row],[Current Upsell $]]&lt;100,"Low")</f>
        <v xml:space="preserve"> </v>
      </c>
      <c r="S720" t="str">
        <f>_xlfn.CONCAT(Table1[[#This Row],[Subscription Type]]," ",Table1[[#This Row],[Upsell Priorities ]], " ",TEXT(Table1[[#This Row],[Current Upsell $]],"$#,#"))</f>
        <v>Premium   $</v>
      </c>
      <c r="T720">
        <f>COUNTIF(Table1[Sales Month],Table1[[#This Row],[Sales Month]])</f>
        <v>147</v>
      </c>
    </row>
    <row r="721" spans="1:20" x14ac:dyDescent="0.2">
      <c r="A721">
        <v>100061</v>
      </c>
      <c r="B721" t="s">
        <v>0</v>
      </c>
      <c r="D721" s="1"/>
      <c r="E721" s="1"/>
      <c r="F721">
        <v>16</v>
      </c>
      <c r="G721">
        <v>20</v>
      </c>
      <c r="H721" s="1">
        <v>44013</v>
      </c>
      <c r="I721" s="1">
        <v>44378</v>
      </c>
      <c r="J721">
        <v>12</v>
      </c>
      <c r="K721">
        <v>0</v>
      </c>
      <c r="L721" s="1">
        <v>44136</v>
      </c>
      <c r="M721">
        <v>160</v>
      </c>
      <c r="N721" s="8" cm="1">
        <f t="array" ref="N721">_xlfn.SWITCH(Table1[[#This Row],[Subscription Type]],"Basic",10,"Premium",10,"Business",25,"Enterprise",27)</f>
        <v>10</v>
      </c>
      <c r="O721" s="9">
        <f>IF(Table1[[#This Row],[Number of Users]]-Table1[[#This Row],[Licenses Bought]]&lt;0, 0, Table1[[#This Row],[Number of Users]]-Table1[[#This Row],[Licenses Bought]])</f>
        <v>4</v>
      </c>
      <c r="P721" s="8">
        <f>Table1[[#This Row],[Upsell $ Per Non-Paying User]] * Table1[[#This Row],[Non-Paying Users]]</f>
        <v>40</v>
      </c>
      <c r="Q721">
        <f>IF(Table1[[#This Row],[Sales Month]]=MAX(Table1[Sales Month]),Table1[[#This Row],[Upsell $ Per Non-Paying User]]*Table1[[#This Row],[Non-Paying Users]],0)</f>
        <v>0</v>
      </c>
      <c r="R721" t="str" cm="1">
        <f t="array" ref="R721">_xlfn.IFS(Table1[[#This Row],[Current Upsell $]]=0," ",Table1[[#This Row],[Current Upsell $]]&gt;=400,"High",Table1[[#This Row],[Current Upsell $]]&gt;=100,"Medium",Table1[[#This Row],[Current Upsell $]]&lt;100,"Low")</f>
        <v xml:space="preserve"> </v>
      </c>
      <c r="S721" t="str">
        <f>_xlfn.CONCAT(Table1[[#This Row],[Subscription Type]]," ",Table1[[#This Row],[Upsell Priorities ]], " ",TEXT(Table1[[#This Row],[Current Upsell $]],"$#,#"))</f>
        <v>Premium   $</v>
      </c>
      <c r="T721">
        <f>COUNTIF(Table1[Sales Month],Table1[[#This Row],[Sales Month]])</f>
        <v>146</v>
      </c>
    </row>
    <row r="722" spans="1:20" x14ac:dyDescent="0.2">
      <c r="A722">
        <v>100061</v>
      </c>
      <c r="B722" t="s">
        <v>0</v>
      </c>
      <c r="D722" s="1"/>
      <c r="E722" s="1"/>
      <c r="F722">
        <v>16</v>
      </c>
      <c r="G722">
        <v>24</v>
      </c>
      <c r="H722" s="1">
        <v>44013</v>
      </c>
      <c r="I722" s="1">
        <v>44378</v>
      </c>
      <c r="J722">
        <v>12</v>
      </c>
      <c r="K722">
        <v>0</v>
      </c>
      <c r="L722" s="1">
        <v>44166</v>
      </c>
      <c r="M722">
        <v>160</v>
      </c>
      <c r="N722" s="8" cm="1">
        <f t="array" ref="N722">_xlfn.SWITCH(Table1[[#This Row],[Subscription Type]],"Basic",10,"Premium",10,"Business",25,"Enterprise",27)</f>
        <v>10</v>
      </c>
      <c r="O722" s="9">
        <f>IF(Table1[[#This Row],[Number of Users]]-Table1[[#This Row],[Licenses Bought]]&lt;0, 0, Table1[[#This Row],[Number of Users]]-Table1[[#This Row],[Licenses Bought]])</f>
        <v>8</v>
      </c>
      <c r="P722" s="8">
        <f>Table1[[#This Row],[Upsell $ Per Non-Paying User]] * Table1[[#This Row],[Non-Paying Users]]</f>
        <v>80</v>
      </c>
      <c r="Q722">
        <f>IF(Table1[[#This Row],[Sales Month]]=MAX(Table1[Sales Month]),Table1[[#This Row],[Upsell $ Per Non-Paying User]]*Table1[[#This Row],[Non-Paying Users]],0)</f>
        <v>0</v>
      </c>
      <c r="R722" t="str" cm="1">
        <f t="array" ref="R722">_xlfn.IFS(Table1[[#This Row],[Current Upsell $]]=0," ",Table1[[#This Row],[Current Upsell $]]&gt;=400,"High",Table1[[#This Row],[Current Upsell $]]&gt;=100,"Medium",Table1[[#This Row],[Current Upsell $]]&lt;100,"Low")</f>
        <v xml:space="preserve"> </v>
      </c>
      <c r="S722" t="str">
        <f>_xlfn.CONCAT(Table1[[#This Row],[Subscription Type]]," ",Table1[[#This Row],[Upsell Priorities ]], " ",TEXT(Table1[[#This Row],[Current Upsell $]],"$#,#"))</f>
        <v>Premium   $</v>
      </c>
      <c r="T722">
        <f>COUNTIF(Table1[Sales Month],Table1[[#This Row],[Sales Month]])</f>
        <v>153</v>
      </c>
    </row>
    <row r="723" spans="1:20" x14ac:dyDescent="0.2">
      <c r="A723">
        <v>100061</v>
      </c>
      <c r="B723" t="s">
        <v>0</v>
      </c>
      <c r="D723" s="1"/>
      <c r="E723" s="1"/>
      <c r="F723">
        <v>16</v>
      </c>
      <c r="G723">
        <v>17</v>
      </c>
      <c r="H723" s="1">
        <v>44013</v>
      </c>
      <c r="I723" s="1">
        <v>44378</v>
      </c>
      <c r="J723">
        <v>12</v>
      </c>
      <c r="K723">
        <v>0</v>
      </c>
      <c r="L723" s="1">
        <v>44197</v>
      </c>
      <c r="M723">
        <v>160</v>
      </c>
      <c r="N723" s="8" cm="1">
        <f t="array" ref="N723">_xlfn.SWITCH(Table1[[#This Row],[Subscription Type]],"Basic",10,"Premium",10,"Business",25,"Enterprise",27)</f>
        <v>10</v>
      </c>
      <c r="O723" s="9">
        <f>IF(Table1[[#This Row],[Number of Users]]-Table1[[#This Row],[Licenses Bought]]&lt;0, 0, Table1[[#This Row],[Number of Users]]-Table1[[#This Row],[Licenses Bought]])</f>
        <v>1</v>
      </c>
      <c r="P723" s="8">
        <f>Table1[[#This Row],[Upsell $ Per Non-Paying User]] * Table1[[#This Row],[Non-Paying Users]]</f>
        <v>10</v>
      </c>
      <c r="Q723">
        <f>IF(Table1[[#This Row],[Sales Month]]=MAX(Table1[Sales Month]),Table1[[#This Row],[Upsell $ Per Non-Paying User]]*Table1[[#This Row],[Non-Paying Users]],0)</f>
        <v>0</v>
      </c>
      <c r="R723" t="str" cm="1">
        <f t="array" ref="R723">_xlfn.IFS(Table1[[#This Row],[Current Upsell $]]=0," ",Table1[[#This Row],[Current Upsell $]]&gt;=400,"High",Table1[[#This Row],[Current Upsell $]]&gt;=100,"Medium",Table1[[#This Row],[Current Upsell $]]&lt;100,"Low")</f>
        <v xml:space="preserve"> </v>
      </c>
      <c r="S723" t="str">
        <f>_xlfn.CONCAT(Table1[[#This Row],[Subscription Type]]," ",Table1[[#This Row],[Upsell Priorities ]], " ",TEXT(Table1[[#This Row],[Current Upsell $]],"$#,#"))</f>
        <v>Premium   $</v>
      </c>
      <c r="T723">
        <f>COUNTIF(Table1[Sales Month],Table1[[#This Row],[Sales Month]])</f>
        <v>158</v>
      </c>
    </row>
    <row r="724" spans="1:20" x14ac:dyDescent="0.2">
      <c r="A724">
        <v>100061</v>
      </c>
      <c r="B724" t="s">
        <v>0</v>
      </c>
      <c r="D724" s="1"/>
      <c r="E724" s="1"/>
      <c r="F724">
        <v>16</v>
      </c>
      <c r="G724">
        <v>19</v>
      </c>
      <c r="H724" s="1">
        <v>44013</v>
      </c>
      <c r="I724" s="1">
        <v>44378</v>
      </c>
      <c r="J724">
        <v>12</v>
      </c>
      <c r="K724">
        <v>0</v>
      </c>
      <c r="L724" s="1">
        <v>44228</v>
      </c>
      <c r="M724">
        <v>160</v>
      </c>
      <c r="N724" s="8" cm="1">
        <f t="array" ref="N724">_xlfn.SWITCH(Table1[[#This Row],[Subscription Type]],"Basic",10,"Premium",10,"Business",25,"Enterprise",27)</f>
        <v>10</v>
      </c>
      <c r="O724" s="9">
        <f>IF(Table1[[#This Row],[Number of Users]]-Table1[[#This Row],[Licenses Bought]]&lt;0, 0, Table1[[#This Row],[Number of Users]]-Table1[[#This Row],[Licenses Bought]])</f>
        <v>3</v>
      </c>
      <c r="P724" s="8">
        <f>Table1[[#This Row],[Upsell $ Per Non-Paying User]] * Table1[[#This Row],[Non-Paying Users]]</f>
        <v>30</v>
      </c>
      <c r="Q724">
        <f>IF(Table1[[#This Row],[Sales Month]]=MAX(Table1[Sales Month]),Table1[[#This Row],[Upsell $ Per Non-Paying User]]*Table1[[#This Row],[Non-Paying Users]],0)</f>
        <v>0</v>
      </c>
      <c r="R724" t="str" cm="1">
        <f t="array" ref="R724">_xlfn.IFS(Table1[[#This Row],[Current Upsell $]]=0," ",Table1[[#This Row],[Current Upsell $]]&gt;=400,"High",Table1[[#This Row],[Current Upsell $]]&gt;=100,"Medium",Table1[[#This Row],[Current Upsell $]]&lt;100,"Low")</f>
        <v xml:space="preserve"> </v>
      </c>
      <c r="S724" t="str">
        <f>_xlfn.CONCAT(Table1[[#This Row],[Subscription Type]]," ",Table1[[#This Row],[Upsell Priorities ]], " ",TEXT(Table1[[#This Row],[Current Upsell $]],"$#,#"))</f>
        <v>Premium   $</v>
      </c>
      <c r="T724">
        <f>COUNTIF(Table1[Sales Month],Table1[[#This Row],[Sales Month]])</f>
        <v>175</v>
      </c>
    </row>
    <row r="725" spans="1:20" x14ac:dyDescent="0.2">
      <c r="A725">
        <v>100061</v>
      </c>
      <c r="B725" t="s">
        <v>0</v>
      </c>
      <c r="D725" s="1"/>
      <c r="E725" s="1"/>
      <c r="F725">
        <v>16</v>
      </c>
      <c r="G725">
        <v>22</v>
      </c>
      <c r="H725" s="1">
        <v>44013</v>
      </c>
      <c r="I725" s="1">
        <v>44378</v>
      </c>
      <c r="J725">
        <v>12</v>
      </c>
      <c r="K725">
        <v>0</v>
      </c>
      <c r="L725" s="1">
        <v>44256</v>
      </c>
      <c r="M725">
        <v>160</v>
      </c>
      <c r="N725" s="8" cm="1">
        <f t="array" ref="N725">_xlfn.SWITCH(Table1[[#This Row],[Subscription Type]],"Basic",10,"Premium",10,"Business",25,"Enterprise",27)</f>
        <v>10</v>
      </c>
      <c r="O725" s="9">
        <f>IF(Table1[[#This Row],[Number of Users]]-Table1[[#This Row],[Licenses Bought]]&lt;0, 0, Table1[[#This Row],[Number of Users]]-Table1[[#This Row],[Licenses Bought]])</f>
        <v>6</v>
      </c>
      <c r="P725" s="8">
        <f>Table1[[#This Row],[Upsell $ Per Non-Paying User]] * Table1[[#This Row],[Non-Paying Users]]</f>
        <v>60</v>
      </c>
      <c r="Q725">
        <f>IF(Table1[[#This Row],[Sales Month]]=MAX(Table1[Sales Month]),Table1[[#This Row],[Upsell $ Per Non-Paying User]]*Table1[[#This Row],[Non-Paying Users]],0)</f>
        <v>0</v>
      </c>
      <c r="R725" t="str" cm="1">
        <f t="array" ref="R725">_xlfn.IFS(Table1[[#This Row],[Current Upsell $]]=0," ",Table1[[#This Row],[Current Upsell $]]&gt;=400,"High",Table1[[#This Row],[Current Upsell $]]&gt;=100,"Medium",Table1[[#This Row],[Current Upsell $]]&lt;100,"Low")</f>
        <v xml:space="preserve"> </v>
      </c>
      <c r="S725" t="str">
        <f>_xlfn.CONCAT(Table1[[#This Row],[Subscription Type]]," ",Table1[[#This Row],[Upsell Priorities ]], " ",TEXT(Table1[[#This Row],[Current Upsell $]],"$#,#"))</f>
        <v>Premium   $</v>
      </c>
      <c r="T725">
        <f>COUNTIF(Table1[Sales Month],Table1[[#This Row],[Sales Month]])</f>
        <v>194</v>
      </c>
    </row>
    <row r="726" spans="1:20" x14ac:dyDescent="0.2">
      <c r="A726">
        <v>100061</v>
      </c>
      <c r="B726" t="s">
        <v>0</v>
      </c>
      <c r="D726" s="1"/>
      <c r="E726" s="1"/>
      <c r="F726">
        <v>16</v>
      </c>
      <c r="G726">
        <v>15</v>
      </c>
      <c r="H726" s="1">
        <v>44013</v>
      </c>
      <c r="I726" s="1">
        <v>44378</v>
      </c>
      <c r="J726">
        <v>12</v>
      </c>
      <c r="K726">
        <v>0</v>
      </c>
      <c r="L726" s="1">
        <v>44287</v>
      </c>
      <c r="M726">
        <v>160</v>
      </c>
      <c r="N726" s="8" cm="1">
        <f t="array" ref="N726">_xlfn.SWITCH(Table1[[#This Row],[Subscription Type]],"Basic",10,"Premium",10,"Business",25,"Enterprise",27)</f>
        <v>10</v>
      </c>
      <c r="O726" s="9">
        <f>IF(Table1[[#This Row],[Number of Users]]-Table1[[#This Row],[Licenses Bought]]&lt;0, 0, Table1[[#This Row],[Number of Users]]-Table1[[#This Row],[Licenses Bought]])</f>
        <v>0</v>
      </c>
      <c r="P726" s="8">
        <f>Table1[[#This Row],[Upsell $ Per Non-Paying User]] * Table1[[#This Row],[Non-Paying Users]]</f>
        <v>0</v>
      </c>
      <c r="Q726">
        <f>IF(Table1[[#This Row],[Sales Month]]=MAX(Table1[Sales Month]),Table1[[#This Row],[Upsell $ Per Non-Paying User]]*Table1[[#This Row],[Non-Paying Users]],0)</f>
        <v>0</v>
      </c>
      <c r="R726" t="str" cm="1">
        <f t="array" ref="R726">_xlfn.IFS(Table1[[#This Row],[Current Upsell $]]=0," ",Table1[[#This Row],[Current Upsell $]]&gt;=400,"High",Table1[[#This Row],[Current Upsell $]]&gt;=100,"Medium",Table1[[#This Row],[Current Upsell $]]&lt;100,"Low")</f>
        <v xml:space="preserve"> </v>
      </c>
      <c r="S726" t="str">
        <f>_xlfn.CONCAT(Table1[[#This Row],[Subscription Type]]," ",Table1[[#This Row],[Upsell Priorities ]], " ",TEXT(Table1[[#This Row],[Current Upsell $]],"$#,#"))</f>
        <v>Premium   $</v>
      </c>
      <c r="T726">
        <f>COUNTIF(Table1[Sales Month],Table1[[#This Row],[Sales Month]])</f>
        <v>208</v>
      </c>
    </row>
    <row r="727" spans="1:20" x14ac:dyDescent="0.2">
      <c r="A727">
        <v>100061</v>
      </c>
      <c r="B727" t="s">
        <v>0</v>
      </c>
      <c r="D727" s="1"/>
      <c r="E727" s="1"/>
      <c r="F727">
        <v>16</v>
      </c>
      <c r="G727">
        <v>19</v>
      </c>
      <c r="H727" s="1">
        <v>44013</v>
      </c>
      <c r="I727" s="1">
        <v>44378</v>
      </c>
      <c r="J727">
        <v>12</v>
      </c>
      <c r="K727">
        <v>0</v>
      </c>
      <c r="L727" s="1">
        <v>44317</v>
      </c>
      <c r="M727">
        <v>160</v>
      </c>
      <c r="N727" s="8" cm="1">
        <f t="array" ref="N727">_xlfn.SWITCH(Table1[[#This Row],[Subscription Type]],"Basic",10,"Premium",10,"Business",25,"Enterprise",27)</f>
        <v>10</v>
      </c>
      <c r="O727" s="9">
        <f>IF(Table1[[#This Row],[Number of Users]]-Table1[[#This Row],[Licenses Bought]]&lt;0, 0, Table1[[#This Row],[Number of Users]]-Table1[[#This Row],[Licenses Bought]])</f>
        <v>3</v>
      </c>
      <c r="P727" s="8">
        <f>Table1[[#This Row],[Upsell $ Per Non-Paying User]] * Table1[[#This Row],[Non-Paying Users]]</f>
        <v>30</v>
      </c>
      <c r="Q727">
        <f>IF(Table1[[#This Row],[Sales Month]]=MAX(Table1[Sales Month]),Table1[[#This Row],[Upsell $ Per Non-Paying User]]*Table1[[#This Row],[Non-Paying Users]],0)</f>
        <v>0</v>
      </c>
      <c r="R727" t="str" cm="1">
        <f t="array" ref="R727">_xlfn.IFS(Table1[[#This Row],[Current Upsell $]]=0," ",Table1[[#This Row],[Current Upsell $]]&gt;=400,"High",Table1[[#This Row],[Current Upsell $]]&gt;=100,"Medium",Table1[[#This Row],[Current Upsell $]]&lt;100,"Low")</f>
        <v xml:space="preserve"> </v>
      </c>
      <c r="S727" t="str">
        <f>_xlfn.CONCAT(Table1[[#This Row],[Subscription Type]]," ",Table1[[#This Row],[Upsell Priorities ]], " ",TEXT(Table1[[#This Row],[Current Upsell $]],"$#,#"))</f>
        <v>Premium   $</v>
      </c>
      <c r="T727">
        <f>COUNTIF(Table1[Sales Month],Table1[[#This Row],[Sales Month]])</f>
        <v>249</v>
      </c>
    </row>
    <row r="728" spans="1:20" x14ac:dyDescent="0.2">
      <c r="A728">
        <v>100061</v>
      </c>
      <c r="B728" t="s">
        <v>0</v>
      </c>
      <c r="D728" s="1"/>
      <c r="E728" s="1"/>
      <c r="F728">
        <v>16</v>
      </c>
      <c r="G728">
        <v>19</v>
      </c>
      <c r="H728" s="1">
        <v>44013</v>
      </c>
      <c r="I728" s="1">
        <v>44378</v>
      </c>
      <c r="J728">
        <v>12</v>
      </c>
      <c r="K728">
        <v>0</v>
      </c>
      <c r="L728" s="1">
        <v>44348</v>
      </c>
      <c r="M728">
        <v>160</v>
      </c>
      <c r="N728" s="8" cm="1">
        <f t="array" ref="N728">_xlfn.SWITCH(Table1[[#This Row],[Subscription Type]],"Basic",10,"Premium",10,"Business",25,"Enterprise",27)</f>
        <v>10</v>
      </c>
      <c r="O728" s="9">
        <f>IF(Table1[[#This Row],[Number of Users]]-Table1[[#This Row],[Licenses Bought]]&lt;0, 0, Table1[[#This Row],[Number of Users]]-Table1[[#This Row],[Licenses Bought]])</f>
        <v>3</v>
      </c>
      <c r="P728" s="8">
        <f>Table1[[#This Row],[Upsell $ Per Non-Paying User]] * Table1[[#This Row],[Non-Paying Users]]</f>
        <v>30</v>
      </c>
      <c r="Q728">
        <f>IF(Table1[[#This Row],[Sales Month]]=MAX(Table1[Sales Month]),Table1[[#This Row],[Upsell $ Per Non-Paying User]]*Table1[[#This Row],[Non-Paying Users]],0)</f>
        <v>30</v>
      </c>
      <c r="R728" t="str" cm="1">
        <f t="array" ref="R728">_xlfn.IFS(Table1[[#This Row],[Current Upsell $]]=0," ",Table1[[#This Row],[Current Upsell $]]&gt;=400,"High",Table1[[#This Row],[Current Upsell $]]&gt;=100,"Medium",Table1[[#This Row],[Current Upsell $]]&lt;100,"Low")</f>
        <v>Low</v>
      </c>
      <c r="S728" t="str">
        <f>_xlfn.CONCAT(Table1[[#This Row],[Subscription Type]]," ",Table1[[#This Row],[Upsell Priorities ]], " ",TEXT(Table1[[#This Row],[Current Upsell $]],"$#,#"))</f>
        <v>Premium Low $30</v>
      </c>
      <c r="T728">
        <f>COUNTIF(Table1[Sales Month],Table1[[#This Row],[Sales Month]])</f>
        <v>307</v>
      </c>
    </row>
    <row r="729" spans="1:20" x14ac:dyDescent="0.2">
      <c r="A729">
        <v>100062</v>
      </c>
      <c r="B729" t="s">
        <v>3</v>
      </c>
      <c r="D729" s="1"/>
      <c r="E729" s="1"/>
      <c r="F729">
        <v>0</v>
      </c>
      <c r="G729">
        <v>17</v>
      </c>
      <c r="H729" s="1">
        <v>44013</v>
      </c>
      <c r="I729" s="1">
        <v>44378</v>
      </c>
      <c r="J729">
        <v>12</v>
      </c>
      <c r="K729">
        <v>0</v>
      </c>
      <c r="L729" s="1">
        <v>44013</v>
      </c>
      <c r="M729">
        <v>0</v>
      </c>
      <c r="N729" s="8" cm="1">
        <f t="array" ref="N729">_xlfn.SWITCH(Table1[[#This Row],[Subscription Type]],"Basic",10,"Premium",10,"Business",25,"Enterprise",27)</f>
        <v>10</v>
      </c>
      <c r="O729" s="9">
        <f>IF(Table1[[#This Row],[Number of Users]]-Table1[[#This Row],[Licenses Bought]]&lt;0, 0, Table1[[#This Row],[Number of Users]]-Table1[[#This Row],[Licenses Bought]])</f>
        <v>17</v>
      </c>
      <c r="P729" s="8">
        <f>Table1[[#This Row],[Upsell $ Per Non-Paying User]] * Table1[[#This Row],[Non-Paying Users]]</f>
        <v>170</v>
      </c>
      <c r="Q729">
        <f>IF(Table1[[#This Row],[Sales Month]]=MAX(Table1[Sales Month]),Table1[[#This Row],[Upsell $ Per Non-Paying User]]*Table1[[#This Row],[Non-Paying Users]],0)</f>
        <v>0</v>
      </c>
      <c r="R729" t="str" cm="1">
        <f t="array" ref="R729">_xlfn.IFS(Table1[[#This Row],[Current Upsell $]]=0," ",Table1[[#This Row],[Current Upsell $]]&gt;=400,"High",Table1[[#This Row],[Current Upsell $]]&gt;=100,"Medium",Table1[[#This Row],[Current Upsell $]]&lt;100,"Low")</f>
        <v xml:space="preserve"> </v>
      </c>
      <c r="S729" t="str">
        <f>_xlfn.CONCAT(Table1[[#This Row],[Subscription Type]]," ",Table1[[#This Row],[Upsell Priorities ]], " ",TEXT(Table1[[#This Row],[Current Upsell $]],"$#,#"))</f>
        <v>Basic   $</v>
      </c>
      <c r="T729">
        <f>COUNTIF(Table1[Sales Month],Table1[[#This Row],[Sales Month]])</f>
        <v>76</v>
      </c>
    </row>
    <row r="730" spans="1:20" x14ac:dyDescent="0.2">
      <c r="A730">
        <v>100062</v>
      </c>
      <c r="B730" t="s">
        <v>0</v>
      </c>
      <c r="D730" s="1"/>
      <c r="E730" s="1"/>
      <c r="F730">
        <v>8</v>
      </c>
      <c r="G730">
        <v>18</v>
      </c>
      <c r="H730" s="1">
        <v>44013</v>
      </c>
      <c r="I730" s="1">
        <v>44378</v>
      </c>
      <c r="J730">
        <v>12</v>
      </c>
      <c r="K730">
        <v>0</v>
      </c>
      <c r="L730" s="1">
        <v>44044</v>
      </c>
      <c r="M730">
        <v>80</v>
      </c>
      <c r="N730" s="8" cm="1">
        <f t="array" ref="N730">_xlfn.SWITCH(Table1[[#This Row],[Subscription Type]],"Basic",10,"Premium",10,"Business",25,"Enterprise",27)</f>
        <v>10</v>
      </c>
      <c r="O730" s="9">
        <f>IF(Table1[[#This Row],[Number of Users]]-Table1[[#This Row],[Licenses Bought]]&lt;0, 0, Table1[[#This Row],[Number of Users]]-Table1[[#This Row],[Licenses Bought]])</f>
        <v>10</v>
      </c>
      <c r="P730" s="8">
        <f>Table1[[#This Row],[Upsell $ Per Non-Paying User]] * Table1[[#This Row],[Non-Paying Users]]</f>
        <v>100</v>
      </c>
      <c r="Q730">
        <f>IF(Table1[[#This Row],[Sales Month]]=MAX(Table1[Sales Month]),Table1[[#This Row],[Upsell $ Per Non-Paying User]]*Table1[[#This Row],[Non-Paying Users]],0)</f>
        <v>0</v>
      </c>
      <c r="R730" t="str" cm="1">
        <f t="array" ref="R730">_xlfn.IFS(Table1[[#This Row],[Current Upsell $]]=0," ",Table1[[#This Row],[Current Upsell $]]&gt;=400,"High",Table1[[#This Row],[Current Upsell $]]&gt;=100,"Medium",Table1[[#This Row],[Current Upsell $]]&lt;100,"Low")</f>
        <v xml:space="preserve"> </v>
      </c>
      <c r="S730" t="str">
        <f>_xlfn.CONCAT(Table1[[#This Row],[Subscription Type]]," ",Table1[[#This Row],[Upsell Priorities ]], " ",TEXT(Table1[[#This Row],[Current Upsell $]],"$#,#"))</f>
        <v>Premium   $</v>
      </c>
      <c r="T730">
        <f>COUNTIF(Table1[Sales Month],Table1[[#This Row],[Sales Month]])</f>
        <v>104</v>
      </c>
    </row>
    <row r="731" spans="1:20" x14ac:dyDescent="0.2">
      <c r="A731">
        <v>100062</v>
      </c>
      <c r="B731" t="s">
        <v>0</v>
      </c>
      <c r="D731" s="1"/>
      <c r="E731" s="1"/>
      <c r="F731">
        <v>15</v>
      </c>
      <c r="G731">
        <v>19</v>
      </c>
      <c r="H731" s="1">
        <v>44013</v>
      </c>
      <c r="I731" s="1">
        <v>44378</v>
      </c>
      <c r="J731">
        <v>12</v>
      </c>
      <c r="K731">
        <v>0</v>
      </c>
      <c r="L731" s="1">
        <v>44075</v>
      </c>
      <c r="M731">
        <v>150</v>
      </c>
      <c r="N731" s="8" cm="1">
        <f t="array" ref="N731">_xlfn.SWITCH(Table1[[#This Row],[Subscription Type]],"Basic",10,"Premium",10,"Business",25,"Enterprise",27)</f>
        <v>10</v>
      </c>
      <c r="O731" s="9">
        <f>IF(Table1[[#This Row],[Number of Users]]-Table1[[#This Row],[Licenses Bought]]&lt;0, 0, Table1[[#This Row],[Number of Users]]-Table1[[#This Row],[Licenses Bought]])</f>
        <v>4</v>
      </c>
      <c r="P731" s="8">
        <f>Table1[[#This Row],[Upsell $ Per Non-Paying User]] * Table1[[#This Row],[Non-Paying Users]]</f>
        <v>40</v>
      </c>
      <c r="Q731">
        <f>IF(Table1[[#This Row],[Sales Month]]=MAX(Table1[Sales Month]),Table1[[#This Row],[Upsell $ Per Non-Paying User]]*Table1[[#This Row],[Non-Paying Users]],0)</f>
        <v>0</v>
      </c>
      <c r="R731" t="str" cm="1">
        <f t="array" ref="R731">_xlfn.IFS(Table1[[#This Row],[Current Upsell $]]=0," ",Table1[[#This Row],[Current Upsell $]]&gt;=400,"High",Table1[[#This Row],[Current Upsell $]]&gt;=100,"Medium",Table1[[#This Row],[Current Upsell $]]&lt;100,"Low")</f>
        <v xml:space="preserve"> </v>
      </c>
      <c r="S731" t="str">
        <f>_xlfn.CONCAT(Table1[[#This Row],[Subscription Type]]," ",Table1[[#This Row],[Upsell Priorities ]], " ",TEXT(Table1[[#This Row],[Current Upsell $]],"$#,#"))</f>
        <v>Premium   $</v>
      </c>
      <c r="T731">
        <f>COUNTIF(Table1[Sales Month],Table1[[#This Row],[Sales Month]])</f>
        <v>137</v>
      </c>
    </row>
    <row r="732" spans="1:20" x14ac:dyDescent="0.2">
      <c r="A732">
        <v>100062</v>
      </c>
      <c r="B732" t="s">
        <v>0</v>
      </c>
      <c r="D732" s="1"/>
      <c r="E732" s="1"/>
      <c r="F732">
        <v>15</v>
      </c>
      <c r="G732">
        <v>21</v>
      </c>
      <c r="H732" s="1">
        <v>44013</v>
      </c>
      <c r="I732" s="1">
        <v>44378</v>
      </c>
      <c r="J732">
        <v>12</v>
      </c>
      <c r="K732">
        <v>0</v>
      </c>
      <c r="L732" s="1">
        <v>44105</v>
      </c>
      <c r="M732">
        <v>150</v>
      </c>
      <c r="N732" s="8" cm="1">
        <f t="array" ref="N732">_xlfn.SWITCH(Table1[[#This Row],[Subscription Type]],"Basic",10,"Premium",10,"Business",25,"Enterprise",27)</f>
        <v>10</v>
      </c>
      <c r="O732" s="9">
        <f>IF(Table1[[#This Row],[Number of Users]]-Table1[[#This Row],[Licenses Bought]]&lt;0, 0, Table1[[#This Row],[Number of Users]]-Table1[[#This Row],[Licenses Bought]])</f>
        <v>6</v>
      </c>
      <c r="P732" s="8">
        <f>Table1[[#This Row],[Upsell $ Per Non-Paying User]] * Table1[[#This Row],[Non-Paying Users]]</f>
        <v>60</v>
      </c>
      <c r="Q732">
        <f>IF(Table1[[#This Row],[Sales Month]]=MAX(Table1[Sales Month]),Table1[[#This Row],[Upsell $ Per Non-Paying User]]*Table1[[#This Row],[Non-Paying Users]],0)</f>
        <v>0</v>
      </c>
      <c r="R732" t="str" cm="1">
        <f t="array" ref="R732">_xlfn.IFS(Table1[[#This Row],[Current Upsell $]]=0," ",Table1[[#This Row],[Current Upsell $]]&gt;=400,"High",Table1[[#This Row],[Current Upsell $]]&gt;=100,"Medium",Table1[[#This Row],[Current Upsell $]]&lt;100,"Low")</f>
        <v xml:space="preserve"> </v>
      </c>
      <c r="S732" t="str">
        <f>_xlfn.CONCAT(Table1[[#This Row],[Subscription Type]]," ",Table1[[#This Row],[Upsell Priorities ]], " ",TEXT(Table1[[#This Row],[Current Upsell $]],"$#,#"))</f>
        <v>Premium   $</v>
      </c>
      <c r="T732">
        <f>COUNTIF(Table1[Sales Month],Table1[[#This Row],[Sales Month]])</f>
        <v>147</v>
      </c>
    </row>
    <row r="733" spans="1:20" x14ac:dyDescent="0.2">
      <c r="A733">
        <v>100062</v>
      </c>
      <c r="B733" t="s">
        <v>0</v>
      </c>
      <c r="D733" s="1"/>
      <c r="E733" s="1"/>
      <c r="F733">
        <v>15</v>
      </c>
      <c r="G733">
        <v>15</v>
      </c>
      <c r="H733" s="1">
        <v>44013</v>
      </c>
      <c r="I733" s="1">
        <v>44378</v>
      </c>
      <c r="J733">
        <v>12</v>
      </c>
      <c r="K733">
        <v>0</v>
      </c>
      <c r="L733" s="1">
        <v>44136</v>
      </c>
      <c r="M733">
        <v>150</v>
      </c>
      <c r="N733" s="8" cm="1">
        <f t="array" ref="N733">_xlfn.SWITCH(Table1[[#This Row],[Subscription Type]],"Basic",10,"Premium",10,"Business",25,"Enterprise",27)</f>
        <v>10</v>
      </c>
      <c r="O733" s="9">
        <f>IF(Table1[[#This Row],[Number of Users]]-Table1[[#This Row],[Licenses Bought]]&lt;0, 0, Table1[[#This Row],[Number of Users]]-Table1[[#This Row],[Licenses Bought]])</f>
        <v>0</v>
      </c>
      <c r="P733" s="8">
        <f>Table1[[#This Row],[Upsell $ Per Non-Paying User]] * Table1[[#This Row],[Non-Paying Users]]</f>
        <v>0</v>
      </c>
      <c r="Q733">
        <f>IF(Table1[[#This Row],[Sales Month]]=MAX(Table1[Sales Month]),Table1[[#This Row],[Upsell $ Per Non-Paying User]]*Table1[[#This Row],[Non-Paying Users]],0)</f>
        <v>0</v>
      </c>
      <c r="R733" t="str" cm="1">
        <f t="array" ref="R733">_xlfn.IFS(Table1[[#This Row],[Current Upsell $]]=0," ",Table1[[#This Row],[Current Upsell $]]&gt;=400,"High",Table1[[#This Row],[Current Upsell $]]&gt;=100,"Medium",Table1[[#This Row],[Current Upsell $]]&lt;100,"Low")</f>
        <v xml:space="preserve"> </v>
      </c>
      <c r="S733" t="str">
        <f>_xlfn.CONCAT(Table1[[#This Row],[Subscription Type]]," ",Table1[[#This Row],[Upsell Priorities ]], " ",TEXT(Table1[[#This Row],[Current Upsell $]],"$#,#"))</f>
        <v>Premium   $</v>
      </c>
      <c r="T733">
        <f>COUNTIF(Table1[Sales Month],Table1[[#This Row],[Sales Month]])</f>
        <v>146</v>
      </c>
    </row>
    <row r="734" spans="1:20" x14ac:dyDescent="0.2">
      <c r="A734">
        <v>100062</v>
      </c>
      <c r="B734" t="s">
        <v>0</v>
      </c>
      <c r="D734" s="1"/>
      <c r="E734" s="1"/>
      <c r="F734">
        <v>15</v>
      </c>
      <c r="G734">
        <v>22</v>
      </c>
      <c r="H734" s="1">
        <v>44013</v>
      </c>
      <c r="I734" s="1">
        <v>44378</v>
      </c>
      <c r="J734">
        <v>12</v>
      </c>
      <c r="K734">
        <v>0</v>
      </c>
      <c r="L734" s="1">
        <v>44166</v>
      </c>
      <c r="M734">
        <v>150</v>
      </c>
      <c r="N734" s="8" cm="1">
        <f t="array" ref="N734">_xlfn.SWITCH(Table1[[#This Row],[Subscription Type]],"Basic",10,"Premium",10,"Business",25,"Enterprise",27)</f>
        <v>10</v>
      </c>
      <c r="O734" s="9">
        <f>IF(Table1[[#This Row],[Number of Users]]-Table1[[#This Row],[Licenses Bought]]&lt;0, 0, Table1[[#This Row],[Number of Users]]-Table1[[#This Row],[Licenses Bought]])</f>
        <v>7</v>
      </c>
      <c r="P734" s="8">
        <f>Table1[[#This Row],[Upsell $ Per Non-Paying User]] * Table1[[#This Row],[Non-Paying Users]]</f>
        <v>70</v>
      </c>
      <c r="Q734">
        <f>IF(Table1[[#This Row],[Sales Month]]=MAX(Table1[Sales Month]),Table1[[#This Row],[Upsell $ Per Non-Paying User]]*Table1[[#This Row],[Non-Paying Users]],0)</f>
        <v>0</v>
      </c>
      <c r="R734" t="str" cm="1">
        <f t="array" ref="R734">_xlfn.IFS(Table1[[#This Row],[Current Upsell $]]=0," ",Table1[[#This Row],[Current Upsell $]]&gt;=400,"High",Table1[[#This Row],[Current Upsell $]]&gt;=100,"Medium",Table1[[#This Row],[Current Upsell $]]&lt;100,"Low")</f>
        <v xml:space="preserve"> </v>
      </c>
      <c r="S734" t="str">
        <f>_xlfn.CONCAT(Table1[[#This Row],[Subscription Type]]," ",Table1[[#This Row],[Upsell Priorities ]], " ",TEXT(Table1[[#This Row],[Current Upsell $]],"$#,#"))</f>
        <v>Premium   $</v>
      </c>
      <c r="T734">
        <f>COUNTIF(Table1[Sales Month],Table1[[#This Row],[Sales Month]])</f>
        <v>153</v>
      </c>
    </row>
    <row r="735" spans="1:20" x14ac:dyDescent="0.2">
      <c r="A735">
        <v>100062</v>
      </c>
      <c r="B735" t="s">
        <v>0</v>
      </c>
      <c r="D735" s="1"/>
      <c r="E735" s="1"/>
      <c r="F735">
        <v>15</v>
      </c>
      <c r="G735">
        <v>18</v>
      </c>
      <c r="H735" s="1">
        <v>44013</v>
      </c>
      <c r="I735" s="1">
        <v>44378</v>
      </c>
      <c r="J735">
        <v>12</v>
      </c>
      <c r="K735">
        <v>0</v>
      </c>
      <c r="L735" s="1">
        <v>44197</v>
      </c>
      <c r="M735">
        <v>150</v>
      </c>
      <c r="N735" s="8" cm="1">
        <f t="array" ref="N735">_xlfn.SWITCH(Table1[[#This Row],[Subscription Type]],"Basic",10,"Premium",10,"Business",25,"Enterprise",27)</f>
        <v>10</v>
      </c>
      <c r="O735" s="9">
        <f>IF(Table1[[#This Row],[Number of Users]]-Table1[[#This Row],[Licenses Bought]]&lt;0, 0, Table1[[#This Row],[Number of Users]]-Table1[[#This Row],[Licenses Bought]])</f>
        <v>3</v>
      </c>
      <c r="P735" s="8">
        <f>Table1[[#This Row],[Upsell $ Per Non-Paying User]] * Table1[[#This Row],[Non-Paying Users]]</f>
        <v>30</v>
      </c>
      <c r="Q735">
        <f>IF(Table1[[#This Row],[Sales Month]]=MAX(Table1[Sales Month]),Table1[[#This Row],[Upsell $ Per Non-Paying User]]*Table1[[#This Row],[Non-Paying Users]],0)</f>
        <v>0</v>
      </c>
      <c r="R735" t="str" cm="1">
        <f t="array" ref="R735">_xlfn.IFS(Table1[[#This Row],[Current Upsell $]]=0," ",Table1[[#This Row],[Current Upsell $]]&gt;=400,"High",Table1[[#This Row],[Current Upsell $]]&gt;=100,"Medium",Table1[[#This Row],[Current Upsell $]]&lt;100,"Low")</f>
        <v xml:space="preserve"> </v>
      </c>
      <c r="S735" t="str">
        <f>_xlfn.CONCAT(Table1[[#This Row],[Subscription Type]]," ",Table1[[#This Row],[Upsell Priorities ]], " ",TEXT(Table1[[#This Row],[Current Upsell $]],"$#,#"))</f>
        <v>Premium   $</v>
      </c>
      <c r="T735">
        <f>COUNTIF(Table1[Sales Month],Table1[[#This Row],[Sales Month]])</f>
        <v>158</v>
      </c>
    </row>
    <row r="736" spans="1:20" x14ac:dyDescent="0.2">
      <c r="A736">
        <v>100062</v>
      </c>
      <c r="B736" t="s">
        <v>0</v>
      </c>
      <c r="D736" s="1"/>
      <c r="E736" s="1"/>
      <c r="F736">
        <v>15</v>
      </c>
      <c r="G736">
        <v>16</v>
      </c>
      <c r="H736" s="1">
        <v>44013</v>
      </c>
      <c r="I736" s="1">
        <v>44378</v>
      </c>
      <c r="J736">
        <v>12</v>
      </c>
      <c r="K736">
        <v>0</v>
      </c>
      <c r="L736" s="1">
        <v>44228</v>
      </c>
      <c r="M736">
        <v>150</v>
      </c>
      <c r="N736" s="8" cm="1">
        <f t="array" ref="N736">_xlfn.SWITCH(Table1[[#This Row],[Subscription Type]],"Basic",10,"Premium",10,"Business",25,"Enterprise",27)</f>
        <v>10</v>
      </c>
      <c r="O736" s="9">
        <f>IF(Table1[[#This Row],[Number of Users]]-Table1[[#This Row],[Licenses Bought]]&lt;0, 0, Table1[[#This Row],[Number of Users]]-Table1[[#This Row],[Licenses Bought]])</f>
        <v>1</v>
      </c>
      <c r="P736" s="8">
        <f>Table1[[#This Row],[Upsell $ Per Non-Paying User]] * Table1[[#This Row],[Non-Paying Users]]</f>
        <v>10</v>
      </c>
      <c r="Q736">
        <f>IF(Table1[[#This Row],[Sales Month]]=MAX(Table1[Sales Month]),Table1[[#This Row],[Upsell $ Per Non-Paying User]]*Table1[[#This Row],[Non-Paying Users]],0)</f>
        <v>0</v>
      </c>
      <c r="R736" t="str" cm="1">
        <f t="array" ref="R736">_xlfn.IFS(Table1[[#This Row],[Current Upsell $]]=0," ",Table1[[#This Row],[Current Upsell $]]&gt;=400,"High",Table1[[#This Row],[Current Upsell $]]&gt;=100,"Medium",Table1[[#This Row],[Current Upsell $]]&lt;100,"Low")</f>
        <v xml:space="preserve"> </v>
      </c>
      <c r="S736" t="str">
        <f>_xlfn.CONCAT(Table1[[#This Row],[Subscription Type]]," ",Table1[[#This Row],[Upsell Priorities ]], " ",TEXT(Table1[[#This Row],[Current Upsell $]],"$#,#"))</f>
        <v>Premium   $</v>
      </c>
      <c r="T736">
        <f>COUNTIF(Table1[Sales Month],Table1[[#This Row],[Sales Month]])</f>
        <v>175</v>
      </c>
    </row>
    <row r="737" spans="1:20" x14ac:dyDescent="0.2">
      <c r="A737">
        <v>100062</v>
      </c>
      <c r="B737" t="s">
        <v>0</v>
      </c>
      <c r="D737" s="1"/>
      <c r="E737" s="1"/>
      <c r="F737">
        <v>15</v>
      </c>
      <c r="G737">
        <v>22</v>
      </c>
      <c r="H737" s="1">
        <v>44013</v>
      </c>
      <c r="I737" s="1">
        <v>44378</v>
      </c>
      <c r="J737">
        <v>12</v>
      </c>
      <c r="K737">
        <v>0</v>
      </c>
      <c r="L737" s="1">
        <v>44256</v>
      </c>
      <c r="M737">
        <v>150</v>
      </c>
      <c r="N737" s="8" cm="1">
        <f t="array" ref="N737">_xlfn.SWITCH(Table1[[#This Row],[Subscription Type]],"Basic",10,"Premium",10,"Business",25,"Enterprise",27)</f>
        <v>10</v>
      </c>
      <c r="O737" s="9">
        <f>IF(Table1[[#This Row],[Number of Users]]-Table1[[#This Row],[Licenses Bought]]&lt;0, 0, Table1[[#This Row],[Number of Users]]-Table1[[#This Row],[Licenses Bought]])</f>
        <v>7</v>
      </c>
      <c r="P737" s="8">
        <f>Table1[[#This Row],[Upsell $ Per Non-Paying User]] * Table1[[#This Row],[Non-Paying Users]]</f>
        <v>70</v>
      </c>
      <c r="Q737">
        <f>IF(Table1[[#This Row],[Sales Month]]=MAX(Table1[Sales Month]),Table1[[#This Row],[Upsell $ Per Non-Paying User]]*Table1[[#This Row],[Non-Paying Users]],0)</f>
        <v>0</v>
      </c>
      <c r="R737" t="str" cm="1">
        <f t="array" ref="R737">_xlfn.IFS(Table1[[#This Row],[Current Upsell $]]=0," ",Table1[[#This Row],[Current Upsell $]]&gt;=400,"High",Table1[[#This Row],[Current Upsell $]]&gt;=100,"Medium",Table1[[#This Row],[Current Upsell $]]&lt;100,"Low")</f>
        <v xml:space="preserve"> </v>
      </c>
      <c r="S737" t="str">
        <f>_xlfn.CONCAT(Table1[[#This Row],[Subscription Type]]," ",Table1[[#This Row],[Upsell Priorities ]], " ",TEXT(Table1[[#This Row],[Current Upsell $]],"$#,#"))</f>
        <v>Premium   $</v>
      </c>
      <c r="T737">
        <f>COUNTIF(Table1[Sales Month],Table1[[#This Row],[Sales Month]])</f>
        <v>194</v>
      </c>
    </row>
    <row r="738" spans="1:20" x14ac:dyDescent="0.2">
      <c r="A738">
        <v>100062</v>
      </c>
      <c r="B738" t="s">
        <v>0</v>
      </c>
      <c r="D738" s="1"/>
      <c r="E738" s="1"/>
      <c r="F738">
        <v>15</v>
      </c>
      <c r="G738">
        <v>15</v>
      </c>
      <c r="H738" s="1">
        <v>44013</v>
      </c>
      <c r="I738" s="1">
        <v>44378</v>
      </c>
      <c r="J738">
        <v>12</v>
      </c>
      <c r="K738">
        <v>0</v>
      </c>
      <c r="L738" s="1">
        <v>44287</v>
      </c>
      <c r="M738">
        <v>150</v>
      </c>
      <c r="N738" s="8" cm="1">
        <f t="array" ref="N738">_xlfn.SWITCH(Table1[[#This Row],[Subscription Type]],"Basic",10,"Premium",10,"Business",25,"Enterprise",27)</f>
        <v>10</v>
      </c>
      <c r="O738" s="9">
        <f>IF(Table1[[#This Row],[Number of Users]]-Table1[[#This Row],[Licenses Bought]]&lt;0, 0, Table1[[#This Row],[Number of Users]]-Table1[[#This Row],[Licenses Bought]])</f>
        <v>0</v>
      </c>
      <c r="P738" s="8">
        <f>Table1[[#This Row],[Upsell $ Per Non-Paying User]] * Table1[[#This Row],[Non-Paying Users]]</f>
        <v>0</v>
      </c>
      <c r="Q738">
        <f>IF(Table1[[#This Row],[Sales Month]]=MAX(Table1[Sales Month]),Table1[[#This Row],[Upsell $ Per Non-Paying User]]*Table1[[#This Row],[Non-Paying Users]],0)</f>
        <v>0</v>
      </c>
      <c r="R738" t="str" cm="1">
        <f t="array" ref="R738">_xlfn.IFS(Table1[[#This Row],[Current Upsell $]]=0," ",Table1[[#This Row],[Current Upsell $]]&gt;=400,"High",Table1[[#This Row],[Current Upsell $]]&gt;=100,"Medium",Table1[[#This Row],[Current Upsell $]]&lt;100,"Low")</f>
        <v xml:space="preserve"> </v>
      </c>
      <c r="S738" t="str">
        <f>_xlfn.CONCAT(Table1[[#This Row],[Subscription Type]]," ",Table1[[#This Row],[Upsell Priorities ]], " ",TEXT(Table1[[#This Row],[Current Upsell $]],"$#,#"))</f>
        <v>Premium   $</v>
      </c>
      <c r="T738">
        <f>COUNTIF(Table1[Sales Month],Table1[[#This Row],[Sales Month]])</f>
        <v>208</v>
      </c>
    </row>
    <row r="739" spans="1:20" x14ac:dyDescent="0.2">
      <c r="A739">
        <v>100062</v>
      </c>
      <c r="B739" t="s">
        <v>0</v>
      </c>
      <c r="D739" s="1"/>
      <c r="E739" s="1"/>
      <c r="F739">
        <v>15</v>
      </c>
      <c r="G739">
        <v>20</v>
      </c>
      <c r="H739" s="1">
        <v>44013</v>
      </c>
      <c r="I739" s="1">
        <v>44378</v>
      </c>
      <c r="J739">
        <v>12</v>
      </c>
      <c r="K739">
        <v>0</v>
      </c>
      <c r="L739" s="1">
        <v>44317</v>
      </c>
      <c r="M739">
        <v>150</v>
      </c>
      <c r="N739" s="8" cm="1">
        <f t="array" ref="N739">_xlfn.SWITCH(Table1[[#This Row],[Subscription Type]],"Basic",10,"Premium",10,"Business",25,"Enterprise",27)</f>
        <v>10</v>
      </c>
      <c r="O739" s="9">
        <f>IF(Table1[[#This Row],[Number of Users]]-Table1[[#This Row],[Licenses Bought]]&lt;0, 0, Table1[[#This Row],[Number of Users]]-Table1[[#This Row],[Licenses Bought]])</f>
        <v>5</v>
      </c>
      <c r="P739" s="8">
        <f>Table1[[#This Row],[Upsell $ Per Non-Paying User]] * Table1[[#This Row],[Non-Paying Users]]</f>
        <v>50</v>
      </c>
      <c r="Q739">
        <f>IF(Table1[[#This Row],[Sales Month]]=MAX(Table1[Sales Month]),Table1[[#This Row],[Upsell $ Per Non-Paying User]]*Table1[[#This Row],[Non-Paying Users]],0)</f>
        <v>0</v>
      </c>
      <c r="R739" t="str" cm="1">
        <f t="array" ref="R739">_xlfn.IFS(Table1[[#This Row],[Current Upsell $]]=0," ",Table1[[#This Row],[Current Upsell $]]&gt;=400,"High",Table1[[#This Row],[Current Upsell $]]&gt;=100,"Medium",Table1[[#This Row],[Current Upsell $]]&lt;100,"Low")</f>
        <v xml:space="preserve"> </v>
      </c>
      <c r="S739" t="str">
        <f>_xlfn.CONCAT(Table1[[#This Row],[Subscription Type]]," ",Table1[[#This Row],[Upsell Priorities ]], " ",TEXT(Table1[[#This Row],[Current Upsell $]],"$#,#"))</f>
        <v>Premium   $</v>
      </c>
      <c r="T739">
        <f>COUNTIF(Table1[Sales Month],Table1[[#This Row],[Sales Month]])</f>
        <v>249</v>
      </c>
    </row>
    <row r="740" spans="1:20" x14ac:dyDescent="0.2">
      <c r="A740">
        <v>100062</v>
      </c>
      <c r="B740" t="s">
        <v>0</v>
      </c>
      <c r="D740" s="1"/>
      <c r="E740" s="1"/>
      <c r="F740">
        <v>15</v>
      </c>
      <c r="G740">
        <v>20</v>
      </c>
      <c r="H740" s="1">
        <v>44013</v>
      </c>
      <c r="I740" s="1">
        <v>44378</v>
      </c>
      <c r="J740">
        <v>12</v>
      </c>
      <c r="K740">
        <v>0</v>
      </c>
      <c r="L740" s="1">
        <v>44348</v>
      </c>
      <c r="M740">
        <v>150</v>
      </c>
      <c r="N740" s="8" cm="1">
        <f t="array" ref="N740">_xlfn.SWITCH(Table1[[#This Row],[Subscription Type]],"Basic",10,"Premium",10,"Business",25,"Enterprise",27)</f>
        <v>10</v>
      </c>
      <c r="O740" s="9">
        <f>IF(Table1[[#This Row],[Number of Users]]-Table1[[#This Row],[Licenses Bought]]&lt;0, 0, Table1[[#This Row],[Number of Users]]-Table1[[#This Row],[Licenses Bought]])</f>
        <v>5</v>
      </c>
      <c r="P740" s="8">
        <f>Table1[[#This Row],[Upsell $ Per Non-Paying User]] * Table1[[#This Row],[Non-Paying Users]]</f>
        <v>50</v>
      </c>
      <c r="Q740">
        <f>IF(Table1[[#This Row],[Sales Month]]=MAX(Table1[Sales Month]),Table1[[#This Row],[Upsell $ Per Non-Paying User]]*Table1[[#This Row],[Non-Paying Users]],0)</f>
        <v>50</v>
      </c>
      <c r="R740" t="str" cm="1">
        <f t="array" ref="R740">_xlfn.IFS(Table1[[#This Row],[Current Upsell $]]=0," ",Table1[[#This Row],[Current Upsell $]]&gt;=400,"High",Table1[[#This Row],[Current Upsell $]]&gt;=100,"Medium",Table1[[#This Row],[Current Upsell $]]&lt;100,"Low")</f>
        <v>Low</v>
      </c>
      <c r="S740" t="str">
        <f>_xlfn.CONCAT(Table1[[#This Row],[Subscription Type]]," ",Table1[[#This Row],[Upsell Priorities ]], " ",TEXT(Table1[[#This Row],[Current Upsell $]],"$#,#"))</f>
        <v>Premium Low $50</v>
      </c>
      <c r="T740">
        <f>COUNTIF(Table1[Sales Month],Table1[[#This Row],[Sales Month]])</f>
        <v>307</v>
      </c>
    </row>
    <row r="741" spans="1:20" x14ac:dyDescent="0.2">
      <c r="A741">
        <v>100063</v>
      </c>
      <c r="B741" t="s">
        <v>3</v>
      </c>
      <c r="F741">
        <v>0</v>
      </c>
      <c r="G741">
        <v>18</v>
      </c>
      <c r="H741" s="1">
        <v>44013</v>
      </c>
      <c r="I741" s="1">
        <v>44044</v>
      </c>
      <c r="J741">
        <v>1</v>
      </c>
      <c r="K741">
        <v>10</v>
      </c>
      <c r="L741" s="1">
        <v>44013</v>
      </c>
      <c r="M741">
        <v>0</v>
      </c>
      <c r="N741" s="8" cm="1">
        <f t="array" ref="N741">_xlfn.SWITCH(Table1[[#This Row],[Subscription Type]],"Basic",10,"Premium",10,"Business",25,"Enterprise",27)</f>
        <v>10</v>
      </c>
      <c r="O741" s="9">
        <f>IF(Table1[[#This Row],[Number of Users]]-Table1[[#This Row],[Licenses Bought]]&lt;0, 0, Table1[[#This Row],[Number of Users]]-Table1[[#This Row],[Licenses Bought]])</f>
        <v>18</v>
      </c>
      <c r="P741" s="8">
        <f>Table1[[#This Row],[Upsell $ Per Non-Paying User]] * Table1[[#This Row],[Non-Paying Users]]</f>
        <v>180</v>
      </c>
      <c r="Q741">
        <f>IF(Table1[[#This Row],[Sales Month]]=MAX(Table1[Sales Month]),Table1[[#This Row],[Upsell $ Per Non-Paying User]]*Table1[[#This Row],[Non-Paying Users]],0)</f>
        <v>0</v>
      </c>
      <c r="R741" t="str" cm="1">
        <f t="array" ref="R741">_xlfn.IFS(Table1[[#This Row],[Current Upsell $]]=0," ",Table1[[#This Row],[Current Upsell $]]&gt;=400,"High",Table1[[#This Row],[Current Upsell $]]&gt;=100,"Medium",Table1[[#This Row],[Current Upsell $]]&lt;100,"Low")</f>
        <v xml:space="preserve"> </v>
      </c>
      <c r="S741" t="str">
        <f>_xlfn.CONCAT(Table1[[#This Row],[Subscription Type]]," ",Table1[[#This Row],[Upsell Priorities ]], " ",TEXT(Table1[[#This Row],[Current Upsell $]],"$#,#"))</f>
        <v>Basic   $</v>
      </c>
      <c r="T741">
        <f>COUNTIF(Table1[Sales Month],Table1[[#This Row],[Sales Month]])</f>
        <v>76</v>
      </c>
    </row>
    <row r="742" spans="1:20" x14ac:dyDescent="0.2">
      <c r="A742">
        <v>100063</v>
      </c>
      <c r="B742" t="s">
        <v>3</v>
      </c>
      <c r="F742">
        <v>0</v>
      </c>
      <c r="G742">
        <v>16</v>
      </c>
      <c r="H742" s="1">
        <v>44013</v>
      </c>
      <c r="I742" s="1">
        <v>44044</v>
      </c>
      <c r="J742">
        <v>1</v>
      </c>
      <c r="K742">
        <v>10</v>
      </c>
      <c r="L742" s="1">
        <v>44044</v>
      </c>
      <c r="M742">
        <v>0</v>
      </c>
      <c r="N742" s="8" cm="1">
        <f t="array" ref="N742">_xlfn.SWITCH(Table1[[#This Row],[Subscription Type]],"Basic",10,"Premium",10,"Business",25,"Enterprise",27)</f>
        <v>10</v>
      </c>
      <c r="O742" s="9">
        <f>IF(Table1[[#This Row],[Number of Users]]-Table1[[#This Row],[Licenses Bought]]&lt;0, 0, Table1[[#This Row],[Number of Users]]-Table1[[#This Row],[Licenses Bought]])</f>
        <v>16</v>
      </c>
      <c r="P742" s="8">
        <f>Table1[[#This Row],[Upsell $ Per Non-Paying User]] * Table1[[#This Row],[Non-Paying Users]]</f>
        <v>160</v>
      </c>
      <c r="Q742">
        <f>IF(Table1[[#This Row],[Sales Month]]=MAX(Table1[Sales Month]),Table1[[#This Row],[Upsell $ Per Non-Paying User]]*Table1[[#This Row],[Non-Paying Users]],0)</f>
        <v>0</v>
      </c>
      <c r="R742" t="str" cm="1">
        <f t="array" ref="R742">_xlfn.IFS(Table1[[#This Row],[Current Upsell $]]=0," ",Table1[[#This Row],[Current Upsell $]]&gt;=400,"High",Table1[[#This Row],[Current Upsell $]]&gt;=100,"Medium",Table1[[#This Row],[Current Upsell $]]&lt;100,"Low")</f>
        <v xml:space="preserve"> </v>
      </c>
      <c r="S742" t="str">
        <f>_xlfn.CONCAT(Table1[[#This Row],[Subscription Type]]," ",Table1[[#This Row],[Upsell Priorities ]], " ",TEXT(Table1[[#This Row],[Current Upsell $]],"$#,#"))</f>
        <v>Basic   $</v>
      </c>
      <c r="T742">
        <f>COUNTIF(Table1[Sales Month],Table1[[#This Row],[Sales Month]])</f>
        <v>104</v>
      </c>
    </row>
    <row r="743" spans="1:20" x14ac:dyDescent="0.2">
      <c r="A743">
        <v>100064</v>
      </c>
      <c r="B743" t="s">
        <v>3</v>
      </c>
      <c r="F743">
        <v>0</v>
      </c>
      <c r="G743">
        <v>16</v>
      </c>
      <c r="H743" s="1">
        <v>44013</v>
      </c>
      <c r="I743" s="1">
        <v>44256</v>
      </c>
      <c r="J743">
        <v>8</v>
      </c>
      <c r="K743">
        <v>3</v>
      </c>
      <c r="L743" s="1">
        <v>44013</v>
      </c>
      <c r="M743">
        <v>0</v>
      </c>
      <c r="N743" s="8" cm="1">
        <f t="array" ref="N743">_xlfn.SWITCH(Table1[[#This Row],[Subscription Type]],"Basic",10,"Premium",10,"Business",25,"Enterprise",27)</f>
        <v>10</v>
      </c>
      <c r="O743" s="9">
        <f>IF(Table1[[#This Row],[Number of Users]]-Table1[[#This Row],[Licenses Bought]]&lt;0, 0, Table1[[#This Row],[Number of Users]]-Table1[[#This Row],[Licenses Bought]])</f>
        <v>16</v>
      </c>
      <c r="P743" s="8">
        <f>Table1[[#This Row],[Upsell $ Per Non-Paying User]] * Table1[[#This Row],[Non-Paying Users]]</f>
        <v>160</v>
      </c>
      <c r="Q743">
        <f>IF(Table1[[#This Row],[Sales Month]]=MAX(Table1[Sales Month]),Table1[[#This Row],[Upsell $ Per Non-Paying User]]*Table1[[#This Row],[Non-Paying Users]],0)</f>
        <v>0</v>
      </c>
      <c r="R743" t="str" cm="1">
        <f t="array" ref="R743">_xlfn.IFS(Table1[[#This Row],[Current Upsell $]]=0," ",Table1[[#This Row],[Current Upsell $]]&gt;=400,"High",Table1[[#This Row],[Current Upsell $]]&gt;=100,"Medium",Table1[[#This Row],[Current Upsell $]]&lt;100,"Low")</f>
        <v xml:space="preserve"> </v>
      </c>
      <c r="S743" t="str">
        <f>_xlfn.CONCAT(Table1[[#This Row],[Subscription Type]]," ",Table1[[#This Row],[Upsell Priorities ]], " ",TEXT(Table1[[#This Row],[Current Upsell $]],"$#,#"))</f>
        <v>Basic   $</v>
      </c>
      <c r="T743">
        <f>COUNTIF(Table1[Sales Month],Table1[[#This Row],[Sales Month]])</f>
        <v>76</v>
      </c>
    </row>
    <row r="744" spans="1:20" x14ac:dyDescent="0.2">
      <c r="A744">
        <v>100064</v>
      </c>
      <c r="B744" t="s">
        <v>0</v>
      </c>
      <c r="F744">
        <v>8</v>
      </c>
      <c r="G744">
        <v>17</v>
      </c>
      <c r="H744" s="1">
        <v>44013</v>
      </c>
      <c r="I744" s="1">
        <v>44256</v>
      </c>
      <c r="J744">
        <v>8</v>
      </c>
      <c r="K744">
        <v>3</v>
      </c>
      <c r="L744" s="1">
        <v>44044</v>
      </c>
      <c r="M744">
        <v>80</v>
      </c>
      <c r="N744" s="8" cm="1">
        <f t="array" ref="N744">_xlfn.SWITCH(Table1[[#This Row],[Subscription Type]],"Basic",10,"Premium",10,"Business",25,"Enterprise",27)</f>
        <v>10</v>
      </c>
      <c r="O744" s="9">
        <f>IF(Table1[[#This Row],[Number of Users]]-Table1[[#This Row],[Licenses Bought]]&lt;0, 0, Table1[[#This Row],[Number of Users]]-Table1[[#This Row],[Licenses Bought]])</f>
        <v>9</v>
      </c>
      <c r="P744" s="8">
        <f>Table1[[#This Row],[Upsell $ Per Non-Paying User]] * Table1[[#This Row],[Non-Paying Users]]</f>
        <v>90</v>
      </c>
      <c r="Q744">
        <f>IF(Table1[[#This Row],[Sales Month]]=MAX(Table1[Sales Month]),Table1[[#This Row],[Upsell $ Per Non-Paying User]]*Table1[[#This Row],[Non-Paying Users]],0)</f>
        <v>0</v>
      </c>
      <c r="R744" t="str" cm="1">
        <f t="array" ref="R744">_xlfn.IFS(Table1[[#This Row],[Current Upsell $]]=0," ",Table1[[#This Row],[Current Upsell $]]&gt;=400,"High",Table1[[#This Row],[Current Upsell $]]&gt;=100,"Medium",Table1[[#This Row],[Current Upsell $]]&lt;100,"Low")</f>
        <v xml:space="preserve"> </v>
      </c>
      <c r="S744" t="str">
        <f>_xlfn.CONCAT(Table1[[#This Row],[Subscription Type]]," ",Table1[[#This Row],[Upsell Priorities ]], " ",TEXT(Table1[[#This Row],[Current Upsell $]],"$#,#"))</f>
        <v>Premium   $</v>
      </c>
      <c r="T744">
        <f>COUNTIF(Table1[Sales Month],Table1[[#This Row],[Sales Month]])</f>
        <v>104</v>
      </c>
    </row>
    <row r="745" spans="1:20" x14ac:dyDescent="0.2">
      <c r="A745">
        <v>100064</v>
      </c>
      <c r="B745" t="s">
        <v>0</v>
      </c>
      <c r="F745">
        <v>7</v>
      </c>
      <c r="G745">
        <v>15</v>
      </c>
      <c r="H745" s="1">
        <v>44013</v>
      </c>
      <c r="I745" s="1">
        <v>44256</v>
      </c>
      <c r="J745">
        <v>8</v>
      </c>
      <c r="K745">
        <v>3</v>
      </c>
      <c r="L745" s="1">
        <v>44075</v>
      </c>
      <c r="M745">
        <v>70</v>
      </c>
      <c r="N745" s="8" cm="1">
        <f t="array" ref="N745">_xlfn.SWITCH(Table1[[#This Row],[Subscription Type]],"Basic",10,"Premium",10,"Business",25,"Enterprise",27)</f>
        <v>10</v>
      </c>
      <c r="O745" s="9">
        <f>IF(Table1[[#This Row],[Number of Users]]-Table1[[#This Row],[Licenses Bought]]&lt;0, 0, Table1[[#This Row],[Number of Users]]-Table1[[#This Row],[Licenses Bought]])</f>
        <v>8</v>
      </c>
      <c r="P745" s="8">
        <f>Table1[[#This Row],[Upsell $ Per Non-Paying User]] * Table1[[#This Row],[Non-Paying Users]]</f>
        <v>80</v>
      </c>
      <c r="Q745">
        <f>IF(Table1[[#This Row],[Sales Month]]=MAX(Table1[Sales Month]),Table1[[#This Row],[Upsell $ Per Non-Paying User]]*Table1[[#This Row],[Non-Paying Users]],0)</f>
        <v>0</v>
      </c>
      <c r="R745" t="str" cm="1">
        <f t="array" ref="R745">_xlfn.IFS(Table1[[#This Row],[Current Upsell $]]=0," ",Table1[[#This Row],[Current Upsell $]]&gt;=400,"High",Table1[[#This Row],[Current Upsell $]]&gt;=100,"Medium",Table1[[#This Row],[Current Upsell $]]&lt;100,"Low")</f>
        <v xml:space="preserve"> </v>
      </c>
      <c r="S745" t="str">
        <f>_xlfn.CONCAT(Table1[[#This Row],[Subscription Type]]," ",Table1[[#This Row],[Upsell Priorities ]], " ",TEXT(Table1[[#This Row],[Current Upsell $]],"$#,#"))</f>
        <v>Premium   $</v>
      </c>
      <c r="T745">
        <f>COUNTIF(Table1[Sales Month],Table1[[#This Row],[Sales Month]])</f>
        <v>137</v>
      </c>
    </row>
    <row r="746" spans="1:20" x14ac:dyDescent="0.2">
      <c r="A746">
        <v>100064</v>
      </c>
      <c r="B746" t="s">
        <v>0</v>
      </c>
      <c r="F746">
        <v>10</v>
      </c>
      <c r="G746">
        <v>16</v>
      </c>
      <c r="H746" s="1">
        <v>44013</v>
      </c>
      <c r="I746" s="1">
        <v>44256</v>
      </c>
      <c r="J746">
        <v>8</v>
      </c>
      <c r="K746">
        <v>3</v>
      </c>
      <c r="L746" s="1">
        <v>44105</v>
      </c>
      <c r="M746">
        <v>100</v>
      </c>
      <c r="N746" s="8" cm="1">
        <f t="array" ref="N746">_xlfn.SWITCH(Table1[[#This Row],[Subscription Type]],"Basic",10,"Premium",10,"Business",25,"Enterprise",27)</f>
        <v>10</v>
      </c>
      <c r="O746" s="9">
        <f>IF(Table1[[#This Row],[Number of Users]]-Table1[[#This Row],[Licenses Bought]]&lt;0, 0, Table1[[#This Row],[Number of Users]]-Table1[[#This Row],[Licenses Bought]])</f>
        <v>6</v>
      </c>
      <c r="P746" s="8">
        <f>Table1[[#This Row],[Upsell $ Per Non-Paying User]] * Table1[[#This Row],[Non-Paying Users]]</f>
        <v>60</v>
      </c>
      <c r="Q746">
        <f>IF(Table1[[#This Row],[Sales Month]]=MAX(Table1[Sales Month]),Table1[[#This Row],[Upsell $ Per Non-Paying User]]*Table1[[#This Row],[Non-Paying Users]],0)</f>
        <v>0</v>
      </c>
      <c r="R746" t="str" cm="1">
        <f t="array" ref="R746">_xlfn.IFS(Table1[[#This Row],[Current Upsell $]]=0," ",Table1[[#This Row],[Current Upsell $]]&gt;=400,"High",Table1[[#This Row],[Current Upsell $]]&gt;=100,"Medium",Table1[[#This Row],[Current Upsell $]]&lt;100,"Low")</f>
        <v xml:space="preserve"> </v>
      </c>
      <c r="S746" t="str">
        <f>_xlfn.CONCAT(Table1[[#This Row],[Subscription Type]]," ",Table1[[#This Row],[Upsell Priorities ]], " ",TEXT(Table1[[#This Row],[Current Upsell $]],"$#,#"))</f>
        <v>Premium   $</v>
      </c>
      <c r="T746">
        <f>COUNTIF(Table1[Sales Month],Table1[[#This Row],[Sales Month]])</f>
        <v>147</v>
      </c>
    </row>
    <row r="747" spans="1:20" x14ac:dyDescent="0.2">
      <c r="A747">
        <v>100064</v>
      </c>
      <c r="B747" t="s">
        <v>0</v>
      </c>
      <c r="F747">
        <v>12</v>
      </c>
      <c r="G747">
        <v>14</v>
      </c>
      <c r="H747" s="1">
        <v>44013</v>
      </c>
      <c r="I747" s="1">
        <v>44256</v>
      </c>
      <c r="J747">
        <v>8</v>
      </c>
      <c r="K747">
        <v>3</v>
      </c>
      <c r="L747" s="1">
        <v>44136</v>
      </c>
      <c r="M747">
        <v>120</v>
      </c>
      <c r="N747" s="8" cm="1">
        <f t="array" ref="N747">_xlfn.SWITCH(Table1[[#This Row],[Subscription Type]],"Basic",10,"Premium",10,"Business",25,"Enterprise",27)</f>
        <v>10</v>
      </c>
      <c r="O747" s="9">
        <f>IF(Table1[[#This Row],[Number of Users]]-Table1[[#This Row],[Licenses Bought]]&lt;0, 0, Table1[[#This Row],[Number of Users]]-Table1[[#This Row],[Licenses Bought]])</f>
        <v>2</v>
      </c>
      <c r="P747" s="8">
        <f>Table1[[#This Row],[Upsell $ Per Non-Paying User]] * Table1[[#This Row],[Non-Paying Users]]</f>
        <v>20</v>
      </c>
      <c r="Q747">
        <f>IF(Table1[[#This Row],[Sales Month]]=MAX(Table1[Sales Month]),Table1[[#This Row],[Upsell $ Per Non-Paying User]]*Table1[[#This Row],[Non-Paying Users]],0)</f>
        <v>0</v>
      </c>
      <c r="R747" t="str" cm="1">
        <f t="array" ref="R747">_xlfn.IFS(Table1[[#This Row],[Current Upsell $]]=0," ",Table1[[#This Row],[Current Upsell $]]&gt;=400,"High",Table1[[#This Row],[Current Upsell $]]&gt;=100,"Medium",Table1[[#This Row],[Current Upsell $]]&lt;100,"Low")</f>
        <v xml:space="preserve"> </v>
      </c>
      <c r="S747" t="str">
        <f>_xlfn.CONCAT(Table1[[#This Row],[Subscription Type]]," ",Table1[[#This Row],[Upsell Priorities ]], " ",TEXT(Table1[[#This Row],[Current Upsell $]],"$#,#"))</f>
        <v>Premium   $</v>
      </c>
      <c r="T747">
        <f>COUNTIF(Table1[Sales Month],Table1[[#This Row],[Sales Month]])</f>
        <v>146</v>
      </c>
    </row>
    <row r="748" spans="1:20" x14ac:dyDescent="0.2">
      <c r="A748">
        <v>100064</v>
      </c>
      <c r="B748" t="s">
        <v>0</v>
      </c>
      <c r="F748">
        <v>12</v>
      </c>
      <c r="G748">
        <v>17</v>
      </c>
      <c r="H748" s="1">
        <v>44013</v>
      </c>
      <c r="I748" s="1">
        <v>44256</v>
      </c>
      <c r="J748">
        <v>8</v>
      </c>
      <c r="K748">
        <v>3</v>
      </c>
      <c r="L748" s="1">
        <v>44166</v>
      </c>
      <c r="M748">
        <v>120</v>
      </c>
      <c r="N748" s="8" cm="1">
        <f t="array" ref="N748">_xlfn.SWITCH(Table1[[#This Row],[Subscription Type]],"Basic",10,"Premium",10,"Business",25,"Enterprise",27)</f>
        <v>10</v>
      </c>
      <c r="O748" s="9">
        <f>IF(Table1[[#This Row],[Number of Users]]-Table1[[#This Row],[Licenses Bought]]&lt;0, 0, Table1[[#This Row],[Number of Users]]-Table1[[#This Row],[Licenses Bought]])</f>
        <v>5</v>
      </c>
      <c r="P748" s="8">
        <f>Table1[[#This Row],[Upsell $ Per Non-Paying User]] * Table1[[#This Row],[Non-Paying Users]]</f>
        <v>50</v>
      </c>
      <c r="Q748">
        <f>IF(Table1[[#This Row],[Sales Month]]=MAX(Table1[Sales Month]),Table1[[#This Row],[Upsell $ Per Non-Paying User]]*Table1[[#This Row],[Non-Paying Users]],0)</f>
        <v>0</v>
      </c>
      <c r="R748" t="str" cm="1">
        <f t="array" ref="R748">_xlfn.IFS(Table1[[#This Row],[Current Upsell $]]=0," ",Table1[[#This Row],[Current Upsell $]]&gt;=400,"High",Table1[[#This Row],[Current Upsell $]]&gt;=100,"Medium",Table1[[#This Row],[Current Upsell $]]&lt;100,"Low")</f>
        <v xml:space="preserve"> </v>
      </c>
      <c r="S748" t="str">
        <f>_xlfn.CONCAT(Table1[[#This Row],[Subscription Type]]," ",Table1[[#This Row],[Upsell Priorities ]], " ",TEXT(Table1[[#This Row],[Current Upsell $]],"$#,#"))</f>
        <v>Premium   $</v>
      </c>
      <c r="T748">
        <f>COUNTIF(Table1[Sales Month],Table1[[#This Row],[Sales Month]])</f>
        <v>153</v>
      </c>
    </row>
    <row r="749" spans="1:20" x14ac:dyDescent="0.2">
      <c r="A749">
        <v>100064</v>
      </c>
      <c r="B749" t="s">
        <v>0</v>
      </c>
      <c r="F749">
        <v>12</v>
      </c>
      <c r="G749">
        <v>19</v>
      </c>
      <c r="H749" s="1">
        <v>44013</v>
      </c>
      <c r="I749" s="1">
        <v>44256</v>
      </c>
      <c r="J749">
        <v>8</v>
      </c>
      <c r="K749">
        <v>3</v>
      </c>
      <c r="L749" s="1">
        <v>44197</v>
      </c>
      <c r="M749">
        <v>120</v>
      </c>
      <c r="N749" s="8" cm="1">
        <f t="array" ref="N749">_xlfn.SWITCH(Table1[[#This Row],[Subscription Type]],"Basic",10,"Premium",10,"Business",25,"Enterprise",27)</f>
        <v>10</v>
      </c>
      <c r="O749" s="9">
        <f>IF(Table1[[#This Row],[Number of Users]]-Table1[[#This Row],[Licenses Bought]]&lt;0, 0, Table1[[#This Row],[Number of Users]]-Table1[[#This Row],[Licenses Bought]])</f>
        <v>7</v>
      </c>
      <c r="P749" s="8">
        <f>Table1[[#This Row],[Upsell $ Per Non-Paying User]] * Table1[[#This Row],[Non-Paying Users]]</f>
        <v>70</v>
      </c>
      <c r="Q749">
        <f>IF(Table1[[#This Row],[Sales Month]]=MAX(Table1[Sales Month]),Table1[[#This Row],[Upsell $ Per Non-Paying User]]*Table1[[#This Row],[Non-Paying Users]],0)</f>
        <v>0</v>
      </c>
      <c r="R749" t="str" cm="1">
        <f t="array" ref="R749">_xlfn.IFS(Table1[[#This Row],[Current Upsell $]]=0," ",Table1[[#This Row],[Current Upsell $]]&gt;=400,"High",Table1[[#This Row],[Current Upsell $]]&gt;=100,"Medium",Table1[[#This Row],[Current Upsell $]]&lt;100,"Low")</f>
        <v xml:space="preserve"> </v>
      </c>
      <c r="S749" t="str">
        <f>_xlfn.CONCAT(Table1[[#This Row],[Subscription Type]]," ",Table1[[#This Row],[Upsell Priorities ]], " ",TEXT(Table1[[#This Row],[Current Upsell $]],"$#,#"))</f>
        <v>Premium   $</v>
      </c>
      <c r="T749">
        <f>COUNTIF(Table1[Sales Month],Table1[[#This Row],[Sales Month]])</f>
        <v>158</v>
      </c>
    </row>
    <row r="750" spans="1:20" x14ac:dyDescent="0.2">
      <c r="A750">
        <v>100064</v>
      </c>
      <c r="B750" t="s">
        <v>0</v>
      </c>
      <c r="F750">
        <v>12</v>
      </c>
      <c r="G750">
        <v>13</v>
      </c>
      <c r="H750" s="1">
        <v>44013</v>
      </c>
      <c r="I750" s="1">
        <v>44256</v>
      </c>
      <c r="J750">
        <v>8</v>
      </c>
      <c r="K750">
        <v>3</v>
      </c>
      <c r="L750" s="1">
        <v>44228</v>
      </c>
      <c r="M750">
        <v>120</v>
      </c>
      <c r="N750" s="8" cm="1">
        <f t="array" ref="N750">_xlfn.SWITCH(Table1[[#This Row],[Subscription Type]],"Basic",10,"Premium",10,"Business",25,"Enterprise",27)</f>
        <v>10</v>
      </c>
      <c r="O750" s="9">
        <f>IF(Table1[[#This Row],[Number of Users]]-Table1[[#This Row],[Licenses Bought]]&lt;0, 0, Table1[[#This Row],[Number of Users]]-Table1[[#This Row],[Licenses Bought]])</f>
        <v>1</v>
      </c>
      <c r="P750" s="8">
        <f>Table1[[#This Row],[Upsell $ Per Non-Paying User]] * Table1[[#This Row],[Non-Paying Users]]</f>
        <v>10</v>
      </c>
      <c r="Q750">
        <f>IF(Table1[[#This Row],[Sales Month]]=MAX(Table1[Sales Month]),Table1[[#This Row],[Upsell $ Per Non-Paying User]]*Table1[[#This Row],[Non-Paying Users]],0)</f>
        <v>0</v>
      </c>
      <c r="R750" t="str" cm="1">
        <f t="array" ref="R750">_xlfn.IFS(Table1[[#This Row],[Current Upsell $]]=0," ",Table1[[#This Row],[Current Upsell $]]&gt;=400,"High",Table1[[#This Row],[Current Upsell $]]&gt;=100,"Medium",Table1[[#This Row],[Current Upsell $]]&lt;100,"Low")</f>
        <v xml:space="preserve"> </v>
      </c>
      <c r="S750" t="str">
        <f>_xlfn.CONCAT(Table1[[#This Row],[Subscription Type]]," ",Table1[[#This Row],[Upsell Priorities ]], " ",TEXT(Table1[[#This Row],[Current Upsell $]],"$#,#"))</f>
        <v>Premium   $</v>
      </c>
      <c r="T750">
        <f>COUNTIF(Table1[Sales Month],Table1[[#This Row],[Sales Month]])</f>
        <v>175</v>
      </c>
    </row>
    <row r="751" spans="1:20" x14ac:dyDescent="0.2">
      <c r="A751">
        <v>100064</v>
      </c>
      <c r="B751" t="s">
        <v>0</v>
      </c>
      <c r="F751">
        <v>12</v>
      </c>
      <c r="G751">
        <v>12</v>
      </c>
      <c r="H751" s="1">
        <v>44013</v>
      </c>
      <c r="I751" s="1">
        <v>44256</v>
      </c>
      <c r="J751">
        <v>8</v>
      </c>
      <c r="K751">
        <v>3</v>
      </c>
      <c r="L751" s="1">
        <v>44256</v>
      </c>
      <c r="M751">
        <v>120</v>
      </c>
      <c r="N751" s="8" cm="1">
        <f t="array" ref="N751">_xlfn.SWITCH(Table1[[#This Row],[Subscription Type]],"Basic",10,"Premium",10,"Business",25,"Enterprise",27)</f>
        <v>10</v>
      </c>
      <c r="O751" s="9">
        <f>IF(Table1[[#This Row],[Number of Users]]-Table1[[#This Row],[Licenses Bought]]&lt;0, 0, Table1[[#This Row],[Number of Users]]-Table1[[#This Row],[Licenses Bought]])</f>
        <v>0</v>
      </c>
      <c r="P751" s="8">
        <f>Table1[[#This Row],[Upsell $ Per Non-Paying User]] * Table1[[#This Row],[Non-Paying Users]]</f>
        <v>0</v>
      </c>
      <c r="Q751">
        <f>IF(Table1[[#This Row],[Sales Month]]=MAX(Table1[Sales Month]),Table1[[#This Row],[Upsell $ Per Non-Paying User]]*Table1[[#This Row],[Non-Paying Users]],0)</f>
        <v>0</v>
      </c>
      <c r="R751" t="str" cm="1">
        <f t="array" ref="R751">_xlfn.IFS(Table1[[#This Row],[Current Upsell $]]=0," ",Table1[[#This Row],[Current Upsell $]]&gt;=400,"High",Table1[[#This Row],[Current Upsell $]]&gt;=100,"Medium",Table1[[#This Row],[Current Upsell $]]&lt;100,"Low")</f>
        <v xml:space="preserve"> </v>
      </c>
      <c r="S751" t="str">
        <f>_xlfn.CONCAT(Table1[[#This Row],[Subscription Type]]," ",Table1[[#This Row],[Upsell Priorities ]], " ",TEXT(Table1[[#This Row],[Current Upsell $]],"$#,#"))</f>
        <v>Premium   $</v>
      </c>
      <c r="T751">
        <f>COUNTIF(Table1[Sales Month],Table1[[#This Row],[Sales Month]])</f>
        <v>194</v>
      </c>
    </row>
    <row r="752" spans="1:20" x14ac:dyDescent="0.2">
      <c r="A752">
        <v>100065</v>
      </c>
      <c r="B752" t="s">
        <v>3</v>
      </c>
      <c r="F752">
        <v>0</v>
      </c>
      <c r="G752">
        <v>14</v>
      </c>
      <c r="H752" s="1">
        <v>44013</v>
      </c>
      <c r="I752" s="1">
        <v>44197</v>
      </c>
      <c r="J752">
        <v>6</v>
      </c>
      <c r="K752">
        <v>5</v>
      </c>
      <c r="L752" s="1">
        <v>44013</v>
      </c>
      <c r="M752">
        <v>0</v>
      </c>
      <c r="N752" s="8" cm="1">
        <f t="array" ref="N752">_xlfn.SWITCH(Table1[[#This Row],[Subscription Type]],"Basic",10,"Premium",10,"Business",25,"Enterprise",27)</f>
        <v>10</v>
      </c>
      <c r="O752" s="9">
        <f>IF(Table1[[#This Row],[Number of Users]]-Table1[[#This Row],[Licenses Bought]]&lt;0, 0, Table1[[#This Row],[Number of Users]]-Table1[[#This Row],[Licenses Bought]])</f>
        <v>14</v>
      </c>
      <c r="P752" s="8">
        <f>Table1[[#This Row],[Upsell $ Per Non-Paying User]] * Table1[[#This Row],[Non-Paying Users]]</f>
        <v>140</v>
      </c>
      <c r="Q752">
        <f>IF(Table1[[#This Row],[Sales Month]]=MAX(Table1[Sales Month]),Table1[[#This Row],[Upsell $ Per Non-Paying User]]*Table1[[#This Row],[Non-Paying Users]],0)</f>
        <v>0</v>
      </c>
      <c r="R752" t="str" cm="1">
        <f t="array" ref="R752">_xlfn.IFS(Table1[[#This Row],[Current Upsell $]]=0," ",Table1[[#This Row],[Current Upsell $]]&gt;=400,"High",Table1[[#This Row],[Current Upsell $]]&gt;=100,"Medium",Table1[[#This Row],[Current Upsell $]]&lt;100,"Low")</f>
        <v xml:space="preserve"> </v>
      </c>
      <c r="S752" t="str">
        <f>_xlfn.CONCAT(Table1[[#This Row],[Subscription Type]]," ",Table1[[#This Row],[Upsell Priorities ]], " ",TEXT(Table1[[#This Row],[Current Upsell $]],"$#,#"))</f>
        <v>Basic   $</v>
      </c>
      <c r="T752">
        <f>COUNTIF(Table1[Sales Month],Table1[[#This Row],[Sales Month]])</f>
        <v>76</v>
      </c>
    </row>
    <row r="753" spans="1:20" x14ac:dyDescent="0.2">
      <c r="A753">
        <v>100065</v>
      </c>
      <c r="B753" t="s">
        <v>3</v>
      </c>
      <c r="F753">
        <v>0</v>
      </c>
      <c r="G753">
        <v>12</v>
      </c>
      <c r="H753" s="1">
        <v>44013</v>
      </c>
      <c r="I753" s="1">
        <v>44197</v>
      </c>
      <c r="J753">
        <v>6</v>
      </c>
      <c r="K753">
        <v>5</v>
      </c>
      <c r="L753" s="1">
        <v>44044</v>
      </c>
      <c r="M753">
        <v>0</v>
      </c>
      <c r="N753" s="8" cm="1">
        <f t="array" ref="N753">_xlfn.SWITCH(Table1[[#This Row],[Subscription Type]],"Basic",10,"Premium",10,"Business",25,"Enterprise",27)</f>
        <v>10</v>
      </c>
      <c r="O753" s="9">
        <f>IF(Table1[[#This Row],[Number of Users]]-Table1[[#This Row],[Licenses Bought]]&lt;0, 0, Table1[[#This Row],[Number of Users]]-Table1[[#This Row],[Licenses Bought]])</f>
        <v>12</v>
      </c>
      <c r="P753" s="8">
        <f>Table1[[#This Row],[Upsell $ Per Non-Paying User]] * Table1[[#This Row],[Non-Paying Users]]</f>
        <v>120</v>
      </c>
      <c r="Q753">
        <f>IF(Table1[[#This Row],[Sales Month]]=MAX(Table1[Sales Month]),Table1[[#This Row],[Upsell $ Per Non-Paying User]]*Table1[[#This Row],[Non-Paying Users]],0)</f>
        <v>0</v>
      </c>
      <c r="R753" t="str" cm="1">
        <f t="array" ref="R753">_xlfn.IFS(Table1[[#This Row],[Current Upsell $]]=0," ",Table1[[#This Row],[Current Upsell $]]&gt;=400,"High",Table1[[#This Row],[Current Upsell $]]&gt;=100,"Medium",Table1[[#This Row],[Current Upsell $]]&lt;100,"Low")</f>
        <v xml:space="preserve"> </v>
      </c>
      <c r="S753" t="str">
        <f>_xlfn.CONCAT(Table1[[#This Row],[Subscription Type]]," ",Table1[[#This Row],[Upsell Priorities ]], " ",TEXT(Table1[[#This Row],[Current Upsell $]],"$#,#"))</f>
        <v>Basic   $</v>
      </c>
      <c r="T753">
        <f>COUNTIF(Table1[Sales Month],Table1[[#This Row],[Sales Month]])</f>
        <v>104</v>
      </c>
    </row>
    <row r="754" spans="1:20" x14ac:dyDescent="0.2">
      <c r="A754">
        <v>100065</v>
      </c>
      <c r="B754" t="s">
        <v>3</v>
      </c>
      <c r="F754">
        <v>0</v>
      </c>
      <c r="G754">
        <v>13</v>
      </c>
      <c r="H754" s="1">
        <v>44013</v>
      </c>
      <c r="I754" s="1">
        <v>44197</v>
      </c>
      <c r="J754">
        <v>6</v>
      </c>
      <c r="K754">
        <v>5</v>
      </c>
      <c r="L754" s="1">
        <v>44075</v>
      </c>
      <c r="M754">
        <v>0</v>
      </c>
      <c r="N754" s="8" cm="1">
        <f t="array" ref="N754">_xlfn.SWITCH(Table1[[#This Row],[Subscription Type]],"Basic",10,"Premium",10,"Business",25,"Enterprise",27)</f>
        <v>10</v>
      </c>
      <c r="O754" s="9">
        <f>IF(Table1[[#This Row],[Number of Users]]-Table1[[#This Row],[Licenses Bought]]&lt;0, 0, Table1[[#This Row],[Number of Users]]-Table1[[#This Row],[Licenses Bought]])</f>
        <v>13</v>
      </c>
      <c r="P754" s="8">
        <f>Table1[[#This Row],[Upsell $ Per Non-Paying User]] * Table1[[#This Row],[Non-Paying Users]]</f>
        <v>130</v>
      </c>
      <c r="Q754">
        <f>IF(Table1[[#This Row],[Sales Month]]=MAX(Table1[Sales Month]),Table1[[#This Row],[Upsell $ Per Non-Paying User]]*Table1[[#This Row],[Non-Paying Users]],0)</f>
        <v>0</v>
      </c>
      <c r="R754" t="str" cm="1">
        <f t="array" ref="R754">_xlfn.IFS(Table1[[#This Row],[Current Upsell $]]=0," ",Table1[[#This Row],[Current Upsell $]]&gt;=400,"High",Table1[[#This Row],[Current Upsell $]]&gt;=100,"Medium",Table1[[#This Row],[Current Upsell $]]&lt;100,"Low")</f>
        <v xml:space="preserve"> </v>
      </c>
      <c r="S754" t="str">
        <f>_xlfn.CONCAT(Table1[[#This Row],[Subscription Type]]," ",Table1[[#This Row],[Upsell Priorities ]], " ",TEXT(Table1[[#This Row],[Current Upsell $]],"$#,#"))</f>
        <v>Basic   $</v>
      </c>
      <c r="T754">
        <f>COUNTIF(Table1[Sales Month],Table1[[#This Row],[Sales Month]])</f>
        <v>137</v>
      </c>
    </row>
    <row r="755" spans="1:20" x14ac:dyDescent="0.2">
      <c r="A755">
        <v>100065</v>
      </c>
      <c r="B755" t="s">
        <v>3</v>
      </c>
      <c r="F755">
        <v>0</v>
      </c>
      <c r="G755">
        <v>13</v>
      </c>
      <c r="H755" s="1">
        <v>44013</v>
      </c>
      <c r="I755" s="1">
        <v>44197</v>
      </c>
      <c r="J755">
        <v>6</v>
      </c>
      <c r="K755">
        <v>5</v>
      </c>
      <c r="L755" s="1">
        <v>44105</v>
      </c>
      <c r="M755">
        <v>0</v>
      </c>
      <c r="N755" s="8" cm="1">
        <f t="array" ref="N755">_xlfn.SWITCH(Table1[[#This Row],[Subscription Type]],"Basic",10,"Premium",10,"Business",25,"Enterprise",27)</f>
        <v>10</v>
      </c>
      <c r="O755" s="9">
        <f>IF(Table1[[#This Row],[Number of Users]]-Table1[[#This Row],[Licenses Bought]]&lt;0, 0, Table1[[#This Row],[Number of Users]]-Table1[[#This Row],[Licenses Bought]])</f>
        <v>13</v>
      </c>
      <c r="P755" s="8">
        <f>Table1[[#This Row],[Upsell $ Per Non-Paying User]] * Table1[[#This Row],[Non-Paying Users]]</f>
        <v>130</v>
      </c>
      <c r="Q755">
        <f>IF(Table1[[#This Row],[Sales Month]]=MAX(Table1[Sales Month]),Table1[[#This Row],[Upsell $ Per Non-Paying User]]*Table1[[#This Row],[Non-Paying Users]],0)</f>
        <v>0</v>
      </c>
      <c r="R755" t="str" cm="1">
        <f t="array" ref="R755">_xlfn.IFS(Table1[[#This Row],[Current Upsell $]]=0," ",Table1[[#This Row],[Current Upsell $]]&gt;=400,"High",Table1[[#This Row],[Current Upsell $]]&gt;=100,"Medium",Table1[[#This Row],[Current Upsell $]]&lt;100,"Low")</f>
        <v xml:space="preserve"> </v>
      </c>
      <c r="S755" t="str">
        <f>_xlfn.CONCAT(Table1[[#This Row],[Subscription Type]]," ",Table1[[#This Row],[Upsell Priorities ]], " ",TEXT(Table1[[#This Row],[Current Upsell $]],"$#,#"))</f>
        <v>Basic   $</v>
      </c>
      <c r="T755">
        <f>COUNTIF(Table1[Sales Month],Table1[[#This Row],[Sales Month]])</f>
        <v>147</v>
      </c>
    </row>
    <row r="756" spans="1:20" x14ac:dyDescent="0.2">
      <c r="A756">
        <v>100065</v>
      </c>
      <c r="B756" t="s">
        <v>3</v>
      </c>
      <c r="F756">
        <v>0</v>
      </c>
      <c r="G756">
        <v>11</v>
      </c>
      <c r="H756" s="1">
        <v>44013</v>
      </c>
      <c r="I756" s="1">
        <v>44197</v>
      </c>
      <c r="J756">
        <v>6</v>
      </c>
      <c r="K756">
        <v>5</v>
      </c>
      <c r="L756" s="1">
        <v>44136</v>
      </c>
      <c r="M756">
        <v>0</v>
      </c>
      <c r="N756" s="8" cm="1">
        <f t="array" ref="N756">_xlfn.SWITCH(Table1[[#This Row],[Subscription Type]],"Basic",10,"Premium",10,"Business",25,"Enterprise",27)</f>
        <v>10</v>
      </c>
      <c r="O756" s="9">
        <f>IF(Table1[[#This Row],[Number of Users]]-Table1[[#This Row],[Licenses Bought]]&lt;0, 0, Table1[[#This Row],[Number of Users]]-Table1[[#This Row],[Licenses Bought]])</f>
        <v>11</v>
      </c>
      <c r="P756" s="8">
        <f>Table1[[#This Row],[Upsell $ Per Non-Paying User]] * Table1[[#This Row],[Non-Paying Users]]</f>
        <v>110</v>
      </c>
      <c r="Q756">
        <f>IF(Table1[[#This Row],[Sales Month]]=MAX(Table1[Sales Month]),Table1[[#This Row],[Upsell $ Per Non-Paying User]]*Table1[[#This Row],[Non-Paying Users]],0)</f>
        <v>0</v>
      </c>
      <c r="R756" t="str" cm="1">
        <f t="array" ref="R756">_xlfn.IFS(Table1[[#This Row],[Current Upsell $]]=0," ",Table1[[#This Row],[Current Upsell $]]&gt;=400,"High",Table1[[#This Row],[Current Upsell $]]&gt;=100,"Medium",Table1[[#This Row],[Current Upsell $]]&lt;100,"Low")</f>
        <v xml:space="preserve"> </v>
      </c>
      <c r="S756" t="str">
        <f>_xlfn.CONCAT(Table1[[#This Row],[Subscription Type]]," ",Table1[[#This Row],[Upsell Priorities ]], " ",TEXT(Table1[[#This Row],[Current Upsell $]],"$#,#"))</f>
        <v>Basic   $</v>
      </c>
      <c r="T756">
        <f>COUNTIF(Table1[Sales Month],Table1[[#This Row],[Sales Month]])</f>
        <v>146</v>
      </c>
    </row>
    <row r="757" spans="1:20" x14ac:dyDescent="0.2">
      <c r="A757">
        <v>100065</v>
      </c>
      <c r="B757" t="s">
        <v>3</v>
      </c>
      <c r="F757">
        <v>0</v>
      </c>
      <c r="G757">
        <v>13</v>
      </c>
      <c r="H757" s="1">
        <v>44013</v>
      </c>
      <c r="I757" s="1">
        <v>44197</v>
      </c>
      <c r="J757">
        <v>6</v>
      </c>
      <c r="K757">
        <v>5</v>
      </c>
      <c r="L757" s="1">
        <v>44166</v>
      </c>
      <c r="M757">
        <v>0</v>
      </c>
      <c r="N757" s="8" cm="1">
        <f t="array" ref="N757">_xlfn.SWITCH(Table1[[#This Row],[Subscription Type]],"Basic",10,"Premium",10,"Business",25,"Enterprise",27)</f>
        <v>10</v>
      </c>
      <c r="O757" s="9">
        <f>IF(Table1[[#This Row],[Number of Users]]-Table1[[#This Row],[Licenses Bought]]&lt;0, 0, Table1[[#This Row],[Number of Users]]-Table1[[#This Row],[Licenses Bought]])</f>
        <v>13</v>
      </c>
      <c r="P757" s="8">
        <f>Table1[[#This Row],[Upsell $ Per Non-Paying User]] * Table1[[#This Row],[Non-Paying Users]]</f>
        <v>130</v>
      </c>
      <c r="Q757">
        <f>IF(Table1[[#This Row],[Sales Month]]=MAX(Table1[Sales Month]),Table1[[#This Row],[Upsell $ Per Non-Paying User]]*Table1[[#This Row],[Non-Paying Users]],0)</f>
        <v>0</v>
      </c>
      <c r="R757" t="str" cm="1">
        <f t="array" ref="R757">_xlfn.IFS(Table1[[#This Row],[Current Upsell $]]=0," ",Table1[[#This Row],[Current Upsell $]]&gt;=400,"High",Table1[[#This Row],[Current Upsell $]]&gt;=100,"Medium",Table1[[#This Row],[Current Upsell $]]&lt;100,"Low")</f>
        <v xml:space="preserve"> </v>
      </c>
      <c r="S757" t="str">
        <f>_xlfn.CONCAT(Table1[[#This Row],[Subscription Type]]," ",Table1[[#This Row],[Upsell Priorities ]], " ",TEXT(Table1[[#This Row],[Current Upsell $]],"$#,#"))</f>
        <v>Basic   $</v>
      </c>
      <c r="T757">
        <f>COUNTIF(Table1[Sales Month],Table1[[#This Row],[Sales Month]])</f>
        <v>153</v>
      </c>
    </row>
    <row r="758" spans="1:20" x14ac:dyDescent="0.2">
      <c r="A758">
        <v>100065</v>
      </c>
      <c r="B758" t="s">
        <v>3</v>
      </c>
      <c r="F758">
        <v>0</v>
      </c>
      <c r="G758">
        <v>14</v>
      </c>
      <c r="H758" s="1">
        <v>44013</v>
      </c>
      <c r="I758" s="1">
        <v>44197</v>
      </c>
      <c r="J758">
        <v>6</v>
      </c>
      <c r="K758">
        <v>5</v>
      </c>
      <c r="L758" s="1">
        <v>44197</v>
      </c>
      <c r="M758">
        <v>0</v>
      </c>
      <c r="N758" s="8" cm="1">
        <f t="array" ref="N758">_xlfn.SWITCH(Table1[[#This Row],[Subscription Type]],"Basic",10,"Premium",10,"Business",25,"Enterprise",27)</f>
        <v>10</v>
      </c>
      <c r="O758" s="9">
        <f>IF(Table1[[#This Row],[Number of Users]]-Table1[[#This Row],[Licenses Bought]]&lt;0, 0, Table1[[#This Row],[Number of Users]]-Table1[[#This Row],[Licenses Bought]])</f>
        <v>14</v>
      </c>
      <c r="P758" s="8">
        <f>Table1[[#This Row],[Upsell $ Per Non-Paying User]] * Table1[[#This Row],[Non-Paying Users]]</f>
        <v>140</v>
      </c>
      <c r="Q758">
        <f>IF(Table1[[#This Row],[Sales Month]]=MAX(Table1[Sales Month]),Table1[[#This Row],[Upsell $ Per Non-Paying User]]*Table1[[#This Row],[Non-Paying Users]],0)</f>
        <v>0</v>
      </c>
      <c r="R758" t="str" cm="1">
        <f t="array" ref="R758">_xlfn.IFS(Table1[[#This Row],[Current Upsell $]]=0," ",Table1[[#This Row],[Current Upsell $]]&gt;=400,"High",Table1[[#This Row],[Current Upsell $]]&gt;=100,"Medium",Table1[[#This Row],[Current Upsell $]]&lt;100,"Low")</f>
        <v xml:space="preserve"> </v>
      </c>
      <c r="S758" t="str">
        <f>_xlfn.CONCAT(Table1[[#This Row],[Subscription Type]]," ",Table1[[#This Row],[Upsell Priorities ]], " ",TEXT(Table1[[#This Row],[Current Upsell $]],"$#,#"))</f>
        <v>Basic   $</v>
      </c>
      <c r="T758">
        <f>COUNTIF(Table1[Sales Month],Table1[[#This Row],[Sales Month]])</f>
        <v>158</v>
      </c>
    </row>
    <row r="759" spans="1:20" x14ac:dyDescent="0.2">
      <c r="A759">
        <v>100066</v>
      </c>
      <c r="B759" t="s">
        <v>3</v>
      </c>
      <c r="F759">
        <v>0</v>
      </c>
      <c r="G759">
        <v>13</v>
      </c>
      <c r="H759" s="1">
        <v>44013</v>
      </c>
      <c r="I759" s="1">
        <v>44197</v>
      </c>
      <c r="J759">
        <v>6</v>
      </c>
      <c r="K759">
        <v>5</v>
      </c>
      <c r="L759" s="1">
        <v>44013</v>
      </c>
      <c r="M759">
        <v>0</v>
      </c>
      <c r="N759" s="8" cm="1">
        <f t="array" ref="N759">_xlfn.SWITCH(Table1[[#This Row],[Subscription Type]],"Basic",10,"Premium",10,"Business",25,"Enterprise",27)</f>
        <v>10</v>
      </c>
      <c r="O759" s="9">
        <f>IF(Table1[[#This Row],[Number of Users]]-Table1[[#This Row],[Licenses Bought]]&lt;0, 0, Table1[[#This Row],[Number of Users]]-Table1[[#This Row],[Licenses Bought]])</f>
        <v>13</v>
      </c>
      <c r="P759" s="8">
        <f>Table1[[#This Row],[Upsell $ Per Non-Paying User]] * Table1[[#This Row],[Non-Paying Users]]</f>
        <v>130</v>
      </c>
      <c r="Q759">
        <f>IF(Table1[[#This Row],[Sales Month]]=MAX(Table1[Sales Month]),Table1[[#This Row],[Upsell $ Per Non-Paying User]]*Table1[[#This Row],[Non-Paying Users]],0)</f>
        <v>0</v>
      </c>
      <c r="R759" t="str" cm="1">
        <f t="array" ref="R759">_xlfn.IFS(Table1[[#This Row],[Current Upsell $]]=0," ",Table1[[#This Row],[Current Upsell $]]&gt;=400,"High",Table1[[#This Row],[Current Upsell $]]&gt;=100,"Medium",Table1[[#This Row],[Current Upsell $]]&lt;100,"Low")</f>
        <v xml:space="preserve"> </v>
      </c>
      <c r="S759" t="str">
        <f>_xlfn.CONCAT(Table1[[#This Row],[Subscription Type]]," ",Table1[[#This Row],[Upsell Priorities ]], " ",TEXT(Table1[[#This Row],[Current Upsell $]],"$#,#"))</f>
        <v>Basic   $</v>
      </c>
      <c r="T759">
        <f>COUNTIF(Table1[Sales Month],Table1[[#This Row],[Sales Month]])</f>
        <v>76</v>
      </c>
    </row>
    <row r="760" spans="1:20" x14ac:dyDescent="0.2">
      <c r="A760">
        <v>100066</v>
      </c>
      <c r="B760" t="s">
        <v>3</v>
      </c>
      <c r="F760">
        <v>0</v>
      </c>
      <c r="G760">
        <v>14</v>
      </c>
      <c r="H760" s="1">
        <v>44013</v>
      </c>
      <c r="I760" s="1">
        <v>44197</v>
      </c>
      <c r="J760">
        <v>6</v>
      </c>
      <c r="K760">
        <v>5</v>
      </c>
      <c r="L760" s="1">
        <v>44044</v>
      </c>
      <c r="M760">
        <v>0</v>
      </c>
      <c r="N760" s="8" cm="1">
        <f t="array" ref="N760">_xlfn.SWITCH(Table1[[#This Row],[Subscription Type]],"Basic",10,"Premium",10,"Business",25,"Enterprise",27)</f>
        <v>10</v>
      </c>
      <c r="O760" s="9">
        <f>IF(Table1[[#This Row],[Number of Users]]-Table1[[#This Row],[Licenses Bought]]&lt;0, 0, Table1[[#This Row],[Number of Users]]-Table1[[#This Row],[Licenses Bought]])</f>
        <v>14</v>
      </c>
      <c r="P760" s="8">
        <f>Table1[[#This Row],[Upsell $ Per Non-Paying User]] * Table1[[#This Row],[Non-Paying Users]]</f>
        <v>140</v>
      </c>
      <c r="Q760">
        <f>IF(Table1[[#This Row],[Sales Month]]=MAX(Table1[Sales Month]),Table1[[#This Row],[Upsell $ Per Non-Paying User]]*Table1[[#This Row],[Non-Paying Users]],0)</f>
        <v>0</v>
      </c>
      <c r="R760" t="str" cm="1">
        <f t="array" ref="R760">_xlfn.IFS(Table1[[#This Row],[Current Upsell $]]=0," ",Table1[[#This Row],[Current Upsell $]]&gt;=400,"High",Table1[[#This Row],[Current Upsell $]]&gt;=100,"Medium",Table1[[#This Row],[Current Upsell $]]&lt;100,"Low")</f>
        <v xml:space="preserve"> </v>
      </c>
      <c r="S760" t="str">
        <f>_xlfn.CONCAT(Table1[[#This Row],[Subscription Type]]," ",Table1[[#This Row],[Upsell Priorities ]], " ",TEXT(Table1[[#This Row],[Current Upsell $]],"$#,#"))</f>
        <v>Basic   $</v>
      </c>
      <c r="T760">
        <f>COUNTIF(Table1[Sales Month],Table1[[#This Row],[Sales Month]])</f>
        <v>104</v>
      </c>
    </row>
    <row r="761" spans="1:20" x14ac:dyDescent="0.2">
      <c r="A761">
        <v>100066</v>
      </c>
      <c r="B761" t="s">
        <v>3</v>
      </c>
      <c r="F761">
        <v>0</v>
      </c>
      <c r="G761">
        <v>12</v>
      </c>
      <c r="H761" s="1">
        <v>44013</v>
      </c>
      <c r="I761" s="1">
        <v>44197</v>
      </c>
      <c r="J761">
        <v>6</v>
      </c>
      <c r="K761">
        <v>5</v>
      </c>
      <c r="L761" s="1">
        <v>44075</v>
      </c>
      <c r="M761">
        <v>0</v>
      </c>
      <c r="N761" s="8" cm="1">
        <f t="array" ref="N761">_xlfn.SWITCH(Table1[[#This Row],[Subscription Type]],"Basic",10,"Premium",10,"Business",25,"Enterprise",27)</f>
        <v>10</v>
      </c>
      <c r="O761" s="9">
        <f>IF(Table1[[#This Row],[Number of Users]]-Table1[[#This Row],[Licenses Bought]]&lt;0, 0, Table1[[#This Row],[Number of Users]]-Table1[[#This Row],[Licenses Bought]])</f>
        <v>12</v>
      </c>
      <c r="P761" s="8">
        <f>Table1[[#This Row],[Upsell $ Per Non-Paying User]] * Table1[[#This Row],[Non-Paying Users]]</f>
        <v>120</v>
      </c>
      <c r="Q761">
        <f>IF(Table1[[#This Row],[Sales Month]]=MAX(Table1[Sales Month]),Table1[[#This Row],[Upsell $ Per Non-Paying User]]*Table1[[#This Row],[Non-Paying Users]],0)</f>
        <v>0</v>
      </c>
      <c r="R761" t="str" cm="1">
        <f t="array" ref="R761">_xlfn.IFS(Table1[[#This Row],[Current Upsell $]]=0," ",Table1[[#This Row],[Current Upsell $]]&gt;=400,"High",Table1[[#This Row],[Current Upsell $]]&gt;=100,"Medium",Table1[[#This Row],[Current Upsell $]]&lt;100,"Low")</f>
        <v xml:space="preserve"> </v>
      </c>
      <c r="S761" t="str">
        <f>_xlfn.CONCAT(Table1[[#This Row],[Subscription Type]]," ",Table1[[#This Row],[Upsell Priorities ]], " ",TEXT(Table1[[#This Row],[Current Upsell $]],"$#,#"))</f>
        <v>Basic   $</v>
      </c>
      <c r="T761">
        <f>COUNTIF(Table1[Sales Month],Table1[[#This Row],[Sales Month]])</f>
        <v>137</v>
      </c>
    </row>
    <row r="762" spans="1:20" x14ac:dyDescent="0.2">
      <c r="A762">
        <v>100066</v>
      </c>
      <c r="B762" t="s">
        <v>3</v>
      </c>
      <c r="F762">
        <v>0</v>
      </c>
      <c r="G762">
        <v>10</v>
      </c>
      <c r="H762" s="1">
        <v>44013</v>
      </c>
      <c r="I762" s="1">
        <v>44197</v>
      </c>
      <c r="J762">
        <v>6</v>
      </c>
      <c r="K762">
        <v>5</v>
      </c>
      <c r="L762" s="1">
        <v>44105</v>
      </c>
      <c r="M762">
        <v>0</v>
      </c>
      <c r="N762" s="8" cm="1">
        <f t="array" ref="N762">_xlfn.SWITCH(Table1[[#This Row],[Subscription Type]],"Basic",10,"Premium",10,"Business",25,"Enterprise",27)</f>
        <v>10</v>
      </c>
      <c r="O762" s="9">
        <f>IF(Table1[[#This Row],[Number of Users]]-Table1[[#This Row],[Licenses Bought]]&lt;0, 0, Table1[[#This Row],[Number of Users]]-Table1[[#This Row],[Licenses Bought]])</f>
        <v>10</v>
      </c>
      <c r="P762" s="8">
        <f>Table1[[#This Row],[Upsell $ Per Non-Paying User]] * Table1[[#This Row],[Non-Paying Users]]</f>
        <v>100</v>
      </c>
      <c r="Q762">
        <f>IF(Table1[[#This Row],[Sales Month]]=MAX(Table1[Sales Month]),Table1[[#This Row],[Upsell $ Per Non-Paying User]]*Table1[[#This Row],[Non-Paying Users]],0)</f>
        <v>0</v>
      </c>
      <c r="R762" t="str" cm="1">
        <f t="array" ref="R762">_xlfn.IFS(Table1[[#This Row],[Current Upsell $]]=0," ",Table1[[#This Row],[Current Upsell $]]&gt;=400,"High",Table1[[#This Row],[Current Upsell $]]&gt;=100,"Medium",Table1[[#This Row],[Current Upsell $]]&lt;100,"Low")</f>
        <v xml:space="preserve"> </v>
      </c>
      <c r="S762" t="str">
        <f>_xlfn.CONCAT(Table1[[#This Row],[Subscription Type]]," ",Table1[[#This Row],[Upsell Priorities ]], " ",TEXT(Table1[[#This Row],[Current Upsell $]],"$#,#"))</f>
        <v>Basic   $</v>
      </c>
      <c r="T762">
        <f>COUNTIF(Table1[Sales Month],Table1[[#This Row],[Sales Month]])</f>
        <v>147</v>
      </c>
    </row>
    <row r="763" spans="1:20" x14ac:dyDescent="0.2">
      <c r="A763">
        <v>100066</v>
      </c>
      <c r="B763" t="s">
        <v>3</v>
      </c>
      <c r="F763">
        <v>0</v>
      </c>
      <c r="G763">
        <v>10</v>
      </c>
      <c r="H763" s="1">
        <v>44013</v>
      </c>
      <c r="I763" s="1">
        <v>44197</v>
      </c>
      <c r="J763">
        <v>6</v>
      </c>
      <c r="K763">
        <v>5</v>
      </c>
      <c r="L763" s="1">
        <v>44136</v>
      </c>
      <c r="M763">
        <v>0</v>
      </c>
      <c r="N763" s="8" cm="1">
        <f t="array" ref="N763">_xlfn.SWITCH(Table1[[#This Row],[Subscription Type]],"Basic",10,"Premium",10,"Business",25,"Enterprise",27)</f>
        <v>10</v>
      </c>
      <c r="O763" s="9">
        <f>IF(Table1[[#This Row],[Number of Users]]-Table1[[#This Row],[Licenses Bought]]&lt;0, 0, Table1[[#This Row],[Number of Users]]-Table1[[#This Row],[Licenses Bought]])</f>
        <v>10</v>
      </c>
      <c r="P763" s="8">
        <f>Table1[[#This Row],[Upsell $ Per Non-Paying User]] * Table1[[#This Row],[Non-Paying Users]]</f>
        <v>100</v>
      </c>
      <c r="Q763">
        <f>IF(Table1[[#This Row],[Sales Month]]=MAX(Table1[Sales Month]),Table1[[#This Row],[Upsell $ Per Non-Paying User]]*Table1[[#This Row],[Non-Paying Users]],0)</f>
        <v>0</v>
      </c>
      <c r="R763" t="str" cm="1">
        <f t="array" ref="R763">_xlfn.IFS(Table1[[#This Row],[Current Upsell $]]=0," ",Table1[[#This Row],[Current Upsell $]]&gt;=400,"High",Table1[[#This Row],[Current Upsell $]]&gt;=100,"Medium",Table1[[#This Row],[Current Upsell $]]&lt;100,"Low")</f>
        <v xml:space="preserve"> </v>
      </c>
      <c r="S763" t="str">
        <f>_xlfn.CONCAT(Table1[[#This Row],[Subscription Type]]," ",Table1[[#This Row],[Upsell Priorities ]], " ",TEXT(Table1[[#This Row],[Current Upsell $]],"$#,#"))</f>
        <v>Basic   $</v>
      </c>
      <c r="T763">
        <f>COUNTIF(Table1[Sales Month],Table1[[#This Row],[Sales Month]])</f>
        <v>146</v>
      </c>
    </row>
    <row r="764" spans="1:20" x14ac:dyDescent="0.2">
      <c r="A764">
        <v>100066</v>
      </c>
      <c r="B764" t="s">
        <v>3</v>
      </c>
      <c r="F764">
        <v>0</v>
      </c>
      <c r="G764">
        <v>12</v>
      </c>
      <c r="H764" s="1">
        <v>44013</v>
      </c>
      <c r="I764" s="1">
        <v>44197</v>
      </c>
      <c r="J764">
        <v>6</v>
      </c>
      <c r="K764">
        <v>5</v>
      </c>
      <c r="L764" s="1">
        <v>44166</v>
      </c>
      <c r="M764">
        <v>0</v>
      </c>
      <c r="N764" s="8" cm="1">
        <f t="array" ref="N764">_xlfn.SWITCH(Table1[[#This Row],[Subscription Type]],"Basic",10,"Premium",10,"Business",25,"Enterprise",27)</f>
        <v>10</v>
      </c>
      <c r="O764" s="9">
        <f>IF(Table1[[#This Row],[Number of Users]]-Table1[[#This Row],[Licenses Bought]]&lt;0, 0, Table1[[#This Row],[Number of Users]]-Table1[[#This Row],[Licenses Bought]])</f>
        <v>12</v>
      </c>
      <c r="P764" s="8">
        <f>Table1[[#This Row],[Upsell $ Per Non-Paying User]] * Table1[[#This Row],[Non-Paying Users]]</f>
        <v>120</v>
      </c>
      <c r="Q764">
        <f>IF(Table1[[#This Row],[Sales Month]]=MAX(Table1[Sales Month]),Table1[[#This Row],[Upsell $ Per Non-Paying User]]*Table1[[#This Row],[Non-Paying Users]],0)</f>
        <v>0</v>
      </c>
      <c r="R764" t="str" cm="1">
        <f t="array" ref="R764">_xlfn.IFS(Table1[[#This Row],[Current Upsell $]]=0," ",Table1[[#This Row],[Current Upsell $]]&gt;=400,"High",Table1[[#This Row],[Current Upsell $]]&gt;=100,"Medium",Table1[[#This Row],[Current Upsell $]]&lt;100,"Low")</f>
        <v xml:space="preserve"> </v>
      </c>
      <c r="S764" t="str">
        <f>_xlfn.CONCAT(Table1[[#This Row],[Subscription Type]]," ",Table1[[#This Row],[Upsell Priorities ]], " ",TEXT(Table1[[#This Row],[Current Upsell $]],"$#,#"))</f>
        <v>Basic   $</v>
      </c>
      <c r="T764">
        <f>COUNTIF(Table1[Sales Month],Table1[[#This Row],[Sales Month]])</f>
        <v>153</v>
      </c>
    </row>
    <row r="765" spans="1:20" x14ac:dyDescent="0.2">
      <c r="A765">
        <v>100066</v>
      </c>
      <c r="B765" t="s">
        <v>3</v>
      </c>
      <c r="F765">
        <v>0</v>
      </c>
      <c r="G765">
        <v>9</v>
      </c>
      <c r="H765" s="1">
        <v>44013</v>
      </c>
      <c r="I765" s="1">
        <v>44197</v>
      </c>
      <c r="J765">
        <v>6</v>
      </c>
      <c r="K765">
        <v>5</v>
      </c>
      <c r="L765" s="1">
        <v>44197</v>
      </c>
      <c r="M765">
        <v>0</v>
      </c>
      <c r="N765" s="8" cm="1">
        <f t="array" ref="N765">_xlfn.SWITCH(Table1[[#This Row],[Subscription Type]],"Basic",10,"Premium",10,"Business",25,"Enterprise",27)</f>
        <v>10</v>
      </c>
      <c r="O765" s="9">
        <f>IF(Table1[[#This Row],[Number of Users]]-Table1[[#This Row],[Licenses Bought]]&lt;0, 0, Table1[[#This Row],[Number of Users]]-Table1[[#This Row],[Licenses Bought]])</f>
        <v>9</v>
      </c>
      <c r="P765" s="8">
        <f>Table1[[#This Row],[Upsell $ Per Non-Paying User]] * Table1[[#This Row],[Non-Paying Users]]</f>
        <v>90</v>
      </c>
      <c r="Q765">
        <f>IF(Table1[[#This Row],[Sales Month]]=MAX(Table1[Sales Month]),Table1[[#This Row],[Upsell $ Per Non-Paying User]]*Table1[[#This Row],[Non-Paying Users]],0)</f>
        <v>0</v>
      </c>
      <c r="R765" t="str" cm="1">
        <f t="array" ref="R765">_xlfn.IFS(Table1[[#This Row],[Current Upsell $]]=0," ",Table1[[#This Row],[Current Upsell $]]&gt;=400,"High",Table1[[#This Row],[Current Upsell $]]&gt;=100,"Medium",Table1[[#This Row],[Current Upsell $]]&lt;100,"Low")</f>
        <v xml:space="preserve"> </v>
      </c>
      <c r="S765" t="str">
        <f>_xlfn.CONCAT(Table1[[#This Row],[Subscription Type]]," ",Table1[[#This Row],[Upsell Priorities ]], " ",TEXT(Table1[[#This Row],[Current Upsell $]],"$#,#"))</f>
        <v>Basic   $</v>
      </c>
      <c r="T765">
        <f>COUNTIF(Table1[Sales Month],Table1[[#This Row],[Sales Month]])</f>
        <v>158</v>
      </c>
    </row>
    <row r="766" spans="1:20" x14ac:dyDescent="0.2">
      <c r="A766">
        <v>100067</v>
      </c>
      <c r="B766" t="s">
        <v>3</v>
      </c>
      <c r="F766">
        <v>0</v>
      </c>
      <c r="G766">
        <v>10</v>
      </c>
      <c r="H766" s="1">
        <v>44013</v>
      </c>
      <c r="I766" s="1">
        <v>44075</v>
      </c>
      <c r="J766">
        <v>2</v>
      </c>
      <c r="K766">
        <v>9</v>
      </c>
      <c r="L766" s="1">
        <v>44013</v>
      </c>
      <c r="M766">
        <v>0</v>
      </c>
      <c r="N766" s="8" cm="1">
        <f t="array" ref="N766">_xlfn.SWITCH(Table1[[#This Row],[Subscription Type]],"Basic",10,"Premium",10,"Business",25,"Enterprise",27)</f>
        <v>10</v>
      </c>
      <c r="O766" s="9">
        <f>IF(Table1[[#This Row],[Number of Users]]-Table1[[#This Row],[Licenses Bought]]&lt;0, 0, Table1[[#This Row],[Number of Users]]-Table1[[#This Row],[Licenses Bought]])</f>
        <v>10</v>
      </c>
      <c r="P766" s="8">
        <f>Table1[[#This Row],[Upsell $ Per Non-Paying User]] * Table1[[#This Row],[Non-Paying Users]]</f>
        <v>100</v>
      </c>
      <c r="Q766">
        <f>IF(Table1[[#This Row],[Sales Month]]=MAX(Table1[Sales Month]),Table1[[#This Row],[Upsell $ Per Non-Paying User]]*Table1[[#This Row],[Non-Paying Users]],0)</f>
        <v>0</v>
      </c>
      <c r="R766" t="str" cm="1">
        <f t="array" ref="R766">_xlfn.IFS(Table1[[#This Row],[Current Upsell $]]=0," ",Table1[[#This Row],[Current Upsell $]]&gt;=400,"High",Table1[[#This Row],[Current Upsell $]]&gt;=100,"Medium",Table1[[#This Row],[Current Upsell $]]&lt;100,"Low")</f>
        <v xml:space="preserve"> </v>
      </c>
      <c r="S766" t="str">
        <f>_xlfn.CONCAT(Table1[[#This Row],[Subscription Type]]," ",Table1[[#This Row],[Upsell Priorities ]], " ",TEXT(Table1[[#This Row],[Current Upsell $]],"$#,#"))</f>
        <v>Basic   $</v>
      </c>
      <c r="T766">
        <f>COUNTIF(Table1[Sales Month],Table1[[#This Row],[Sales Month]])</f>
        <v>76</v>
      </c>
    </row>
    <row r="767" spans="1:20" x14ac:dyDescent="0.2">
      <c r="A767">
        <v>100067</v>
      </c>
      <c r="B767" t="s">
        <v>3</v>
      </c>
      <c r="F767">
        <v>0</v>
      </c>
      <c r="G767">
        <v>11</v>
      </c>
      <c r="H767" s="1">
        <v>44013</v>
      </c>
      <c r="I767" s="1">
        <v>44075</v>
      </c>
      <c r="J767">
        <v>2</v>
      </c>
      <c r="K767">
        <v>9</v>
      </c>
      <c r="L767" s="1">
        <v>44044</v>
      </c>
      <c r="M767">
        <v>0</v>
      </c>
      <c r="N767" s="8" cm="1">
        <f t="array" ref="N767">_xlfn.SWITCH(Table1[[#This Row],[Subscription Type]],"Basic",10,"Premium",10,"Business",25,"Enterprise",27)</f>
        <v>10</v>
      </c>
      <c r="O767" s="9">
        <f>IF(Table1[[#This Row],[Number of Users]]-Table1[[#This Row],[Licenses Bought]]&lt;0, 0, Table1[[#This Row],[Number of Users]]-Table1[[#This Row],[Licenses Bought]])</f>
        <v>11</v>
      </c>
      <c r="P767" s="8">
        <f>Table1[[#This Row],[Upsell $ Per Non-Paying User]] * Table1[[#This Row],[Non-Paying Users]]</f>
        <v>110</v>
      </c>
      <c r="Q767">
        <f>IF(Table1[[#This Row],[Sales Month]]=MAX(Table1[Sales Month]),Table1[[#This Row],[Upsell $ Per Non-Paying User]]*Table1[[#This Row],[Non-Paying Users]],0)</f>
        <v>0</v>
      </c>
      <c r="R767" t="str" cm="1">
        <f t="array" ref="R767">_xlfn.IFS(Table1[[#This Row],[Current Upsell $]]=0," ",Table1[[#This Row],[Current Upsell $]]&gt;=400,"High",Table1[[#This Row],[Current Upsell $]]&gt;=100,"Medium",Table1[[#This Row],[Current Upsell $]]&lt;100,"Low")</f>
        <v xml:space="preserve"> </v>
      </c>
      <c r="S767" t="str">
        <f>_xlfn.CONCAT(Table1[[#This Row],[Subscription Type]]," ",Table1[[#This Row],[Upsell Priorities ]], " ",TEXT(Table1[[#This Row],[Current Upsell $]],"$#,#"))</f>
        <v>Basic   $</v>
      </c>
      <c r="T767">
        <f>COUNTIF(Table1[Sales Month],Table1[[#This Row],[Sales Month]])</f>
        <v>104</v>
      </c>
    </row>
    <row r="768" spans="1:20" x14ac:dyDescent="0.2">
      <c r="A768">
        <v>100067</v>
      </c>
      <c r="B768" t="s">
        <v>3</v>
      </c>
      <c r="F768">
        <v>0</v>
      </c>
      <c r="G768">
        <v>13</v>
      </c>
      <c r="H768" s="1">
        <v>44013</v>
      </c>
      <c r="I768" s="1">
        <v>44075</v>
      </c>
      <c r="J768">
        <v>2</v>
      </c>
      <c r="K768">
        <v>9</v>
      </c>
      <c r="L768" s="1">
        <v>44075</v>
      </c>
      <c r="M768">
        <v>0</v>
      </c>
      <c r="N768" s="8" cm="1">
        <f t="array" ref="N768">_xlfn.SWITCH(Table1[[#This Row],[Subscription Type]],"Basic",10,"Premium",10,"Business",25,"Enterprise",27)</f>
        <v>10</v>
      </c>
      <c r="O768" s="9">
        <f>IF(Table1[[#This Row],[Number of Users]]-Table1[[#This Row],[Licenses Bought]]&lt;0, 0, Table1[[#This Row],[Number of Users]]-Table1[[#This Row],[Licenses Bought]])</f>
        <v>13</v>
      </c>
      <c r="P768" s="8">
        <f>Table1[[#This Row],[Upsell $ Per Non-Paying User]] * Table1[[#This Row],[Non-Paying Users]]</f>
        <v>130</v>
      </c>
      <c r="Q768">
        <f>IF(Table1[[#This Row],[Sales Month]]=MAX(Table1[Sales Month]),Table1[[#This Row],[Upsell $ Per Non-Paying User]]*Table1[[#This Row],[Non-Paying Users]],0)</f>
        <v>0</v>
      </c>
      <c r="R768" t="str" cm="1">
        <f t="array" ref="R768">_xlfn.IFS(Table1[[#This Row],[Current Upsell $]]=0," ",Table1[[#This Row],[Current Upsell $]]&gt;=400,"High",Table1[[#This Row],[Current Upsell $]]&gt;=100,"Medium",Table1[[#This Row],[Current Upsell $]]&lt;100,"Low")</f>
        <v xml:space="preserve"> </v>
      </c>
      <c r="S768" t="str">
        <f>_xlfn.CONCAT(Table1[[#This Row],[Subscription Type]]," ",Table1[[#This Row],[Upsell Priorities ]], " ",TEXT(Table1[[#This Row],[Current Upsell $]],"$#,#"))</f>
        <v>Basic   $</v>
      </c>
      <c r="T768">
        <f>COUNTIF(Table1[Sales Month],Table1[[#This Row],[Sales Month]])</f>
        <v>137</v>
      </c>
    </row>
    <row r="769" spans="1:20" x14ac:dyDescent="0.2">
      <c r="A769">
        <v>100068</v>
      </c>
      <c r="B769" t="s">
        <v>3</v>
      </c>
      <c r="F769">
        <v>0</v>
      </c>
      <c r="G769">
        <v>11</v>
      </c>
      <c r="H769" s="1">
        <v>44013</v>
      </c>
      <c r="I769" s="1">
        <v>44287</v>
      </c>
      <c r="J769">
        <v>9</v>
      </c>
      <c r="K769">
        <v>2</v>
      </c>
      <c r="L769" s="1">
        <v>44013</v>
      </c>
      <c r="M769">
        <v>0</v>
      </c>
      <c r="N769" s="8" cm="1">
        <f t="array" ref="N769">_xlfn.SWITCH(Table1[[#This Row],[Subscription Type]],"Basic",10,"Premium",10,"Business",25,"Enterprise",27)</f>
        <v>10</v>
      </c>
      <c r="O769" s="9">
        <f>IF(Table1[[#This Row],[Number of Users]]-Table1[[#This Row],[Licenses Bought]]&lt;0, 0, Table1[[#This Row],[Number of Users]]-Table1[[#This Row],[Licenses Bought]])</f>
        <v>11</v>
      </c>
      <c r="P769" s="8">
        <f>Table1[[#This Row],[Upsell $ Per Non-Paying User]] * Table1[[#This Row],[Non-Paying Users]]</f>
        <v>110</v>
      </c>
      <c r="Q769">
        <f>IF(Table1[[#This Row],[Sales Month]]=MAX(Table1[Sales Month]),Table1[[#This Row],[Upsell $ Per Non-Paying User]]*Table1[[#This Row],[Non-Paying Users]],0)</f>
        <v>0</v>
      </c>
      <c r="R769" t="str" cm="1">
        <f t="array" ref="R769">_xlfn.IFS(Table1[[#This Row],[Current Upsell $]]=0," ",Table1[[#This Row],[Current Upsell $]]&gt;=400,"High",Table1[[#This Row],[Current Upsell $]]&gt;=100,"Medium",Table1[[#This Row],[Current Upsell $]]&lt;100,"Low")</f>
        <v xml:space="preserve"> </v>
      </c>
      <c r="S769" t="str">
        <f>_xlfn.CONCAT(Table1[[#This Row],[Subscription Type]]," ",Table1[[#This Row],[Upsell Priorities ]], " ",TEXT(Table1[[#This Row],[Current Upsell $]],"$#,#"))</f>
        <v>Basic   $</v>
      </c>
      <c r="T769">
        <f>COUNTIF(Table1[Sales Month],Table1[[#This Row],[Sales Month]])</f>
        <v>76</v>
      </c>
    </row>
    <row r="770" spans="1:20" x14ac:dyDescent="0.2">
      <c r="A770">
        <v>100068</v>
      </c>
      <c r="B770" t="s">
        <v>0</v>
      </c>
      <c r="F770">
        <v>3</v>
      </c>
      <c r="G770">
        <v>9</v>
      </c>
      <c r="H770" s="1">
        <v>44013</v>
      </c>
      <c r="I770" s="1">
        <v>44287</v>
      </c>
      <c r="J770">
        <v>9</v>
      </c>
      <c r="K770">
        <v>2</v>
      </c>
      <c r="L770" s="1">
        <v>44044</v>
      </c>
      <c r="M770">
        <v>30</v>
      </c>
      <c r="N770" s="8" cm="1">
        <f t="array" ref="N770">_xlfn.SWITCH(Table1[[#This Row],[Subscription Type]],"Basic",10,"Premium",10,"Business",25,"Enterprise",27)</f>
        <v>10</v>
      </c>
      <c r="O770" s="9">
        <f>IF(Table1[[#This Row],[Number of Users]]-Table1[[#This Row],[Licenses Bought]]&lt;0, 0, Table1[[#This Row],[Number of Users]]-Table1[[#This Row],[Licenses Bought]])</f>
        <v>6</v>
      </c>
      <c r="P770" s="8">
        <f>Table1[[#This Row],[Upsell $ Per Non-Paying User]] * Table1[[#This Row],[Non-Paying Users]]</f>
        <v>60</v>
      </c>
      <c r="Q770">
        <f>IF(Table1[[#This Row],[Sales Month]]=MAX(Table1[Sales Month]),Table1[[#This Row],[Upsell $ Per Non-Paying User]]*Table1[[#This Row],[Non-Paying Users]],0)</f>
        <v>0</v>
      </c>
      <c r="R770" t="str" cm="1">
        <f t="array" ref="R770">_xlfn.IFS(Table1[[#This Row],[Current Upsell $]]=0," ",Table1[[#This Row],[Current Upsell $]]&gt;=400,"High",Table1[[#This Row],[Current Upsell $]]&gt;=100,"Medium",Table1[[#This Row],[Current Upsell $]]&lt;100,"Low")</f>
        <v xml:space="preserve"> </v>
      </c>
      <c r="S770" t="str">
        <f>_xlfn.CONCAT(Table1[[#This Row],[Subscription Type]]," ",Table1[[#This Row],[Upsell Priorities ]], " ",TEXT(Table1[[#This Row],[Current Upsell $]],"$#,#"))</f>
        <v>Premium   $</v>
      </c>
      <c r="T770">
        <f>COUNTIF(Table1[Sales Month],Table1[[#This Row],[Sales Month]])</f>
        <v>104</v>
      </c>
    </row>
    <row r="771" spans="1:20" x14ac:dyDescent="0.2">
      <c r="A771">
        <v>100068</v>
      </c>
      <c r="B771" t="s">
        <v>0</v>
      </c>
      <c r="F771">
        <v>6</v>
      </c>
      <c r="G771">
        <v>10</v>
      </c>
      <c r="H771" s="1">
        <v>44013</v>
      </c>
      <c r="I771" s="1">
        <v>44287</v>
      </c>
      <c r="J771">
        <v>9</v>
      </c>
      <c r="K771">
        <v>2</v>
      </c>
      <c r="L771" s="1">
        <v>44075</v>
      </c>
      <c r="M771">
        <v>60</v>
      </c>
      <c r="N771" s="8" cm="1">
        <f t="array" ref="N771">_xlfn.SWITCH(Table1[[#This Row],[Subscription Type]],"Basic",10,"Premium",10,"Business",25,"Enterprise",27)</f>
        <v>10</v>
      </c>
      <c r="O771" s="9">
        <f>IF(Table1[[#This Row],[Number of Users]]-Table1[[#This Row],[Licenses Bought]]&lt;0, 0, Table1[[#This Row],[Number of Users]]-Table1[[#This Row],[Licenses Bought]])</f>
        <v>4</v>
      </c>
      <c r="P771" s="8">
        <f>Table1[[#This Row],[Upsell $ Per Non-Paying User]] * Table1[[#This Row],[Non-Paying Users]]</f>
        <v>40</v>
      </c>
      <c r="Q771">
        <f>IF(Table1[[#This Row],[Sales Month]]=MAX(Table1[Sales Month]),Table1[[#This Row],[Upsell $ Per Non-Paying User]]*Table1[[#This Row],[Non-Paying Users]],0)</f>
        <v>0</v>
      </c>
      <c r="R771" t="str" cm="1">
        <f t="array" ref="R771">_xlfn.IFS(Table1[[#This Row],[Current Upsell $]]=0," ",Table1[[#This Row],[Current Upsell $]]&gt;=400,"High",Table1[[#This Row],[Current Upsell $]]&gt;=100,"Medium",Table1[[#This Row],[Current Upsell $]]&lt;100,"Low")</f>
        <v xml:space="preserve"> </v>
      </c>
      <c r="S771" t="str">
        <f>_xlfn.CONCAT(Table1[[#This Row],[Subscription Type]]," ",Table1[[#This Row],[Upsell Priorities ]], " ",TEXT(Table1[[#This Row],[Current Upsell $]],"$#,#"))</f>
        <v>Premium   $</v>
      </c>
      <c r="T771">
        <f>COUNTIF(Table1[Sales Month],Table1[[#This Row],[Sales Month]])</f>
        <v>137</v>
      </c>
    </row>
    <row r="772" spans="1:20" x14ac:dyDescent="0.2">
      <c r="A772">
        <v>100068</v>
      </c>
      <c r="B772" t="s">
        <v>0</v>
      </c>
      <c r="F772">
        <v>8</v>
      </c>
      <c r="G772">
        <v>9</v>
      </c>
      <c r="H772" s="1">
        <v>44013</v>
      </c>
      <c r="I772" s="1">
        <v>44287</v>
      </c>
      <c r="J772">
        <v>9</v>
      </c>
      <c r="K772">
        <v>2</v>
      </c>
      <c r="L772" s="1">
        <v>44105</v>
      </c>
      <c r="M772">
        <v>80</v>
      </c>
      <c r="N772" s="8" cm="1">
        <f t="array" ref="N772">_xlfn.SWITCH(Table1[[#This Row],[Subscription Type]],"Basic",10,"Premium",10,"Business",25,"Enterprise",27)</f>
        <v>10</v>
      </c>
      <c r="O772" s="9">
        <f>IF(Table1[[#This Row],[Number of Users]]-Table1[[#This Row],[Licenses Bought]]&lt;0, 0, Table1[[#This Row],[Number of Users]]-Table1[[#This Row],[Licenses Bought]])</f>
        <v>1</v>
      </c>
      <c r="P772" s="8">
        <f>Table1[[#This Row],[Upsell $ Per Non-Paying User]] * Table1[[#This Row],[Non-Paying Users]]</f>
        <v>10</v>
      </c>
      <c r="Q772">
        <f>IF(Table1[[#This Row],[Sales Month]]=MAX(Table1[Sales Month]),Table1[[#This Row],[Upsell $ Per Non-Paying User]]*Table1[[#This Row],[Non-Paying Users]],0)</f>
        <v>0</v>
      </c>
      <c r="R772" t="str" cm="1">
        <f t="array" ref="R772">_xlfn.IFS(Table1[[#This Row],[Current Upsell $]]=0," ",Table1[[#This Row],[Current Upsell $]]&gt;=400,"High",Table1[[#This Row],[Current Upsell $]]&gt;=100,"Medium",Table1[[#This Row],[Current Upsell $]]&lt;100,"Low")</f>
        <v xml:space="preserve"> </v>
      </c>
      <c r="S772" t="str">
        <f>_xlfn.CONCAT(Table1[[#This Row],[Subscription Type]]," ",Table1[[#This Row],[Upsell Priorities ]], " ",TEXT(Table1[[#This Row],[Current Upsell $]],"$#,#"))</f>
        <v>Premium   $</v>
      </c>
      <c r="T772">
        <f>COUNTIF(Table1[Sales Month],Table1[[#This Row],[Sales Month]])</f>
        <v>147</v>
      </c>
    </row>
    <row r="773" spans="1:20" x14ac:dyDescent="0.2">
      <c r="A773">
        <v>100068</v>
      </c>
      <c r="B773" t="s">
        <v>0</v>
      </c>
      <c r="F773">
        <v>8</v>
      </c>
      <c r="G773">
        <v>9</v>
      </c>
      <c r="H773" s="1">
        <v>44013</v>
      </c>
      <c r="I773" s="1">
        <v>44287</v>
      </c>
      <c r="J773">
        <v>9</v>
      </c>
      <c r="K773">
        <v>2</v>
      </c>
      <c r="L773" s="1">
        <v>44136</v>
      </c>
      <c r="M773">
        <v>80</v>
      </c>
      <c r="N773" s="8" cm="1">
        <f t="array" ref="N773">_xlfn.SWITCH(Table1[[#This Row],[Subscription Type]],"Basic",10,"Premium",10,"Business",25,"Enterprise",27)</f>
        <v>10</v>
      </c>
      <c r="O773" s="9">
        <f>IF(Table1[[#This Row],[Number of Users]]-Table1[[#This Row],[Licenses Bought]]&lt;0, 0, Table1[[#This Row],[Number of Users]]-Table1[[#This Row],[Licenses Bought]])</f>
        <v>1</v>
      </c>
      <c r="P773" s="8">
        <f>Table1[[#This Row],[Upsell $ Per Non-Paying User]] * Table1[[#This Row],[Non-Paying Users]]</f>
        <v>10</v>
      </c>
      <c r="Q773">
        <f>IF(Table1[[#This Row],[Sales Month]]=MAX(Table1[Sales Month]),Table1[[#This Row],[Upsell $ Per Non-Paying User]]*Table1[[#This Row],[Non-Paying Users]],0)</f>
        <v>0</v>
      </c>
      <c r="R773" t="str" cm="1">
        <f t="array" ref="R773">_xlfn.IFS(Table1[[#This Row],[Current Upsell $]]=0," ",Table1[[#This Row],[Current Upsell $]]&gt;=400,"High",Table1[[#This Row],[Current Upsell $]]&gt;=100,"Medium",Table1[[#This Row],[Current Upsell $]]&lt;100,"Low")</f>
        <v xml:space="preserve"> </v>
      </c>
      <c r="S773" t="str">
        <f>_xlfn.CONCAT(Table1[[#This Row],[Subscription Type]]," ",Table1[[#This Row],[Upsell Priorities ]], " ",TEXT(Table1[[#This Row],[Current Upsell $]],"$#,#"))</f>
        <v>Premium   $</v>
      </c>
      <c r="T773">
        <f>COUNTIF(Table1[Sales Month],Table1[[#This Row],[Sales Month]])</f>
        <v>146</v>
      </c>
    </row>
    <row r="774" spans="1:20" x14ac:dyDescent="0.2">
      <c r="A774">
        <v>100068</v>
      </c>
      <c r="B774" t="s">
        <v>0</v>
      </c>
      <c r="F774">
        <v>8</v>
      </c>
      <c r="G774">
        <v>9</v>
      </c>
      <c r="H774" s="1">
        <v>44013</v>
      </c>
      <c r="I774" s="1">
        <v>44287</v>
      </c>
      <c r="J774">
        <v>9</v>
      </c>
      <c r="K774">
        <v>2</v>
      </c>
      <c r="L774" s="1">
        <v>44166</v>
      </c>
      <c r="M774">
        <v>80</v>
      </c>
      <c r="N774" s="8" cm="1">
        <f t="array" ref="N774">_xlfn.SWITCH(Table1[[#This Row],[Subscription Type]],"Basic",10,"Premium",10,"Business",25,"Enterprise",27)</f>
        <v>10</v>
      </c>
      <c r="O774" s="9">
        <f>IF(Table1[[#This Row],[Number of Users]]-Table1[[#This Row],[Licenses Bought]]&lt;0, 0, Table1[[#This Row],[Number of Users]]-Table1[[#This Row],[Licenses Bought]])</f>
        <v>1</v>
      </c>
      <c r="P774" s="8">
        <f>Table1[[#This Row],[Upsell $ Per Non-Paying User]] * Table1[[#This Row],[Non-Paying Users]]</f>
        <v>10</v>
      </c>
      <c r="Q774">
        <f>IF(Table1[[#This Row],[Sales Month]]=MAX(Table1[Sales Month]),Table1[[#This Row],[Upsell $ Per Non-Paying User]]*Table1[[#This Row],[Non-Paying Users]],0)</f>
        <v>0</v>
      </c>
      <c r="R774" t="str" cm="1">
        <f t="array" ref="R774">_xlfn.IFS(Table1[[#This Row],[Current Upsell $]]=0," ",Table1[[#This Row],[Current Upsell $]]&gt;=400,"High",Table1[[#This Row],[Current Upsell $]]&gt;=100,"Medium",Table1[[#This Row],[Current Upsell $]]&lt;100,"Low")</f>
        <v xml:space="preserve"> </v>
      </c>
      <c r="S774" t="str">
        <f>_xlfn.CONCAT(Table1[[#This Row],[Subscription Type]]," ",Table1[[#This Row],[Upsell Priorities ]], " ",TEXT(Table1[[#This Row],[Current Upsell $]],"$#,#"))</f>
        <v>Premium   $</v>
      </c>
      <c r="T774">
        <f>COUNTIF(Table1[Sales Month],Table1[[#This Row],[Sales Month]])</f>
        <v>153</v>
      </c>
    </row>
    <row r="775" spans="1:20" x14ac:dyDescent="0.2">
      <c r="A775">
        <v>100068</v>
      </c>
      <c r="B775" t="s">
        <v>0</v>
      </c>
      <c r="F775">
        <v>8</v>
      </c>
      <c r="G775">
        <v>12</v>
      </c>
      <c r="H775" s="1">
        <v>44013</v>
      </c>
      <c r="I775" s="1">
        <v>44287</v>
      </c>
      <c r="J775">
        <v>9</v>
      </c>
      <c r="K775">
        <v>2</v>
      </c>
      <c r="L775" s="1">
        <v>44197</v>
      </c>
      <c r="M775">
        <v>80</v>
      </c>
      <c r="N775" s="8" cm="1">
        <f t="array" ref="N775">_xlfn.SWITCH(Table1[[#This Row],[Subscription Type]],"Basic",10,"Premium",10,"Business",25,"Enterprise",27)</f>
        <v>10</v>
      </c>
      <c r="O775" s="9">
        <f>IF(Table1[[#This Row],[Number of Users]]-Table1[[#This Row],[Licenses Bought]]&lt;0, 0, Table1[[#This Row],[Number of Users]]-Table1[[#This Row],[Licenses Bought]])</f>
        <v>4</v>
      </c>
      <c r="P775" s="8">
        <f>Table1[[#This Row],[Upsell $ Per Non-Paying User]] * Table1[[#This Row],[Non-Paying Users]]</f>
        <v>40</v>
      </c>
      <c r="Q775">
        <f>IF(Table1[[#This Row],[Sales Month]]=MAX(Table1[Sales Month]),Table1[[#This Row],[Upsell $ Per Non-Paying User]]*Table1[[#This Row],[Non-Paying Users]],0)</f>
        <v>0</v>
      </c>
      <c r="R775" t="str" cm="1">
        <f t="array" ref="R775">_xlfn.IFS(Table1[[#This Row],[Current Upsell $]]=0," ",Table1[[#This Row],[Current Upsell $]]&gt;=400,"High",Table1[[#This Row],[Current Upsell $]]&gt;=100,"Medium",Table1[[#This Row],[Current Upsell $]]&lt;100,"Low")</f>
        <v xml:space="preserve"> </v>
      </c>
      <c r="S775" t="str">
        <f>_xlfn.CONCAT(Table1[[#This Row],[Subscription Type]]," ",Table1[[#This Row],[Upsell Priorities ]], " ",TEXT(Table1[[#This Row],[Current Upsell $]],"$#,#"))</f>
        <v>Premium   $</v>
      </c>
      <c r="T775">
        <f>COUNTIF(Table1[Sales Month],Table1[[#This Row],[Sales Month]])</f>
        <v>158</v>
      </c>
    </row>
    <row r="776" spans="1:20" x14ac:dyDescent="0.2">
      <c r="A776">
        <v>100068</v>
      </c>
      <c r="B776" t="s">
        <v>0</v>
      </c>
      <c r="F776">
        <v>8</v>
      </c>
      <c r="G776">
        <v>10</v>
      </c>
      <c r="H776" s="1">
        <v>44013</v>
      </c>
      <c r="I776" s="1">
        <v>44287</v>
      </c>
      <c r="J776">
        <v>9</v>
      </c>
      <c r="K776">
        <v>2</v>
      </c>
      <c r="L776" s="1">
        <v>44228</v>
      </c>
      <c r="M776">
        <v>80</v>
      </c>
      <c r="N776" s="8" cm="1">
        <f t="array" ref="N776">_xlfn.SWITCH(Table1[[#This Row],[Subscription Type]],"Basic",10,"Premium",10,"Business",25,"Enterprise",27)</f>
        <v>10</v>
      </c>
      <c r="O776" s="9">
        <f>IF(Table1[[#This Row],[Number of Users]]-Table1[[#This Row],[Licenses Bought]]&lt;0, 0, Table1[[#This Row],[Number of Users]]-Table1[[#This Row],[Licenses Bought]])</f>
        <v>2</v>
      </c>
      <c r="P776" s="8">
        <f>Table1[[#This Row],[Upsell $ Per Non-Paying User]] * Table1[[#This Row],[Non-Paying Users]]</f>
        <v>20</v>
      </c>
      <c r="Q776">
        <f>IF(Table1[[#This Row],[Sales Month]]=MAX(Table1[Sales Month]),Table1[[#This Row],[Upsell $ Per Non-Paying User]]*Table1[[#This Row],[Non-Paying Users]],0)</f>
        <v>0</v>
      </c>
      <c r="R776" t="str" cm="1">
        <f t="array" ref="R776">_xlfn.IFS(Table1[[#This Row],[Current Upsell $]]=0," ",Table1[[#This Row],[Current Upsell $]]&gt;=400,"High",Table1[[#This Row],[Current Upsell $]]&gt;=100,"Medium",Table1[[#This Row],[Current Upsell $]]&lt;100,"Low")</f>
        <v xml:space="preserve"> </v>
      </c>
      <c r="S776" t="str">
        <f>_xlfn.CONCAT(Table1[[#This Row],[Subscription Type]]," ",Table1[[#This Row],[Upsell Priorities ]], " ",TEXT(Table1[[#This Row],[Current Upsell $]],"$#,#"))</f>
        <v>Premium   $</v>
      </c>
      <c r="T776">
        <f>COUNTIF(Table1[Sales Month],Table1[[#This Row],[Sales Month]])</f>
        <v>175</v>
      </c>
    </row>
    <row r="777" spans="1:20" x14ac:dyDescent="0.2">
      <c r="A777">
        <v>100068</v>
      </c>
      <c r="B777" t="s">
        <v>0</v>
      </c>
      <c r="F777">
        <v>8</v>
      </c>
      <c r="G777">
        <v>8</v>
      </c>
      <c r="H777" s="1">
        <v>44013</v>
      </c>
      <c r="I777" s="1">
        <v>44287</v>
      </c>
      <c r="J777">
        <v>9</v>
      </c>
      <c r="K777">
        <v>2</v>
      </c>
      <c r="L777" s="1">
        <v>44256</v>
      </c>
      <c r="M777">
        <v>80</v>
      </c>
      <c r="N777" s="8" cm="1">
        <f t="array" ref="N777">_xlfn.SWITCH(Table1[[#This Row],[Subscription Type]],"Basic",10,"Premium",10,"Business",25,"Enterprise",27)</f>
        <v>10</v>
      </c>
      <c r="O777" s="9">
        <f>IF(Table1[[#This Row],[Number of Users]]-Table1[[#This Row],[Licenses Bought]]&lt;0, 0, Table1[[#This Row],[Number of Users]]-Table1[[#This Row],[Licenses Bought]])</f>
        <v>0</v>
      </c>
      <c r="P777" s="8">
        <f>Table1[[#This Row],[Upsell $ Per Non-Paying User]] * Table1[[#This Row],[Non-Paying Users]]</f>
        <v>0</v>
      </c>
      <c r="Q777">
        <f>IF(Table1[[#This Row],[Sales Month]]=MAX(Table1[Sales Month]),Table1[[#This Row],[Upsell $ Per Non-Paying User]]*Table1[[#This Row],[Non-Paying Users]],0)</f>
        <v>0</v>
      </c>
      <c r="R777" t="str" cm="1">
        <f t="array" ref="R777">_xlfn.IFS(Table1[[#This Row],[Current Upsell $]]=0," ",Table1[[#This Row],[Current Upsell $]]&gt;=400,"High",Table1[[#This Row],[Current Upsell $]]&gt;=100,"Medium",Table1[[#This Row],[Current Upsell $]]&lt;100,"Low")</f>
        <v xml:space="preserve"> </v>
      </c>
      <c r="S777" t="str">
        <f>_xlfn.CONCAT(Table1[[#This Row],[Subscription Type]]," ",Table1[[#This Row],[Upsell Priorities ]], " ",TEXT(Table1[[#This Row],[Current Upsell $]],"$#,#"))</f>
        <v>Premium   $</v>
      </c>
      <c r="T777">
        <f>COUNTIF(Table1[Sales Month],Table1[[#This Row],[Sales Month]])</f>
        <v>194</v>
      </c>
    </row>
    <row r="778" spans="1:20" x14ac:dyDescent="0.2">
      <c r="A778">
        <v>100068</v>
      </c>
      <c r="B778" t="s">
        <v>0</v>
      </c>
      <c r="F778">
        <v>8</v>
      </c>
      <c r="G778">
        <v>9</v>
      </c>
      <c r="H778" s="1">
        <v>44013</v>
      </c>
      <c r="I778" s="1">
        <v>44287</v>
      </c>
      <c r="J778">
        <v>9</v>
      </c>
      <c r="K778">
        <v>2</v>
      </c>
      <c r="L778" s="1">
        <v>44287</v>
      </c>
      <c r="M778">
        <v>80</v>
      </c>
      <c r="N778" s="8" cm="1">
        <f t="array" ref="N778">_xlfn.SWITCH(Table1[[#This Row],[Subscription Type]],"Basic",10,"Premium",10,"Business",25,"Enterprise",27)</f>
        <v>10</v>
      </c>
      <c r="O778" s="9">
        <f>IF(Table1[[#This Row],[Number of Users]]-Table1[[#This Row],[Licenses Bought]]&lt;0, 0, Table1[[#This Row],[Number of Users]]-Table1[[#This Row],[Licenses Bought]])</f>
        <v>1</v>
      </c>
      <c r="P778" s="8">
        <f>Table1[[#This Row],[Upsell $ Per Non-Paying User]] * Table1[[#This Row],[Non-Paying Users]]</f>
        <v>10</v>
      </c>
      <c r="Q778">
        <f>IF(Table1[[#This Row],[Sales Month]]=MAX(Table1[Sales Month]),Table1[[#This Row],[Upsell $ Per Non-Paying User]]*Table1[[#This Row],[Non-Paying Users]],0)</f>
        <v>0</v>
      </c>
      <c r="R778" t="str" cm="1">
        <f t="array" ref="R778">_xlfn.IFS(Table1[[#This Row],[Current Upsell $]]=0," ",Table1[[#This Row],[Current Upsell $]]&gt;=400,"High",Table1[[#This Row],[Current Upsell $]]&gt;=100,"Medium",Table1[[#This Row],[Current Upsell $]]&lt;100,"Low")</f>
        <v xml:space="preserve"> </v>
      </c>
      <c r="S778" t="str">
        <f>_xlfn.CONCAT(Table1[[#This Row],[Subscription Type]]," ",Table1[[#This Row],[Upsell Priorities ]], " ",TEXT(Table1[[#This Row],[Current Upsell $]],"$#,#"))</f>
        <v>Premium   $</v>
      </c>
      <c r="T778">
        <f>COUNTIF(Table1[Sales Month],Table1[[#This Row],[Sales Month]])</f>
        <v>208</v>
      </c>
    </row>
    <row r="779" spans="1:20" x14ac:dyDescent="0.2">
      <c r="A779">
        <v>100069</v>
      </c>
      <c r="B779" t="s">
        <v>3</v>
      </c>
      <c r="F779">
        <v>0</v>
      </c>
      <c r="G779">
        <v>11</v>
      </c>
      <c r="H779" s="1">
        <v>44013</v>
      </c>
      <c r="I779" s="1">
        <v>44348</v>
      </c>
      <c r="J779">
        <v>11</v>
      </c>
      <c r="K779">
        <v>0</v>
      </c>
      <c r="L779" s="1">
        <v>44013</v>
      </c>
      <c r="M779">
        <v>0</v>
      </c>
      <c r="N779" s="8" cm="1">
        <f t="array" ref="N779">_xlfn.SWITCH(Table1[[#This Row],[Subscription Type]],"Basic",10,"Premium",10,"Business",25,"Enterprise",27)</f>
        <v>10</v>
      </c>
      <c r="O779" s="9">
        <f>IF(Table1[[#This Row],[Number of Users]]-Table1[[#This Row],[Licenses Bought]]&lt;0, 0, Table1[[#This Row],[Number of Users]]-Table1[[#This Row],[Licenses Bought]])</f>
        <v>11</v>
      </c>
      <c r="P779" s="8">
        <f>Table1[[#This Row],[Upsell $ Per Non-Paying User]] * Table1[[#This Row],[Non-Paying Users]]</f>
        <v>110</v>
      </c>
      <c r="Q779">
        <f>IF(Table1[[#This Row],[Sales Month]]=MAX(Table1[Sales Month]),Table1[[#This Row],[Upsell $ Per Non-Paying User]]*Table1[[#This Row],[Non-Paying Users]],0)</f>
        <v>0</v>
      </c>
      <c r="R779" t="str" cm="1">
        <f t="array" ref="R779">_xlfn.IFS(Table1[[#This Row],[Current Upsell $]]=0," ",Table1[[#This Row],[Current Upsell $]]&gt;=400,"High",Table1[[#This Row],[Current Upsell $]]&gt;=100,"Medium",Table1[[#This Row],[Current Upsell $]]&lt;100,"Low")</f>
        <v xml:space="preserve"> </v>
      </c>
      <c r="S779" t="str">
        <f>_xlfn.CONCAT(Table1[[#This Row],[Subscription Type]]," ",Table1[[#This Row],[Upsell Priorities ]], " ",TEXT(Table1[[#This Row],[Current Upsell $]],"$#,#"))</f>
        <v>Basic   $</v>
      </c>
      <c r="T779">
        <f>COUNTIF(Table1[Sales Month],Table1[[#This Row],[Sales Month]])</f>
        <v>76</v>
      </c>
    </row>
    <row r="780" spans="1:20" x14ac:dyDescent="0.2">
      <c r="A780">
        <v>100069</v>
      </c>
      <c r="B780" t="s">
        <v>3</v>
      </c>
      <c r="F780">
        <v>0</v>
      </c>
      <c r="G780">
        <v>9</v>
      </c>
      <c r="H780" s="1">
        <v>44013</v>
      </c>
      <c r="I780" s="1">
        <v>44348</v>
      </c>
      <c r="J780">
        <v>11</v>
      </c>
      <c r="K780">
        <v>0</v>
      </c>
      <c r="L780" s="1">
        <v>44044</v>
      </c>
      <c r="M780">
        <v>0</v>
      </c>
      <c r="N780" s="8" cm="1">
        <f t="array" ref="N780">_xlfn.SWITCH(Table1[[#This Row],[Subscription Type]],"Basic",10,"Premium",10,"Business",25,"Enterprise",27)</f>
        <v>10</v>
      </c>
      <c r="O780" s="9">
        <f>IF(Table1[[#This Row],[Number of Users]]-Table1[[#This Row],[Licenses Bought]]&lt;0, 0, Table1[[#This Row],[Number of Users]]-Table1[[#This Row],[Licenses Bought]])</f>
        <v>9</v>
      </c>
      <c r="P780" s="8">
        <f>Table1[[#This Row],[Upsell $ Per Non-Paying User]] * Table1[[#This Row],[Non-Paying Users]]</f>
        <v>90</v>
      </c>
      <c r="Q780">
        <f>IF(Table1[[#This Row],[Sales Month]]=MAX(Table1[Sales Month]),Table1[[#This Row],[Upsell $ Per Non-Paying User]]*Table1[[#This Row],[Non-Paying Users]],0)</f>
        <v>0</v>
      </c>
      <c r="R780" t="str" cm="1">
        <f t="array" ref="R780">_xlfn.IFS(Table1[[#This Row],[Current Upsell $]]=0," ",Table1[[#This Row],[Current Upsell $]]&gt;=400,"High",Table1[[#This Row],[Current Upsell $]]&gt;=100,"Medium",Table1[[#This Row],[Current Upsell $]]&lt;100,"Low")</f>
        <v xml:space="preserve"> </v>
      </c>
      <c r="S780" t="str">
        <f>_xlfn.CONCAT(Table1[[#This Row],[Subscription Type]]," ",Table1[[#This Row],[Upsell Priorities ]], " ",TEXT(Table1[[#This Row],[Current Upsell $]],"$#,#"))</f>
        <v>Basic   $</v>
      </c>
      <c r="T780">
        <f>COUNTIF(Table1[Sales Month],Table1[[#This Row],[Sales Month]])</f>
        <v>104</v>
      </c>
    </row>
    <row r="781" spans="1:20" x14ac:dyDescent="0.2">
      <c r="A781">
        <v>100069</v>
      </c>
      <c r="B781" t="s">
        <v>3</v>
      </c>
      <c r="F781">
        <v>0</v>
      </c>
      <c r="G781">
        <v>9</v>
      </c>
      <c r="H781" s="1">
        <v>44013</v>
      </c>
      <c r="I781" s="1">
        <v>44348</v>
      </c>
      <c r="J781">
        <v>11</v>
      </c>
      <c r="K781">
        <v>0</v>
      </c>
      <c r="L781" s="1">
        <v>44075</v>
      </c>
      <c r="M781">
        <v>0</v>
      </c>
      <c r="N781" s="8" cm="1">
        <f t="array" ref="N781">_xlfn.SWITCH(Table1[[#This Row],[Subscription Type]],"Basic",10,"Premium",10,"Business",25,"Enterprise",27)</f>
        <v>10</v>
      </c>
      <c r="O781" s="9">
        <f>IF(Table1[[#This Row],[Number of Users]]-Table1[[#This Row],[Licenses Bought]]&lt;0, 0, Table1[[#This Row],[Number of Users]]-Table1[[#This Row],[Licenses Bought]])</f>
        <v>9</v>
      </c>
      <c r="P781" s="8">
        <f>Table1[[#This Row],[Upsell $ Per Non-Paying User]] * Table1[[#This Row],[Non-Paying Users]]</f>
        <v>90</v>
      </c>
      <c r="Q781">
        <f>IF(Table1[[#This Row],[Sales Month]]=MAX(Table1[Sales Month]),Table1[[#This Row],[Upsell $ Per Non-Paying User]]*Table1[[#This Row],[Non-Paying Users]],0)</f>
        <v>0</v>
      </c>
      <c r="R781" t="str" cm="1">
        <f t="array" ref="R781">_xlfn.IFS(Table1[[#This Row],[Current Upsell $]]=0," ",Table1[[#This Row],[Current Upsell $]]&gt;=400,"High",Table1[[#This Row],[Current Upsell $]]&gt;=100,"Medium",Table1[[#This Row],[Current Upsell $]]&lt;100,"Low")</f>
        <v xml:space="preserve"> </v>
      </c>
      <c r="S781" t="str">
        <f>_xlfn.CONCAT(Table1[[#This Row],[Subscription Type]]," ",Table1[[#This Row],[Upsell Priorities ]], " ",TEXT(Table1[[#This Row],[Current Upsell $]],"$#,#"))</f>
        <v>Basic   $</v>
      </c>
      <c r="T781">
        <f>COUNTIF(Table1[Sales Month],Table1[[#This Row],[Sales Month]])</f>
        <v>137</v>
      </c>
    </row>
    <row r="782" spans="1:20" x14ac:dyDescent="0.2">
      <c r="A782">
        <v>100069</v>
      </c>
      <c r="B782" t="s">
        <v>3</v>
      </c>
      <c r="F782">
        <v>0</v>
      </c>
      <c r="G782">
        <v>10</v>
      </c>
      <c r="H782" s="1">
        <v>44013</v>
      </c>
      <c r="I782" s="1">
        <v>44348</v>
      </c>
      <c r="J782">
        <v>11</v>
      </c>
      <c r="K782">
        <v>0</v>
      </c>
      <c r="L782" s="1">
        <v>44105</v>
      </c>
      <c r="M782">
        <v>0</v>
      </c>
      <c r="N782" s="8" cm="1">
        <f t="array" ref="N782">_xlfn.SWITCH(Table1[[#This Row],[Subscription Type]],"Basic",10,"Premium",10,"Business",25,"Enterprise",27)</f>
        <v>10</v>
      </c>
      <c r="O782" s="9">
        <f>IF(Table1[[#This Row],[Number of Users]]-Table1[[#This Row],[Licenses Bought]]&lt;0, 0, Table1[[#This Row],[Number of Users]]-Table1[[#This Row],[Licenses Bought]])</f>
        <v>10</v>
      </c>
      <c r="P782" s="8">
        <f>Table1[[#This Row],[Upsell $ Per Non-Paying User]] * Table1[[#This Row],[Non-Paying Users]]</f>
        <v>100</v>
      </c>
      <c r="Q782">
        <f>IF(Table1[[#This Row],[Sales Month]]=MAX(Table1[Sales Month]),Table1[[#This Row],[Upsell $ Per Non-Paying User]]*Table1[[#This Row],[Non-Paying Users]],0)</f>
        <v>0</v>
      </c>
      <c r="R782" t="str" cm="1">
        <f t="array" ref="R782">_xlfn.IFS(Table1[[#This Row],[Current Upsell $]]=0," ",Table1[[#This Row],[Current Upsell $]]&gt;=400,"High",Table1[[#This Row],[Current Upsell $]]&gt;=100,"Medium",Table1[[#This Row],[Current Upsell $]]&lt;100,"Low")</f>
        <v xml:space="preserve"> </v>
      </c>
      <c r="S782" t="str">
        <f>_xlfn.CONCAT(Table1[[#This Row],[Subscription Type]]," ",Table1[[#This Row],[Upsell Priorities ]], " ",TEXT(Table1[[#This Row],[Current Upsell $]],"$#,#"))</f>
        <v>Basic   $</v>
      </c>
      <c r="T782">
        <f>COUNTIF(Table1[Sales Month],Table1[[#This Row],[Sales Month]])</f>
        <v>147</v>
      </c>
    </row>
    <row r="783" spans="1:20" x14ac:dyDescent="0.2">
      <c r="A783">
        <v>100069</v>
      </c>
      <c r="B783" t="s">
        <v>3</v>
      </c>
      <c r="F783">
        <v>0</v>
      </c>
      <c r="G783">
        <v>9</v>
      </c>
      <c r="H783" s="1">
        <v>44013</v>
      </c>
      <c r="I783" s="1">
        <v>44348</v>
      </c>
      <c r="J783">
        <v>11</v>
      </c>
      <c r="K783">
        <v>0</v>
      </c>
      <c r="L783" s="1">
        <v>44136</v>
      </c>
      <c r="M783">
        <v>0</v>
      </c>
      <c r="N783" s="8" cm="1">
        <f t="array" ref="N783">_xlfn.SWITCH(Table1[[#This Row],[Subscription Type]],"Basic",10,"Premium",10,"Business",25,"Enterprise",27)</f>
        <v>10</v>
      </c>
      <c r="O783" s="9">
        <f>IF(Table1[[#This Row],[Number of Users]]-Table1[[#This Row],[Licenses Bought]]&lt;0, 0, Table1[[#This Row],[Number of Users]]-Table1[[#This Row],[Licenses Bought]])</f>
        <v>9</v>
      </c>
      <c r="P783" s="8">
        <f>Table1[[#This Row],[Upsell $ Per Non-Paying User]] * Table1[[#This Row],[Non-Paying Users]]</f>
        <v>90</v>
      </c>
      <c r="Q783">
        <f>IF(Table1[[#This Row],[Sales Month]]=MAX(Table1[Sales Month]),Table1[[#This Row],[Upsell $ Per Non-Paying User]]*Table1[[#This Row],[Non-Paying Users]],0)</f>
        <v>0</v>
      </c>
      <c r="R783" t="str" cm="1">
        <f t="array" ref="R783">_xlfn.IFS(Table1[[#This Row],[Current Upsell $]]=0," ",Table1[[#This Row],[Current Upsell $]]&gt;=400,"High",Table1[[#This Row],[Current Upsell $]]&gt;=100,"Medium",Table1[[#This Row],[Current Upsell $]]&lt;100,"Low")</f>
        <v xml:space="preserve"> </v>
      </c>
      <c r="S783" t="str">
        <f>_xlfn.CONCAT(Table1[[#This Row],[Subscription Type]]," ",Table1[[#This Row],[Upsell Priorities ]], " ",TEXT(Table1[[#This Row],[Current Upsell $]],"$#,#"))</f>
        <v>Basic   $</v>
      </c>
      <c r="T783">
        <f>COUNTIF(Table1[Sales Month],Table1[[#This Row],[Sales Month]])</f>
        <v>146</v>
      </c>
    </row>
    <row r="784" spans="1:20" x14ac:dyDescent="0.2">
      <c r="A784">
        <v>100069</v>
      </c>
      <c r="B784" t="s">
        <v>3</v>
      </c>
      <c r="F784">
        <v>0</v>
      </c>
      <c r="G784">
        <v>9</v>
      </c>
      <c r="H784" s="1">
        <v>44013</v>
      </c>
      <c r="I784" s="1">
        <v>44348</v>
      </c>
      <c r="J784">
        <v>11</v>
      </c>
      <c r="K784">
        <v>0</v>
      </c>
      <c r="L784" s="1">
        <v>44166</v>
      </c>
      <c r="M784">
        <v>0</v>
      </c>
      <c r="N784" s="8" cm="1">
        <f t="array" ref="N784">_xlfn.SWITCH(Table1[[#This Row],[Subscription Type]],"Basic",10,"Premium",10,"Business",25,"Enterprise",27)</f>
        <v>10</v>
      </c>
      <c r="O784" s="9">
        <f>IF(Table1[[#This Row],[Number of Users]]-Table1[[#This Row],[Licenses Bought]]&lt;0, 0, Table1[[#This Row],[Number of Users]]-Table1[[#This Row],[Licenses Bought]])</f>
        <v>9</v>
      </c>
      <c r="P784" s="8">
        <f>Table1[[#This Row],[Upsell $ Per Non-Paying User]] * Table1[[#This Row],[Non-Paying Users]]</f>
        <v>90</v>
      </c>
      <c r="Q784">
        <f>IF(Table1[[#This Row],[Sales Month]]=MAX(Table1[Sales Month]),Table1[[#This Row],[Upsell $ Per Non-Paying User]]*Table1[[#This Row],[Non-Paying Users]],0)</f>
        <v>0</v>
      </c>
      <c r="R784" t="str" cm="1">
        <f t="array" ref="R784">_xlfn.IFS(Table1[[#This Row],[Current Upsell $]]=0," ",Table1[[#This Row],[Current Upsell $]]&gt;=400,"High",Table1[[#This Row],[Current Upsell $]]&gt;=100,"Medium",Table1[[#This Row],[Current Upsell $]]&lt;100,"Low")</f>
        <v xml:space="preserve"> </v>
      </c>
      <c r="S784" t="str">
        <f>_xlfn.CONCAT(Table1[[#This Row],[Subscription Type]]," ",Table1[[#This Row],[Upsell Priorities ]], " ",TEXT(Table1[[#This Row],[Current Upsell $]],"$#,#"))</f>
        <v>Basic   $</v>
      </c>
      <c r="T784">
        <f>COUNTIF(Table1[Sales Month],Table1[[#This Row],[Sales Month]])</f>
        <v>153</v>
      </c>
    </row>
    <row r="785" spans="1:20" x14ac:dyDescent="0.2">
      <c r="A785">
        <v>100069</v>
      </c>
      <c r="B785" t="s">
        <v>3</v>
      </c>
      <c r="F785">
        <v>0</v>
      </c>
      <c r="G785">
        <v>10</v>
      </c>
      <c r="H785" s="1">
        <v>44013</v>
      </c>
      <c r="I785" s="1">
        <v>44348</v>
      </c>
      <c r="J785">
        <v>11</v>
      </c>
      <c r="K785">
        <v>0</v>
      </c>
      <c r="L785" s="1">
        <v>44197</v>
      </c>
      <c r="M785">
        <v>0</v>
      </c>
      <c r="N785" s="8" cm="1">
        <f t="array" ref="N785">_xlfn.SWITCH(Table1[[#This Row],[Subscription Type]],"Basic",10,"Premium",10,"Business",25,"Enterprise",27)</f>
        <v>10</v>
      </c>
      <c r="O785" s="9">
        <f>IF(Table1[[#This Row],[Number of Users]]-Table1[[#This Row],[Licenses Bought]]&lt;0, 0, Table1[[#This Row],[Number of Users]]-Table1[[#This Row],[Licenses Bought]])</f>
        <v>10</v>
      </c>
      <c r="P785" s="8">
        <f>Table1[[#This Row],[Upsell $ Per Non-Paying User]] * Table1[[#This Row],[Non-Paying Users]]</f>
        <v>100</v>
      </c>
      <c r="Q785">
        <f>IF(Table1[[#This Row],[Sales Month]]=MAX(Table1[Sales Month]),Table1[[#This Row],[Upsell $ Per Non-Paying User]]*Table1[[#This Row],[Non-Paying Users]],0)</f>
        <v>0</v>
      </c>
      <c r="R785" t="str" cm="1">
        <f t="array" ref="R785">_xlfn.IFS(Table1[[#This Row],[Current Upsell $]]=0," ",Table1[[#This Row],[Current Upsell $]]&gt;=400,"High",Table1[[#This Row],[Current Upsell $]]&gt;=100,"Medium",Table1[[#This Row],[Current Upsell $]]&lt;100,"Low")</f>
        <v xml:space="preserve"> </v>
      </c>
      <c r="S785" t="str">
        <f>_xlfn.CONCAT(Table1[[#This Row],[Subscription Type]]," ",Table1[[#This Row],[Upsell Priorities ]], " ",TEXT(Table1[[#This Row],[Current Upsell $]],"$#,#"))</f>
        <v>Basic   $</v>
      </c>
      <c r="T785">
        <f>COUNTIF(Table1[Sales Month],Table1[[#This Row],[Sales Month]])</f>
        <v>158</v>
      </c>
    </row>
    <row r="786" spans="1:20" x14ac:dyDescent="0.2">
      <c r="A786">
        <v>100069</v>
      </c>
      <c r="B786" t="s">
        <v>3</v>
      </c>
      <c r="F786">
        <v>0</v>
      </c>
      <c r="G786">
        <v>9</v>
      </c>
      <c r="H786" s="1">
        <v>44013</v>
      </c>
      <c r="I786" s="1">
        <v>44348</v>
      </c>
      <c r="J786">
        <v>11</v>
      </c>
      <c r="K786">
        <v>0</v>
      </c>
      <c r="L786" s="1">
        <v>44228</v>
      </c>
      <c r="M786">
        <v>0</v>
      </c>
      <c r="N786" s="8" cm="1">
        <f t="array" ref="N786">_xlfn.SWITCH(Table1[[#This Row],[Subscription Type]],"Basic",10,"Premium",10,"Business",25,"Enterprise",27)</f>
        <v>10</v>
      </c>
      <c r="O786" s="9">
        <f>IF(Table1[[#This Row],[Number of Users]]-Table1[[#This Row],[Licenses Bought]]&lt;0, 0, Table1[[#This Row],[Number of Users]]-Table1[[#This Row],[Licenses Bought]])</f>
        <v>9</v>
      </c>
      <c r="P786" s="8">
        <f>Table1[[#This Row],[Upsell $ Per Non-Paying User]] * Table1[[#This Row],[Non-Paying Users]]</f>
        <v>90</v>
      </c>
      <c r="Q786">
        <f>IF(Table1[[#This Row],[Sales Month]]=MAX(Table1[Sales Month]),Table1[[#This Row],[Upsell $ Per Non-Paying User]]*Table1[[#This Row],[Non-Paying Users]],0)</f>
        <v>0</v>
      </c>
      <c r="R786" t="str" cm="1">
        <f t="array" ref="R786">_xlfn.IFS(Table1[[#This Row],[Current Upsell $]]=0," ",Table1[[#This Row],[Current Upsell $]]&gt;=400,"High",Table1[[#This Row],[Current Upsell $]]&gt;=100,"Medium",Table1[[#This Row],[Current Upsell $]]&lt;100,"Low")</f>
        <v xml:space="preserve"> </v>
      </c>
      <c r="S786" t="str">
        <f>_xlfn.CONCAT(Table1[[#This Row],[Subscription Type]]," ",Table1[[#This Row],[Upsell Priorities ]], " ",TEXT(Table1[[#This Row],[Current Upsell $]],"$#,#"))</f>
        <v>Basic   $</v>
      </c>
      <c r="T786">
        <f>COUNTIF(Table1[Sales Month],Table1[[#This Row],[Sales Month]])</f>
        <v>175</v>
      </c>
    </row>
    <row r="787" spans="1:20" x14ac:dyDescent="0.2">
      <c r="A787">
        <v>100069</v>
      </c>
      <c r="B787" t="s">
        <v>3</v>
      </c>
      <c r="F787">
        <v>0</v>
      </c>
      <c r="G787">
        <v>10</v>
      </c>
      <c r="H787" s="1">
        <v>44013</v>
      </c>
      <c r="I787" s="1">
        <v>44348</v>
      </c>
      <c r="J787">
        <v>11</v>
      </c>
      <c r="K787">
        <v>0</v>
      </c>
      <c r="L787" s="1">
        <v>44256</v>
      </c>
      <c r="M787">
        <v>0</v>
      </c>
      <c r="N787" s="8" cm="1">
        <f t="array" ref="N787">_xlfn.SWITCH(Table1[[#This Row],[Subscription Type]],"Basic",10,"Premium",10,"Business",25,"Enterprise",27)</f>
        <v>10</v>
      </c>
      <c r="O787" s="9">
        <f>IF(Table1[[#This Row],[Number of Users]]-Table1[[#This Row],[Licenses Bought]]&lt;0, 0, Table1[[#This Row],[Number of Users]]-Table1[[#This Row],[Licenses Bought]])</f>
        <v>10</v>
      </c>
      <c r="P787" s="8">
        <f>Table1[[#This Row],[Upsell $ Per Non-Paying User]] * Table1[[#This Row],[Non-Paying Users]]</f>
        <v>100</v>
      </c>
      <c r="Q787">
        <f>IF(Table1[[#This Row],[Sales Month]]=MAX(Table1[Sales Month]),Table1[[#This Row],[Upsell $ Per Non-Paying User]]*Table1[[#This Row],[Non-Paying Users]],0)</f>
        <v>0</v>
      </c>
      <c r="R787" t="str" cm="1">
        <f t="array" ref="R787">_xlfn.IFS(Table1[[#This Row],[Current Upsell $]]=0," ",Table1[[#This Row],[Current Upsell $]]&gt;=400,"High",Table1[[#This Row],[Current Upsell $]]&gt;=100,"Medium",Table1[[#This Row],[Current Upsell $]]&lt;100,"Low")</f>
        <v xml:space="preserve"> </v>
      </c>
      <c r="S787" t="str">
        <f>_xlfn.CONCAT(Table1[[#This Row],[Subscription Type]]," ",Table1[[#This Row],[Upsell Priorities ]], " ",TEXT(Table1[[#This Row],[Current Upsell $]],"$#,#"))</f>
        <v>Basic   $</v>
      </c>
      <c r="T787">
        <f>COUNTIF(Table1[Sales Month],Table1[[#This Row],[Sales Month]])</f>
        <v>194</v>
      </c>
    </row>
    <row r="788" spans="1:20" x14ac:dyDescent="0.2">
      <c r="A788">
        <v>100069</v>
      </c>
      <c r="B788" t="s">
        <v>3</v>
      </c>
      <c r="F788">
        <v>0</v>
      </c>
      <c r="G788">
        <v>8</v>
      </c>
      <c r="H788" s="1">
        <v>44013</v>
      </c>
      <c r="I788" s="1">
        <v>44348</v>
      </c>
      <c r="J788">
        <v>11</v>
      </c>
      <c r="K788">
        <v>0</v>
      </c>
      <c r="L788" s="1">
        <v>44287</v>
      </c>
      <c r="M788">
        <v>0</v>
      </c>
      <c r="N788" s="8" cm="1">
        <f t="array" ref="N788">_xlfn.SWITCH(Table1[[#This Row],[Subscription Type]],"Basic",10,"Premium",10,"Business",25,"Enterprise",27)</f>
        <v>10</v>
      </c>
      <c r="O788" s="9">
        <f>IF(Table1[[#This Row],[Number of Users]]-Table1[[#This Row],[Licenses Bought]]&lt;0, 0, Table1[[#This Row],[Number of Users]]-Table1[[#This Row],[Licenses Bought]])</f>
        <v>8</v>
      </c>
      <c r="P788" s="8">
        <f>Table1[[#This Row],[Upsell $ Per Non-Paying User]] * Table1[[#This Row],[Non-Paying Users]]</f>
        <v>80</v>
      </c>
      <c r="Q788">
        <f>IF(Table1[[#This Row],[Sales Month]]=MAX(Table1[Sales Month]),Table1[[#This Row],[Upsell $ Per Non-Paying User]]*Table1[[#This Row],[Non-Paying Users]],0)</f>
        <v>0</v>
      </c>
      <c r="R788" t="str" cm="1">
        <f t="array" ref="R788">_xlfn.IFS(Table1[[#This Row],[Current Upsell $]]=0," ",Table1[[#This Row],[Current Upsell $]]&gt;=400,"High",Table1[[#This Row],[Current Upsell $]]&gt;=100,"Medium",Table1[[#This Row],[Current Upsell $]]&lt;100,"Low")</f>
        <v xml:space="preserve"> </v>
      </c>
      <c r="S788" t="str">
        <f>_xlfn.CONCAT(Table1[[#This Row],[Subscription Type]]," ",Table1[[#This Row],[Upsell Priorities ]], " ",TEXT(Table1[[#This Row],[Current Upsell $]],"$#,#"))</f>
        <v>Basic   $</v>
      </c>
      <c r="T788">
        <f>COUNTIF(Table1[Sales Month],Table1[[#This Row],[Sales Month]])</f>
        <v>208</v>
      </c>
    </row>
    <row r="789" spans="1:20" x14ac:dyDescent="0.2">
      <c r="A789">
        <v>100069</v>
      </c>
      <c r="B789" t="s">
        <v>3</v>
      </c>
      <c r="F789">
        <v>0</v>
      </c>
      <c r="G789">
        <v>8</v>
      </c>
      <c r="H789" s="1">
        <v>44013</v>
      </c>
      <c r="I789" s="1">
        <v>44348</v>
      </c>
      <c r="J789">
        <v>11</v>
      </c>
      <c r="K789">
        <v>0</v>
      </c>
      <c r="L789" s="1">
        <v>44317</v>
      </c>
      <c r="M789">
        <v>0</v>
      </c>
      <c r="N789" s="8" cm="1">
        <f t="array" ref="N789">_xlfn.SWITCH(Table1[[#This Row],[Subscription Type]],"Basic",10,"Premium",10,"Business",25,"Enterprise",27)</f>
        <v>10</v>
      </c>
      <c r="O789" s="9">
        <f>IF(Table1[[#This Row],[Number of Users]]-Table1[[#This Row],[Licenses Bought]]&lt;0, 0, Table1[[#This Row],[Number of Users]]-Table1[[#This Row],[Licenses Bought]])</f>
        <v>8</v>
      </c>
      <c r="P789" s="8">
        <f>Table1[[#This Row],[Upsell $ Per Non-Paying User]] * Table1[[#This Row],[Non-Paying Users]]</f>
        <v>80</v>
      </c>
      <c r="Q789">
        <f>IF(Table1[[#This Row],[Sales Month]]=MAX(Table1[Sales Month]),Table1[[#This Row],[Upsell $ Per Non-Paying User]]*Table1[[#This Row],[Non-Paying Users]],0)</f>
        <v>0</v>
      </c>
      <c r="R789" t="str" cm="1">
        <f t="array" ref="R789">_xlfn.IFS(Table1[[#This Row],[Current Upsell $]]=0," ",Table1[[#This Row],[Current Upsell $]]&gt;=400,"High",Table1[[#This Row],[Current Upsell $]]&gt;=100,"Medium",Table1[[#This Row],[Current Upsell $]]&lt;100,"Low")</f>
        <v xml:space="preserve"> </v>
      </c>
      <c r="S789" t="str">
        <f>_xlfn.CONCAT(Table1[[#This Row],[Subscription Type]]," ",Table1[[#This Row],[Upsell Priorities ]], " ",TEXT(Table1[[#This Row],[Current Upsell $]],"$#,#"))</f>
        <v>Basic   $</v>
      </c>
      <c r="T789">
        <f>COUNTIF(Table1[Sales Month],Table1[[#This Row],[Sales Month]])</f>
        <v>249</v>
      </c>
    </row>
    <row r="790" spans="1:20" x14ac:dyDescent="0.2">
      <c r="A790">
        <v>100069</v>
      </c>
      <c r="B790" t="s">
        <v>3</v>
      </c>
      <c r="F790">
        <v>0</v>
      </c>
      <c r="G790">
        <v>9</v>
      </c>
      <c r="H790" s="1">
        <v>44013</v>
      </c>
      <c r="I790" s="1">
        <v>44348</v>
      </c>
      <c r="J790">
        <v>11</v>
      </c>
      <c r="K790">
        <v>0</v>
      </c>
      <c r="L790" s="1">
        <v>44348</v>
      </c>
      <c r="M790">
        <v>0</v>
      </c>
      <c r="N790" s="8" cm="1">
        <f t="array" ref="N790">_xlfn.SWITCH(Table1[[#This Row],[Subscription Type]],"Basic",10,"Premium",10,"Business",25,"Enterprise",27)</f>
        <v>10</v>
      </c>
      <c r="O790" s="9">
        <f>IF(Table1[[#This Row],[Number of Users]]-Table1[[#This Row],[Licenses Bought]]&lt;0, 0, Table1[[#This Row],[Number of Users]]-Table1[[#This Row],[Licenses Bought]])</f>
        <v>9</v>
      </c>
      <c r="P790" s="8">
        <f>Table1[[#This Row],[Upsell $ Per Non-Paying User]] * Table1[[#This Row],[Non-Paying Users]]</f>
        <v>90</v>
      </c>
      <c r="Q790">
        <f>IF(Table1[[#This Row],[Sales Month]]=MAX(Table1[Sales Month]),Table1[[#This Row],[Upsell $ Per Non-Paying User]]*Table1[[#This Row],[Non-Paying Users]],0)</f>
        <v>90</v>
      </c>
      <c r="R790" t="str" cm="1">
        <f t="array" ref="R790">_xlfn.IFS(Table1[[#This Row],[Current Upsell $]]=0," ",Table1[[#This Row],[Current Upsell $]]&gt;=400,"High",Table1[[#This Row],[Current Upsell $]]&gt;=100,"Medium",Table1[[#This Row],[Current Upsell $]]&lt;100,"Low")</f>
        <v>Low</v>
      </c>
      <c r="S790" t="str">
        <f>_xlfn.CONCAT(Table1[[#This Row],[Subscription Type]]," ",Table1[[#This Row],[Upsell Priorities ]], " ",TEXT(Table1[[#This Row],[Current Upsell $]],"$#,#"))</f>
        <v>Basic Low $90</v>
      </c>
      <c r="T790">
        <f>COUNTIF(Table1[Sales Month],Table1[[#This Row],[Sales Month]])</f>
        <v>307</v>
      </c>
    </row>
    <row r="791" spans="1:20" x14ac:dyDescent="0.2">
      <c r="A791">
        <v>100070</v>
      </c>
      <c r="B791" t="s">
        <v>3</v>
      </c>
      <c r="F791">
        <v>0</v>
      </c>
      <c r="G791">
        <v>8</v>
      </c>
      <c r="H791" s="1">
        <v>44013</v>
      </c>
      <c r="I791" s="1">
        <v>44348</v>
      </c>
      <c r="J791">
        <v>11</v>
      </c>
      <c r="K791">
        <v>0</v>
      </c>
      <c r="L791" s="1">
        <v>44013</v>
      </c>
      <c r="M791">
        <v>0</v>
      </c>
      <c r="N791" s="8" cm="1">
        <f t="array" ref="N791">_xlfn.SWITCH(Table1[[#This Row],[Subscription Type]],"Basic",10,"Premium",10,"Business",25,"Enterprise",27)</f>
        <v>10</v>
      </c>
      <c r="O791" s="9">
        <f>IF(Table1[[#This Row],[Number of Users]]-Table1[[#This Row],[Licenses Bought]]&lt;0, 0, Table1[[#This Row],[Number of Users]]-Table1[[#This Row],[Licenses Bought]])</f>
        <v>8</v>
      </c>
      <c r="P791" s="8">
        <f>Table1[[#This Row],[Upsell $ Per Non-Paying User]] * Table1[[#This Row],[Non-Paying Users]]</f>
        <v>80</v>
      </c>
      <c r="Q791">
        <f>IF(Table1[[#This Row],[Sales Month]]=MAX(Table1[Sales Month]),Table1[[#This Row],[Upsell $ Per Non-Paying User]]*Table1[[#This Row],[Non-Paying Users]],0)</f>
        <v>0</v>
      </c>
      <c r="R791" t="str" cm="1">
        <f t="array" ref="R791">_xlfn.IFS(Table1[[#This Row],[Current Upsell $]]=0," ",Table1[[#This Row],[Current Upsell $]]&gt;=400,"High",Table1[[#This Row],[Current Upsell $]]&gt;=100,"Medium",Table1[[#This Row],[Current Upsell $]]&lt;100,"Low")</f>
        <v xml:space="preserve"> </v>
      </c>
      <c r="S791" t="str">
        <f>_xlfn.CONCAT(Table1[[#This Row],[Subscription Type]]," ",Table1[[#This Row],[Upsell Priorities ]], " ",TEXT(Table1[[#This Row],[Current Upsell $]],"$#,#"))</f>
        <v>Basic   $</v>
      </c>
      <c r="T791">
        <f>COUNTIF(Table1[Sales Month],Table1[[#This Row],[Sales Month]])</f>
        <v>76</v>
      </c>
    </row>
    <row r="792" spans="1:20" x14ac:dyDescent="0.2">
      <c r="A792">
        <v>100070</v>
      </c>
      <c r="B792" t="s">
        <v>3</v>
      </c>
      <c r="F792">
        <v>0</v>
      </c>
      <c r="G792">
        <v>8</v>
      </c>
      <c r="H792" s="1">
        <v>44013</v>
      </c>
      <c r="I792" s="1">
        <v>44348</v>
      </c>
      <c r="J792">
        <v>11</v>
      </c>
      <c r="K792">
        <v>0</v>
      </c>
      <c r="L792" s="1">
        <v>44044</v>
      </c>
      <c r="M792">
        <v>0</v>
      </c>
      <c r="N792" s="8" cm="1">
        <f t="array" ref="N792">_xlfn.SWITCH(Table1[[#This Row],[Subscription Type]],"Basic",10,"Premium",10,"Business",25,"Enterprise",27)</f>
        <v>10</v>
      </c>
      <c r="O792" s="9">
        <f>IF(Table1[[#This Row],[Number of Users]]-Table1[[#This Row],[Licenses Bought]]&lt;0, 0, Table1[[#This Row],[Number of Users]]-Table1[[#This Row],[Licenses Bought]])</f>
        <v>8</v>
      </c>
      <c r="P792" s="8">
        <f>Table1[[#This Row],[Upsell $ Per Non-Paying User]] * Table1[[#This Row],[Non-Paying Users]]</f>
        <v>80</v>
      </c>
      <c r="Q792">
        <f>IF(Table1[[#This Row],[Sales Month]]=MAX(Table1[Sales Month]),Table1[[#This Row],[Upsell $ Per Non-Paying User]]*Table1[[#This Row],[Non-Paying Users]],0)</f>
        <v>0</v>
      </c>
      <c r="R792" t="str" cm="1">
        <f t="array" ref="R792">_xlfn.IFS(Table1[[#This Row],[Current Upsell $]]=0," ",Table1[[#This Row],[Current Upsell $]]&gt;=400,"High",Table1[[#This Row],[Current Upsell $]]&gt;=100,"Medium",Table1[[#This Row],[Current Upsell $]]&lt;100,"Low")</f>
        <v xml:space="preserve"> </v>
      </c>
      <c r="S792" t="str">
        <f>_xlfn.CONCAT(Table1[[#This Row],[Subscription Type]]," ",Table1[[#This Row],[Upsell Priorities ]], " ",TEXT(Table1[[#This Row],[Current Upsell $]],"$#,#"))</f>
        <v>Basic   $</v>
      </c>
      <c r="T792">
        <f>COUNTIF(Table1[Sales Month],Table1[[#This Row],[Sales Month]])</f>
        <v>104</v>
      </c>
    </row>
    <row r="793" spans="1:20" x14ac:dyDescent="0.2">
      <c r="A793">
        <v>100070</v>
      </c>
      <c r="B793" t="s">
        <v>3</v>
      </c>
      <c r="F793">
        <v>0</v>
      </c>
      <c r="G793">
        <v>8</v>
      </c>
      <c r="H793" s="1">
        <v>44013</v>
      </c>
      <c r="I793" s="1">
        <v>44348</v>
      </c>
      <c r="J793">
        <v>11</v>
      </c>
      <c r="K793">
        <v>0</v>
      </c>
      <c r="L793" s="1">
        <v>44075</v>
      </c>
      <c r="M793">
        <v>0</v>
      </c>
      <c r="N793" s="8" cm="1">
        <f t="array" ref="N793">_xlfn.SWITCH(Table1[[#This Row],[Subscription Type]],"Basic",10,"Premium",10,"Business",25,"Enterprise",27)</f>
        <v>10</v>
      </c>
      <c r="O793" s="9">
        <f>IF(Table1[[#This Row],[Number of Users]]-Table1[[#This Row],[Licenses Bought]]&lt;0, 0, Table1[[#This Row],[Number of Users]]-Table1[[#This Row],[Licenses Bought]])</f>
        <v>8</v>
      </c>
      <c r="P793" s="8">
        <f>Table1[[#This Row],[Upsell $ Per Non-Paying User]] * Table1[[#This Row],[Non-Paying Users]]</f>
        <v>80</v>
      </c>
      <c r="Q793">
        <f>IF(Table1[[#This Row],[Sales Month]]=MAX(Table1[Sales Month]),Table1[[#This Row],[Upsell $ Per Non-Paying User]]*Table1[[#This Row],[Non-Paying Users]],0)</f>
        <v>0</v>
      </c>
      <c r="R793" t="str" cm="1">
        <f t="array" ref="R793">_xlfn.IFS(Table1[[#This Row],[Current Upsell $]]=0," ",Table1[[#This Row],[Current Upsell $]]&gt;=400,"High",Table1[[#This Row],[Current Upsell $]]&gt;=100,"Medium",Table1[[#This Row],[Current Upsell $]]&lt;100,"Low")</f>
        <v xml:space="preserve"> </v>
      </c>
      <c r="S793" t="str">
        <f>_xlfn.CONCAT(Table1[[#This Row],[Subscription Type]]," ",Table1[[#This Row],[Upsell Priorities ]], " ",TEXT(Table1[[#This Row],[Current Upsell $]],"$#,#"))</f>
        <v>Basic   $</v>
      </c>
      <c r="T793">
        <f>COUNTIF(Table1[Sales Month],Table1[[#This Row],[Sales Month]])</f>
        <v>137</v>
      </c>
    </row>
    <row r="794" spans="1:20" x14ac:dyDescent="0.2">
      <c r="A794">
        <v>100070</v>
      </c>
      <c r="B794" t="s">
        <v>3</v>
      </c>
      <c r="F794">
        <v>0</v>
      </c>
      <c r="G794">
        <v>8</v>
      </c>
      <c r="H794" s="1">
        <v>44013</v>
      </c>
      <c r="I794" s="1">
        <v>44348</v>
      </c>
      <c r="J794">
        <v>11</v>
      </c>
      <c r="K794">
        <v>0</v>
      </c>
      <c r="L794" s="1">
        <v>44105</v>
      </c>
      <c r="M794">
        <v>0</v>
      </c>
      <c r="N794" s="8" cm="1">
        <f t="array" ref="N794">_xlfn.SWITCH(Table1[[#This Row],[Subscription Type]],"Basic",10,"Premium",10,"Business",25,"Enterprise",27)</f>
        <v>10</v>
      </c>
      <c r="O794" s="9">
        <f>IF(Table1[[#This Row],[Number of Users]]-Table1[[#This Row],[Licenses Bought]]&lt;0, 0, Table1[[#This Row],[Number of Users]]-Table1[[#This Row],[Licenses Bought]])</f>
        <v>8</v>
      </c>
      <c r="P794" s="8">
        <f>Table1[[#This Row],[Upsell $ Per Non-Paying User]] * Table1[[#This Row],[Non-Paying Users]]</f>
        <v>80</v>
      </c>
      <c r="Q794">
        <f>IF(Table1[[#This Row],[Sales Month]]=MAX(Table1[Sales Month]),Table1[[#This Row],[Upsell $ Per Non-Paying User]]*Table1[[#This Row],[Non-Paying Users]],0)</f>
        <v>0</v>
      </c>
      <c r="R794" t="str" cm="1">
        <f t="array" ref="R794">_xlfn.IFS(Table1[[#This Row],[Current Upsell $]]=0," ",Table1[[#This Row],[Current Upsell $]]&gt;=400,"High",Table1[[#This Row],[Current Upsell $]]&gt;=100,"Medium",Table1[[#This Row],[Current Upsell $]]&lt;100,"Low")</f>
        <v xml:space="preserve"> </v>
      </c>
      <c r="S794" t="str">
        <f>_xlfn.CONCAT(Table1[[#This Row],[Subscription Type]]," ",Table1[[#This Row],[Upsell Priorities ]], " ",TEXT(Table1[[#This Row],[Current Upsell $]],"$#,#"))</f>
        <v>Basic   $</v>
      </c>
      <c r="T794">
        <f>COUNTIF(Table1[Sales Month],Table1[[#This Row],[Sales Month]])</f>
        <v>147</v>
      </c>
    </row>
    <row r="795" spans="1:20" x14ac:dyDescent="0.2">
      <c r="A795">
        <v>100070</v>
      </c>
      <c r="B795" t="s">
        <v>3</v>
      </c>
      <c r="F795">
        <v>0</v>
      </c>
      <c r="G795">
        <v>9</v>
      </c>
      <c r="H795" s="1">
        <v>44013</v>
      </c>
      <c r="I795" s="1">
        <v>44348</v>
      </c>
      <c r="J795">
        <v>11</v>
      </c>
      <c r="K795">
        <v>0</v>
      </c>
      <c r="L795" s="1">
        <v>44136</v>
      </c>
      <c r="M795">
        <v>0</v>
      </c>
      <c r="N795" s="8" cm="1">
        <f t="array" ref="N795">_xlfn.SWITCH(Table1[[#This Row],[Subscription Type]],"Basic",10,"Premium",10,"Business",25,"Enterprise",27)</f>
        <v>10</v>
      </c>
      <c r="O795" s="9">
        <f>IF(Table1[[#This Row],[Number of Users]]-Table1[[#This Row],[Licenses Bought]]&lt;0, 0, Table1[[#This Row],[Number of Users]]-Table1[[#This Row],[Licenses Bought]])</f>
        <v>9</v>
      </c>
      <c r="P795" s="8">
        <f>Table1[[#This Row],[Upsell $ Per Non-Paying User]] * Table1[[#This Row],[Non-Paying Users]]</f>
        <v>90</v>
      </c>
      <c r="Q795">
        <f>IF(Table1[[#This Row],[Sales Month]]=MAX(Table1[Sales Month]),Table1[[#This Row],[Upsell $ Per Non-Paying User]]*Table1[[#This Row],[Non-Paying Users]],0)</f>
        <v>0</v>
      </c>
      <c r="R795" t="str" cm="1">
        <f t="array" ref="R795">_xlfn.IFS(Table1[[#This Row],[Current Upsell $]]=0," ",Table1[[#This Row],[Current Upsell $]]&gt;=400,"High",Table1[[#This Row],[Current Upsell $]]&gt;=100,"Medium",Table1[[#This Row],[Current Upsell $]]&lt;100,"Low")</f>
        <v xml:space="preserve"> </v>
      </c>
      <c r="S795" t="str">
        <f>_xlfn.CONCAT(Table1[[#This Row],[Subscription Type]]," ",Table1[[#This Row],[Upsell Priorities ]], " ",TEXT(Table1[[#This Row],[Current Upsell $]],"$#,#"))</f>
        <v>Basic   $</v>
      </c>
      <c r="T795">
        <f>COUNTIF(Table1[Sales Month],Table1[[#This Row],[Sales Month]])</f>
        <v>146</v>
      </c>
    </row>
    <row r="796" spans="1:20" x14ac:dyDescent="0.2">
      <c r="A796">
        <v>100070</v>
      </c>
      <c r="B796" t="s">
        <v>3</v>
      </c>
      <c r="F796">
        <v>0</v>
      </c>
      <c r="G796">
        <v>7</v>
      </c>
      <c r="H796" s="1">
        <v>44013</v>
      </c>
      <c r="I796" s="1">
        <v>44348</v>
      </c>
      <c r="J796">
        <v>11</v>
      </c>
      <c r="K796">
        <v>0</v>
      </c>
      <c r="L796" s="1">
        <v>44166</v>
      </c>
      <c r="M796">
        <v>0</v>
      </c>
      <c r="N796" s="8" cm="1">
        <f t="array" ref="N796">_xlfn.SWITCH(Table1[[#This Row],[Subscription Type]],"Basic",10,"Premium",10,"Business",25,"Enterprise",27)</f>
        <v>10</v>
      </c>
      <c r="O796" s="9">
        <f>IF(Table1[[#This Row],[Number of Users]]-Table1[[#This Row],[Licenses Bought]]&lt;0, 0, Table1[[#This Row],[Number of Users]]-Table1[[#This Row],[Licenses Bought]])</f>
        <v>7</v>
      </c>
      <c r="P796" s="8">
        <f>Table1[[#This Row],[Upsell $ Per Non-Paying User]] * Table1[[#This Row],[Non-Paying Users]]</f>
        <v>70</v>
      </c>
      <c r="Q796">
        <f>IF(Table1[[#This Row],[Sales Month]]=MAX(Table1[Sales Month]),Table1[[#This Row],[Upsell $ Per Non-Paying User]]*Table1[[#This Row],[Non-Paying Users]],0)</f>
        <v>0</v>
      </c>
      <c r="R796" t="str" cm="1">
        <f t="array" ref="R796">_xlfn.IFS(Table1[[#This Row],[Current Upsell $]]=0," ",Table1[[#This Row],[Current Upsell $]]&gt;=400,"High",Table1[[#This Row],[Current Upsell $]]&gt;=100,"Medium",Table1[[#This Row],[Current Upsell $]]&lt;100,"Low")</f>
        <v xml:space="preserve"> </v>
      </c>
      <c r="S796" t="str">
        <f>_xlfn.CONCAT(Table1[[#This Row],[Subscription Type]]," ",Table1[[#This Row],[Upsell Priorities ]], " ",TEXT(Table1[[#This Row],[Current Upsell $]],"$#,#"))</f>
        <v>Basic   $</v>
      </c>
      <c r="T796">
        <f>COUNTIF(Table1[Sales Month],Table1[[#This Row],[Sales Month]])</f>
        <v>153</v>
      </c>
    </row>
    <row r="797" spans="1:20" x14ac:dyDescent="0.2">
      <c r="A797">
        <v>100070</v>
      </c>
      <c r="B797" t="s">
        <v>3</v>
      </c>
      <c r="F797">
        <v>0</v>
      </c>
      <c r="G797">
        <v>7</v>
      </c>
      <c r="H797" s="1">
        <v>44013</v>
      </c>
      <c r="I797" s="1">
        <v>44348</v>
      </c>
      <c r="J797">
        <v>11</v>
      </c>
      <c r="K797">
        <v>0</v>
      </c>
      <c r="L797" s="1">
        <v>44197</v>
      </c>
      <c r="M797">
        <v>0</v>
      </c>
      <c r="N797" s="8" cm="1">
        <f t="array" ref="N797">_xlfn.SWITCH(Table1[[#This Row],[Subscription Type]],"Basic",10,"Premium",10,"Business",25,"Enterprise",27)</f>
        <v>10</v>
      </c>
      <c r="O797" s="9">
        <f>IF(Table1[[#This Row],[Number of Users]]-Table1[[#This Row],[Licenses Bought]]&lt;0, 0, Table1[[#This Row],[Number of Users]]-Table1[[#This Row],[Licenses Bought]])</f>
        <v>7</v>
      </c>
      <c r="P797" s="8">
        <f>Table1[[#This Row],[Upsell $ Per Non-Paying User]] * Table1[[#This Row],[Non-Paying Users]]</f>
        <v>70</v>
      </c>
      <c r="Q797">
        <f>IF(Table1[[#This Row],[Sales Month]]=MAX(Table1[Sales Month]),Table1[[#This Row],[Upsell $ Per Non-Paying User]]*Table1[[#This Row],[Non-Paying Users]],0)</f>
        <v>0</v>
      </c>
      <c r="R797" t="str" cm="1">
        <f t="array" ref="R797">_xlfn.IFS(Table1[[#This Row],[Current Upsell $]]=0," ",Table1[[#This Row],[Current Upsell $]]&gt;=400,"High",Table1[[#This Row],[Current Upsell $]]&gt;=100,"Medium",Table1[[#This Row],[Current Upsell $]]&lt;100,"Low")</f>
        <v xml:space="preserve"> </v>
      </c>
      <c r="S797" t="str">
        <f>_xlfn.CONCAT(Table1[[#This Row],[Subscription Type]]," ",Table1[[#This Row],[Upsell Priorities ]], " ",TEXT(Table1[[#This Row],[Current Upsell $]],"$#,#"))</f>
        <v>Basic   $</v>
      </c>
      <c r="T797">
        <f>COUNTIF(Table1[Sales Month],Table1[[#This Row],[Sales Month]])</f>
        <v>158</v>
      </c>
    </row>
    <row r="798" spans="1:20" x14ac:dyDescent="0.2">
      <c r="A798">
        <v>100070</v>
      </c>
      <c r="B798" t="s">
        <v>3</v>
      </c>
      <c r="F798">
        <v>0</v>
      </c>
      <c r="G798">
        <v>7</v>
      </c>
      <c r="H798" s="1">
        <v>44013</v>
      </c>
      <c r="I798" s="1">
        <v>44348</v>
      </c>
      <c r="J798">
        <v>11</v>
      </c>
      <c r="K798">
        <v>0</v>
      </c>
      <c r="L798" s="1">
        <v>44228</v>
      </c>
      <c r="M798">
        <v>0</v>
      </c>
      <c r="N798" s="8" cm="1">
        <f t="array" ref="N798">_xlfn.SWITCH(Table1[[#This Row],[Subscription Type]],"Basic",10,"Premium",10,"Business",25,"Enterprise",27)</f>
        <v>10</v>
      </c>
      <c r="O798" s="9">
        <f>IF(Table1[[#This Row],[Number of Users]]-Table1[[#This Row],[Licenses Bought]]&lt;0, 0, Table1[[#This Row],[Number of Users]]-Table1[[#This Row],[Licenses Bought]])</f>
        <v>7</v>
      </c>
      <c r="P798" s="8">
        <f>Table1[[#This Row],[Upsell $ Per Non-Paying User]] * Table1[[#This Row],[Non-Paying Users]]</f>
        <v>70</v>
      </c>
      <c r="Q798">
        <f>IF(Table1[[#This Row],[Sales Month]]=MAX(Table1[Sales Month]),Table1[[#This Row],[Upsell $ Per Non-Paying User]]*Table1[[#This Row],[Non-Paying Users]],0)</f>
        <v>0</v>
      </c>
      <c r="R798" t="str" cm="1">
        <f t="array" ref="R798">_xlfn.IFS(Table1[[#This Row],[Current Upsell $]]=0," ",Table1[[#This Row],[Current Upsell $]]&gt;=400,"High",Table1[[#This Row],[Current Upsell $]]&gt;=100,"Medium",Table1[[#This Row],[Current Upsell $]]&lt;100,"Low")</f>
        <v xml:space="preserve"> </v>
      </c>
      <c r="S798" t="str">
        <f>_xlfn.CONCAT(Table1[[#This Row],[Subscription Type]]," ",Table1[[#This Row],[Upsell Priorities ]], " ",TEXT(Table1[[#This Row],[Current Upsell $]],"$#,#"))</f>
        <v>Basic   $</v>
      </c>
      <c r="T798">
        <f>COUNTIF(Table1[Sales Month],Table1[[#This Row],[Sales Month]])</f>
        <v>175</v>
      </c>
    </row>
    <row r="799" spans="1:20" x14ac:dyDescent="0.2">
      <c r="A799">
        <v>100070</v>
      </c>
      <c r="B799" t="s">
        <v>3</v>
      </c>
      <c r="F799">
        <v>0</v>
      </c>
      <c r="G799">
        <v>8</v>
      </c>
      <c r="H799" s="1">
        <v>44013</v>
      </c>
      <c r="I799" s="1">
        <v>44348</v>
      </c>
      <c r="J799">
        <v>11</v>
      </c>
      <c r="K799">
        <v>0</v>
      </c>
      <c r="L799" s="1">
        <v>44256</v>
      </c>
      <c r="M799">
        <v>0</v>
      </c>
      <c r="N799" s="8" cm="1">
        <f t="array" ref="N799">_xlfn.SWITCH(Table1[[#This Row],[Subscription Type]],"Basic",10,"Premium",10,"Business",25,"Enterprise",27)</f>
        <v>10</v>
      </c>
      <c r="O799" s="9">
        <f>IF(Table1[[#This Row],[Number of Users]]-Table1[[#This Row],[Licenses Bought]]&lt;0, 0, Table1[[#This Row],[Number of Users]]-Table1[[#This Row],[Licenses Bought]])</f>
        <v>8</v>
      </c>
      <c r="P799" s="8">
        <f>Table1[[#This Row],[Upsell $ Per Non-Paying User]] * Table1[[#This Row],[Non-Paying Users]]</f>
        <v>80</v>
      </c>
      <c r="Q799">
        <f>IF(Table1[[#This Row],[Sales Month]]=MAX(Table1[Sales Month]),Table1[[#This Row],[Upsell $ Per Non-Paying User]]*Table1[[#This Row],[Non-Paying Users]],0)</f>
        <v>0</v>
      </c>
      <c r="R799" t="str" cm="1">
        <f t="array" ref="R799">_xlfn.IFS(Table1[[#This Row],[Current Upsell $]]=0," ",Table1[[#This Row],[Current Upsell $]]&gt;=400,"High",Table1[[#This Row],[Current Upsell $]]&gt;=100,"Medium",Table1[[#This Row],[Current Upsell $]]&lt;100,"Low")</f>
        <v xml:space="preserve"> </v>
      </c>
      <c r="S799" t="str">
        <f>_xlfn.CONCAT(Table1[[#This Row],[Subscription Type]]," ",Table1[[#This Row],[Upsell Priorities ]], " ",TEXT(Table1[[#This Row],[Current Upsell $]],"$#,#"))</f>
        <v>Basic   $</v>
      </c>
      <c r="T799">
        <f>COUNTIF(Table1[Sales Month],Table1[[#This Row],[Sales Month]])</f>
        <v>194</v>
      </c>
    </row>
    <row r="800" spans="1:20" x14ac:dyDescent="0.2">
      <c r="A800">
        <v>100070</v>
      </c>
      <c r="B800" t="s">
        <v>3</v>
      </c>
      <c r="F800">
        <v>0</v>
      </c>
      <c r="G800">
        <v>7</v>
      </c>
      <c r="H800" s="1">
        <v>44013</v>
      </c>
      <c r="I800" s="1">
        <v>44348</v>
      </c>
      <c r="J800">
        <v>11</v>
      </c>
      <c r="K800">
        <v>0</v>
      </c>
      <c r="L800" s="1">
        <v>44287</v>
      </c>
      <c r="M800">
        <v>0</v>
      </c>
      <c r="N800" s="8" cm="1">
        <f t="array" ref="N800">_xlfn.SWITCH(Table1[[#This Row],[Subscription Type]],"Basic",10,"Premium",10,"Business",25,"Enterprise",27)</f>
        <v>10</v>
      </c>
      <c r="O800" s="9">
        <f>IF(Table1[[#This Row],[Number of Users]]-Table1[[#This Row],[Licenses Bought]]&lt;0, 0, Table1[[#This Row],[Number of Users]]-Table1[[#This Row],[Licenses Bought]])</f>
        <v>7</v>
      </c>
      <c r="P800" s="8">
        <f>Table1[[#This Row],[Upsell $ Per Non-Paying User]] * Table1[[#This Row],[Non-Paying Users]]</f>
        <v>70</v>
      </c>
      <c r="Q800">
        <f>IF(Table1[[#This Row],[Sales Month]]=MAX(Table1[Sales Month]),Table1[[#This Row],[Upsell $ Per Non-Paying User]]*Table1[[#This Row],[Non-Paying Users]],0)</f>
        <v>0</v>
      </c>
      <c r="R800" t="str" cm="1">
        <f t="array" ref="R800">_xlfn.IFS(Table1[[#This Row],[Current Upsell $]]=0," ",Table1[[#This Row],[Current Upsell $]]&gt;=400,"High",Table1[[#This Row],[Current Upsell $]]&gt;=100,"Medium",Table1[[#This Row],[Current Upsell $]]&lt;100,"Low")</f>
        <v xml:space="preserve"> </v>
      </c>
      <c r="S800" t="str">
        <f>_xlfn.CONCAT(Table1[[#This Row],[Subscription Type]]," ",Table1[[#This Row],[Upsell Priorities ]], " ",TEXT(Table1[[#This Row],[Current Upsell $]],"$#,#"))</f>
        <v>Basic   $</v>
      </c>
      <c r="T800">
        <f>COUNTIF(Table1[Sales Month],Table1[[#This Row],[Sales Month]])</f>
        <v>208</v>
      </c>
    </row>
    <row r="801" spans="1:20" x14ac:dyDescent="0.2">
      <c r="A801">
        <v>100070</v>
      </c>
      <c r="B801" t="s">
        <v>3</v>
      </c>
      <c r="F801">
        <v>0</v>
      </c>
      <c r="G801">
        <v>8</v>
      </c>
      <c r="H801" s="1">
        <v>44013</v>
      </c>
      <c r="I801" s="1">
        <v>44348</v>
      </c>
      <c r="J801">
        <v>11</v>
      </c>
      <c r="K801">
        <v>0</v>
      </c>
      <c r="L801" s="1">
        <v>44317</v>
      </c>
      <c r="M801">
        <v>0</v>
      </c>
      <c r="N801" s="8" cm="1">
        <f t="array" ref="N801">_xlfn.SWITCH(Table1[[#This Row],[Subscription Type]],"Basic",10,"Premium",10,"Business",25,"Enterprise",27)</f>
        <v>10</v>
      </c>
      <c r="O801" s="9">
        <f>IF(Table1[[#This Row],[Number of Users]]-Table1[[#This Row],[Licenses Bought]]&lt;0, 0, Table1[[#This Row],[Number of Users]]-Table1[[#This Row],[Licenses Bought]])</f>
        <v>8</v>
      </c>
      <c r="P801" s="8">
        <f>Table1[[#This Row],[Upsell $ Per Non-Paying User]] * Table1[[#This Row],[Non-Paying Users]]</f>
        <v>80</v>
      </c>
      <c r="Q801">
        <f>IF(Table1[[#This Row],[Sales Month]]=MAX(Table1[Sales Month]),Table1[[#This Row],[Upsell $ Per Non-Paying User]]*Table1[[#This Row],[Non-Paying Users]],0)</f>
        <v>0</v>
      </c>
      <c r="R801" t="str" cm="1">
        <f t="array" ref="R801">_xlfn.IFS(Table1[[#This Row],[Current Upsell $]]=0," ",Table1[[#This Row],[Current Upsell $]]&gt;=400,"High",Table1[[#This Row],[Current Upsell $]]&gt;=100,"Medium",Table1[[#This Row],[Current Upsell $]]&lt;100,"Low")</f>
        <v xml:space="preserve"> </v>
      </c>
      <c r="S801" t="str">
        <f>_xlfn.CONCAT(Table1[[#This Row],[Subscription Type]]," ",Table1[[#This Row],[Upsell Priorities ]], " ",TEXT(Table1[[#This Row],[Current Upsell $]],"$#,#"))</f>
        <v>Basic   $</v>
      </c>
      <c r="T801">
        <f>COUNTIF(Table1[Sales Month],Table1[[#This Row],[Sales Month]])</f>
        <v>249</v>
      </c>
    </row>
    <row r="802" spans="1:20" x14ac:dyDescent="0.2">
      <c r="A802">
        <v>100070</v>
      </c>
      <c r="B802" t="s">
        <v>3</v>
      </c>
      <c r="F802">
        <v>0</v>
      </c>
      <c r="G802">
        <v>8</v>
      </c>
      <c r="H802" s="1">
        <v>44013</v>
      </c>
      <c r="I802" s="1">
        <v>44348</v>
      </c>
      <c r="J802">
        <v>11</v>
      </c>
      <c r="K802">
        <v>0</v>
      </c>
      <c r="L802" s="1">
        <v>44348</v>
      </c>
      <c r="M802">
        <v>0</v>
      </c>
      <c r="N802" s="8" cm="1">
        <f t="array" ref="N802">_xlfn.SWITCH(Table1[[#This Row],[Subscription Type]],"Basic",10,"Premium",10,"Business",25,"Enterprise",27)</f>
        <v>10</v>
      </c>
      <c r="O802" s="9">
        <f>IF(Table1[[#This Row],[Number of Users]]-Table1[[#This Row],[Licenses Bought]]&lt;0, 0, Table1[[#This Row],[Number of Users]]-Table1[[#This Row],[Licenses Bought]])</f>
        <v>8</v>
      </c>
      <c r="P802" s="8">
        <f>Table1[[#This Row],[Upsell $ Per Non-Paying User]] * Table1[[#This Row],[Non-Paying Users]]</f>
        <v>80</v>
      </c>
      <c r="Q802">
        <f>IF(Table1[[#This Row],[Sales Month]]=MAX(Table1[Sales Month]),Table1[[#This Row],[Upsell $ Per Non-Paying User]]*Table1[[#This Row],[Non-Paying Users]],0)</f>
        <v>80</v>
      </c>
      <c r="R802" t="str" cm="1">
        <f t="array" ref="R802">_xlfn.IFS(Table1[[#This Row],[Current Upsell $]]=0," ",Table1[[#This Row],[Current Upsell $]]&gt;=400,"High",Table1[[#This Row],[Current Upsell $]]&gt;=100,"Medium",Table1[[#This Row],[Current Upsell $]]&lt;100,"Low")</f>
        <v>Low</v>
      </c>
      <c r="S802" t="str">
        <f>_xlfn.CONCAT(Table1[[#This Row],[Subscription Type]]," ",Table1[[#This Row],[Upsell Priorities ]], " ",TEXT(Table1[[#This Row],[Current Upsell $]],"$#,#"))</f>
        <v>Basic Low $80</v>
      </c>
      <c r="T802">
        <f>COUNTIF(Table1[Sales Month],Table1[[#This Row],[Sales Month]])</f>
        <v>307</v>
      </c>
    </row>
    <row r="803" spans="1:20" x14ac:dyDescent="0.2">
      <c r="A803">
        <v>100071</v>
      </c>
      <c r="B803" t="s">
        <v>3</v>
      </c>
      <c r="F803">
        <v>0</v>
      </c>
      <c r="G803">
        <v>7</v>
      </c>
      <c r="H803" s="1">
        <v>44013</v>
      </c>
      <c r="I803" s="1">
        <v>44348</v>
      </c>
      <c r="J803">
        <v>11</v>
      </c>
      <c r="K803">
        <v>0</v>
      </c>
      <c r="L803" s="1">
        <v>44013</v>
      </c>
      <c r="M803">
        <v>0</v>
      </c>
      <c r="N803" s="8" cm="1">
        <f t="array" ref="N803">_xlfn.SWITCH(Table1[[#This Row],[Subscription Type]],"Basic",10,"Premium",10,"Business",25,"Enterprise",27)</f>
        <v>10</v>
      </c>
      <c r="O803" s="9">
        <f>IF(Table1[[#This Row],[Number of Users]]-Table1[[#This Row],[Licenses Bought]]&lt;0, 0, Table1[[#This Row],[Number of Users]]-Table1[[#This Row],[Licenses Bought]])</f>
        <v>7</v>
      </c>
      <c r="P803" s="8">
        <f>Table1[[#This Row],[Upsell $ Per Non-Paying User]] * Table1[[#This Row],[Non-Paying Users]]</f>
        <v>70</v>
      </c>
      <c r="Q803">
        <f>IF(Table1[[#This Row],[Sales Month]]=MAX(Table1[Sales Month]),Table1[[#This Row],[Upsell $ Per Non-Paying User]]*Table1[[#This Row],[Non-Paying Users]],0)</f>
        <v>0</v>
      </c>
      <c r="R803" t="str" cm="1">
        <f t="array" ref="R803">_xlfn.IFS(Table1[[#This Row],[Current Upsell $]]=0," ",Table1[[#This Row],[Current Upsell $]]&gt;=400,"High",Table1[[#This Row],[Current Upsell $]]&gt;=100,"Medium",Table1[[#This Row],[Current Upsell $]]&lt;100,"Low")</f>
        <v xml:space="preserve"> </v>
      </c>
      <c r="S803" t="str">
        <f>_xlfn.CONCAT(Table1[[#This Row],[Subscription Type]]," ",Table1[[#This Row],[Upsell Priorities ]], " ",TEXT(Table1[[#This Row],[Current Upsell $]],"$#,#"))</f>
        <v>Basic   $</v>
      </c>
      <c r="T803">
        <f>COUNTIF(Table1[Sales Month],Table1[[#This Row],[Sales Month]])</f>
        <v>76</v>
      </c>
    </row>
    <row r="804" spans="1:20" x14ac:dyDescent="0.2">
      <c r="A804">
        <v>100071</v>
      </c>
      <c r="B804" t="s">
        <v>3</v>
      </c>
      <c r="F804">
        <v>0</v>
      </c>
      <c r="G804">
        <v>8</v>
      </c>
      <c r="H804" s="1">
        <v>44013</v>
      </c>
      <c r="I804" s="1">
        <v>44348</v>
      </c>
      <c r="J804">
        <v>11</v>
      </c>
      <c r="K804">
        <v>0</v>
      </c>
      <c r="L804" s="1">
        <v>44044</v>
      </c>
      <c r="M804">
        <v>0</v>
      </c>
      <c r="N804" s="8" cm="1">
        <f t="array" ref="N804">_xlfn.SWITCH(Table1[[#This Row],[Subscription Type]],"Basic",10,"Premium",10,"Business",25,"Enterprise",27)</f>
        <v>10</v>
      </c>
      <c r="O804" s="9">
        <f>IF(Table1[[#This Row],[Number of Users]]-Table1[[#This Row],[Licenses Bought]]&lt;0, 0, Table1[[#This Row],[Number of Users]]-Table1[[#This Row],[Licenses Bought]])</f>
        <v>8</v>
      </c>
      <c r="P804" s="8">
        <f>Table1[[#This Row],[Upsell $ Per Non-Paying User]] * Table1[[#This Row],[Non-Paying Users]]</f>
        <v>80</v>
      </c>
      <c r="Q804">
        <f>IF(Table1[[#This Row],[Sales Month]]=MAX(Table1[Sales Month]),Table1[[#This Row],[Upsell $ Per Non-Paying User]]*Table1[[#This Row],[Non-Paying Users]],0)</f>
        <v>0</v>
      </c>
      <c r="R804" t="str" cm="1">
        <f t="array" ref="R804">_xlfn.IFS(Table1[[#This Row],[Current Upsell $]]=0," ",Table1[[#This Row],[Current Upsell $]]&gt;=400,"High",Table1[[#This Row],[Current Upsell $]]&gt;=100,"Medium",Table1[[#This Row],[Current Upsell $]]&lt;100,"Low")</f>
        <v xml:space="preserve"> </v>
      </c>
      <c r="S804" t="str">
        <f>_xlfn.CONCAT(Table1[[#This Row],[Subscription Type]]," ",Table1[[#This Row],[Upsell Priorities ]], " ",TEXT(Table1[[#This Row],[Current Upsell $]],"$#,#"))</f>
        <v>Basic   $</v>
      </c>
      <c r="T804">
        <f>COUNTIF(Table1[Sales Month],Table1[[#This Row],[Sales Month]])</f>
        <v>104</v>
      </c>
    </row>
    <row r="805" spans="1:20" x14ac:dyDescent="0.2">
      <c r="A805">
        <v>100071</v>
      </c>
      <c r="B805" t="s">
        <v>3</v>
      </c>
      <c r="F805">
        <v>0</v>
      </c>
      <c r="G805">
        <v>8</v>
      </c>
      <c r="H805" s="1">
        <v>44013</v>
      </c>
      <c r="I805" s="1">
        <v>44348</v>
      </c>
      <c r="J805">
        <v>11</v>
      </c>
      <c r="K805">
        <v>0</v>
      </c>
      <c r="L805" s="1">
        <v>44075</v>
      </c>
      <c r="M805">
        <v>0</v>
      </c>
      <c r="N805" s="8" cm="1">
        <f t="array" ref="N805">_xlfn.SWITCH(Table1[[#This Row],[Subscription Type]],"Basic",10,"Premium",10,"Business",25,"Enterprise",27)</f>
        <v>10</v>
      </c>
      <c r="O805" s="9">
        <f>IF(Table1[[#This Row],[Number of Users]]-Table1[[#This Row],[Licenses Bought]]&lt;0, 0, Table1[[#This Row],[Number of Users]]-Table1[[#This Row],[Licenses Bought]])</f>
        <v>8</v>
      </c>
      <c r="P805" s="8">
        <f>Table1[[#This Row],[Upsell $ Per Non-Paying User]] * Table1[[#This Row],[Non-Paying Users]]</f>
        <v>80</v>
      </c>
      <c r="Q805">
        <f>IF(Table1[[#This Row],[Sales Month]]=MAX(Table1[Sales Month]),Table1[[#This Row],[Upsell $ Per Non-Paying User]]*Table1[[#This Row],[Non-Paying Users]],0)</f>
        <v>0</v>
      </c>
      <c r="R805" t="str" cm="1">
        <f t="array" ref="R805">_xlfn.IFS(Table1[[#This Row],[Current Upsell $]]=0," ",Table1[[#This Row],[Current Upsell $]]&gt;=400,"High",Table1[[#This Row],[Current Upsell $]]&gt;=100,"Medium",Table1[[#This Row],[Current Upsell $]]&lt;100,"Low")</f>
        <v xml:space="preserve"> </v>
      </c>
      <c r="S805" t="str">
        <f>_xlfn.CONCAT(Table1[[#This Row],[Subscription Type]]," ",Table1[[#This Row],[Upsell Priorities ]], " ",TEXT(Table1[[#This Row],[Current Upsell $]],"$#,#"))</f>
        <v>Basic   $</v>
      </c>
      <c r="T805">
        <f>COUNTIF(Table1[Sales Month],Table1[[#This Row],[Sales Month]])</f>
        <v>137</v>
      </c>
    </row>
    <row r="806" spans="1:20" x14ac:dyDescent="0.2">
      <c r="A806">
        <v>100071</v>
      </c>
      <c r="B806" t="s">
        <v>3</v>
      </c>
      <c r="F806">
        <v>0</v>
      </c>
      <c r="G806">
        <v>7</v>
      </c>
      <c r="H806" s="1">
        <v>44013</v>
      </c>
      <c r="I806" s="1">
        <v>44348</v>
      </c>
      <c r="J806">
        <v>11</v>
      </c>
      <c r="K806">
        <v>0</v>
      </c>
      <c r="L806" s="1">
        <v>44105</v>
      </c>
      <c r="M806">
        <v>0</v>
      </c>
      <c r="N806" s="8" cm="1">
        <f t="array" ref="N806">_xlfn.SWITCH(Table1[[#This Row],[Subscription Type]],"Basic",10,"Premium",10,"Business",25,"Enterprise",27)</f>
        <v>10</v>
      </c>
      <c r="O806" s="9">
        <f>IF(Table1[[#This Row],[Number of Users]]-Table1[[#This Row],[Licenses Bought]]&lt;0, 0, Table1[[#This Row],[Number of Users]]-Table1[[#This Row],[Licenses Bought]])</f>
        <v>7</v>
      </c>
      <c r="P806" s="8">
        <f>Table1[[#This Row],[Upsell $ Per Non-Paying User]] * Table1[[#This Row],[Non-Paying Users]]</f>
        <v>70</v>
      </c>
      <c r="Q806">
        <f>IF(Table1[[#This Row],[Sales Month]]=MAX(Table1[Sales Month]),Table1[[#This Row],[Upsell $ Per Non-Paying User]]*Table1[[#This Row],[Non-Paying Users]],0)</f>
        <v>0</v>
      </c>
      <c r="R806" t="str" cm="1">
        <f t="array" ref="R806">_xlfn.IFS(Table1[[#This Row],[Current Upsell $]]=0," ",Table1[[#This Row],[Current Upsell $]]&gt;=400,"High",Table1[[#This Row],[Current Upsell $]]&gt;=100,"Medium",Table1[[#This Row],[Current Upsell $]]&lt;100,"Low")</f>
        <v xml:space="preserve"> </v>
      </c>
      <c r="S806" t="str">
        <f>_xlfn.CONCAT(Table1[[#This Row],[Subscription Type]]," ",Table1[[#This Row],[Upsell Priorities ]], " ",TEXT(Table1[[#This Row],[Current Upsell $]],"$#,#"))</f>
        <v>Basic   $</v>
      </c>
      <c r="T806">
        <f>COUNTIF(Table1[Sales Month],Table1[[#This Row],[Sales Month]])</f>
        <v>147</v>
      </c>
    </row>
    <row r="807" spans="1:20" x14ac:dyDescent="0.2">
      <c r="A807">
        <v>100071</v>
      </c>
      <c r="B807" t="s">
        <v>3</v>
      </c>
      <c r="F807">
        <v>0</v>
      </c>
      <c r="G807">
        <v>8</v>
      </c>
      <c r="H807" s="1">
        <v>44013</v>
      </c>
      <c r="I807" s="1">
        <v>44348</v>
      </c>
      <c r="J807">
        <v>11</v>
      </c>
      <c r="K807">
        <v>0</v>
      </c>
      <c r="L807" s="1">
        <v>44136</v>
      </c>
      <c r="M807">
        <v>0</v>
      </c>
      <c r="N807" s="8" cm="1">
        <f t="array" ref="N807">_xlfn.SWITCH(Table1[[#This Row],[Subscription Type]],"Basic",10,"Premium",10,"Business",25,"Enterprise",27)</f>
        <v>10</v>
      </c>
      <c r="O807" s="9">
        <f>IF(Table1[[#This Row],[Number of Users]]-Table1[[#This Row],[Licenses Bought]]&lt;0, 0, Table1[[#This Row],[Number of Users]]-Table1[[#This Row],[Licenses Bought]])</f>
        <v>8</v>
      </c>
      <c r="P807" s="8">
        <f>Table1[[#This Row],[Upsell $ Per Non-Paying User]] * Table1[[#This Row],[Non-Paying Users]]</f>
        <v>80</v>
      </c>
      <c r="Q807">
        <f>IF(Table1[[#This Row],[Sales Month]]=MAX(Table1[Sales Month]),Table1[[#This Row],[Upsell $ Per Non-Paying User]]*Table1[[#This Row],[Non-Paying Users]],0)</f>
        <v>0</v>
      </c>
      <c r="R807" t="str" cm="1">
        <f t="array" ref="R807">_xlfn.IFS(Table1[[#This Row],[Current Upsell $]]=0," ",Table1[[#This Row],[Current Upsell $]]&gt;=400,"High",Table1[[#This Row],[Current Upsell $]]&gt;=100,"Medium",Table1[[#This Row],[Current Upsell $]]&lt;100,"Low")</f>
        <v xml:space="preserve"> </v>
      </c>
      <c r="S807" t="str">
        <f>_xlfn.CONCAT(Table1[[#This Row],[Subscription Type]]," ",Table1[[#This Row],[Upsell Priorities ]], " ",TEXT(Table1[[#This Row],[Current Upsell $]],"$#,#"))</f>
        <v>Basic   $</v>
      </c>
      <c r="T807">
        <f>COUNTIF(Table1[Sales Month],Table1[[#This Row],[Sales Month]])</f>
        <v>146</v>
      </c>
    </row>
    <row r="808" spans="1:20" x14ac:dyDescent="0.2">
      <c r="A808">
        <v>100071</v>
      </c>
      <c r="B808" t="s">
        <v>3</v>
      </c>
      <c r="F808">
        <v>0</v>
      </c>
      <c r="G808">
        <v>8</v>
      </c>
      <c r="H808" s="1">
        <v>44013</v>
      </c>
      <c r="I808" s="1">
        <v>44348</v>
      </c>
      <c r="J808">
        <v>11</v>
      </c>
      <c r="K808">
        <v>0</v>
      </c>
      <c r="L808" s="1">
        <v>44166</v>
      </c>
      <c r="M808">
        <v>0</v>
      </c>
      <c r="N808" s="8" cm="1">
        <f t="array" ref="N808">_xlfn.SWITCH(Table1[[#This Row],[Subscription Type]],"Basic",10,"Premium",10,"Business",25,"Enterprise",27)</f>
        <v>10</v>
      </c>
      <c r="O808" s="9">
        <f>IF(Table1[[#This Row],[Number of Users]]-Table1[[#This Row],[Licenses Bought]]&lt;0, 0, Table1[[#This Row],[Number of Users]]-Table1[[#This Row],[Licenses Bought]])</f>
        <v>8</v>
      </c>
      <c r="P808" s="8">
        <f>Table1[[#This Row],[Upsell $ Per Non-Paying User]] * Table1[[#This Row],[Non-Paying Users]]</f>
        <v>80</v>
      </c>
      <c r="Q808">
        <f>IF(Table1[[#This Row],[Sales Month]]=MAX(Table1[Sales Month]),Table1[[#This Row],[Upsell $ Per Non-Paying User]]*Table1[[#This Row],[Non-Paying Users]],0)</f>
        <v>0</v>
      </c>
      <c r="R808" t="str" cm="1">
        <f t="array" ref="R808">_xlfn.IFS(Table1[[#This Row],[Current Upsell $]]=0," ",Table1[[#This Row],[Current Upsell $]]&gt;=400,"High",Table1[[#This Row],[Current Upsell $]]&gt;=100,"Medium",Table1[[#This Row],[Current Upsell $]]&lt;100,"Low")</f>
        <v xml:space="preserve"> </v>
      </c>
      <c r="S808" t="str">
        <f>_xlfn.CONCAT(Table1[[#This Row],[Subscription Type]]," ",Table1[[#This Row],[Upsell Priorities ]], " ",TEXT(Table1[[#This Row],[Current Upsell $]],"$#,#"))</f>
        <v>Basic   $</v>
      </c>
      <c r="T808">
        <f>COUNTIF(Table1[Sales Month],Table1[[#This Row],[Sales Month]])</f>
        <v>153</v>
      </c>
    </row>
    <row r="809" spans="1:20" x14ac:dyDescent="0.2">
      <c r="A809">
        <v>100071</v>
      </c>
      <c r="B809" t="s">
        <v>3</v>
      </c>
      <c r="F809">
        <v>0</v>
      </c>
      <c r="G809">
        <v>8</v>
      </c>
      <c r="H809" s="1">
        <v>44013</v>
      </c>
      <c r="I809" s="1">
        <v>44348</v>
      </c>
      <c r="J809">
        <v>11</v>
      </c>
      <c r="K809">
        <v>0</v>
      </c>
      <c r="L809" s="1">
        <v>44197</v>
      </c>
      <c r="M809">
        <v>0</v>
      </c>
      <c r="N809" s="8" cm="1">
        <f t="array" ref="N809">_xlfn.SWITCH(Table1[[#This Row],[Subscription Type]],"Basic",10,"Premium",10,"Business",25,"Enterprise",27)</f>
        <v>10</v>
      </c>
      <c r="O809" s="9">
        <f>IF(Table1[[#This Row],[Number of Users]]-Table1[[#This Row],[Licenses Bought]]&lt;0, 0, Table1[[#This Row],[Number of Users]]-Table1[[#This Row],[Licenses Bought]])</f>
        <v>8</v>
      </c>
      <c r="P809" s="8">
        <f>Table1[[#This Row],[Upsell $ Per Non-Paying User]] * Table1[[#This Row],[Non-Paying Users]]</f>
        <v>80</v>
      </c>
      <c r="Q809">
        <f>IF(Table1[[#This Row],[Sales Month]]=MAX(Table1[Sales Month]),Table1[[#This Row],[Upsell $ Per Non-Paying User]]*Table1[[#This Row],[Non-Paying Users]],0)</f>
        <v>0</v>
      </c>
      <c r="R809" t="str" cm="1">
        <f t="array" ref="R809">_xlfn.IFS(Table1[[#This Row],[Current Upsell $]]=0," ",Table1[[#This Row],[Current Upsell $]]&gt;=400,"High",Table1[[#This Row],[Current Upsell $]]&gt;=100,"Medium",Table1[[#This Row],[Current Upsell $]]&lt;100,"Low")</f>
        <v xml:space="preserve"> </v>
      </c>
      <c r="S809" t="str">
        <f>_xlfn.CONCAT(Table1[[#This Row],[Subscription Type]]," ",Table1[[#This Row],[Upsell Priorities ]], " ",TEXT(Table1[[#This Row],[Current Upsell $]],"$#,#"))</f>
        <v>Basic   $</v>
      </c>
      <c r="T809">
        <f>COUNTIF(Table1[Sales Month],Table1[[#This Row],[Sales Month]])</f>
        <v>158</v>
      </c>
    </row>
    <row r="810" spans="1:20" x14ac:dyDescent="0.2">
      <c r="A810">
        <v>100071</v>
      </c>
      <c r="B810" t="s">
        <v>3</v>
      </c>
      <c r="F810">
        <v>0</v>
      </c>
      <c r="G810">
        <v>10</v>
      </c>
      <c r="H810" s="1">
        <v>44013</v>
      </c>
      <c r="I810" s="1">
        <v>44348</v>
      </c>
      <c r="J810">
        <v>11</v>
      </c>
      <c r="K810">
        <v>0</v>
      </c>
      <c r="L810" s="1">
        <v>44228</v>
      </c>
      <c r="M810">
        <v>0</v>
      </c>
      <c r="N810" s="8" cm="1">
        <f t="array" ref="N810">_xlfn.SWITCH(Table1[[#This Row],[Subscription Type]],"Basic",10,"Premium",10,"Business",25,"Enterprise",27)</f>
        <v>10</v>
      </c>
      <c r="O810" s="9">
        <f>IF(Table1[[#This Row],[Number of Users]]-Table1[[#This Row],[Licenses Bought]]&lt;0, 0, Table1[[#This Row],[Number of Users]]-Table1[[#This Row],[Licenses Bought]])</f>
        <v>10</v>
      </c>
      <c r="P810" s="8">
        <f>Table1[[#This Row],[Upsell $ Per Non-Paying User]] * Table1[[#This Row],[Non-Paying Users]]</f>
        <v>100</v>
      </c>
      <c r="Q810">
        <f>IF(Table1[[#This Row],[Sales Month]]=MAX(Table1[Sales Month]),Table1[[#This Row],[Upsell $ Per Non-Paying User]]*Table1[[#This Row],[Non-Paying Users]],0)</f>
        <v>0</v>
      </c>
      <c r="R810" t="str" cm="1">
        <f t="array" ref="R810">_xlfn.IFS(Table1[[#This Row],[Current Upsell $]]=0," ",Table1[[#This Row],[Current Upsell $]]&gt;=400,"High",Table1[[#This Row],[Current Upsell $]]&gt;=100,"Medium",Table1[[#This Row],[Current Upsell $]]&lt;100,"Low")</f>
        <v xml:space="preserve"> </v>
      </c>
      <c r="S810" t="str">
        <f>_xlfn.CONCAT(Table1[[#This Row],[Subscription Type]]," ",Table1[[#This Row],[Upsell Priorities ]], " ",TEXT(Table1[[#This Row],[Current Upsell $]],"$#,#"))</f>
        <v>Basic   $</v>
      </c>
      <c r="T810">
        <f>COUNTIF(Table1[Sales Month],Table1[[#This Row],[Sales Month]])</f>
        <v>175</v>
      </c>
    </row>
    <row r="811" spans="1:20" x14ac:dyDescent="0.2">
      <c r="A811">
        <v>100071</v>
      </c>
      <c r="B811" t="s">
        <v>3</v>
      </c>
      <c r="F811">
        <v>0</v>
      </c>
      <c r="G811">
        <v>7</v>
      </c>
      <c r="H811" s="1">
        <v>44013</v>
      </c>
      <c r="I811" s="1">
        <v>44348</v>
      </c>
      <c r="J811">
        <v>11</v>
      </c>
      <c r="K811">
        <v>0</v>
      </c>
      <c r="L811" s="1">
        <v>44256</v>
      </c>
      <c r="M811">
        <v>0</v>
      </c>
      <c r="N811" s="8" cm="1">
        <f t="array" ref="N811">_xlfn.SWITCH(Table1[[#This Row],[Subscription Type]],"Basic",10,"Premium",10,"Business",25,"Enterprise",27)</f>
        <v>10</v>
      </c>
      <c r="O811" s="9">
        <f>IF(Table1[[#This Row],[Number of Users]]-Table1[[#This Row],[Licenses Bought]]&lt;0, 0, Table1[[#This Row],[Number of Users]]-Table1[[#This Row],[Licenses Bought]])</f>
        <v>7</v>
      </c>
      <c r="P811" s="8">
        <f>Table1[[#This Row],[Upsell $ Per Non-Paying User]] * Table1[[#This Row],[Non-Paying Users]]</f>
        <v>70</v>
      </c>
      <c r="Q811">
        <f>IF(Table1[[#This Row],[Sales Month]]=MAX(Table1[Sales Month]),Table1[[#This Row],[Upsell $ Per Non-Paying User]]*Table1[[#This Row],[Non-Paying Users]],0)</f>
        <v>0</v>
      </c>
      <c r="R811" t="str" cm="1">
        <f t="array" ref="R811">_xlfn.IFS(Table1[[#This Row],[Current Upsell $]]=0," ",Table1[[#This Row],[Current Upsell $]]&gt;=400,"High",Table1[[#This Row],[Current Upsell $]]&gt;=100,"Medium",Table1[[#This Row],[Current Upsell $]]&lt;100,"Low")</f>
        <v xml:space="preserve"> </v>
      </c>
      <c r="S811" t="str">
        <f>_xlfn.CONCAT(Table1[[#This Row],[Subscription Type]]," ",Table1[[#This Row],[Upsell Priorities ]], " ",TEXT(Table1[[#This Row],[Current Upsell $]],"$#,#"))</f>
        <v>Basic   $</v>
      </c>
      <c r="T811">
        <f>COUNTIF(Table1[Sales Month],Table1[[#This Row],[Sales Month]])</f>
        <v>194</v>
      </c>
    </row>
    <row r="812" spans="1:20" x14ac:dyDescent="0.2">
      <c r="A812">
        <v>100071</v>
      </c>
      <c r="B812" t="s">
        <v>3</v>
      </c>
      <c r="F812">
        <v>0</v>
      </c>
      <c r="G812">
        <v>7</v>
      </c>
      <c r="H812" s="1">
        <v>44013</v>
      </c>
      <c r="I812" s="1">
        <v>44348</v>
      </c>
      <c r="J812">
        <v>11</v>
      </c>
      <c r="K812">
        <v>0</v>
      </c>
      <c r="L812" s="1">
        <v>44287</v>
      </c>
      <c r="M812">
        <v>0</v>
      </c>
      <c r="N812" s="8" cm="1">
        <f t="array" ref="N812">_xlfn.SWITCH(Table1[[#This Row],[Subscription Type]],"Basic",10,"Premium",10,"Business",25,"Enterprise",27)</f>
        <v>10</v>
      </c>
      <c r="O812" s="9">
        <f>IF(Table1[[#This Row],[Number of Users]]-Table1[[#This Row],[Licenses Bought]]&lt;0, 0, Table1[[#This Row],[Number of Users]]-Table1[[#This Row],[Licenses Bought]])</f>
        <v>7</v>
      </c>
      <c r="P812" s="8">
        <f>Table1[[#This Row],[Upsell $ Per Non-Paying User]] * Table1[[#This Row],[Non-Paying Users]]</f>
        <v>70</v>
      </c>
      <c r="Q812">
        <f>IF(Table1[[#This Row],[Sales Month]]=MAX(Table1[Sales Month]),Table1[[#This Row],[Upsell $ Per Non-Paying User]]*Table1[[#This Row],[Non-Paying Users]],0)</f>
        <v>0</v>
      </c>
      <c r="R812" t="str" cm="1">
        <f t="array" ref="R812">_xlfn.IFS(Table1[[#This Row],[Current Upsell $]]=0," ",Table1[[#This Row],[Current Upsell $]]&gt;=400,"High",Table1[[#This Row],[Current Upsell $]]&gt;=100,"Medium",Table1[[#This Row],[Current Upsell $]]&lt;100,"Low")</f>
        <v xml:space="preserve"> </v>
      </c>
      <c r="S812" t="str">
        <f>_xlfn.CONCAT(Table1[[#This Row],[Subscription Type]]," ",Table1[[#This Row],[Upsell Priorities ]], " ",TEXT(Table1[[#This Row],[Current Upsell $]],"$#,#"))</f>
        <v>Basic   $</v>
      </c>
      <c r="T812">
        <f>COUNTIF(Table1[Sales Month],Table1[[#This Row],[Sales Month]])</f>
        <v>208</v>
      </c>
    </row>
    <row r="813" spans="1:20" x14ac:dyDescent="0.2">
      <c r="A813">
        <v>100071</v>
      </c>
      <c r="B813" t="s">
        <v>3</v>
      </c>
      <c r="F813">
        <v>0</v>
      </c>
      <c r="G813">
        <v>8</v>
      </c>
      <c r="H813" s="1">
        <v>44013</v>
      </c>
      <c r="I813" s="1">
        <v>44348</v>
      </c>
      <c r="J813">
        <v>11</v>
      </c>
      <c r="K813">
        <v>0</v>
      </c>
      <c r="L813" s="1">
        <v>44317</v>
      </c>
      <c r="M813">
        <v>0</v>
      </c>
      <c r="N813" s="8" cm="1">
        <f t="array" ref="N813">_xlfn.SWITCH(Table1[[#This Row],[Subscription Type]],"Basic",10,"Premium",10,"Business",25,"Enterprise",27)</f>
        <v>10</v>
      </c>
      <c r="O813" s="9">
        <f>IF(Table1[[#This Row],[Number of Users]]-Table1[[#This Row],[Licenses Bought]]&lt;0, 0, Table1[[#This Row],[Number of Users]]-Table1[[#This Row],[Licenses Bought]])</f>
        <v>8</v>
      </c>
      <c r="P813" s="8">
        <f>Table1[[#This Row],[Upsell $ Per Non-Paying User]] * Table1[[#This Row],[Non-Paying Users]]</f>
        <v>80</v>
      </c>
      <c r="Q813">
        <f>IF(Table1[[#This Row],[Sales Month]]=MAX(Table1[Sales Month]),Table1[[#This Row],[Upsell $ Per Non-Paying User]]*Table1[[#This Row],[Non-Paying Users]],0)</f>
        <v>0</v>
      </c>
      <c r="R813" t="str" cm="1">
        <f t="array" ref="R813">_xlfn.IFS(Table1[[#This Row],[Current Upsell $]]=0," ",Table1[[#This Row],[Current Upsell $]]&gt;=400,"High",Table1[[#This Row],[Current Upsell $]]&gt;=100,"Medium",Table1[[#This Row],[Current Upsell $]]&lt;100,"Low")</f>
        <v xml:space="preserve"> </v>
      </c>
      <c r="S813" t="str">
        <f>_xlfn.CONCAT(Table1[[#This Row],[Subscription Type]]," ",Table1[[#This Row],[Upsell Priorities ]], " ",TEXT(Table1[[#This Row],[Current Upsell $]],"$#,#"))</f>
        <v>Basic   $</v>
      </c>
      <c r="T813">
        <f>COUNTIF(Table1[Sales Month],Table1[[#This Row],[Sales Month]])</f>
        <v>249</v>
      </c>
    </row>
    <row r="814" spans="1:20" x14ac:dyDescent="0.2">
      <c r="A814">
        <v>100071</v>
      </c>
      <c r="B814" t="s">
        <v>3</v>
      </c>
      <c r="F814">
        <v>0</v>
      </c>
      <c r="G814">
        <v>9</v>
      </c>
      <c r="H814" s="1">
        <v>44013</v>
      </c>
      <c r="I814" s="1">
        <v>44348</v>
      </c>
      <c r="J814">
        <v>11</v>
      </c>
      <c r="K814">
        <v>0</v>
      </c>
      <c r="L814" s="1">
        <v>44348</v>
      </c>
      <c r="M814">
        <v>0</v>
      </c>
      <c r="N814" s="8" cm="1">
        <f t="array" ref="N814">_xlfn.SWITCH(Table1[[#This Row],[Subscription Type]],"Basic",10,"Premium",10,"Business",25,"Enterprise",27)</f>
        <v>10</v>
      </c>
      <c r="O814" s="9">
        <f>IF(Table1[[#This Row],[Number of Users]]-Table1[[#This Row],[Licenses Bought]]&lt;0, 0, Table1[[#This Row],[Number of Users]]-Table1[[#This Row],[Licenses Bought]])</f>
        <v>9</v>
      </c>
      <c r="P814" s="8">
        <f>Table1[[#This Row],[Upsell $ Per Non-Paying User]] * Table1[[#This Row],[Non-Paying Users]]</f>
        <v>90</v>
      </c>
      <c r="Q814">
        <f>IF(Table1[[#This Row],[Sales Month]]=MAX(Table1[Sales Month]),Table1[[#This Row],[Upsell $ Per Non-Paying User]]*Table1[[#This Row],[Non-Paying Users]],0)</f>
        <v>90</v>
      </c>
      <c r="R814" t="str" cm="1">
        <f t="array" ref="R814">_xlfn.IFS(Table1[[#This Row],[Current Upsell $]]=0," ",Table1[[#This Row],[Current Upsell $]]&gt;=400,"High",Table1[[#This Row],[Current Upsell $]]&gt;=100,"Medium",Table1[[#This Row],[Current Upsell $]]&lt;100,"Low")</f>
        <v>Low</v>
      </c>
      <c r="S814" t="str">
        <f>_xlfn.CONCAT(Table1[[#This Row],[Subscription Type]]," ",Table1[[#This Row],[Upsell Priorities ]], " ",TEXT(Table1[[#This Row],[Current Upsell $]],"$#,#"))</f>
        <v>Basic Low $90</v>
      </c>
      <c r="T814">
        <f>COUNTIF(Table1[Sales Month],Table1[[#This Row],[Sales Month]])</f>
        <v>307</v>
      </c>
    </row>
    <row r="815" spans="1:20" x14ac:dyDescent="0.2">
      <c r="A815">
        <v>100072</v>
      </c>
      <c r="B815" t="s">
        <v>3</v>
      </c>
      <c r="F815">
        <v>0</v>
      </c>
      <c r="G815">
        <v>3</v>
      </c>
      <c r="H815" s="1">
        <v>44013</v>
      </c>
      <c r="I815" s="1">
        <v>44256</v>
      </c>
      <c r="J815">
        <v>8</v>
      </c>
      <c r="K815">
        <v>3</v>
      </c>
      <c r="L815" s="1">
        <v>44013</v>
      </c>
      <c r="M815">
        <v>0</v>
      </c>
      <c r="N815" s="8" cm="1">
        <f t="array" ref="N815">_xlfn.SWITCH(Table1[[#This Row],[Subscription Type]],"Basic",10,"Premium",10,"Business",25,"Enterprise",27)</f>
        <v>10</v>
      </c>
      <c r="O815" s="9">
        <f>IF(Table1[[#This Row],[Number of Users]]-Table1[[#This Row],[Licenses Bought]]&lt;0, 0, Table1[[#This Row],[Number of Users]]-Table1[[#This Row],[Licenses Bought]])</f>
        <v>3</v>
      </c>
      <c r="P815" s="8">
        <f>Table1[[#This Row],[Upsell $ Per Non-Paying User]] * Table1[[#This Row],[Non-Paying Users]]</f>
        <v>30</v>
      </c>
      <c r="Q815">
        <f>IF(Table1[[#This Row],[Sales Month]]=MAX(Table1[Sales Month]),Table1[[#This Row],[Upsell $ Per Non-Paying User]]*Table1[[#This Row],[Non-Paying Users]],0)</f>
        <v>0</v>
      </c>
      <c r="R815" t="str" cm="1">
        <f t="array" ref="R815">_xlfn.IFS(Table1[[#This Row],[Current Upsell $]]=0," ",Table1[[#This Row],[Current Upsell $]]&gt;=400,"High",Table1[[#This Row],[Current Upsell $]]&gt;=100,"Medium",Table1[[#This Row],[Current Upsell $]]&lt;100,"Low")</f>
        <v xml:space="preserve"> </v>
      </c>
      <c r="S815" t="str">
        <f>_xlfn.CONCAT(Table1[[#This Row],[Subscription Type]]," ",Table1[[#This Row],[Upsell Priorities ]], " ",TEXT(Table1[[#This Row],[Current Upsell $]],"$#,#"))</f>
        <v>Basic   $</v>
      </c>
      <c r="T815">
        <f>COUNTIF(Table1[Sales Month],Table1[[#This Row],[Sales Month]])</f>
        <v>76</v>
      </c>
    </row>
    <row r="816" spans="1:20" x14ac:dyDescent="0.2">
      <c r="A816">
        <v>100072</v>
      </c>
      <c r="B816" t="s">
        <v>3</v>
      </c>
      <c r="F816">
        <v>0</v>
      </c>
      <c r="G816">
        <v>3</v>
      </c>
      <c r="H816" s="1">
        <v>44013</v>
      </c>
      <c r="I816" s="1">
        <v>44256</v>
      </c>
      <c r="J816">
        <v>8</v>
      </c>
      <c r="K816">
        <v>3</v>
      </c>
      <c r="L816" s="1">
        <v>44044</v>
      </c>
      <c r="M816">
        <v>0</v>
      </c>
      <c r="N816" s="8" cm="1">
        <f t="array" ref="N816">_xlfn.SWITCH(Table1[[#This Row],[Subscription Type]],"Basic",10,"Premium",10,"Business",25,"Enterprise",27)</f>
        <v>10</v>
      </c>
      <c r="O816" s="9">
        <f>IF(Table1[[#This Row],[Number of Users]]-Table1[[#This Row],[Licenses Bought]]&lt;0, 0, Table1[[#This Row],[Number of Users]]-Table1[[#This Row],[Licenses Bought]])</f>
        <v>3</v>
      </c>
      <c r="P816" s="8">
        <f>Table1[[#This Row],[Upsell $ Per Non-Paying User]] * Table1[[#This Row],[Non-Paying Users]]</f>
        <v>30</v>
      </c>
      <c r="Q816">
        <f>IF(Table1[[#This Row],[Sales Month]]=MAX(Table1[Sales Month]),Table1[[#This Row],[Upsell $ Per Non-Paying User]]*Table1[[#This Row],[Non-Paying Users]],0)</f>
        <v>0</v>
      </c>
      <c r="R816" t="str" cm="1">
        <f t="array" ref="R816">_xlfn.IFS(Table1[[#This Row],[Current Upsell $]]=0," ",Table1[[#This Row],[Current Upsell $]]&gt;=400,"High",Table1[[#This Row],[Current Upsell $]]&gt;=100,"Medium",Table1[[#This Row],[Current Upsell $]]&lt;100,"Low")</f>
        <v xml:space="preserve"> </v>
      </c>
      <c r="S816" t="str">
        <f>_xlfn.CONCAT(Table1[[#This Row],[Subscription Type]]," ",Table1[[#This Row],[Upsell Priorities ]], " ",TEXT(Table1[[#This Row],[Current Upsell $]],"$#,#"))</f>
        <v>Basic   $</v>
      </c>
      <c r="T816">
        <f>COUNTIF(Table1[Sales Month],Table1[[#This Row],[Sales Month]])</f>
        <v>104</v>
      </c>
    </row>
    <row r="817" spans="1:20" x14ac:dyDescent="0.2">
      <c r="A817">
        <v>100072</v>
      </c>
      <c r="B817" t="s">
        <v>3</v>
      </c>
      <c r="F817">
        <v>0</v>
      </c>
      <c r="G817">
        <v>3</v>
      </c>
      <c r="H817" s="1">
        <v>44013</v>
      </c>
      <c r="I817" s="1">
        <v>44256</v>
      </c>
      <c r="J817">
        <v>8</v>
      </c>
      <c r="K817">
        <v>3</v>
      </c>
      <c r="L817" s="1">
        <v>44075</v>
      </c>
      <c r="M817">
        <v>0</v>
      </c>
      <c r="N817" s="8" cm="1">
        <f t="array" ref="N817">_xlfn.SWITCH(Table1[[#This Row],[Subscription Type]],"Basic",10,"Premium",10,"Business",25,"Enterprise",27)</f>
        <v>10</v>
      </c>
      <c r="O817" s="9">
        <f>IF(Table1[[#This Row],[Number of Users]]-Table1[[#This Row],[Licenses Bought]]&lt;0, 0, Table1[[#This Row],[Number of Users]]-Table1[[#This Row],[Licenses Bought]])</f>
        <v>3</v>
      </c>
      <c r="P817" s="8">
        <f>Table1[[#This Row],[Upsell $ Per Non-Paying User]] * Table1[[#This Row],[Non-Paying Users]]</f>
        <v>30</v>
      </c>
      <c r="Q817">
        <f>IF(Table1[[#This Row],[Sales Month]]=MAX(Table1[Sales Month]),Table1[[#This Row],[Upsell $ Per Non-Paying User]]*Table1[[#This Row],[Non-Paying Users]],0)</f>
        <v>0</v>
      </c>
      <c r="R817" t="str" cm="1">
        <f t="array" ref="R817">_xlfn.IFS(Table1[[#This Row],[Current Upsell $]]=0," ",Table1[[#This Row],[Current Upsell $]]&gt;=400,"High",Table1[[#This Row],[Current Upsell $]]&gt;=100,"Medium",Table1[[#This Row],[Current Upsell $]]&lt;100,"Low")</f>
        <v xml:space="preserve"> </v>
      </c>
      <c r="S817" t="str">
        <f>_xlfn.CONCAT(Table1[[#This Row],[Subscription Type]]," ",Table1[[#This Row],[Upsell Priorities ]], " ",TEXT(Table1[[#This Row],[Current Upsell $]],"$#,#"))</f>
        <v>Basic   $</v>
      </c>
      <c r="T817">
        <f>COUNTIF(Table1[Sales Month],Table1[[#This Row],[Sales Month]])</f>
        <v>137</v>
      </c>
    </row>
    <row r="818" spans="1:20" x14ac:dyDescent="0.2">
      <c r="A818">
        <v>100072</v>
      </c>
      <c r="B818" t="s">
        <v>3</v>
      </c>
      <c r="F818">
        <v>0</v>
      </c>
      <c r="G818">
        <v>3</v>
      </c>
      <c r="H818" s="1">
        <v>44013</v>
      </c>
      <c r="I818" s="1">
        <v>44256</v>
      </c>
      <c r="J818">
        <v>8</v>
      </c>
      <c r="K818">
        <v>3</v>
      </c>
      <c r="L818" s="1">
        <v>44105</v>
      </c>
      <c r="M818">
        <v>0</v>
      </c>
      <c r="N818" s="8" cm="1">
        <f t="array" ref="N818">_xlfn.SWITCH(Table1[[#This Row],[Subscription Type]],"Basic",10,"Premium",10,"Business",25,"Enterprise",27)</f>
        <v>10</v>
      </c>
      <c r="O818" s="9">
        <f>IF(Table1[[#This Row],[Number of Users]]-Table1[[#This Row],[Licenses Bought]]&lt;0, 0, Table1[[#This Row],[Number of Users]]-Table1[[#This Row],[Licenses Bought]])</f>
        <v>3</v>
      </c>
      <c r="P818" s="8">
        <f>Table1[[#This Row],[Upsell $ Per Non-Paying User]] * Table1[[#This Row],[Non-Paying Users]]</f>
        <v>30</v>
      </c>
      <c r="Q818">
        <f>IF(Table1[[#This Row],[Sales Month]]=MAX(Table1[Sales Month]),Table1[[#This Row],[Upsell $ Per Non-Paying User]]*Table1[[#This Row],[Non-Paying Users]],0)</f>
        <v>0</v>
      </c>
      <c r="R818" t="str" cm="1">
        <f t="array" ref="R818">_xlfn.IFS(Table1[[#This Row],[Current Upsell $]]=0," ",Table1[[#This Row],[Current Upsell $]]&gt;=400,"High",Table1[[#This Row],[Current Upsell $]]&gt;=100,"Medium",Table1[[#This Row],[Current Upsell $]]&lt;100,"Low")</f>
        <v xml:space="preserve"> </v>
      </c>
      <c r="S818" t="str">
        <f>_xlfn.CONCAT(Table1[[#This Row],[Subscription Type]]," ",Table1[[#This Row],[Upsell Priorities ]], " ",TEXT(Table1[[#This Row],[Current Upsell $]],"$#,#"))</f>
        <v>Basic   $</v>
      </c>
      <c r="T818">
        <f>COUNTIF(Table1[Sales Month],Table1[[#This Row],[Sales Month]])</f>
        <v>147</v>
      </c>
    </row>
    <row r="819" spans="1:20" x14ac:dyDescent="0.2">
      <c r="A819">
        <v>100072</v>
      </c>
      <c r="B819" t="s">
        <v>3</v>
      </c>
      <c r="F819">
        <v>0</v>
      </c>
      <c r="G819">
        <v>3</v>
      </c>
      <c r="H819" s="1">
        <v>44013</v>
      </c>
      <c r="I819" s="1">
        <v>44256</v>
      </c>
      <c r="J819">
        <v>8</v>
      </c>
      <c r="K819">
        <v>3</v>
      </c>
      <c r="L819" s="1">
        <v>44136</v>
      </c>
      <c r="M819">
        <v>0</v>
      </c>
      <c r="N819" s="8" cm="1">
        <f t="array" ref="N819">_xlfn.SWITCH(Table1[[#This Row],[Subscription Type]],"Basic",10,"Premium",10,"Business",25,"Enterprise",27)</f>
        <v>10</v>
      </c>
      <c r="O819" s="9">
        <f>IF(Table1[[#This Row],[Number of Users]]-Table1[[#This Row],[Licenses Bought]]&lt;0, 0, Table1[[#This Row],[Number of Users]]-Table1[[#This Row],[Licenses Bought]])</f>
        <v>3</v>
      </c>
      <c r="P819" s="8">
        <f>Table1[[#This Row],[Upsell $ Per Non-Paying User]] * Table1[[#This Row],[Non-Paying Users]]</f>
        <v>30</v>
      </c>
      <c r="Q819">
        <f>IF(Table1[[#This Row],[Sales Month]]=MAX(Table1[Sales Month]),Table1[[#This Row],[Upsell $ Per Non-Paying User]]*Table1[[#This Row],[Non-Paying Users]],0)</f>
        <v>0</v>
      </c>
      <c r="R819" t="str" cm="1">
        <f t="array" ref="R819">_xlfn.IFS(Table1[[#This Row],[Current Upsell $]]=0," ",Table1[[#This Row],[Current Upsell $]]&gt;=400,"High",Table1[[#This Row],[Current Upsell $]]&gt;=100,"Medium",Table1[[#This Row],[Current Upsell $]]&lt;100,"Low")</f>
        <v xml:space="preserve"> </v>
      </c>
      <c r="S819" t="str">
        <f>_xlfn.CONCAT(Table1[[#This Row],[Subscription Type]]," ",Table1[[#This Row],[Upsell Priorities ]], " ",TEXT(Table1[[#This Row],[Current Upsell $]],"$#,#"))</f>
        <v>Basic   $</v>
      </c>
      <c r="T819">
        <f>COUNTIF(Table1[Sales Month],Table1[[#This Row],[Sales Month]])</f>
        <v>146</v>
      </c>
    </row>
    <row r="820" spans="1:20" x14ac:dyDescent="0.2">
      <c r="A820">
        <v>100072</v>
      </c>
      <c r="B820" t="s">
        <v>3</v>
      </c>
      <c r="F820">
        <v>0</v>
      </c>
      <c r="G820">
        <v>3</v>
      </c>
      <c r="H820" s="1">
        <v>44013</v>
      </c>
      <c r="I820" s="1">
        <v>44256</v>
      </c>
      <c r="J820">
        <v>8</v>
      </c>
      <c r="K820">
        <v>3</v>
      </c>
      <c r="L820" s="1">
        <v>44166</v>
      </c>
      <c r="M820">
        <v>0</v>
      </c>
      <c r="N820" s="8" cm="1">
        <f t="array" ref="N820">_xlfn.SWITCH(Table1[[#This Row],[Subscription Type]],"Basic",10,"Premium",10,"Business",25,"Enterprise",27)</f>
        <v>10</v>
      </c>
      <c r="O820" s="9">
        <f>IF(Table1[[#This Row],[Number of Users]]-Table1[[#This Row],[Licenses Bought]]&lt;0, 0, Table1[[#This Row],[Number of Users]]-Table1[[#This Row],[Licenses Bought]])</f>
        <v>3</v>
      </c>
      <c r="P820" s="8">
        <f>Table1[[#This Row],[Upsell $ Per Non-Paying User]] * Table1[[#This Row],[Non-Paying Users]]</f>
        <v>30</v>
      </c>
      <c r="Q820">
        <f>IF(Table1[[#This Row],[Sales Month]]=MAX(Table1[Sales Month]),Table1[[#This Row],[Upsell $ Per Non-Paying User]]*Table1[[#This Row],[Non-Paying Users]],0)</f>
        <v>0</v>
      </c>
      <c r="R820" t="str" cm="1">
        <f t="array" ref="R820">_xlfn.IFS(Table1[[#This Row],[Current Upsell $]]=0," ",Table1[[#This Row],[Current Upsell $]]&gt;=400,"High",Table1[[#This Row],[Current Upsell $]]&gt;=100,"Medium",Table1[[#This Row],[Current Upsell $]]&lt;100,"Low")</f>
        <v xml:space="preserve"> </v>
      </c>
      <c r="S820" t="str">
        <f>_xlfn.CONCAT(Table1[[#This Row],[Subscription Type]]," ",Table1[[#This Row],[Upsell Priorities ]], " ",TEXT(Table1[[#This Row],[Current Upsell $]],"$#,#"))</f>
        <v>Basic   $</v>
      </c>
      <c r="T820">
        <f>COUNTIF(Table1[Sales Month],Table1[[#This Row],[Sales Month]])</f>
        <v>153</v>
      </c>
    </row>
    <row r="821" spans="1:20" x14ac:dyDescent="0.2">
      <c r="A821">
        <v>100072</v>
      </c>
      <c r="B821" t="s">
        <v>3</v>
      </c>
      <c r="F821">
        <v>0</v>
      </c>
      <c r="G821">
        <v>3</v>
      </c>
      <c r="H821" s="1">
        <v>44013</v>
      </c>
      <c r="I821" s="1">
        <v>44256</v>
      </c>
      <c r="J821">
        <v>8</v>
      </c>
      <c r="K821">
        <v>3</v>
      </c>
      <c r="L821" s="1">
        <v>44197</v>
      </c>
      <c r="M821">
        <v>0</v>
      </c>
      <c r="N821" s="8" cm="1">
        <f t="array" ref="N821">_xlfn.SWITCH(Table1[[#This Row],[Subscription Type]],"Basic",10,"Premium",10,"Business",25,"Enterprise",27)</f>
        <v>10</v>
      </c>
      <c r="O821" s="9">
        <f>IF(Table1[[#This Row],[Number of Users]]-Table1[[#This Row],[Licenses Bought]]&lt;0, 0, Table1[[#This Row],[Number of Users]]-Table1[[#This Row],[Licenses Bought]])</f>
        <v>3</v>
      </c>
      <c r="P821" s="8">
        <f>Table1[[#This Row],[Upsell $ Per Non-Paying User]] * Table1[[#This Row],[Non-Paying Users]]</f>
        <v>30</v>
      </c>
      <c r="Q821">
        <f>IF(Table1[[#This Row],[Sales Month]]=MAX(Table1[Sales Month]),Table1[[#This Row],[Upsell $ Per Non-Paying User]]*Table1[[#This Row],[Non-Paying Users]],0)</f>
        <v>0</v>
      </c>
      <c r="R821" t="str" cm="1">
        <f t="array" ref="R821">_xlfn.IFS(Table1[[#This Row],[Current Upsell $]]=0," ",Table1[[#This Row],[Current Upsell $]]&gt;=400,"High",Table1[[#This Row],[Current Upsell $]]&gt;=100,"Medium",Table1[[#This Row],[Current Upsell $]]&lt;100,"Low")</f>
        <v xml:space="preserve"> </v>
      </c>
      <c r="S821" t="str">
        <f>_xlfn.CONCAT(Table1[[#This Row],[Subscription Type]]," ",Table1[[#This Row],[Upsell Priorities ]], " ",TEXT(Table1[[#This Row],[Current Upsell $]],"$#,#"))</f>
        <v>Basic   $</v>
      </c>
      <c r="T821">
        <f>COUNTIF(Table1[Sales Month],Table1[[#This Row],[Sales Month]])</f>
        <v>158</v>
      </c>
    </row>
    <row r="822" spans="1:20" x14ac:dyDescent="0.2">
      <c r="A822">
        <v>100072</v>
      </c>
      <c r="B822" t="s">
        <v>3</v>
      </c>
      <c r="F822">
        <v>0</v>
      </c>
      <c r="G822">
        <v>3</v>
      </c>
      <c r="H822" s="1">
        <v>44013</v>
      </c>
      <c r="I822" s="1">
        <v>44256</v>
      </c>
      <c r="J822">
        <v>8</v>
      </c>
      <c r="K822">
        <v>3</v>
      </c>
      <c r="L822" s="1">
        <v>44228</v>
      </c>
      <c r="M822">
        <v>0</v>
      </c>
      <c r="N822" s="8" cm="1">
        <f t="array" ref="N822">_xlfn.SWITCH(Table1[[#This Row],[Subscription Type]],"Basic",10,"Premium",10,"Business",25,"Enterprise",27)</f>
        <v>10</v>
      </c>
      <c r="O822" s="9">
        <f>IF(Table1[[#This Row],[Number of Users]]-Table1[[#This Row],[Licenses Bought]]&lt;0, 0, Table1[[#This Row],[Number of Users]]-Table1[[#This Row],[Licenses Bought]])</f>
        <v>3</v>
      </c>
      <c r="P822" s="8">
        <f>Table1[[#This Row],[Upsell $ Per Non-Paying User]] * Table1[[#This Row],[Non-Paying Users]]</f>
        <v>30</v>
      </c>
      <c r="Q822">
        <f>IF(Table1[[#This Row],[Sales Month]]=MAX(Table1[Sales Month]),Table1[[#This Row],[Upsell $ Per Non-Paying User]]*Table1[[#This Row],[Non-Paying Users]],0)</f>
        <v>0</v>
      </c>
      <c r="R822" t="str" cm="1">
        <f t="array" ref="R822">_xlfn.IFS(Table1[[#This Row],[Current Upsell $]]=0," ",Table1[[#This Row],[Current Upsell $]]&gt;=400,"High",Table1[[#This Row],[Current Upsell $]]&gt;=100,"Medium",Table1[[#This Row],[Current Upsell $]]&lt;100,"Low")</f>
        <v xml:space="preserve"> </v>
      </c>
      <c r="S822" t="str">
        <f>_xlfn.CONCAT(Table1[[#This Row],[Subscription Type]]," ",Table1[[#This Row],[Upsell Priorities ]], " ",TEXT(Table1[[#This Row],[Current Upsell $]],"$#,#"))</f>
        <v>Basic   $</v>
      </c>
      <c r="T822">
        <f>COUNTIF(Table1[Sales Month],Table1[[#This Row],[Sales Month]])</f>
        <v>175</v>
      </c>
    </row>
    <row r="823" spans="1:20" x14ac:dyDescent="0.2">
      <c r="A823">
        <v>100072</v>
      </c>
      <c r="B823" t="s">
        <v>3</v>
      </c>
      <c r="F823">
        <v>0</v>
      </c>
      <c r="G823">
        <v>3</v>
      </c>
      <c r="H823" s="1">
        <v>44013</v>
      </c>
      <c r="I823" s="1">
        <v>44256</v>
      </c>
      <c r="J823">
        <v>8</v>
      </c>
      <c r="K823">
        <v>3</v>
      </c>
      <c r="L823" s="1">
        <v>44256</v>
      </c>
      <c r="M823">
        <v>0</v>
      </c>
      <c r="N823" s="8" cm="1">
        <f t="array" ref="N823">_xlfn.SWITCH(Table1[[#This Row],[Subscription Type]],"Basic",10,"Premium",10,"Business",25,"Enterprise",27)</f>
        <v>10</v>
      </c>
      <c r="O823" s="9">
        <f>IF(Table1[[#This Row],[Number of Users]]-Table1[[#This Row],[Licenses Bought]]&lt;0, 0, Table1[[#This Row],[Number of Users]]-Table1[[#This Row],[Licenses Bought]])</f>
        <v>3</v>
      </c>
      <c r="P823" s="8">
        <f>Table1[[#This Row],[Upsell $ Per Non-Paying User]] * Table1[[#This Row],[Non-Paying Users]]</f>
        <v>30</v>
      </c>
      <c r="Q823">
        <f>IF(Table1[[#This Row],[Sales Month]]=MAX(Table1[Sales Month]),Table1[[#This Row],[Upsell $ Per Non-Paying User]]*Table1[[#This Row],[Non-Paying Users]],0)</f>
        <v>0</v>
      </c>
      <c r="R823" t="str" cm="1">
        <f t="array" ref="R823">_xlfn.IFS(Table1[[#This Row],[Current Upsell $]]=0," ",Table1[[#This Row],[Current Upsell $]]&gt;=400,"High",Table1[[#This Row],[Current Upsell $]]&gt;=100,"Medium",Table1[[#This Row],[Current Upsell $]]&lt;100,"Low")</f>
        <v xml:space="preserve"> </v>
      </c>
      <c r="S823" t="str">
        <f>_xlfn.CONCAT(Table1[[#This Row],[Subscription Type]]," ",Table1[[#This Row],[Upsell Priorities ]], " ",TEXT(Table1[[#This Row],[Current Upsell $]],"$#,#"))</f>
        <v>Basic   $</v>
      </c>
      <c r="T823">
        <f>COUNTIF(Table1[Sales Month],Table1[[#This Row],[Sales Month]])</f>
        <v>194</v>
      </c>
    </row>
    <row r="824" spans="1:20" x14ac:dyDescent="0.2">
      <c r="A824">
        <v>100073</v>
      </c>
      <c r="B824" t="s">
        <v>3</v>
      </c>
      <c r="F824">
        <v>0</v>
      </c>
      <c r="G824">
        <v>3</v>
      </c>
      <c r="H824" s="1">
        <v>44013</v>
      </c>
      <c r="I824" s="1">
        <v>44378</v>
      </c>
      <c r="J824">
        <v>12</v>
      </c>
      <c r="K824">
        <v>0</v>
      </c>
      <c r="L824" s="1">
        <v>44013</v>
      </c>
      <c r="M824">
        <v>0</v>
      </c>
      <c r="N824" s="8" cm="1">
        <f t="array" ref="N824">_xlfn.SWITCH(Table1[[#This Row],[Subscription Type]],"Basic",10,"Premium",10,"Business",25,"Enterprise",27)</f>
        <v>10</v>
      </c>
      <c r="O824" s="9">
        <f>IF(Table1[[#This Row],[Number of Users]]-Table1[[#This Row],[Licenses Bought]]&lt;0, 0, Table1[[#This Row],[Number of Users]]-Table1[[#This Row],[Licenses Bought]])</f>
        <v>3</v>
      </c>
      <c r="P824" s="8">
        <f>Table1[[#This Row],[Upsell $ Per Non-Paying User]] * Table1[[#This Row],[Non-Paying Users]]</f>
        <v>30</v>
      </c>
      <c r="Q824">
        <f>IF(Table1[[#This Row],[Sales Month]]=MAX(Table1[Sales Month]),Table1[[#This Row],[Upsell $ Per Non-Paying User]]*Table1[[#This Row],[Non-Paying Users]],0)</f>
        <v>0</v>
      </c>
      <c r="R824" t="str" cm="1">
        <f t="array" ref="R824">_xlfn.IFS(Table1[[#This Row],[Current Upsell $]]=0," ",Table1[[#This Row],[Current Upsell $]]&gt;=400,"High",Table1[[#This Row],[Current Upsell $]]&gt;=100,"Medium",Table1[[#This Row],[Current Upsell $]]&lt;100,"Low")</f>
        <v xml:space="preserve"> </v>
      </c>
      <c r="S824" t="str">
        <f>_xlfn.CONCAT(Table1[[#This Row],[Subscription Type]]," ",Table1[[#This Row],[Upsell Priorities ]], " ",TEXT(Table1[[#This Row],[Current Upsell $]],"$#,#"))</f>
        <v>Basic   $</v>
      </c>
      <c r="T824">
        <f>COUNTIF(Table1[Sales Month],Table1[[#This Row],[Sales Month]])</f>
        <v>76</v>
      </c>
    </row>
    <row r="825" spans="1:20" x14ac:dyDescent="0.2">
      <c r="A825">
        <v>100073</v>
      </c>
      <c r="B825" t="s">
        <v>3</v>
      </c>
      <c r="F825">
        <v>0</v>
      </c>
      <c r="G825">
        <v>3</v>
      </c>
      <c r="H825" s="1">
        <v>44013</v>
      </c>
      <c r="I825" s="1">
        <v>44378</v>
      </c>
      <c r="J825">
        <v>12</v>
      </c>
      <c r="K825">
        <v>0</v>
      </c>
      <c r="L825" s="1">
        <v>44044</v>
      </c>
      <c r="M825">
        <v>0</v>
      </c>
      <c r="N825" s="8" cm="1">
        <f t="array" ref="N825">_xlfn.SWITCH(Table1[[#This Row],[Subscription Type]],"Basic",10,"Premium",10,"Business",25,"Enterprise",27)</f>
        <v>10</v>
      </c>
      <c r="O825" s="9">
        <f>IF(Table1[[#This Row],[Number of Users]]-Table1[[#This Row],[Licenses Bought]]&lt;0, 0, Table1[[#This Row],[Number of Users]]-Table1[[#This Row],[Licenses Bought]])</f>
        <v>3</v>
      </c>
      <c r="P825" s="8">
        <f>Table1[[#This Row],[Upsell $ Per Non-Paying User]] * Table1[[#This Row],[Non-Paying Users]]</f>
        <v>30</v>
      </c>
      <c r="Q825">
        <f>IF(Table1[[#This Row],[Sales Month]]=MAX(Table1[Sales Month]),Table1[[#This Row],[Upsell $ Per Non-Paying User]]*Table1[[#This Row],[Non-Paying Users]],0)</f>
        <v>0</v>
      </c>
      <c r="R825" t="str" cm="1">
        <f t="array" ref="R825">_xlfn.IFS(Table1[[#This Row],[Current Upsell $]]=0," ",Table1[[#This Row],[Current Upsell $]]&gt;=400,"High",Table1[[#This Row],[Current Upsell $]]&gt;=100,"Medium",Table1[[#This Row],[Current Upsell $]]&lt;100,"Low")</f>
        <v xml:space="preserve"> </v>
      </c>
      <c r="S825" t="str">
        <f>_xlfn.CONCAT(Table1[[#This Row],[Subscription Type]]," ",Table1[[#This Row],[Upsell Priorities ]], " ",TEXT(Table1[[#This Row],[Current Upsell $]],"$#,#"))</f>
        <v>Basic   $</v>
      </c>
      <c r="T825">
        <f>COUNTIF(Table1[Sales Month],Table1[[#This Row],[Sales Month]])</f>
        <v>104</v>
      </c>
    </row>
    <row r="826" spans="1:20" x14ac:dyDescent="0.2">
      <c r="A826">
        <v>100073</v>
      </c>
      <c r="B826" t="s">
        <v>3</v>
      </c>
      <c r="F826">
        <v>0</v>
      </c>
      <c r="G826">
        <v>3</v>
      </c>
      <c r="H826" s="1">
        <v>44013</v>
      </c>
      <c r="I826" s="1">
        <v>44378</v>
      </c>
      <c r="J826">
        <v>12</v>
      </c>
      <c r="K826">
        <v>0</v>
      </c>
      <c r="L826" s="1">
        <v>44075</v>
      </c>
      <c r="M826">
        <v>0</v>
      </c>
      <c r="N826" s="8" cm="1">
        <f t="array" ref="N826">_xlfn.SWITCH(Table1[[#This Row],[Subscription Type]],"Basic",10,"Premium",10,"Business",25,"Enterprise",27)</f>
        <v>10</v>
      </c>
      <c r="O826" s="9">
        <f>IF(Table1[[#This Row],[Number of Users]]-Table1[[#This Row],[Licenses Bought]]&lt;0, 0, Table1[[#This Row],[Number of Users]]-Table1[[#This Row],[Licenses Bought]])</f>
        <v>3</v>
      </c>
      <c r="P826" s="8">
        <f>Table1[[#This Row],[Upsell $ Per Non-Paying User]] * Table1[[#This Row],[Non-Paying Users]]</f>
        <v>30</v>
      </c>
      <c r="Q826">
        <f>IF(Table1[[#This Row],[Sales Month]]=MAX(Table1[Sales Month]),Table1[[#This Row],[Upsell $ Per Non-Paying User]]*Table1[[#This Row],[Non-Paying Users]],0)</f>
        <v>0</v>
      </c>
      <c r="R826" t="str" cm="1">
        <f t="array" ref="R826">_xlfn.IFS(Table1[[#This Row],[Current Upsell $]]=0," ",Table1[[#This Row],[Current Upsell $]]&gt;=400,"High",Table1[[#This Row],[Current Upsell $]]&gt;=100,"Medium",Table1[[#This Row],[Current Upsell $]]&lt;100,"Low")</f>
        <v xml:space="preserve"> </v>
      </c>
      <c r="S826" t="str">
        <f>_xlfn.CONCAT(Table1[[#This Row],[Subscription Type]]," ",Table1[[#This Row],[Upsell Priorities ]], " ",TEXT(Table1[[#This Row],[Current Upsell $]],"$#,#"))</f>
        <v>Basic   $</v>
      </c>
      <c r="T826">
        <f>COUNTIF(Table1[Sales Month],Table1[[#This Row],[Sales Month]])</f>
        <v>137</v>
      </c>
    </row>
    <row r="827" spans="1:20" x14ac:dyDescent="0.2">
      <c r="A827">
        <v>100073</v>
      </c>
      <c r="B827" t="s">
        <v>3</v>
      </c>
      <c r="F827">
        <v>0</v>
      </c>
      <c r="G827">
        <v>3</v>
      </c>
      <c r="H827" s="1">
        <v>44013</v>
      </c>
      <c r="I827" s="1">
        <v>44378</v>
      </c>
      <c r="J827">
        <v>12</v>
      </c>
      <c r="K827">
        <v>0</v>
      </c>
      <c r="L827" s="1">
        <v>44105</v>
      </c>
      <c r="M827">
        <v>0</v>
      </c>
      <c r="N827" s="8" cm="1">
        <f t="array" ref="N827">_xlfn.SWITCH(Table1[[#This Row],[Subscription Type]],"Basic",10,"Premium",10,"Business",25,"Enterprise",27)</f>
        <v>10</v>
      </c>
      <c r="O827" s="9">
        <f>IF(Table1[[#This Row],[Number of Users]]-Table1[[#This Row],[Licenses Bought]]&lt;0, 0, Table1[[#This Row],[Number of Users]]-Table1[[#This Row],[Licenses Bought]])</f>
        <v>3</v>
      </c>
      <c r="P827" s="8">
        <f>Table1[[#This Row],[Upsell $ Per Non-Paying User]] * Table1[[#This Row],[Non-Paying Users]]</f>
        <v>30</v>
      </c>
      <c r="Q827">
        <f>IF(Table1[[#This Row],[Sales Month]]=MAX(Table1[Sales Month]),Table1[[#This Row],[Upsell $ Per Non-Paying User]]*Table1[[#This Row],[Non-Paying Users]],0)</f>
        <v>0</v>
      </c>
      <c r="R827" t="str" cm="1">
        <f t="array" ref="R827">_xlfn.IFS(Table1[[#This Row],[Current Upsell $]]=0," ",Table1[[#This Row],[Current Upsell $]]&gt;=400,"High",Table1[[#This Row],[Current Upsell $]]&gt;=100,"Medium",Table1[[#This Row],[Current Upsell $]]&lt;100,"Low")</f>
        <v xml:space="preserve"> </v>
      </c>
      <c r="S827" t="str">
        <f>_xlfn.CONCAT(Table1[[#This Row],[Subscription Type]]," ",Table1[[#This Row],[Upsell Priorities ]], " ",TEXT(Table1[[#This Row],[Current Upsell $]],"$#,#"))</f>
        <v>Basic   $</v>
      </c>
      <c r="T827">
        <f>COUNTIF(Table1[Sales Month],Table1[[#This Row],[Sales Month]])</f>
        <v>147</v>
      </c>
    </row>
    <row r="828" spans="1:20" x14ac:dyDescent="0.2">
      <c r="A828">
        <v>100073</v>
      </c>
      <c r="B828" t="s">
        <v>3</v>
      </c>
      <c r="F828">
        <v>0</v>
      </c>
      <c r="G828">
        <v>3</v>
      </c>
      <c r="H828" s="1">
        <v>44013</v>
      </c>
      <c r="I828" s="1">
        <v>44378</v>
      </c>
      <c r="J828">
        <v>12</v>
      </c>
      <c r="K828">
        <v>0</v>
      </c>
      <c r="L828" s="1">
        <v>44136</v>
      </c>
      <c r="M828">
        <v>0</v>
      </c>
      <c r="N828" s="8" cm="1">
        <f t="array" ref="N828">_xlfn.SWITCH(Table1[[#This Row],[Subscription Type]],"Basic",10,"Premium",10,"Business",25,"Enterprise",27)</f>
        <v>10</v>
      </c>
      <c r="O828" s="9">
        <f>IF(Table1[[#This Row],[Number of Users]]-Table1[[#This Row],[Licenses Bought]]&lt;0, 0, Table1[[#This Row],[Number of Users]]-Table1[[#This Row],[Licenses Bought]])</f>
        <v>3</v>
      </c>
      <c r="P828" s="8">
        <f>Table1[[#This Row],[Upsell $ Per Non-Paying User]] * Table1[[#This Row],[Non-Paying Users]]</f>
        <v>30</v>
      </c>
      <c r="Q828">
        <f>IF(Table1[[#This Row],[Sales Month]]=MAX(Table1[Sales Month]),Table1[[#This Row],[Upsell $ Per Non-Paying User]]*Table1[[#This Row],[Non-Paying Users]],0)</f>
        <v>0</v>
      </c>
      <c r="R828" t="str" cm="1">
        <f t="array" ref="R828">_xlfn.IFS(Table1[[#This Row],[Current Upsell $]]=0," ",Table1[[#This Row],[Current Upsell $]]&gt;=400,"High",Table1[[#This Row],[Current Upsell $]]&gt;=100,"Medium",Table1[[#This Row],[Current Upsell $]]&lt;100,"Low")</f>
        <v xml:space="preserve"> </v>
      </c>
      <c r="S828" t="str">
        <f>_xlfn.CONCAT(Table1[[#This Row],[Subscription Type]]," ",Table1[[#This Row],[Upsell Priorities ]], " ",TEXT(Table1[[#This Row],[Current Upsell $]],"$#,#"))</f>
        <v>Basic   $</v>
      </c>
      <c r="T828">
        <f>COUNTIF(Table1[Sales Month],Table1[[#This Row],[Sales Month]])</f>
        <v>146</v>
      </c>
    </row>
    <row r="829" spans="1:20" x14ac:dyDescent="0.2">
      <c r="A829">
        <v>100073</v>
      </c>
      <c r="B829" t="s">
        <v>3</v>
      </c>
      <c r="F829">
        <v>0</v>
      </c>
      <c r="G829">
        <v>3</v>
      </c>
      <c r="H829" s="1">
        <v>44013</v>
      </c>
      <c r="I829" s="1">
        <v>44378</v>
      </c>
      <c r="J829">
        <v>12</v>
      </c>
      <c r="K829">
        <v>0</v>
      </c>
      <c r="L829" s="1">
        <v>44166</v>
      </c>
      <c r="M829">
        <v>0</v>
      </c>
      <c r="N829" s="8" cm="1">
        <f t="array" ref="N829">_xlfn.SWITCH(Table1[[#This Row],[Subscription Type]],"Basic",10,"Premium",10,"Business",25,"Enterprise",27)</f>
        <v>10</v>
      </c>
      <c r="O829" s="9">
        <f>IF(Table1[[#This Row],[Number of Users]]-Table1[[#This Row],[Licenses Bought]]&lt;0, 0, Table1[[#This Row],[Number of Users]]-Table1[[#This Row],[Licenses Bought]])</f>
        <v>3</v>
      </c>
      <c r="P829" s="8">
        <f>Table1[[#This Row],[Upsell $ Per Non-Paying User]] * Table1[[#This Row],[Non-Paying Users]]</f>
        <v>30</v>
      </c>
      <c r="Q829">
        <f>IF(Table1[[#This Row],[Sales Month]]=MAX(Table1[Sales Month]),Table1[[#This Row],[Upsell $ Per Non-Paying User]]*Table1[[#This Row],[Non-Paying Users]],0)</f>
        <v>0</v>
      </c>
      <c r="R829" t="str" cm="1">
        <f t="array" ref="R829">_xlfn.IFS(Table1[[#This Row],[Current Upsell $]]=0," ",Table1[[#This Row],[Current Upsell $]]&gt;=400,"High",Table1[[#This Row],[Current Upsell $]]&gt;=100,"Medium",Table1[[#This Row],[Current Upsell $]]&lt;100,"Low")</f>
        <v xml:space="preserve"> </v>
      </c>
      <c r="S829" t="str">
        <f>_xlfn.CONCAT(Table1[[#This Row],[Subscription Type]]," ",Table1[[#This Row],[Upsell Priorities ]], " ",TEXT(Table1[[#This Row],[Current Upsell $]],"$#,#"))</f>
        <v>Basic   $</v>
      </c>
      <c r="T829">
        <f>COUNTIF(Table1[Sales Month],Table1[[#This Row],[Sales Month]])</f>
        <v>153</v>
      </c>
    </row>
    <row r="830" spans="1:20" x14ac:dyDescent="0.2">
      <c r="A830">
        <v>100073</v>
      </c>
      <c r="B830" t="s">
        <v>3</v>
      </c>
      <c r="F830">
        <v>0</v>
      </c>
      <c r="G830">
        <v>3</v>
      </c>
      <c r="H830" s="1">
        <v>44013</v>
      </c>
      <c r="I830" s="1">
        <v>44378</v>
      </c>
      <c r="J830">
        <v>12</v>
      </c>
      <c r="K830">
        <v>0</v>
      </c>
      <c r="L830" s="1">
        <v>44197</v>
      </c>
      <c r="M830">
        <v>0</v>
      </c>
      <c r="N830" s="8" cm="1">
        <f t="array" ref="N830">_xlfn.SWITCH(Table1[[#This Row],[Subscription Type]],"Basic",10,"Premium",10,"Business",25,"Enterprise",27)</f>
        <v>10</v>
      </c>
      <c r="O830" s="9">
        <f>IF(Table1[[#This Row],[Number of Users]]-Table1[[#This Row],[Licenses Bought]]&lt;0, 0, Table1[[#This Row],[Number of Users]]-Table1[[#This Row],[Licenses Bought]])</f>
        <v>3</v>
      </c>
      <c r="P830" s="8">
        <f>Table1[[#This Row],[Upsell $ Per Non-Paying User]] * Table1[[#This Row],[Non-Paying Users]]</f>
        <v>30</v>
      </c>
      <c r="Q830">
        <f>IF(Table1[[#This Row],[Sales Month]]=MAX(Table1[Sales Month]),Table1[[#This Row],[Upsell $ Per Non-Paying User]]*Table1[[#This Row],[Non-Paying Users]],0)</f>
        <v>0</v>
      </c>
      <c r="R830" t="str" cm="1">
        <f t="array" ref="R830">_xlfn.IFS(Table1[[#This Row],[Current Upsell $]]=0," ",Table1[[#This Row],[Current Upsell $]]&gt;=400,"High",Table1[[#This Row],[Current Upsell $]]&gt;=100,"Medium",Table1[[#This Row],[Current Upsell $]]&lt;100,"Low")</f>
        <v xml:space="preserve"> </v>
      </c>
      <c r="S830" t="str">
        <f>_xlfn.CONCAT(Table1[[#This Row],[Subscription Type]]," ",Table1[[#This Row],[Upsell Priorities ]], " ",TEXT(Table1[[#This Row],[Current Upsell $]],"$#,#"))</f>
        <v>Basic   $</v>
      </c>
      <c r="T830">
        <f>COUNTIF(Table1[Sales Month],Table1[[#This Row],[Sales Month]])</f>
        <v>158</v>
      </c>
    </row>
    <row r="831" spans="1:20" x14ac:dyDescent="0.2">
      <c r="A831">
        <v>100073</v>
      </c>
      <c r="B831" t="s">
        <v>3</v>
      </c>
      <c r="F831">
        <v>0</v>
      </c>
      <c r="G831">
        <v>3</v>
      </c>
      <c r="H831" s="1">
        <v>44013</v>
      </c>
      <c r="I831" s="1">
        <v>44378</v>
      </c>
      <c r="J831">
        <v>12</v>
      </c>
      <c r="K831">
        <v>0</v>
      </c>
      <c r="L831" s="1">
        <v>44228</v>
      </c>
      <c r="M831">
        <v>0</v>
      </c>
      <c r="N831" s="8" cm="1">
        <f t="array" ref="N831">_xlfn.SWITCH(Table1[[#This Row],[Subscription Type]],"Basic",10,"Premium",10,"Business",25,"Enterprise",27)</f>
        <v>10</v>
      </c>
      <c r="O831" s="9">
        <f>IF(Table1[[#This Row],[Number of Users]]-Table1[[#This Row],[Licenses Bought]]&lt;0, 0, Table1[[#This Row],[Number of Users]]-Table1[[#This Row],[Licenses Bought]])</f>
        <v>3</v>
      </c>
      <c r="P831" s="8">
        <f>Table1[[#This Row],[Upsell $ Per Non-Paying User]] * Table1[[#This Row],[Non-Paying Users]]</f>
        <v>30</v>
      </c>
      <c r="Q831">
        <f>IF(Table1[[#This Row],[Sales Month]]=MAX(Table1[Sales Month]),Table1[[#This Row],[Upsell $ Per Non-Paying User]]*Table1[[#This Row],[Non-Paying Users]],0)</f>
        <v>0</v>
      </c>
      <c r="R831" t="str" cm="1">
        <f t="array" ref="R831">_xlfn.IFS(Table1[[#This Row],[Current Upsell $]]=0," ",Table1[[#This Row],[Current Upsell $]]&gt;=400,"High",Table1[[#This Row],[Current Upsell $]]&gt;=100,"Medium",Table1[[#This Row],[Current Upsell $]]&lt;100,"Low")</f>
        <v xml:space="preserve"> </v>
      </c>
      <c r="S831" t="str">
        <f>_xlfn.CONCAT(Table1[[#This Row],[Subscription Type]]," ",Table1[[#This Row],[Upsell Priorities ]], " ",TEXT(Table1[[#This Row],[Current Upsell $]],"$#,#"))</f>
        <v>Basic   $</v>
      </c>
      <c r="T831">
        <f>COUNTIF(Table1[Sales Month],Table1[[#This Row],[Sales Month]])</f>
        <v>175</v>
      </c>
    </row>
    <row r="832" spans="1:20" x14ac:dyDescent="0.2">
      <c r="A832">
        <v>100073</v>
      </c>
      <c r="B832" t="s">
        <v>3</v>
      </c>
      <c r="F832">
        <v>0</v>
      </c>
      <c r="G832">
        <v>3</v>
      </c>
      <c r="H832" s="1">
        <v>44013</v>
      </c>
      <c r="I832" s="1">
        <v>44378</v>
      </c>
      <c r="J832">
        <v>12</v>
      </c>
      <c r="K832">
        <v>0</v>
      </c>
      <c r="L832" s="1">
        <v>44256</v>
      </c>
      <c r="M832">
        <v>0</v>
      </c>
      <c r="N832" s="8" cm="1">
        <f t="array" ref="N832">_xlfn.SWITCH(Table1[[#This Row],[Subscription Type]],"Basic",10,"Premium",10,"Business",25,"Enterprise",27)</f>
        <v>10</v>
      </c>
      <c r="O832" s="9">
        <f>IF(Table1[[#This Row],[Number of Users]]-Table1[[#This Row],[Licenses Bought]]&lt;0, 0, Table1[[#This Row],[Number of Users]]-Table1[[#This Row],[Licenses Bought]])</f>
        <v>3</v>
      </c>
      <c r="P832" s="8">
        <f>Table1[[#This Row],[Upsell $ Per Non-Paying User]] * Table1[[#This Row],[Non-Paying Users]]</f>
        <v>30</v>
      </c>
      <c r="Q832">
        <f>IF(Table1[[#This Row],[Sales Month]]=MAX(Table1[Sales Month]),Table1[[#This Row],[Upsell $ Per Non-Paying User]]*Table1[[#This Row],[Non-Paying Users]],0)</f>
        <v>0</v>
      </c>
      <c r="R832" t="str" cm="1">
        <f t="array" ref="R832">_xlfn.IFS(Table1[[#This Row],[Current Upsell $]]=0," ",Table1[[#This Row],[Current Upsell $]]&gt;=400,"High",Table1[[#This Row],[Current Upsell $]]&gt;=100,"Medium",Table1[[#This Row],[Current Upsell $]]&lt;100,"Low")</f>
        <v xml:space="preserve"> </v>
      </c>
      <c r="S832" t="str">
        <f>_xlfn.CONCAT(Table1[[#This Row],[Subscription Type]]," ",Table1[[#This Row],[Upsell Priorities ]], " ",TEXT(Table1[[#This Row],[Current Upsell $]],"$#,#"))</f>
        <v>Basic   $</v>
      </c>
      <c r="T832">
        <f>COUNTIF(Table1[Sales Month],Table1[[#This Row],[Sales Month]])</f>
        <v>194</v>
      </c>
    </row>
    <row r="833" spans="1:20" x14ac:dyDescent="0.2">
      <c r="A833">
        <v>100073</v>
      </c>
      <c r="B833" t="s">
        <v>3</v>
      </c>
      <c r="F833">
        <v>0</v>
      </c>
      <c r="G833">
        <v>3</v>
      </c>
      <c r="H833" s="1">
        <v>44013</v>
      </c>
      <c r="I833" s="1">
        <v>44378</v>
      </c>
      <c r="J833">
        <v>12</v>
      </c>
      <c r="K833">
        <v>0</v>
      </c>
      <c r="L833" s="1">
        <v>44287</v>
      </c>
      <c r="M833">
        <v>0</v>
      </c>
      <c r="N833" s="8" cm="1">
        <f t="array" ref="N833">_xlfn.SWITCH(Table1[[#This Row],[Subscription Type]],"Basic",10,"Premium",10,"Business",25,"Enterprise",27)</f>
        <v>10</v>
      </c>
      <c r="O833" s="9">
        <f>IF(Table1[[#This Row],[Number of Users]]-Table1[[#This Row],[Licenses Bought]]&lt;0, 0, Table1[[#This Row],[Number of Users]]-Table1[[#This Row],[Licenses Bought]])</f>
        <v>3</v>
      </c>
      <c r="P833" s="8">
        <f>Table1[[#This Row],[Upsell $ Per Non-Paying User]] * Table1[[#This Row],[Non-Paying Users]]</f>
        <v>30</v>
      </c>
      <c r="Q833">
        <f>IF(Table1[[#This Row],[Sales Month]]=MAX(Table1[Sales Month]),Table1[[#This Row],[Upsell $ Per Non-Paying User]]*Table1[[#This Row],[Non-Paying Users]],0)</f>
        <v>0</v>
      </c>
      <c r="R833" t="str" cm="1">
        <f t="array" ref="R833">_xlfn.IFS(Table1[[#This Row],[Current Upsell $]]=0," ",Table1[[#This Row],[Current Upsell $]]&gt;=400,"High",Table1[[#This Row],[Current Upsell $]]&gt;=100,"Medium",Table1[[#This Row],[Current Upsell $]]&lt;100,"Low")</f>
        <v xml:space="preserve"> </v>
      </c>
      <c r="S833" t="str">
        <f>_xlfn.CONCAT(Table1[[#This Row],[Subscription Type]]," ",Table1[[#This Row],[Upsell Priorities ]], " ",TEXT(Table1[[#This Row],[Current Upsell $]],"$#,#"))</f>
        <v>Basic   $</v>
      </c>
      <c r="T833">
        <f>COUNTIF(Table1[Sales Month],Table1[[#This Row],[Sales Month]])</f>
        <v>208</v>
      </c>
    </row>
    <row r="834" spans="1:20" x14ac:dyDescent="0.2">
      <c r="A834">
        <v>100073</v>
      </c>
      <c r="B834" t="s">
        <v>3</v>
      </c>
      <c r="F834">
        <v>0</v>
      </c>
      <c r="G834">
        <v>3</v>
      </c>
      <c r="H834" s="1">
        <v>44013</v>
      </c>
      <c r="I834" s="1">
        <v>44378</v>
      </c>
      <c r="J834">
        <v>12</v>
      </c>
      <c r="K834">
        <v>0</v>
      </c>
      <c r="L834" s="1">
        <v>44317</v>
      </c>
      <c r="M834">
        <v>0</v>
      </c>
      <c r="N834" s="8" cm="1">
        <f t="array" ref="N834">_xlfn.SWITCH(Table1[[#This Row],[Subscription Type]],"Basic",10,"Premium",10,"Business",25,"Enterprise",27)</f>
        <v>10</v>
      </c>
      <c r="O834" s="9">
        <f>IF(Table1[[#This Row],[Number of Users]]-Table1[[#This Row],[Licenses Bought]]&lt;0, 0, Table1[[#This Row],[Number of Users]]-Table1[[#This Row],[Licenses Bought]])</f>
        <v>3</v>
      </c>
      <c r="P834" s="8">
        <f>Table1[[#This Row],[Upsell $ Per Non-Paying User]] * Table1[[#This Row],[Non-Paying Users]]</f>
        <v>30</v>
      </c>
      <c r="Q834">
        <f>IF(Table1[[#This Row],[Sales Month]]=MAX(Table1[Sales Month]),Table1[[#This Row],[Upsell $ Per Non-Paying User]]*Table1[[#This Row],[Non-Paying Users]],0)</f>
        <v>0</v>
      </c>
      <c r="R834" t="str" cm="1">
        <f t="array" ref="R834">_xlfn.IFS(Table1[[#This Row],[Current Upsell $]]=0," ",Table1[[#This Row],[Current Upsell $]]&gt;=400,"High",Table1[[#This Row],[Current Upsell $]]&gt;=100,"Medium",Table1[[#This Row],[Current Upsell $]]&lt;100,"Low")</f>
        <v xml:space="preserve"> </v>
      </c>
      <c r="S834" t="str">
        <f>_xlfn.CONCAT(Table1[[#This Row],[Subscription Type]]," ",Table1[[#This Row],[Upsell Priorities ]], " ",TEXT(Table1[[#This Row],[Current Upsell $]],"$#,#"))</f>
        <v>Basic   $</v>
      </c>
      <c r="T834">
        <f>COUNTIF(Table1[Sales Month],Table1[[#This Row],[Sales Month]])</f>
        <v>249</v>
      </c>
    </row>
    <row r="835" spans="1:20" x14ac:dyDescent="0.2">
      <c r="A835">
        <v>100073</v>
      </c>
      <c r="B835" t="s">
        <v>3</v>
      </c>
      <c r="F835">
        <v>0</v>
      </c>
      <c r="G835">
        <v>3</v>
      </c>
      <c r="H835" s="1">
        <v>44013</v>
      </c>
      <c r="I835" s="1">
        <v>44378</v>
      </c>
      <c r="J835">
        <v>12</v>
      </c>
      <c r="K835">
        <v>0</v>
      </c>
      <c r="L835" s="1">
        <v>44348</v>
      </c>
      <c r="M835">
        <v>0</v>
      </c>
      <c r="N835" s="8" cm="1">
        <f t="array" ref="N835">_xlfn.SWITCH(Table1[[#This Row],[Subscription Type]],"Basic",10,"Premium",10,"Business",25,"Enterprise",27)</f>
        <v>10</v>
      </c>
      <c r="O835" s="9">
        <f>IF(Table1[[#This Row],[Number of Users]]-Table1[[#This Row],[Licenses Bought]]&lt;0, 0, Table1[[#This Row],[Number of Users]]-Table1[[#This Row],[Licenses Bought]])</f>
        <v>3</v>
      </c>
      <c r="P835" s="8">
        <f>Table1[[#This Row],[Upsell $ Per Non-Paying User]] * Table1[[#This Row],[Non-Paying Users]]</f>
        <v>30</v>
      </c>
      <c r="Q835">
        <f>IF(Table1[[#This Row],[Sales Month]]=MAX(Table1[Sales Month]),Table1[[#This Row],[Upsell $ Per Non-Paying User]]*Table1[[#This Row],[Non-Paying Users]],0)</f>
        <v>30</v>
      </c>
      <c r="R835" t="str" cm="1">
        <f t="array" ref="R835">_xlfn.IFS(Table1[[#This Row],[Current Upsell $]]=0," ",Table1[[#This Row],[Current Upsell $]]&gt;=400,"High",Table1[[#This Row],[Current Upsell $]]&gt;=100,"Medium",Table1[[#This Row],[Current Upsell $]]&lt;100,"Low")</f>
        <v>Low</v>
      </c>
      <c r="S835" t="str">
        <f>_xlfn.CONCAT(Table1[[#This Row],[Subscription Type]]," ",Table1[[#This Row],[Upsell Priorities ]], " ",TEXT(Table1[[#This Row],[Current Upsell $]],"$#,#"))</f>
        <v>Basic Low $30</v>
      </c>
      <c r="T835">
        <f>COUNTIF(Table1[Sales Month],Table1[[#This Row],[Sales Month]])</f>
        <v>307</v>
      </c>
    </row>
    <row r="836" spans="1:20" x14ac:dyDescent="0.2">
      <c r="A836">
        <v>100074</v>
      </c>
      <c r="B836" t="s">
        <v>3</v>
      </c>
      <c r="D836" s="1"/>
      <c r="E836" s="1"/>
      <c r="F836">
        <v>0</v>
      </c>
      <c r="G836">
        <v>3</v>
      </c>
      <c r="H836" s="1">
        <v>44013</v>
      </c>
      <c r="I836" s="1">
        <v>44378</v>
      </c>
      <c r="J836">
        <v>12</v>
      </c>
      <c r="K836">
        <v>0</v>
      </c>
      <c r="L836" s="1">
        <v>44013</v>
      </c>
      <c r="M836">
        <v>0</v>
      </c>
      <c r="N836" s="8" cm="1">
        <f t="array" ref="N836">_xlfn.SWITCH(Table1[[#This Row],[Subscription Type]],"Basic",10,"Premium",10,"Business",25,"Enterprise",27)</f>
        <v>10</v>
      </c>
      <c r="O836" s="9">
        <f>IF(Table1[[#This Row],[Number of Users]]-Table1[[#This Row],[Licenses Bought]]&lt;0, 0, Table1[[#This Row],[Number of Users]]-Table1[[#This Row],[Licenses Bought]])</f>
        <v>3</v>
      </c>
      <c r="P836" s="8">
        <f>Table1[[#This Row],[Upsell $ Per Non-Paying User]] * Table1[[#This Row],[Non-Paying Users]]</f>
        <v>30</v>
      </c>
      <c r="Q836">
        <f>IF(Table1[[#This Row],[Sales Month]]=MAX(Table1[Sales Month]),Table1[[#This Row],[Upsell $ Per Non-Paying User]]*Table1[[#This Row],[Non-Paying Users]],0)</f>
        <v>0</v>
      </c>
      <c r="R836" t="str" cm="1">
        <f t="array" ref="R836">_xlfn.IFS(Table1[[#This Row],[Current Upsell $]]=0," ",Table1[[#This Row],[Current Upsell $]]&gt;=400,"High",Table1[[#This Row],[Current Upsell $]]&gt;=100,"Medium",Table1[[#This Row],[Current Upsell $]]&lt;100,"Low")</f>
        <v xml:space="preserve"> </v>
      </c>
      <c r="S836" t="str">
        <f>_xlfn.CONCAT(Table1[[#This Row],[Subscription Type]]," ",Table1[[#This Row],[Upsell Priorities ]], " ",TEXT(Table1[[#This Row],[Current Upsell $]],"$#,#"))</f>
        <v>Basic   $</v>
      </c>
      <c r="T836">
        <f>COUNTIF(Table1[Sales Month],Table1[[#This Row],[Sales Month]])</f>
        <v>76</v>
      </c>
    </row>
    <row r="837" spans="1:20" x14ac:dyDescent="0.2">
      <c r="A837">
        <v>100074</v>
      </c>
      <c r="B837" t="s">
        <v>0</v>
      </c>
      <c r="D837" s="1"/>
      <c r="E837" s="1"/>
      <c r="F837">
        <v>2</v>
      </c>
      <c r="G837">
        <v>3</v>
      </c>
      <c r="H837" s="1">
        <v>44013</v>
      </c>
      <c r="I837" s="1">
        <v>44378</v>
      </c>
      <c r="J837">
        <v>12</v>
      </c>
      <c r="K837">
        <v>0</v>
      </c>
      <c r="L837" s="1">
        <v>44044</v>
      </c>
      <c r="M837">
        <v>20</v>
      </c>
      <c r="N837" s="8" cm="1">
        <f t="array" ref="N837">_xlfn.SWITCH(Table1[[#This Row],[Subscription Type]],"Basic",10,"Premium",10,"Business",25,"Enterprise",27)</f>
        <v>10</v>
      </c>
      <c r="O837" s="9">
        <f>IF(Table1[[#This Row],[Number of Users]]-Table1[[#This Row],[Licenses Bought]]&lt;0, 0, Table1[[#This Row],[Number of Users]]-Table1[[#This Row],[Licenses Bought]])</f>
        <v>1</v>
      </c>
      <c r="P837" s="8">
        <f>Table1[[#This Row],[Upsell $ Per Non-Paying User]] * Table1[[#This Row],[Non-Paying Users]]</f>
        <v>10</v>
      </c>
      <c r="Q837">
        <f>IF(Table1[[#This Row],[Sales Month]]=MAX(Table1[Sales Month]),Table1[[#This Row],[Upsell $ Per Non-Paying User]]*Table1[[#This Row],[Non-Paying Users]],0)</f>
        <v>0</v>
      </c>
      <c r="R837" t="str" cm="1">
        <f t="array" ref="R837">_xlfn.IFS(Table1[[#This Row],[Current Upsell $]]=0," ",Table1[[#This Row],[Current Upsell $]]&gt;=400,"High",Table1[[#This Row],[Current Upsell $]]&gt;=100,"Medium",Table1[[#This Row],[Current Upsell $]]&lt;100,"Low")</f>
        <v xml:space="preserve"> </v>
      </c>
      <c r="S837" t="str">
        <f>_xlfn.CONCAT(Table1[[#This Row],[Subscription Type]]," ",Table1[[#This Row],[Upsell Priorities ]], " ",TEXT(Table1[[#This Row],[Current Upsell $]],"$#,#"))</f>
        <v>Premium   $</v>
      </c>
      <c r="T837">
        <f>COUNTIF(Table1[Sales Month],Table1[[#This Row],[Sales Month]])</f>
        <v>104</v>
      </c>
    </row>
    <row r="838" spans="1:20" x14ac:dyDescent="0.2">
      <c r="A838">
        <v>100074</v>
      </c>
      <c r="B838" t="s">
        <v>0</v>
      </c>
      <c r="D838" s="1"/>
      <c r="E838" s="1"/>
      <c r="F838">
        <v>2</v>
      </c>
      <c r="G838">
        <v>3</v>
      </c>
      <c r="H838" s="1">
        <v>44013</v>
      </c>
      <c r="I838" s="1">
        <v>44378</v>
      </c>
      <c r="J838">
        <v>12</v>
      </c>
      <c r="K838">
        <v>0</v>
      </c>
      <c r="L838" s="1">
        <v>44075</v>
      </c>
      <c r="M838">
        <v>20</v>
      </c>
      <c r="N838" s="8" cm="1">
        <f t="array" ref="N838">_xlfn.SWITCH(Table1[[#This Row],[Subscription Type]],"Basic",10,"Premium",10,"Business",25,"Enterprise",27)</f>
        <v>10</v>
      </c>
      <c r="O838" s="9">
        <f>IF(Table1[[#This Row],[Number of Users]]-Table1[[#This Row],[Licenses Bought]]&lt;0, 0, Table1[[#This Row],[Number of Users]]-Table1[[#This Row],[Licenses Bought]])</f>
        <v>1</v>
      </c>
      <c r="P838" s="8">
        <f>Table1[[#This Row],[Upsell $ Per Non-Paying User]] * Table1[[#This Row],[Non-Paying Users]]</f>
        <v>10</v>
      </c>
      <c r="Q838">
        <f>IF(Table1[[#This Row],[Sales Month]]=MAX(Table1[Sales Month]),Table1[[#This Row],[Upsell $ Per Non-Paying User]]*Table1[[#This Row],[Non-Paying Users]],0)</f>
        <v>0</v>
      </c>
      <c r="R838" t="str" cm="1">
        <f t="array" ref="R838">_xlfn.IFS(Table1[[#This Row],[Current Upsell $]]=0," ",Table1[[#This Row],[Current Upsell $]]&gt;=400,"High",Table1[[#This Row],[Current Upsell $]]&gt;=100,"Medium",Table1[[#This Row],[Current Upsell $]]&lt;100,"Low")</f>
        <v xml:space="preserve"> </v>
      </c>
      <c r="S838" t="str">
        <f>_xlfn.CONCAT(Table1[[#This Row],[Subscription Type]]," ",Table1[[#This Row],[Upsell Priorities ]], " ",TEXT(Table1[[#This Row],[Current Upsell $]],"$#,#"))</f>
        <v>Premium   $</v>
      </c>
      <c r="T838">
        <f>COUNTIF(Table1[Sales Month],Table1[[#This Row],[Sales Month]])</f>
        <v>137</v>
      </c>
    </row>
    <row r="839" spans="1:20" x14ac:dyDescent="0.2">
      <c r="A839">
        <v>100074</v>
      </c>
      <c r="B839" t="s">
        <v>0</v>
      </c>
      <c r="D839" s="1"/>
      <c r="E839" s="1"/>
      <c r="F839">
        <v>2</v>
      </c>
      <c r="G839">
        <v>2</v>
      </c>
      <c r="H839" s="1">
        <v>44013</v>
      </c>
      <c r="I839" s="1">
        <v>44378</v>
      </c>
      <c r="J839">
        <v>12</v>
      </c>
      <c r="K839">
        <v>0</v>
      </c>
      <c r="L839" s="1">
        <v>44105</v>
      </c>
      <c r="M839">
        <v>20</v>
      </c>
      <c r="N839" s="8" cm="1">
        <f t="array" ref="N839">_xlfn.SWITCH(Table1[[#This Row],[Subscription Type]],"Basic",10,"Premium",10,"Business",25,"Enterprise",27)</f>
        <v>10</v>
      </c>
      <c r="O839" s="9">
        <f>IF(Table1[[#This Row],[Number of Users]]-Table1[[#This Row],[Licenses Bought]]&lt;0, 0, Table1[[#This Row],[Number of Users]]-Table1[[#This Row],[Licenses Bought]])</f>
        <v>0</v>
      </c>
      <c r="P839" s="8">
        <f>Table1[[#This Row],[Upsell $ Per Non-Paying User]] * Table1[[#This Row],[Non-Paying Users]]</f>
        <v>0</v>
      </c>
      <c r="Q839">
        <f>IF(Table1[[#This Row],[Sales Month]]=MAX(Table1[Sales Month]),Table1[[#This Row],[Upsell $ Per Non-Paying User]]*Table1[[#This Row],[Non-Paying Users]],0)</f>
        <v>0</v>
      </c>
      <c r="R839" t="str" cm="1">
        <f t="array" ref="R839">_xlfn.IFS(Table1[[#This Row],[Current Upsell $]]=0," ",Table1[[#This Row],[Current Upsell $]]&gt;=400,"High",Table1[[#This Row],[Current Upsell $]]&gt;=100,"Medium",Table1[[#This Row],[Current Upsell $]]&lt;100,"Low")</f>
        <v xml:space="preserve"> </v>
      </c>
      <c r="S839" t="str">
        <f>_xlfn.CONCAT(Table1[[#This Row],[Subscription Type]]," ",Table1[[#This Row],[Upsell Priorities ]], " ",TEXT(Table1[[#This Row],[Current Upsell $]],"$#,#"))</f>
        <v>Premium   $</v>
      </c>
      <c r="T839">
        <f>COUNTIF(Table1[Sales Month],Table1[[#This Row],[Sales Month]])</f>
        <v>147</v>
      </c>
    </row>
    <row r="840" spans="1:20" x14ac:dyDescent="0.2">
      <c r="A840">
        <v>100074</v>
      </c>
      <c r="B840" t="s">
        <v>0</v>
      </c>
      <c r="D840" s="1"/>
      <c r="E840" s="1"/>
      <c r="F840">
        <v>2</v>
      </c>
      <c r="G840">
        <v>3</v>
      </c>
      <c r="H840" s="1">
        <v>44013</v>
      </c>
      <c r="I840" s="1">
        <v>44378</v>
      </c>
      <c r="J840">
        <v>12</v>
      </c>
      <c r="K840">
        <v>0</v>
      </c>
      <c r="L840" s="1">
        <v>44136</v>
      </c>
      <c r="M840">
        <v>20</v>
      </c>
      <c r="N840" s="8" cm="1">
        <f t="array" ref="N840">_xlfn.SWITCH(Table1[[#This Row],[Subscription Type]],"Basic",10,"Premium",10,"Business",25,"Enterprise",27)</f>
        <v>10</v>
      </c>
      <c r="O840" s="9">
        <f>IF(Table1[[#This Row],[Number of Users]]-Table1[[#This Row],[Licenses Bought]]&lt;0, 0, Table1[[#This Row],[Number of Users]]-Table1[[#This Row],[Licenses Bought]])</f>
        <v>1</v>
      </c>
      <c r="P840" s="8">
        <f>Table1[[#This Row],[Upsell $ Per Non-Paying User]] * Table1[[#This Row],[Non-Paying Users]]</f>
        <v>10</v>
      </c>
      <c r="Q840">
        <f>IF(Table1[[#This Row],[Sales Month]]=MAX(Table1[Sales Month]),Table1[[#This Row],[Upsell $ Per Non-Paying User]]*Table1[[#This Row],[Non-Paying Users]],0)</f>
        <v>0</v>
      </c>
      <c r="R840" t="str" cm="1">
        <f t="array" ref="R840">_xlfn.IFS(Table1[[#This Row],[Current Upsell $]]=0," ",Table1[[#This Row],[Current Upsell $]]&gt;=400,"High",Table1[[#This Row],[Current Upsell $]]&gt;=100,"Medium",Table1[[#This Row],[Current Upsell $]]&lt;100,"Low")</f>
        <v xml:space="preserve"> </v>
      </c>
      <c r="S840" t="str">
        <f>_xlfn.CONCAT(Table1[[#This Row],[Subscription Type]]," ",Table1[[#This Row],[Upsell Priorities ]], " ",TEXT(Table1[[#This Row],[Current Upsell $]],"$#,#"))</f>
        <v>Premium   $</v>
      </c>
      <c r="T840">
        <f>COUNTIF(Table1[Sales Month],Table1[[#This Row],[Sales Month]])</f>
        <v>146</v>
      </c>
    </row>
    <row r="841" spans="1:20" x14ac:dyDescent="0.2">
      <c r="A841">
        <v>100074</v>
      </c>
      <c r="B841" t="s">
        <v>0</v>
      </c>
      <c r="D841" s="1"/>
      <c r="E841" s="1"/>
      <c r="F841">
        <v>2</v>
      </c>
      <c r="G841">
        <v>3</v>
      </c>
      <c r="H841" s="1">
        <v>44013</v>
      </c>
      <c r="I841" s="1">
        <v>44378</v>
      </c>
      <c r="J841">
        <v>12</v>
      </c>
      <c r="K841">
        <v>0</v>
      </c>
      <c r="L841" s="1">
        <v>44166</v>
      </c>
      <c r="M841">
        <v>20</v>
      </c>
      <c r="N841" s="8" cm="1">
        <f t="array" ref="N841">_xlfn.SWITCH(Table1[[#This Row],[Subscription Type]],"Basic",10,"Premium",10,"Business",25,"Enterprise",27)</f>
        <v>10</v>
      </c>
      <c r="O841" s="9">
        <f>IF(Table1[[#This Row],[Number of Users]]-Table1[[#This Row],[Licenses Bought]]&lt;0, 0, Table1[[#This Row],[Number of Users]]-Table1[[#This Row],[Licenses Bought]])</f>
        <v>1</v>
      </c>
      <c r="P841" s="8">
        <f>Table1[[#This Row],[Upsell $ Per Non-Paying User]] * Table1[[#This Row],[Non-Paying Users]]</f>
        <v>10</v>
      </c>
      <c r="Q841">
        <f>IF(Table1[[#This Row],[Sales Month]]=MAX(Table1[Sales Month]),Table1[[#This Row],[Upsell $ Per Non-Paying User]]*Table1[[#This Row],[Non-Paying Users]],0)</f>
        <v>0</v>
      </c>
      <c r="R841" t="str" cm="1">
        <f t="array" ref="R841">_xlfn.IFS(Table1[[#This Row],[Current Upsell $]]=0," ",Table1[[#This Row],[Current Upsell $]]&gt;=400,"High",Table1[[#This Row],[Current Upsell $]]&gt;=100,"Medium",Table1[[#This Row],[Current Upsell $]]&lt;100,"Low")</f>
        <v xml:space="preserve"> </v>
      </c>
      <c r="S841" t="str">
        <f>_xlfn.CONCAT(Table1[[#This Row],[Subscription Type]]," ",Table1[[#This Row],[Upsell Priorities ]], " ",TEXT(Table1[[#This Row],[Current Upsell $]],"$#,#"))</f>
        <v>Premium   $</v>
      </c>
      <c r="T841">
        <f>COUNTIF(Table1[Sales Month],Table1[[#This Row],[Sales Month]])</f>
        <v>153</v>
      </c>
    </row>
    <row r="842" spans="1:20" x14ac:dyDescent="0.2">
      <c r="A842">
        <v>100074</v>
      </c>
      <c r="B842" t="s">
        <v>0</v>
      </c>
      <c r="D842" s="1"/>
      <c r="E842" s="1"/>
      <c r="F842">
        <v>2</v>
      </c>
      <c r="G842">
        <v>3</v>
      </c>
      <c r="H842" s="1">
        <v>44013</v>
      </c>
      <c r="I842" s="1">
        <v>44378</v>
      </c>
      <c r="J842">
        <v>12</v>
      </c>
      <c r="K842">
        <v>0</v>
      </c>
      <c r="L842" s="1">
        <v>44197</v>
      </c>
      <c r="M842">
        <v>20</v>
      </c>
      <c r="N842" s="8" cm="1">
        <f t="array" ref="N842">_xlfn.SWITCH(Table1[[#This Row],[Subscription Type]],"Basic",10,"Premium",10,"Business",25,"Enterprise",27)</f>
        <v>10</v>
      </c>
      <c r="O842" s="9">
        <f>IF(Table1[[#This Row],[Number of Users]]-Table1[[#This Row],[Licenses Bought]]&lt;0, 0, Table1[[#This Row],[Number of Users]]-Table1[[#This Row],[Licenses Bought]])</f>
        <v>1</v>
      </c>
      <c r="P842" s="8">
        <f>Table1[[#This Row],[Upsell $ Per Non-Paying User]] * Table1[[#This Row],[Non-Paying Users]]</f>
        <v>10</v>
      </c>
      <c r="Q842">
        <f>IF(Table1[[#This Row],[Sales Month]]=MAX(Table1[Sales Month]),Table1[[#This Row],[Upsell $ Per Non-Paying User]]*Table1[[#This Row],[Non-Paying Users]],0)</f>
        <v>0</v>
      </c>
      <c r="R842" t="str" cm="1">
        <f t="array" ref="R842">_xlfn.IFS(Table1[[#This Row],[Current Upsell $]]=0," ",Table1[[#This Row],[Current Upsell $]]&gt;=400,"High",Table1[[#This Row],[Current Upsell $]]&gt;=100,"Medium",Table1[[#This Row],[Current Upsell $]]&lt;100,"Low")</f>
        <v xml:space="preserve"> </v>
      </c>
      <c r="S842" t="str">
        <f>_xlfn.CONCAT(Table1[[#This Row],[Subscription Type]]," ",Table1[[#This Row],[Upsell Priorities ]], " ",TEXT(Table1[[#This Row],[Current Upsell $]],"$#,#"))</f>
        <v>Premium   $</v>
      </c>
      <c r="T842">
        <f>COUNTIF(Table1[Sales Month],Table1[[#This Row],[Sales Month]])</f>
        <v>158</v>
      </c>
    </row>
    <row r="843" spans="1:20" x14ac:dyDescent="0.2">
      <c r="A843">
        <v>100074</v>
      </c>
      <c r="B843" t="s">
        <v>0</v>
      </c>
      <c r="D843" s="1"/>
      <c r="E843" s="1"/>
      <c r="F843">
        <v>2</v>
      </c>
      <c r="G843">
        <v>3</v>
      </c>
      <c r="H843" s="1">
        <v>44013</v>
      </c>
      <c r="I843" s="1">
        <v>44378</v>
      </c>
      <c r="J843">
        <v>12</v>
      </c>
      <c r="K843">
        <v>0</v>
      </c>
      <c r="L843" s="1">
        <v>44228</v>
      </c>
      <c r="M843">
        <v>20</v>
      </c>
      <c r="N843" s="8" cm="1">
        <f t="array" ref="N843">_xlfn.SWITCH(Table1[[#This Row],[Subscription Type]],"Basic",10,"Premium",10,"Business",25,"Enterprise",27)</f>
        <v>10</v>
      </c>
      <c r="O843" s="9">
        <f>IF(Table1[[#This Row],[Number of Users]]-Table1[[#This Row],[Licenses Bought]]&lt;0, 0, Table1[[#This Row],[Number of Users]]-Table1[[#This Row],[Licenses Bought]])</f>
        <v>1</v>
      </c>
      <c r="P843" s="8">
        <f>Table1[[#This Row],[Upsell $ Per Non-Paying User]] * Table1[[#This Row],[Non-Paying Users]]</f>
        <v>10</v>
      </c>
      <c r="Q843">
        <f>IF(Table1[[#This Row],[Sales Month]]=MAX(Table1[Sales Month]),Table1[[#This Row],[Upsell $ Per Non-Paying User]]*Table1[[#This Row],[Non-Paying Users]],0)</f>
        <v>0</v>
      </c>
      <c r="R843" t="str" cm="1">
        <f t="array" ref="R843">_xlfn.IFS(Table1[[#This Row],[Current Upsell $]]=0," ",Table1[[#This Row],[Current Upsell $]]&gt;=400,"High",Table1[[#This Row],[Current Upsell $]]&gt;=100,"Medium",Table1[[#This Row],[Current Upsell $]]&lt;100,"Low")</f>
        <v xml:space="preserve"> </v>
      </c>
      <c r="S843" t="str">
        <f>_xlfn.CONCAT(Table1[[#This Row],[Subscription Type]]," ",Table1[[#This Row],[Upsell Priorities ]], " ",TEXT(Table1[[#This Row],[Current Upsell $]],"$#,#"))</f>
        <v>Premium   $</v>
      </c>
      <c r="T843">
        <f>COUNTIF(Table1[Sales Month],Table1[[#This Row],[Sales Month]])</f>
        <v>175</v>
      </c>
    </row>
    <row r="844" spans="1:20" x14ac:dyDescent="0.2">
      <c r="A844">
        <v>100074</v>
      </c>
      <c r="B844" t="s">
        <v>0</v>
      </c>
      <c r="D844" s="1"/>
      <c r="E844" s="1"/>
      <c r="F844">
        <v>2</v>
      </c>
      <c r="G844">
        <v>3</v>
      </c>
      <c r="H844" s="1">
        <v>44013</v>
      </c>
      <c r="I844" s="1">
        <v>44378</v>
      </c>
      <c r="J844">
        <v>12</v>
      </c>
      <c r="K844">
        <v>0</v>
      </c>
      <c r="L844" s="1">
        <v>44256</v>
      </c>
      <c r="M844">
        <v>20</v>
      </c>
      <c r="N844" s="8" cm="1">
        <f t="array" ref="N844">_xlfn.SWITCH(Table1[[#This Row],[Subscription Type]],"Basic",10,"Premium",10,"Business",25,"Enterprise",27)</f>
        <v>10</v>
      </c>
      <c r="O844" s="9">
        <f>IF(Table1[[#This Row],[Number of Users]]-Table1[[#This Row],[Licenses Bought]]&lt;0, 0, Table1[[#This Row],[Number of Users]]-Table1[[#This Row],[Licenses Bought]])</f>
        <v>1</v>
      </c>
      <c r="P844" s="8">
        <f>Table1[[#This Row],[Upsell $ Per Non-Paying User]] * Table1[[#This Row],[Non-Paying Users]]</f>
        <v>10</v>
      </c>
      <c r="Q844">
        <f>IF(Table1[[#This Row],[Sales Month]]=MAX(Table1[Sales Month]),Table1[[#This Row],[Upsell $ Per Non-Paying User]]*Table1[[#This Row],[Non-Paying Users]],0)</f>
        <v>0</v>
      </c>
      <c r="R844" t="str" cm="1">
        <f t="array" ref="R844">_xlfn.IFS(Table1[[#This Row],[Current Upsell $]]=0," ",Table1[[#This Row],[Current Upsell $]]&gt;=400,"High",Table1[[#This Row],[Current Upsell $]]&gt;=100,"Medium",Table1[[#This Row],[Current Upsell $]]&lt;100,"Low")</f>
        <v xml:space="preserve"> </v>
      </c>
      <c r="S844" t="str">
        <f>_xlfn.CONCAT(Table1[[#This Row],[Subscription Type]]," ",Table1[[#This Row],[Upsell Priorities ]], " ",TEXT(Table1[[#This Row],[Current Upsell $]],"$#,#"))</f>
        <v>Premium   $</v>
      </c>
      <c r="T844">
        <f>COUNTIF(Table1[Sales Month],Table1[[#This Row],[Sales Month]])</f>
        <v>194</v>
      </c>
    </row>
    <row r="845" spans="1:20" x14ac:dyDescent="0.2">
      <c r="A845">
        <v>100074</v>
      </c>
      <c r="B845" t="s">
        <v>0</v>
      </c>
      <c r="D845" s="1"/>
      <c r="E845" s="1"/>
      <c r="F845">
        <v>2</v>
      </c>
      <c r="G845">
        <v>3</v>
      </c>
      <c r="H845" s="1">
        <v>44013</v>
      </c>
      <c r="I845" s="1">
        <v>44378</v>
      </c>
      <c r="J845">
        <v>12</v>
      </c>
      <c r="K845">
        <v>0</v>
      </c>
      <c r="L845" s="1">
        <v>44287</v>
      </c>
      <c r="M845">
        <v>20</v>
      </c>
      <c r="N845" s="8" cm="1">
        <f t="array" ref="N845">_xlfn.SWITCH(Table1[[#This Row],[Subscription Type]],"Basic",10,"Premium",10,"Business",25,"Enterprise",27)</f>
        <v>10</v>
      </c>
      <c r="O845" s="9">
        <f>IF(Table1[[#This Row],[Number of Users]]-Table1[[#This Row],[Licenses Bought]]&lt;0, 0, Table1[[#This Row],[Number of Users]]-Table1[[#This Row],[Licenses Bought]])</f>
        <v>1</v>
      </c>
      <c r="P845" s="8">
        <f>Table1[[#This Row],[Upsell $ Per Non-Paying User]] * Table1[[#This Row],[Non-Paying Users]]</f>
        <v>10</v>
      </c>
      <c r="Q845">
        <f>IF(Table1[[#This Row],[Sales Month]]=MAX(Table1[Sales Month]),Table1[[#This Row],[Upsell $ Per Non-Paying User]]*Table1[[#This Row],[Non-Paying Users]],0)</f>
        <v>0</v>
      </c>
      <c r="R845" t="str" cm="1">
        <f t="array" ref="R845">_xlfn.IFS(Table1[[#This Row],[Current Upsell $]]=0," ",Table1[[#This Row],[Current Upsell $]]&gt;=400,"High",Table1[[#This Row],[Current Upsell $]]&gt;=100,"Medium",Table1[[#This Row],[Current Upsell $]]&lt;100,"Low")</f>
        <v xml:space="preserve"> </v>
      </c>
      <c r="S845" t="str">
        <f>_xlfn.CONCAT(Table1[[#This Row],[Subscription Type]]," ",Table1[[#This Row],[Upsell Priorities ]], " ",TEXT(Table1[[#This Row],[Current Upsell $]],"$#,#"))</f>
        <v>Premium   $</v>
      </c>
      <c r="T845">
        <f>COUNTIF(Table1[Sales Month],Table1[[#This Row],[Sales Month]])</f>
        <v>208</v>
      </c>
    </row>
    <row r="846" spans="1:20" x14ac:dyDescent="0.2">
      <c r="A846">
        <v>100074</v>
      </c>
      <c r="B846" t="s">
        <v>0</v>
      </c>
      <c r="D846" s="1"/>
      <c r="E846" s="1"/>
      <c r="F846">
        <v>2</v>
      </c>
      <c r="G846">
        <v>3</v>
      </c>
      <c r="H846" s="1">
        <v>44013</v>
      </c>
      <c r="I846" s="1">
        <v>44378</v>
      </c>
      <c r="J846">
        <v>12</v>
      </c>
      <c r="K846">
        <v>0</v>
      </c>
      <c r="L846" s="1">
        <v>44317</v>
      </c>
      <c r="M846">
        <v>20</v>
      </c>
      <c r="N846" s="8" cm="1">
        <f t="array" ref="N846">_xlfn.SWITCH(Table1[[#This Row],[Subscription Type]],"Basic",10,"Premium",10,"Business",25,"Enterprise",27)</f>
        <v>10</v>
      </c>
      <c r="O846" s="9">
        <f>IF(Table1[[#This Row],[Number of Users]]-Table1[[#This Row],[Licenses Bought]]&lt;0, 0, Table1[[#This Row],[Number of Users]]-Table1[[#This Row],[Licenses Bought]])</f>
        <v>1</v>
      </c>
      <c r="P846" s="8">
        <f>Table1[[#This Row],[Upsell $ Per Non-Paying User]] * Table1[[#This Row],[Non-Paying Users]]</f>
        <v>10</v>
      </c>
      <c r="Q846">
        <f>IF(Table1[[#This Row],[Sales Month]]=MAX(Table1[Sales Month]),Table1[[#This Row],[Upsell $ Per Non-Paying User]]*Table1[[#This Row],[Non-Paying Users]],0)</f>
        <v>0</v>
      </c>
      <c r="R846" t="str" cm="1">
        <f t="array" ref="R846">_xlfn.IFS(Table1[[#This Row],[Current Upsell $]]=0," ",Table1[[#This Row],[Current Upsell $]]&gt;=400,"High",Table1[[#This Row],[Current Upsell $]]&gt;=100,"Medium",Table1[[#This Row],[Current Upsell $]]&lt;100,"Low")</f>
        <v xml:space="preserve"> </v>
      </c>
      <c r="S846" t="str">
        <f>_xlfn.CONCAT(Table1[[#This Row],[Subscription Type]]," ",Table1[[#This Row],[Upsell Priorities ]], " ",TEXT(Table1[[#This Row],[Current Upsell $]],"$#,#"))</f>
        <v>Premium   $</v>
      </c>
      <c r="T846">
        <f>COUNTIF(Table1[Sales Month],Table1[[#This Row],[Sales Month]])</f>
        <v>249</v>
      </c>
    </row>
    <row r="847" spans="1:20" x14ac:dyDescent="0.2">
      <c r="A847">
        <v>100074</v>
      </c>
      <c r="B847" t="s">
        <v>0</v>
      </c>
      <c r="D847" s="1"/>
      <c r="E847" s="1"/>
      <c r="F847">
        <v>2</v>
      </c>
      <c r="G847">
        <v>3</v>
      </c>
      <c r="H847" s="1">
        <v>44013</v>
      </c>
      <c r="I847" s="1">
        <v>44378</v>
      </c>
      <c r="J847">
        <v>12</v>
      </c>
      <c r="K847">
        <v>0</v>
      </c>
      <c r="L847" s="1">
        <v>44348</v>
      </c>
      <c r="M847">
        <v>20</v>
      </c>
      <c r="N847" s="8" cm="1">
        <f t="array" ref="N847">_xlfn.SWITCH(Table1[[#This Row],[Subscription Type]],"Basic",10,"Premium",10,"Business",25,"Enterprise",27)</f>
        <v>10</v>
      </c>
      <c r="O847" s="9">
        <f>IF(Table1[[#This Row],[Number of Users]]-Table1[[#This Row],[Licenses Bought]]&lt;0, 0, Table1[[#This Row],[Number of Users]]-Table1[[#This Row],[Licenses Bought]])</f>
        <v>1</v>
      </c>
      <c r="P847" s="8">
        <f>Table1[[#This Row],[Upsell $ Per Non-Paying User]] * Table1[[#This Row],[Non-Paying Users]]</f>
        <v>10</v>
      </c>
      <c r="Q847">
        <f>IF(Table1[[#This Row],[Sales Month]]=MAX(Table1[Sales Month]),Table1[[#This Row],[Upsell $ Per Non-Paying User]]*Table1[[#This Row],[Non-Paying Users]],0)</f>
        <v>10</v>
      </c>
      <c r="R847" t="str" cm="1">
        <f t="array" ref="R847">_xlfn.IFS(Table1[[#This Row],[Current Upsell $]]=0," ",Table1[[#This Row],[Current Upsell $]]&gt;=400,"High",Table1[[#This Row],[Current Upsell $]]&gt;=100,"Medium",Table1[[#This Row],[Current Upsell $]]&lt;100,"Low")</f>
        <v>Low</v>
      </c>
      <c r="S847" t="str">
        <f>_xlfn.CONCAT(Table1[[#This Row],[Subscription Type]]," ",Table1[[#This Row],[Upsell Priorities ]], " ",TEXT(Table1[[#This Row],[Current Upsell $]],"$#,#"))</f>
        <v>Premium Low $10</v>
      </c>
      <c r="T847">
        <f>COUNTIF(Table1[Sales Month],Table1[[#This Row],[Sales Month]])</f>
        <v>307</v>
      </c>
    </row>
    <row r="848" spans="1:20" x14ac:dyDescent="0.2">
      <c r="A848">
        <v>100075</v>
      </c>
      <c r="B848" t="s">
        <v>3</v>
      </c>
      <c r="F848">
        <v>0</v>
      </c>
      <c r="G848">
        <v>2</v>
      </c>
      <c r="H848" s="1">
        <v>44013</v>
      </c>
      <c r="I848" s="1">
        <v>44105</v>
      </c>
      <c r="J848">
        <v>3</v>
      </c>
      <c r="K848">
        <v>8</v>
      </c>
      <c r="L848" s="1">
        <v>44013</v>
      </c>
      <c r="M848">
        <v>0</v>
      </c>
      <c r="N848" s="8" cm="1">
        <f t="array" ref="N848">_xlfn.SWITCH(Table1[[#This Row],[Subscription Type]],"Basic",10,"Premium",10,"Business",25,"Enterprise",27)</f>
        <v>10</v>
      </c>
      <c r="O848" s="9">
        <f>IF(Table1[[#This Row],[Number of Users]]-Table1[[#This Row],[Licenses Bought]]&lt;0, 0, Table1[[#This Row],[Number of Users]]-Table1[[#This Row],[Licenses Bought]])</f>
        <v>2</v>
      </c>
      <c r="P848" s="8">
        <f>Table1[[#This Row],[Upsell $ Per Non-Paying User]] * Table1[[#This Row],[Non-Paying Users]]</f>
        <v>20</v>
      </c>
      <c r="Q848">
        <f>IF(Table1[[#This Row],[Sales Month]]=MAX(Table1[Sales Month]),Table1[[#This Row],[Upsell $ Per Non-Paying User]]*Table1[[#This Row],[Non-Paying Users]],0)</f>
        <v>0</v>
      </c>
      <c r="R848" t="str" cm="1">
        <f t="array" ref="R848">_xlfn.IFS(Table1[[#This Row],[Current Upsell $]]=0," ",Table1[[#This Row],[Current Upsell $]]&gt;=400,"High",Table1[[#This Row],[Current Upsell $]]&gt;=100,"Medium",Table1[[#This Row],[Current Upsell $]]&lt;100,"Low")</f>
        <v xml:space="preserve"> </v>
      </c>
      <c r="S848" t="str">
        <f>_xlfn.CONCAT(Table1[[#This Row],[Subscription Type]]," ",Table1[[#This Row],[Upsell Priorities ]], " ",TEXT(Table1[[#This Row],[Current Upsell $]],"$#,#"))</f>
        <v>Basic   $</v>
      </c>
      <c r="T848">
        <f>COUNTIF(Table1[Sales Month],Table1[[#This Row],[Sales Month]])</f>
        <v>76</v>
      </c>
    </row>
    <row r="849" spans="1:20" x14ac:dyDescent="0.2">
      <c r="A849">
        <v>100075</v>
      </c>
      <c r="B849" t="s">
        <v>0</v>
      </c>
      <c r="F849">
        <v>1</v>
      </c>
      <c r="G849">
        <v>2</v>
      </c>
      <c r="H849" s="1">
        <v>44013</v>
      </c>
      <c r="I849" s="1">
        <v>44105</v>
      </c>
      <c r="J849">
        <v>3</v>
      </c>
      <c r="K849">
        <v>8</v>
      </c>
      <c r="L849" s="1">
        <v>44044</v>
      </c>
      <c r="M849">
        <v>10</v>
      </c>
      <c r="N849" s="8" cm="1">
        <f t="array" ref="N849">_xlfn.SWITCH(Table1[[#This Row],[Subscription Type]],"Basic",10,"Premium",10,"Business",25,"Enterprise",27)</f>
        <v>10</v>
      </c>
      <c r="O849" s="9">
        <f>IF(Table1[[#This Row],[Number of Users]]-Table1[[#This Row],[Licenses Bought]]&lt;0, 0, Table1[[#This Row],[Number of Users]]-Table1[[#This Row],[Licenses Bought]])</f>
        <v>1</v>
      </c>
      <c r="P849" s="8">
        <f>Table1[[#This Row],[Upsell $ Per Non-Paying User]] * Table1[[#This Row],[Non-Paying Users]]</f>
        <v>10</v>
      </c>
      <c r="Q849">
        <f>IF(Table1[[#This Row],[Sales Month]]=MAX(Table1[Sales Month]),Table1[[#This Row],[Upsell $ Per Non-Paying User]]*Table1[[#This Row],[Non-Paying Users]],0)</f>
        <v>0</v>
      </c>
      <c r="R849" t="str" cm="1">
        <f t="array" ref="R849">_xlfn.IFS(Table1[[#This Row],[Current Upsell $]]=0," ",Table1[[#This Row],[Current Upsell $]]&gt;=400,"High",Table1[[#This Row],[Current Upsell $]]&gt;=100,"Medium",Table1[[#This Row],[Current Upsell $]]&lt;100,"Low")</f>
        <v xml:space="preserve"> </v>
      </c>
      <c r="S849" t="str">
        <f>_xlfn.CONCAT(Table1[[#This Row],[Subscription Type]]," ",Table1[[#This Row],[Upsell Priorities ]], " ",TEXT(Table1[[#This Row],[Current Upsell $]],"$#,#"))</f>
        <v>Premium   $</v>
      </c>
      <c r="T849">
        <f>COUNTIF(Table1[Sales Month],Table1[[#This Row],[Sales Month]])</f>
        <v>104</v>
      </c>
    </row>
    <row r="850" spans="1:20" x14ac:dyDescent="0.2">
      <c r="A850">
        <v>100075</v>
      </c>
      <c r="B850" t="s">
        <v>0</v>
      </c>
      <c r="F850">
        <v>1</v>
      </c>
      <c r="G850">
        <v>2</v>
      </c>
      <c r="H850" s="1">
        <v>44013</v>
      </c>
      <c r="I850" s="1">
        <v>44105</v>
      </c>
      <c r="J850">
        <v>3</v>
      </c>
      <c r="K850">
        <v>8</v>
      </c>
      <c r="L850" s="1">
        <v>44075</v>
      </c>
      <c r="M850">
        <v>10</v>
      </c>
      <c r="N850" s="8" cm="1">
        <f t="array" ref="N850">_xlfn.SWITCH(Table1[[#This Row],[Subscription Type]],"Basic",10,"Premium",10,"Business",25,"Enterprise",27)</f>
        <v>10</v>
      </c>
      <c r="O850" s="9">
        <f>IF(Table1[[#This Row],[Number of Users]]-Table1[[#This Row],[Licenses Bought]]&lt;0, 0, Table1[[#This Row],[Number of Users]]-Table1[[#This Row],[Licenses Bought]])</f>
        <v>1</v>
      </c>
      <c r="P850" s="8">
        <f>Table1[[#This Row],[Upsell $ Per Non-Paying User]] * Table1[[#This Row],[Non-Paying Users]]</f>
        <v>10</v>
      </c>
      <c r="Q850">
        <f>IF(Table1[[#This Row],[Sales Month]]=MAX(Table1[Sales Month]),Table1[[#This Row],[Upsell $ Per Non-Paying User]]*Table1[[#This Row],[Non-Paying Users]],0)</f>
        <v>0</v>
      </c>
      <c r="R850" t="str" cm="1">
        <f t="array" ref="R850">_xlfn.IFS(Table1[[#This Row],[Current Upsell $]]=0," ",Table1[[#This Row],[Current Upsell $]]&gt;=400,"High",Table1[[#This Row],[Current Upsell $]]&gt;=100,"Medium",Table1[[#This Row],[Current Upsell $]]&lt;100,"Low")</f>
        <v xml:space="preserve"> </v>
      </c>
      <c r="S850" t="str">
        <f>_xlfn.CONCAT(Table1[[#This Row],[Subscription Type]]," ",Table1[[#This Row],[Upsell Priorities ]], " ",TEXT(Table1[[#This Row],[Current Upsell $]],"$#,#"))</f>
        <v>Premium   $</v>
      </c>
      <c r="T850">
        <f>COUNTIF(Table1[Sales Month],Table1[[#This Row],[Sales Month]])</f>
        <v>137</v>
      </c>
    </row>
    <row r="851" spans="1:20" x14ac:dyDescent="0.2">
      <c r="A851">
        <v>100075</v>
      </c>
      <c r="B851" t="s">
        <v>0</v>
      </c>
      <c r="F851">
        <v>1</v>
      </c>
      <c r="G851">
        <v>1</v>
      </c>
      <c r="H851" s="1">
        <v>44013</v>
      </c>
      <c r="I851" s="1">
        <v>44105</v>
      </c>
      <c r="J851">
        <v>3</v>
      </c>
      <c r="K851">
        <v>8</v>
      </c>
      <c r="L851" s="1">
        <v>44105</v>
      </c>
      <c r="M851">
        <v>10</v>
      </c>
      <c r="N851" s="8" cm="1">
        <f t="array" ref="N851">_xlfn.SWITCH(Table1[[#This Row],[Subscription Type]],"Basic",10,"Premium",10,"Business",25,"Enterprise",27)</f>
        <v>10</v>
      </c>
      <c r="O851" s="9">
        <f>IF(Table1[[#This Row],[Number of Users]]-Table1[[#This Row],[Licenses Bought]]&lt;0, 0, Table1[[#This Row],[Number of Users]]-Table1[[#This Row],[Licenses Bought]])</f>
        <v>0</v>
      </c>
      <c r="P851" s="8">
        <f>Table1[[#This Row],[Upsell $ Per Non-Paying User]] * Table1[[#This Row],[Non-Paying Users]]</f>
        <v>0</v>
      </c>
      <c r="Q851">
        <f>IF(Table1[[#This Row],[Sales Month]]=MAX(Table1[Sales Month]),Table1[[#This Row],[Upsell $ Per Non-Paying User]]*Table1[[#This Row],[Non-Paying Users]],0)</f>
        <v>0</v>
      </c>
      <c r="R851" t="str" cm="1">
        <f t="array" ref="R851">_xlfn.IFS(Table1[[#This Row],[Current Upsell $]]=0," ",Table1[[#This Row],[Current Upsell $]]&gt;=400,"High",Table1[[#This Row],[Current Upsell $]]&gt;=100,"Medium",Table1[[#This Row],[Current Upsell $]]&lt;100,"Low")</f>
        <v xml:space="preserve"> </v>
      </c>
      <c r="S851" t="str">
        <f>_xlfn.CONCAT(Table1[[#This Row],[Subscription Type]]," ",Table1[[#This Row],[Upsell Priorities ]], " ",TEXT(Table1[[#This Row],[Current Upsell $]],"$#,#"))</f>
        <v>Premium   $</v>
      </c>
      <c r="T851">
        <f>COUNTIF(Table1[Sales Month],Table1[[#This Row],[Sales Month]])</f>
        <v>147</v>
      </c>
    </row>
    <row r="852" spans="1:20" x14ac:dyDescent="0.2">
      <c r="A852">
        <v>100076</v>
      </c>
      <c r="B852" t="s">
        <v>3</v>
      </c>
      <c r="F852">
        <v>0</v>
      </c>
      <c r="G852">
        <v>2</v>
      </c>
      <c r="H852" s="1">
        <v>44013</v>
      </c>
      <c r="I852" s="1">
        <v>44317</v>
      </c>
      <c r="J852">
        <v>10</v>
      </c>
      <c r="K852">
        <v>1</v>
      </c>
      <c r="L852" s="1">
        <v>44013</v>
      </c>
      <c r="M852">
        <v>0</v>
      </c>
      <c r="N852" s="8" cm="1">
        <f t="array" ref="N852">_xlfn.SWITCH(Table1[[#This Row],[Subscription Type]],"Basic",10,"Premium",10,"Business",25,"Enterprise",27)</f>
        <v>10</v>
      </c>
      <c r="O852" s="9">
        <f>IF(Table1[[#This Row],[Number of Users]]-Table1[[#This Row],[Licenses Bought]]&lt;0, 0, Table1[[#This Row],[Number of Users]]-Table1[[#This Row],[Licenses Bought]])</f>
        <v>2</v>
      </c>
      <c r="P852" s="8">
        <f>Table1[[#This Row],[Upsell $ Per Non-Paying User]] * Table1[[#This Row],[Non-Paying Users]]</f>
        <v>20</v>
      </c>
      <c r="Q852">
        <f>IF(Table1[[#This Row],[Sales Month]]=MAX(Table1[Sales Month]),Table1[[#This Row],[Upsell $ Per Non-Paying User]]*Table1[[#This Row],[Non-Paying Users]],0)</f>
        <v>0</v>
      </c>
      <c r="R852" t="str" cm="1">
        <f t="array" ref="R852">_xlfn.IFS(Table1[[#This Row],[Current Upsell $]]=0," ",Table1[[#This Row],[Current Upsell $]]&gt;=400,"High",Table1[[#This Row],[Current Upsell $]]&gt;=100,"Medium",Table1[[#This Row],[Current Upsell $]]&lt;100,"Low")</f>
        <v xml:space="preserve"> </v>
      </c>
      <c r="S852" t="str">
        <f>_xlfn.CONCAT(Table1[[#This Row],[Subscription Type]]," ",Table1[[#This Row],[Upsell Priorities ]], " ",TEXT(Table1[[#This Row],[Current Upsell $]],"$#,#"))</f>
        <v>Basic   $</v>
      </c>
      <c r="T852">
        <f>COUNTIF(Table1[Sales Month],Table1[[#This Row],[Sales Month]])</f>
        <v>76</v>
      </c>
    </row>
    <row r="853" spans="1:20" x14ac:dyDescent="0.2">
      <c r="A853">
        <v>100076</v>
      </c>
      <c r="B853" t="s">
        <v>3</v>
      </c>
      <c r="F853">
        <v>0</v>
      </c>
      <c r="G853">
        <v>2</v>
      </c>
      <c r="H853" s="1">
        <v>44013</v>
      </c>
      <c r="I853" s="1">
        <v>44317</v>
      </c>
      <c r="J853">
        <v>10</v>
      </c>
      <c r="K853">
        <v>1</v>
      </c>
      <c r="L853" s="1">
        <v>44044</v>
      </c>
      <c r="M853">
        <v>0</v>
      </c>
      <c r="N853" s="8" cm="1">
        <f t="array" ref="N853">_xlfn.SWITCH(Table1[[#This Row],[Subscription Type]],"Basic",10,"Premium",10,"Business",25,"Enterprise",27)</f>
        <v>10</v>
      </c>
      <c r="O853" s="9">
        <f>IF(Table1[[#This Row],[Number of Users]]-Table1[[#This Row],[Licenses Bought]]&lt;0, 0, Table1[[#This Row],[Number of Users]]-Table1[[#This Row],[Licenses Bought]])</f>
        <v>2</v>
      </c>
      <c r="P853" s="8">
        <f>Table1[[#This Row],[Upsell $ Per Non-Paying User]] * Table1[[#This Row],[Non-Paying Users]]</f>
        <v>20</v>
      </c>
      <c r="Q853">
        <f>IF(Table1[[#This Row],[Sales Month]]=MAX(Table1[Sales Month]),Table1[[#This Row],[Upsell $ Per Non-Paying User]]*Table1[[#This Row],[Non-Paying Users]],0)</f>
        <v>0</v>
      </c>
      <c r="R853" t="str" cm="1">
        <f t="array" ref="R853">_xlfn.IFS(Table1[[#This Row],[Current Upsell $]]=0," ",Table1[[#This Row],[Current Upsell $]]&gt;=400,"High",Table1[[#This Row],[Current Upsell $]]&gt;=100,"Medium",Table1[[#This Row],[Current Upsell $]]&lt;100,"Low")</f>
        <v xml:space="preserve"> </v>
      </c>
      <c r="S853" t="str">
        <f>_xlfn.CONCAT(Table1[[#This Row],[Subscription Type]]," ",Table1[[#This Row],[Upsell Priorities ]], " ",TEXT(Table1[[#This Row],[Current Upsell $]],"$#,#"))</f>
        <v>Basic   $</v>
      </c>
      <c r="T853">
        <f>COUNTIF(Table1[Sales Month],Table1[[#This Row],[Sales Month]])</f>
        <v>104</v>
      </c>
    </row>
    <row r="854" spans="1:20" x14ac:dyDescent="0.2">
      <c r="A854">
        <v>100076</v>
      </c>
      <c r="B854" t="s">
        <v>3</v>
      </c>
      <c r="F854">
        <v>0</v>
      </c>
      <c r="G854">
        <v>2</v>
      </c>
      <c r="H854" s="1">
        <v>44013</v>
      </c>
      <c r="I854" s="1">
        <v>44317</v>
      </c>
      <c r="J854">
        <v>10</v>
      </c>
      <c r="K854">
        <v>1</v>
      </c>
      <c r="L854" s="1">
        <v>44075</v>
      </c>
      <c r="M854">
        <v>0</v>
      </c>
      <c r="N854" s="8" cm="1">
        <f t="array" ref="N854">_xlfn.SWITCH(Table1[[#This Row],[Subscription Type]],"Basic",10,"Premium",10,"Business",25,"Enterprise",27)</f>
        <v>10</v>
      </c>
      <c r="O854" s="9">
        <f>IF(Table1[[#This Row],[Number of Users]]-Table1[[#This Row],[Licenses Bought]]&lt;0, 0, Table1[[#This Row],[Number of Users]]-Table1[[#This Row],[Licenses Bought]])</f>
        <v>2</v>
      </c>
      <c r="P854" s="8">
        <f>Table1[[#This Row],[Upsell $ Per Non-Paying User]] * Table1[[#This Row],[Non-Paying Users]]</f>
        <v>20</v>
      </c>
      <c r="Q854">
        <f>IF(Table1[[#This Row],[Sales Month]]=MAX(Table1[Sales Month]),Table1[[#This Row],[Upsell $ Per Non-Paying User]]*Table1[[#This Row],[Non-Paying Users]],0)</f>
        <v>0</v>
      </c>
      <c r="R854" t="str" cm="1">
        <f t="array" ref="R854">_xlfn.IFS(Table1[[#This Row],[Current Upsell $]]=0," ",Table1[[#This Row],[Current Upsell $]]&gt;=400,"High",Table1[[#This Row],[Current Upsell $]]&gt;=100,"Medium",Table1[[#This Row],[Current Upsell $]]&lt;100,"Low")</f>
        <v xml:space="preserve"> </v>
      </c>
      <c r="S854" t="str">
        <f>_xlfn.CONCAT(Table1[[#This Row],[Subscription Type]]," ",Table1[[#This Row],[Upsell Priorities ]], " ",TEXT(Table1[[#This Row],[Current Upsell $]],"$#,#"))</f>
        <v>Basic   $</v>
      </c>
      <c r="T854">
        <f>COUNTIF(Table1[Sales Month],Table1[[#This Row],[Sales Month]])</f>
        <v>137</v>
      </c>
    </row>
    <row r="855" spans="1:20" x14ac:dyDescent="0.2">
      <c r="A855">
        <v>100076</v>
      </c>
      <c r="B855" t="s">
        <v>3</v>
      </c>
      <c r="F855">
        <v>0</v>
      </c>
      <c r="G855">
        <v>2</v>
      </c>
      <c r="H855" s="1">
        <v>44013</v>
      </c>
      <c r="I855" s="1">
        <v>44317</v>
      </c>
      <c r="J855">
        <v>10</v>
      </c>
      <c r="K855">
        <v>1</v>
      </c>
      <c r="L855" s="1">
        <v>44105</v>
      </c>
      <c r="M855">
        <v>0</v>
      </c>
      <c r="N855" s="8" cm="1">
        <f t="array" ref="N855">_xlfn.SWITCH(Table1[[#This Row],[Subscription Type]],"Basic",10,"Premium",10,"Business",25,"Enterprise",27)</f>
        <v>10</v>
      </c>
      <c r="O855" s="9">
        <f>IF(Table1[[#This Row],[Number of Users]]-Table1[[#This Row],[Licenses Bought]]&lt;0, 0, Table1[[#This Row],[Number of Users]]-Table1[[#This Row],[Licenses Bought]])</f>
        <v>2</v>
      </c>
      <c r="P855" s="8">
        <f>Table1[[#This Row],[Upsell $ Per Non-Paying User]] * Table1[[#This Row],[Non-Paying Users]]</f>
        <v>20</v>
      </c>
      <c r="Q855">
        <f>IF(Table1[[#This Row],[Sales Month]]=MAX(Table1[Sales Month]),Table1[[#This Row],[Upsell $ Per Non-Paying User]]*Table1[[#This Row],[Non-Paying Users]],0)</f>
        <v>0</v>
      </c>
      <c r="R855" t="str" cm="1">
        <f t="array" ref="R855">_xlfn.IFS(Table1[[#This Row],[Current Upsell $]]=0," ",Table1[[#This Row],[Current Upsell $]]&gt;=400,"High",Table1[[#This Row],[Current Upsell $]]&gt;=100,"Medium",Table1[[#This Row],[Current Upsell $]]&lt;100,"Low")</f>
        <v xml:space="preserve"> </v>
      </c>
      <c r="S855" t="str">
        <f>_xlfn.CONCAT(Table1[[#This Row],[Subscription Type]]," ",Table1[[#This Row],[Upsell Priorities ]], " ",TEXT(Table1[[#This Row],[Current Upsell $]],"$#,#"))</f>
        <v>Basic   $</v>
      </c>
      <c r="T855">
        <f>COUNTIF(Table1[Sales Month],Table1[[#This Row],[Sales Month]])</f>
        <v>147</v>
      </c>
    </row>
    <row r="856" spans="1:20" x14ac:dyDescent="0.2">
      <c r="A856">
        <v>100076</v>
      </c>
      <c r="B856" t="s">
        <v>3</v>
      </c>
      <c r="F856">
        <v>0</v>
      </c>
      <c r="G856">
        <v>1</v>
      </c>
      <c r="H856" s="1">
        <v>44013</v>
      </c>
      <c r="I856" s="1">
        <v>44317</v>
      </c>
      <c r="J856">
        <v>10</v>
      </c>
      <c r="K856">
        <v>1</v>
      </c>
      <c r="L856" s="1">
        <v>44136</v>
      </c>
      <c r="M856">
        <v>0</v>
      </c>
      <c r="N856" s="8" cm="1">
        <f t="array" ref="N856">_xlfn.SWITCH(Table1[[#This Row],[Subscription Type]],"Basic",10,"Premium",10,"Business",25,"Enterprise",27)</f>
        <v>10</v>
      </c>
      <c r="O856" s="9">
        <f>IF(Table1[[#This Row],[Number of Users]]-Table1[[#This Row],[Licenses Bought]]&lt;0, 0, Table1[[#This Row],[Number of Users]]-Table1[[#This Row],[Licenses Bought]])</f>
        <v>1</v>
      </c>
      <c r="P856" s="8">
        <f>Table1[[#This Row],[Upsell $ Per Non-Paying User]] * Table1[[#This Row],[Non-Paying Users]]</f>
        <v>10</v>
      </c>
      <c r="Q856">
        <f>IF(Table1[[#This Row],[Sales Month]]=MAX(Table1[Sales Month]),Table1[[#This Row],[Upsell $ Per Non-Paying User]]*Table1[[#This Row],[Non-Paying Users]],0)</f>
        <v>0</v>
      </c>
      <c r="R856" t="str" cm="1">
        <f t="array" ref="R856">_xlfn.IFS(Table1[[#This Row],[Current Upsell $]]=0," ",Table1[[#This Row],[Current Upsell $]]&gt;=400,"High",Table1[[#This Row],[Current Upsell $]]&gt;=100,"Medium",Table1[[#This Row],[Current Upsell $]]&lt;100,"Low")</f>
        <v xml:space="preserve"> </v>
      </c>
      <c r="S856" t="str">
        <f>_xlfn.CONCAT(Table1[[#This Row],[Subscription Type]]," ",Table1[[#This Row],[Upsell Priorities ]], " ",TEXT(Table1[[#This Row],[Current Upsell $]],"$#,#"))</f>
        <v>Basic   $</v>
      </c>
      <c r="T856">
        <f>COUNTIF(Table1[Sales Month],Table1[[#This Row],[Sales Month]])</f>
        <v>146</v>
      </c>
    </row>
    <row r="857" spans="1:20" x14ac:dyDescent="0.2">
      <c r="A857">
        <v>100076</v>
      </c>
      <c r="B857" t="s">
        <v>3</v>
      </c>
      <c r="F857">
        <v>0</v>
      </c>
      <c r="G857">
        <v>2</v>
      </c>
      <c r="H857" s="1">
        <v>44013</v>
      </c>
      <c r="I857" s="1">
        <v>44317</v>
      </c>
      <c r="J857">
        <v>10</v>
      </c>
      <c r="K857">
        <v>1</v>
      </c>
      <c r="L857" s="1">
        <v>44166</v>
      </c>
      <c r="M857">
        <v>0</v>
      </c>
      <c r="N857" s="8" cm="1">
        <f t="array" ref="N857">_xlfn.SWITCH(Table1[[#This Row],[Subscription Type]],"Basic",10,"Premium",10,"Business",25,"Enterprise",27)</f>
        <v>10</v>
      </c>
      <c r="O857" s="9">
        <f>IF(Table1[[#This Row],[Number of Users]]-Table1[[#This Row],[Licenses Bought]]&lt;0, 0, Table1[[#This Row],[Number of Users]]-Table1[[#This Row],[Licenses Bought]])</f>
        <v>2</v>
      </c>
      <c r="P857" s="8">
        <f>Table1[[#This Row],[Upsell $ Per Non-Paying User]] * Table1[[#This Row],[Non-Paying Users]]</f>
        <v>20</v>
      </c>
      <c r="Q857">
        <f>IF(Table1[[#This Row],[Sales Month]]=MAX(Table1[Sales Month]),Table1[[#This Row],[Upsell $ Per Non-Paying User]]*Table1[[#This Row],[Non-Paying Users]],0)</f>
        <v>0</v>
      </c>
      <c r="R857" t="str" cm="1">
        <f t="array" ref="R857">_xlfn.IFS(Table1[[#This Row],[Current Upsell $]]=0," ",Table1[[#This Row],[Current Upsell $]]&gt;=400,"High",Table1[[#This Row],[Current Upsell $]]&gt;=100,"Medium",Table1[[#This Row],[Current Upsell $]]&lt;100,"Low")</f>
        <v xml:space="preserve"> </v>
      </c>
      <c r="S857" t="str">
        <f>_xlfn.CONCAT(Table1[[#This Row],[Subscription Type]]," ",Table1[[#This Row],[Upsell Priorities ]], " ",TEXT(Table1[[#This Row],[Current Upsell $]],"$#,#"))</f>
        <v>Basic   $</v>
      </c>
      <c r="T857">
        <f>COUNTIF(Table1[Sales Month],Table1[[#This Row],[Sales Month]])</f>
        <v>153</v>
      </c>
    </row>
    <row r="858" spans="1:20" x14ac:dyDescent="0.2">
      <c r="A858">
        <v>100076</v>
      </c>
      <c r="B858" t="s">
        <v>3</v>
      </c>
      <c r="F858">
        <v>0</v>
      </c>
      <c r="G858">
        <v>2</v>
      </c>
      <c r="H858" s="1">
        <v>44013</v>
      </c>
      <c r="I858" s="1">
        <v>44317</v>
      </c>
      <c r="J858">
        <v>10</v>
      </c>
      <c r="K858">
        <v>1</v>
      </c>
      <c r="L858" s="1">
        <v>44197</v>
      </c>
      <c r="M858">
        <v>0</v>
      </c>
      <c r="N858" s="8" cm="1">
        <f t="array" ref="N858">_xlfn.SWITCH(Table1[[#This Row],[Subscription Type]],"Basic",10,"Premium",10,"Business",25,"Enterprise",27)</f>
        <v>10</v>
      </c>
      <c r="O858" s="9">
        <f>IF(Table1[[#This Row],[Number of Users]]-Table1[[#This Row],[Licenses Bought]]&lt;0, 0, Table1[[#This Row],[Number of Users]]-Table1[[#This Row],[Licenses Bought]])</f>
        <v>2</v>
      </c>
      <c r="P858" s="8">
        <f>Table1[[#This Row],[Upsell $ Per Non-Paying User]] * Table1[[#This Row],[Non-Paying Users]]</f>
        <v>20</v>
      </c>
      <c r="Q858">
        <f>IF(Table1[[#This Row],[Sales Month]]=MAX(Table1[Sales Month]),Table1[[#This Row],[Upsell $ Per Non-Paying User]]*Table1[[#This Row],[Non-Paying Users]],0)</f>
        <v>0</v>
      </c>
      <c r="R858" t="str" cm="1">
        <f t="array" ref="R858">_xlfn.IFS(Table1[[#This Row],[Current Upsell $]]=0," ",Table1[[#This Row],[Current Upsell $]]&gt;=400,"High",Table1[[#This Row],[Current Upsell $]]&gt;=100,"Medium",Table1[[#This Row],[Current Upsell $]]&lt;100,"Low")</f>
        <v xml:space="preserve"> </v>
      </c>
      <c r="S858" t="str">
        <f>_xlfn.CONCAT(Table1[[#This Row],[Subscription Type]]," ",Table1[[#This Row],[Upsell Priorities ]], " ",TEXT(Table1[[#This Row],[Current Upsell $]],"$#,#"))</f>
        <v>Basic   $</v>
      </c>
      <c r="T858">
        <f>COUNTIF(Table1[Sales Month],Table1[[#This Row],[Sales Month]])</f>
        <v>158</v>
      </c>
    </row>
    <row r="859" spans="1:20" x14ac:dyDescent="0.2">
      <c r="A859">
        <v>100076</v>
      </c>
      <c r="B859" t="s">
        <v>3</v>
      </c>
      <c r="F859">
        <v>0</v>
      </c>
      <c r="G859">
        <v>2</v>
      </c>
      <c r="H859" s="1">
        <v>44013</v>
      </c>
      <c r="I859" s="1">
        <v>44317</v>
      </c>
      <c r="J859">
        <v>10</v>
      </c>
      <c r="K859">
        <v>1</v>
      </c>
      <c r="L859" s="1">
        <v>44228</v>
      </c>
      <c r="M859">
        <v>0</v>
      </c>
      <c r="N859" s="8" cm="1">
        <f t="array" ref="N859">_xlfn.SWITCH(Table1[[#This Row],[Subscription Type]],"Basic",10,"Premium",10,"Business",25,"Enterprise",27)</f>
        <v>10</v>
      </c>
      <c r="O859" s="9">
        <f>IF(Table1[[#This Row],[Number of Users]]-Table1[[#This Row],[Licenses Bought]]&lt;0, 0, Table1[[#This Row],[Number of Users]]-Table1[[#This Row],[Licenses Bought]])</f>
        <v>2</v>
      </c>
      <c r="P859" s="8">
        <f>Table1[[#This Row],[Upsell $ Per Non-Paying User]] * Table1[[#This Row],[Non-Paying Users]]</f>
        <v>20</v>
      </c>
      <c r="Q859">
        <f>IF(Table1[[#This Row],[Sales Month]]=MAX(Table1[Sales Month]),Table1[[#This Row],[Upsell $ Per Non-Paying User]]*Table1[[#This Row],[Non-Paying Users]],0)</f>
        <v>0</v>
      </c>
      <c r="R859" t="str" cm="1">
        <f t="array" ref="R859">_xlfn.IFS(Table1[[#This Row],[Current Upsell $]]=0," ",Table1[[#This Row],[Current Upsell $]]&gt;=400,"High",Table1[[#This Row],[Current Upsell $]]&gt;=100,"Medium",Table1[[#This Row],[Current Upsell $]]&lt;100,"Low")</f>
        <v xml:space="preserve"> </v>
      </c>
      <c r="S859" t="str">
        <f>_xlfn.CONCAT(Table1[[#This Row],[Subscription Type]]," ",Table1[[#This Row],[Upsell Priorities ]], " ",TEXT(Table1[[#This Row],[Current Upsell $]],"$#,#"))</f>
        <v>Basic   $</v>
      </c>
      <c r="T859">
        <f>COUNTIF(Table1[Sales Month],Table1[[#This Row],[Sales Month]])</f>
        <v>175</v>
      </c>
    </row>
    <row r="860" spans="1:20" x14ac:dyDescent="0.2">
      <c r="A860">
        <v>100076</v>
      </c>
      <c r="B860" t="s">
        <v>3</v>
      </c>
      <c r="F860">
        <v>0</v>
      </c>
      <c r="G860">
        <v>2</v>
      </c>
      <c r="H860" s="1">
        <v>44013</v>
      </c>
      <c r="I860" s="1">
        <v>44317</v>
      </c>
      <c r="J860">
        <v>10</v>
      </c>
      <c r="K860">
        <v>1</v>
      </c>
      <c r="L860" s="1">
        <v>44256</v>
      </c>
      <c r="M860">
        <v>0</v>
      </c>
      <c r="N860" s="8" cm="1">
        <f t="array" ref="N860">_xlfn.SWITCH(Table1[[#This Row],[Subscription Type]],"Basic",10,"Premium",10,"Business",25,"Enterprise",27)</f>
        <v>10</v>
      </c>
      <c r="O860" s="9">
        <f>IF(Table1[[#This Row],[Number of Users]]-Table1[[#This Row],[Licenses Bought]]&lt;0, 0, Table1[[#This Row],[Number of Users]]-Table1[[#This Row],[Licenses Bought]])</f>
        <v>2</v>
      </c>
      <c r="P860" s="8">
        <f>Table1[[#This Row],[Upsell $ Per Non-Paying User]] * Table1[[#This Row],[Non-Paying Users]]</f>
        <v>20</v>
      </c>
      <c r="Q860">
        <f>IF(Table1[[#This Row],[Sales Month]]=MAX(Table1[Sales Month]),Table1[[#This Row],[Upsell $ Per Non-Paying User]]*Table1[[#This Row],[Non-Paying Users]],0)</f>
        <v>0</v>
      </c>
      <c r="R860" t="str" cm="1">
        <f t="array" ref="R860">_xlfn.IFS(Table1[[#This Row],[Current Upsell $]]=0," ",Table1[[#This Row],[Current Upsell $]]&gt;=400,"High",Table1[[#This Row],[Current Upsell $]]&gt;=100,"Medium",Table1[[#This Row],[Current Upsell $]]&lt;100,"Low")</f>
        <v xml:space="preserve"> </v>
      </c>
      <c r="S860" t="str">
        <f>_xlfn.CONCAT(Table1[[#This Row],[Subscription Type]]," ",Table1[[#This Row],[Upsell Priorities ]], " ",TEXT(Table1[[#This Row],[Current Upsell $]],"$#,#"))</f>
        <v>Basic   $</v>
      </c>
      <c r="T860">
        <f>COUNTIF(Table1[Sales Month],Table1[[#This Row],[Sales Month]])</f>
        <v>194</v>
      </c>
    </row>
    <row r="861" spans="1:20" x14ac:dyDescent="0.2">
      <c r="A861">
        <v>100076</v>
      </c>
      <c r="B861" t="s">
        <v>3</v>
      </c>
      <c r="F861">
        <v>0</v>
      </c>
      <c r="G861">
        <v>2</v>
      </c>
      <c r="H861" s="1">
        <v>44013</v>
      </c>
      <c r="I861" s="1">
        <v>44317</v>
      </c>
      <c r="J861">
        <v>10</v>
      </c>
      <c r="K861">
        <v>1</v>
      </c>
      <c r="L861" s="1">
        <v>44287</v>
      </c>
      <c r="M861">
        <v>0</v>
      </c>
      <c r="N861" s="8" cm="1">
        <f t="array" ref="N861">_xlfn.SWITCH(Table1[[#This Row],[Subscription Type]],"Basic",10,"Premium",10,"Business",25,"Enterprise",27)</f>
        <v>10</v>
      </c>
      <c r="O861" s="9">
        <f>IF(Table1[[#This Row],[Number of Users]]-Table1[[#This Row],[Licenses Bought]]&lt;0, 0, Table1[[#This Row],[Number of Users]]-Table1[[#This Row],[Licenses Bought]])</f>
        <v>2</v>
      </c>
      <c r="P861" s="8">
        <f>Table1[[#This Row],[Upsell $ Per Non-Paying User]] * Table1[[#This Row],[Non-Paying Users]]</f>
        <v>20</v>
      </c>
      <c r="Q861">
        <f>IF(Table1[[#This Row],[Sales Month]]=MAX(Table1[Sales Month]),Table1[[#This Row],[Upsell $ Per Non-Paying User]]*Table1[[#This Row],[Non-Paying Users]],0)</f>
        <v>0</v>
      </c>
      <c r="R861" t="str" cm="1">
        <f t="array" ref="R861">_xlfn.IFS(Table1[[#This Row],[Current Upsell $]]=0," ",Table1[[#This Row],[Current Upsell $]]&gt;=400,"High",Table1[[#This Row],[Current Upsell $]]&gt;=100,"Medium",Table1[[#This Row],[Current Upsell $]]&lt;100,"Low")</f>
        <v xml:space="preserve"> </v>
      </c>
      <c r="S861" t="str">
        <f>_xlfn.CONCAT(Table1[[#This Row],[Subscription Type]]," ",Table1[[#This Row],[Upsell Priorities ]], " ",TEXT(Table1[[#This Row],[Current Upsell $]],"$#,#"))</f>
        <v>Basic   $</v>
      </c>
      <c r="T861">
        <f>COUNTIF(Table1[Sales Month],Table1[[#This Row],[Sales Month]])</f>
        <v>208</v>
      </c>
    </row>
    <row r="862" spans="1:20" x14ac:dyDescent="0.2">
      <c r="A862">
        <v>100076</v>
      </c>
      <c r="B862" t="s">
        <v>3</v>
      </c>
      <c r="F862">
        <v>0</v>
      </c>
      <c r="G862">
        <v>2</v>
      </c>
      <c r="H862" s="1">
        <v>44013</v>
      </c>
      <c r="I862" s="1">
        <v>44317</v>
      </c>
      <c r="J862">
        <v>10</v>
      </c>
      <c r="K862">
        <v>1</v>
      </c>
      <c r="L862" s="1">
        <v>44317</v>
      </c>
      <c r="M862">
        <v>0</v>
      </c>
      <c r="N862" s="8" cm="1">
        <f t="array" ref="N862">_xlfn.SWITCH(Table1[[#This Row],[Subscription Type]],"Basic",10,"Premium",10,"Business",25,"Enterprise",27)</f>
        <v>10</v>
      </c>
      <c r="O862" s="9">
        <f>IF(Table1[[#This Row],[Number of Users]]-Table1[[#This Row],[Licenses Bought]]&lt;0, 0, Table1[[#This Row],[Number of Users]]-Table1[[#This Row],[Licenses Bought]])</f>
        <v>2</v>
      </c>
      <c r="P862" s="8">
        <f>Table1[[#This Row],[Upsell $ Per Non-Paying User]] * Table1[[#This Row],[Non-Paying Users]]</f>
        <v>20</v>
      </c>
      <c r="Q862">
        <f>IF(Table1[[#This Row],[Sales Month]]=MAX(Table1[Sales Month]),Table1[[#This Row],[Upsell $ Per Non-Paying User]]*Table1[[#This Row],[Non-Paying Users]],0)</f>
        <v>0</v>
      </c>
      <c r="R862" t="str" cm="1">
        <f t="array" ref="R862">_xlfn.IFS(Table1[[#This Row],[Current Upsell $]]=0," ",Table1[[#This Row],[Current Upsell $]]&gt;=400,"High",Table1[[#This Row],[Current Upsell $]]&gt;=100,"Medium",Table1[[#This Row],[Current Upsell $]]&lt;100,"Low")</f>
        <v xml:space="preserve"> </v>
      </c>
      <c r="S862" t="str">
        <f>_xlfn.CONCAT(Table1[[#This Row],[Subscription Type]]," ",Table1[[#This Row],[Upsell Priorities ]], " ",TEXT(Table1[[#This Row],[Current Upsell $]],"$#,#"))</f>
        <v>Basic   $</v>
      </c>
      <c r="T862">
        <f>COUNTIF(Table1[Sales Month],Table1[[#This Row],[Sales Month]])</f>
        <v>249</v>
      </c>
    </row>
    <row r="863" spans="1:20" x14ac:dyDescent="0.2">
      <c r="A863">
        <v>100077</v>
      </c>
      <c r="B863" t="s">
        <v>3</v>
      </c>
      <c r="F863">
        <v>0</v>
      </c>
      <c r="G863">
        <v>2</v>
      </c>
      <c r="H863" s="1">
        <v>44013</v>
      </c>
      <c r="I863" s="1">
        <v>44317</v>
      </c>
      <c r="J863">
        <v>10</v>
      </c>
      <c r="K863">
        <v>1</v>
      </c>
      <c r="L863" s="1">
        <v>44013</v>
      </c>
      <c r="M863">
        <v>0</v>
      </c>
      <c r="N863" s="8" cm="1">
        <f t="array" ref="N863">_xlfn.SWITCH(Table1[[#This Row],[Subscription Type]],"Basic",10,"Premium",10,"Business",25,"Enterprise",27)</f>
        <v>10</v>
      </c>
      <c r="O863" s="9">
        <f>IF(Table1[[#This Row],[Number of Users]]-Table1[[#This Row],[Licenses Bought]]&lt;0, 0, Table1[[#This Row],[Number of Users]]-Table1[[#This Row],[Licenses Bought]])</f>
        <v>2</v>
      </c>
      <c r="P863" s="8">
        <f>Table1[[#This Row],[Upsell $ Per Non-Paying User]] * Table1[[#This Row],[Non-Paying Users]]</f>
        <v>20</v>
      </c>
      <c r="Q863">
        <f>IF(Table1[[#This Row],[Sales Month]]=MAX(Table1[Sales Month]),Table1[[#This Row],[Upsell $ Per Non-Paying User]]*Table1[[#This Row],[Non-Paying Users]],0)</f>
        <v>0</v>
      </c>
      <c r="R863" t="str" cm="1">
        <f t="array" ref="R863">_xlfn.IFS(Table1[[#This Row],[Current Upsell $]]=0," ",Table1[[#This Row],[Current Upsell $]]&gt;=400,"High",Table1[[#This Row],[Current Upsell $]]&gt;=100,"Medium",Table1[[#This Row],[Current Upsell $]]&lt;100,"Low")</f>
        <v xml:space="preserve"> </v>
      </c>
      <c r="S863" t="str">
        <f>_xlfn.CONCAT(Table1[[#This Row],[Subscription Type]]," ",Table1[[#This Row],[Upsell Priorities ]], " ",TEXT(Table1[[#This Row],[Current Upsell $]],"$#,#"))</f>
        <v>Basic   $</v>
      </c>
      <c r="T863">
        <f>COUNTIF(Table1[Sales Month],Table1[[#This Row],[Sales Month]])</f>
        <v>76</v>
      </c>
    </row>
    <row r="864" spans="1:20" x14ac:dyDescent="0.2">
      <c r="A864">
        <v>100077</v>
      </c>
      <c r="B864" t="s">
        <v>3</v>
      </c>
      <c r="F864">
        <v>0</v>
      </c>
      <c r="G864">
        <v>2</v>
      </c>
      <c r="H864" s="1">
        <v>44013</v>
      </c>
      <c r="I864" s="1">
        <v>44317</v>
      </c>
      <c r="J864">
        <v>10</v>
      </c>
      <c r="K864">
        <v>1</v>
      </c>
      <c r="L864" s="1">
        <v>44044</v>
      </c>
      <c r="M864">
        <v>0</v>
      </c>
      <c r="N864" s="8" cm="1">
        <f t="array" ref="N864">_xlfn.SWITCH(Table1[[#This Row],[Subscription Type]],"Basic",10,"Premium",10,"Business",25,"Enterprise",27)</f>
        <v>10</v>
      </c>
      <c r="O864" s="9">
        <f>IF(Table1[[#This Row],[Number of Users]]-Table1[[#This Row],[Licenses Bought]]&lt;0, 0, Table1[[#This Row],[Number of Users]]-Table1[[#This Row],[Licenses Bought]])</f>
        <v>2</v>
      </c>
      <c r="P864" s="8">
        <f>Table1[[#This Row],[Upsell $ Per Non-Paying User]] * Table1[[#This Row],[Non-Paying Users]]</f>
        <v>20</v>
      </c>
      <c r="Q864">
        <f>IF(Table1[[#This Row],[Sales Month]]=MAX(Table1[Sales Month]),Table1[[#This Row],[Upsell $ Per Non-Paying User]]*Table1[[#This Row],[Non-Paying Users]],0)</f>
        <v>0</v>
      </c>
      <c r="R864" t="str" cm="1">
        <f t="array" ref="R864">_xlfn.IFS(Table1[[#This Row],[Current Upsell $]]=0," ",Table1[[#This Row],[Current Upsell $]]&gt;=400,"High",Table1[[#This Row],[Current Upsell $]]&gt;=100,"Medium",Table1[[#This Row],[Current Upsell $]]&lt;100,"Low")</f>
        <v xml:space="preserve"> </v>
      </c>
      <c r="S864" t="str">
        <f>_xlfn.CONCAT(Table1[[#This Row],[Subscription Type]]," ",Table1[[#This Row],[Upsell Priorities ]], " ",TEXT(Table1[[#This Row],[Current Upsell $]],"$#,#"))</f>
        <v>Basic   $</v>
      </c>
      <c r="T864">
        <f>COUNTIF(Table1[Sales Month],Table1[[#This Row],[Sales Month]])</f>
        <v>104</v>
      </c>
    </row>
    <row r="865" spans="1:20" x14ac:dyDescent="0.2">
      <c r="A865">
        <v>100077</v>
      </c>
      <c r="B865" t="s">
        <v>3</v>
      </c>
      <c r="F865">
        <v>0</v>
      </c>
      <c r="G865">
        <v>2</v>
      </c>
      <c r="H865" s="1">
        <v>44013</v>
      </c>
      <c r="I865" s="1">
        <v>44317</v>
      </c>
      <c r="J865">
        <v>10</v>
      </c>
      <c r="K865">
        <v>1</v>
      </c>
      <c r="L865" s="1">
        <v>44075</v>
      </c>
      <c r="M865">
        <v>0</v>
      </c>
      <c r="N865" s="8" cm="1">
        <f t="array" ref="N865">_xlfn.SWITCH(Table1[[#This Row],[Subscription Type]],"Basic",10,"Premium",10,"Business",25,"Enterprise",27)</f>
        <v>10</v>
      </c>
      <c r="O865" s="9">
        <f>IF(Table1[[#This Row],[Number of Users]]-Table1[[#This Row],[Licenses Bought]]&lt;0, 0, Table1[[#This Row],[Number of Users]]-Table1[[#This Row],[Licenses Bought]])</f>
        <v>2</v>
      </c>
      <c r="P865" s="8">
        <f>Table1[[#This Row],[Upsell $ Per Non-Paying User]] * Table1[[#This Row],[Non-Paying Users]]</f>
        <v>20</v>
      </c>
      <c r="Q865">
        <f>IF(Table1[[#This Row],[Sales Month]]=MAX(Table1[Sales Month]),Table1[[#This Row],[Upsell $ Per Non-Paying User]]*Table1[[#This Row],[Non-Paying Users]],0)</f>
        <v>0</v>
      </c>
      <c r="R865" t="str" cm="1">
        <f t="array" ref="R865">_xlfn.IFS(Table1[[#This Row],[Current Upsell $]]=0," ",Table1[[#This Row],[Current Upsell $]]&gt;=400,"High",Table1[[#This Row],[Current Upsell $]]&gt;=100,"Medium",Table1[[#This Row],[Current Upsell $]]&lt;100,"Low")</f>
        <v xml:space="preserve"> </v>
      </c>
      <c r="S865" t="str">
        <f>_xlfn.CONCAT(Table1[[#This Row],[Subscription Type]]," ",Table1[[#This Row],[Upsell Priorities ]], " ",TEXT(Table1[[#This Row],[Current Upsell $]],"$#,#"))</f>
        <v>Basic   $</v>
      </c>
      <c r="T865">
        <f>COUNTIF(Table1[Sales Month],Table1[[#This Row],[Sales Month]])</f>
        <v>137</v>
      </c>
    </row>
    <row r="866" spans="1:20" x14ac:dyDescent="0.2">
      <c r="A866">
        <v>100077</v>
      </c>
      <c r="B866" t="s">
        <v>3</v>
      </c>
      <c r="F866">
        <v>0</v>
      </c>
      <c r="G866">
        <v>2</v>
      </c>
      <c r="H866" s="1">
        <v>44013</v>
      </c>
      <c r="I866" s="1">
        <v>44317</v>
      </c>
      <c r="J866">
        <v>10</v>
      </c>
      <c r="K866">
        <v>1</v>
      </c>
      <c r="L866" s="1">
        <v>44105</v>
      </c>
      <c r="M866">
        <v>0</v>
      </c>
      <c r="N866" s="8" cm="1">
        <f t="array" ref="N866">_xlfn.SWITCH(Table1[[#This Row],[Subscription Type]],"Basic",10,"Premium",10,"Business",25,"Enterprise",27)</f>
        <v>10</v>
      </c>
      <c r="O866" s="9">
        <f>IF(Table1[[#This Row],[Number of Users]]-Table1[[#This Row],[Licenses Bought]]&lt;0, 0, Table1[[#This Row],[Number of Users]]-Table1[[#This Row],[Licenses Bought]])</f>
        <v>2</v>
      </c>
      <c r="P866" s="8">
        <f>Table1[[#This Row],[Upsell $ Per Non-Paying User]] * Table1[[#This Row],[Non-Paying Users]]</f>
        <v>20</v>
      </c>
      <c r="Q866">
        <f>IF(Table1[[#This Row],[Sales Month]]=MAX(Table1[Sales Month]),Table1[[#This Row],[Upsell $ Per Non-Paying User]]*Table1[[#This Row],[Non-Paying Users]],0)</f>
        <v>0</v>
      </c>
      <c r="R866" t="str" cm="1">
        <f t="array" ref="R866">_xlfn.IFS(Table1[[#This Row],[Current Upsell $]]=0," ",Table1[[#This Row],[Current Upsell $]]&gt;=400,"High",Table1[[#This Row],[Current Upsell $]]&gt;=100,"Medium",Table1[[#This Row],[Current Upsell $]]&lt;100,"Low")</f>
        <v xml:space="preserve"> </v>
      </c>
      <c r="S866" t="str">
        <f>_xlfn.CONCAT(Table1[[#This Row],[Subscription Type]]," ",Table1[[#This Row],[Upsell Priorities ]], " ",TEXT(Table1[[#This Row],[Current Upsell $]],"$#,#"))</f>
        <v>Basic   $</v>
      </c>
      <c r="T866">
        <f>COUNTIF(Table1[Sales Month],Table1[[#This Row],[Sales Month]])</f>
        <v>147</v>
      </c>
    </row>
    <row r="867" spans="1:20" x14ac:dyDescent="0.2">
      <c r="A867">
        <v>100077</v>
      </c>
      <c r="B867" t="s">
        <v>3</v>
      </c>
      <c r="F867">
        <v>0</v>
      </c>
      <c r="G867">
        <v>2</v>
      </c>
      <c r="H867" s="1">
        <v>44013</v>
      </c>
      <c r="I867" s="1">
        <v>44317</v>
      </c>
      <c r="J867">
        <v>10</v>
      </c>
      <c r="K867">
        <v>1</v>
      </c>
      <c r="L867" s="1">
        <v>44136</v>
      </c>
      <c r="M867">
        <v>0</v>
      </c>
      <c r="N867" s="8" cm="1">
        <f t="array" ref="N867">_xlfn.SWITCH(Table1[[#This Row],[Subscription Type]],"Basic",10,"Premium",10,"Business",25,"Enterprise",27)</f>
        <v>10</v>
      </c>
      <c r="O867" s="9">
        <f>IF(Table1[[#This Row],[Number of Users]]-Table1[[#This Row],[Licenses Bought]]&lt;0, 0, Table1[[#This Row],[Number of Users]]-Table1[[#This Row],[Licenses Bought]])</f>
        <v>2</v>
      </c>
      <c r="P867" s="8">
        <f>Table1[[#This Row],[Upsell $ Per Non-Paying User]] * Table1[[#This Row],[Non-Paying Users]]</f>
        <v>20</v>
      </c>
      <c r="Q867">
        <f>IF(Table1[[#This Row],[Sales Month]]=MAX(Table1[Sales Month]),Table1[[#This Row],[Upsell $ Per Non-Paying User]]*Table1[[#This Row],[Non-Paying Users]],0)</f>
        <v>0</v>
      </c>
      <c r="R867" t="str" cm="1">
        <f t="array" ref="R867">_xlfn.IFS(Table1[[#This Row],[Current Upsell $]]=0," ",Table1[[#This Row],[Current Upsell $]]&gt;=400,"High",Table1[[#This Row],[Current Upsell $]]&gt;=100,"Medium",Table1[[#This Row],[Current Upsell $]]&lt;100,"Low")</f>
        <v xml:space="preserve"> </v>
      </c>
      <c r="S867" t="str">
        <f>_xlfn.CONCAT(Table1[[#This Row],[Subscription Type]]," ",Table1[[#This Row],[Upsell Priorities ]], " ",TEXT(Table1[[#This Row],[Current Upsell $]],"$#,#"))</f>
        <v>Basic   $</v>
      </c>
      <c r="T867">
        <f>COUNTIF(Table1[Sales Month],Table1[[#This Row],[Sales Month]])</f>
        <v>146</v>
      </c>
    </row>
    <row r="868" spans="1:20" x14ac:dyDescent="0.2">
      <c r="A868">
        <v>100077</v>
      </c>
      <c r="B868" t="s">
        <v>3</v>
      </c>
      <c r="F868">
        <v>0</v>
      </c>
      <c r="G868">
        <v>2</v>
      </c>
      <c r="H868" s="1">
        <v>44013</v>
      </c>
      <c r="I868" s="1">
        <v>44317</v>
      </c>
      <c r="J868">
        <v>10</v>
      </c>
      <c r="K868">
        <v>1</v>
      </c>
      <c r="L868" s="1">
        <v>44166</v>
      </c>
      <c r="M868">
        <v>0</v>
      </c>
      <c r="N868" s="8" cm="1">
        <f t="array" ref="N868">_xlfn.SWITCH(Table1[[#This Row],[Subscription Type]],"Basic",10,"Premium",10,"Business",25,"Enterprise",27)</f>
        <v>10</v>
      </c>
      <c r="O868" s="9">
        <f>IF(Table1[[#This Row],[Number of Users]]-Table1[[#This Row],[Licenses Bought]]&lt;0, 0, Table1[[#This Row],[Number of Users]]-Table1[[#This Row],[Licenses Bought]])</f>
        <v>2</v>
      </c>
      <c r="P868" s="8">
        <f>Table1[[#This Row],[Upsell $ Per Non-Paying User]] * Table1[[#This Row],[Non-Paying Users]]</f>
        <v>20</v>
      </c>
      <c r="Q868">
        <f>IF(Table1[[#This Row],[Sales Month]]=MAX(Table1[Sales Month]),Table1[[#This Row],[Upsell $ Per Non-Paying User]]*Table1[[#This Row],[Non-Paying Users]],0)</f>
        <v>0</v>
      </c>
      <c r="R868" t="str" cm="1">
        <f t="array" ref="R868">_xlfn.IFS(Table1[[#This Row],[Current Upsell $]]=0," ",Table1[[#This Row],[Current Upsell $]]&gt;=400,"High",Table1[[#This Row],[Current Upsell $]]&gt;=100,"Medium",Table1[[#This Row],[Current Upsell $]]&lt;100,"Low")</f>
        <v xml:space="preserve"> </v>
      </c>
      <c r="S868" t="str">
        <f>_xlfn.CONCAT(Table1[[#This Row],[Subscription Type]]," ",Table1[[#This Row],[Upsell Priorities ]], " ",TEXT(Table1[[#This Row],[Current Upsell $]],"$#,#"))</f>
        <v>Basic   $</v>
      </c>
      <c r="T868">
        <f>COUNTIF(Table1[Sales Month],Table1[[#This Row],[Sales Month]])</f>
        <v>153</v>
      </c>
    </row>
    <row r="869" spans="1:20" x14ac:dyDescent="0.2">
      <c r="A869">
        <v>100077</v>
      </c>
      <c r="B869" t="s">
        <v>3</v>
      </c>
      <c r="F869">
        <v>0</v>
      </c>
      <c r="G869">
        <v>2</v>
      </c>
      <c r="H869" s="1">
        <v>44013</v>
      </c>
      <c r="I869" s="1">
        <v>44317</v>
      </c>
      <c r="J869">
        <v>10</v>
      </c>
      <c r="K869">
        <v>1</v>
      </c>
      <c r="L869" s="1">
        <v>44197</v>
      </c>
      <c r="M869">
        <v>0</v>
      </c>
      <c r="N869" s="8" cm="1">
        <f t="array" ref="N869">_xlfn.SWITCH(Table1[[#This Row],[Subscription Type]],"Basic",10,"Premium",10,"Business",25,"Enterprise",27)</f>
        <v>10</v>
      </c>
      <c r="O869" s="9">
        <f>IF(Table1[[#This Row],[Number of Users]]-Table1[[#This Row],[Licenses Bought]]&lt;0, 0, Table1[[#This Row],[Number of Users]]-Table1[[#This Row],[Licenses Bought]])</f>
        <v>2</v>
      </c>
      <c r="P869" s="8">
        <f>Table1[[#This Row],[Upsell $ Per Non-Paying User]] * Table1[[#This Row],[Non-Paying Users]]</f>
        <v>20</v>
      </c>
      <c r="Q869">
        <f>IF(Table1[[#This Row],[Sales Month]]=MAX(Table1[Sales Month]),Table1[[#This Row],[Upsell $ Per Non-Paying User]]*Table1[[#This Row],[Non-Paying Users]],0)</f>
        <v>0</v>
      </c>
      <c r="R869" t="str" cm="1">
        <f t="array" ref="R869">_xlfn.IFS(Table1[[#This Row],[Current Upsell $]]=0," ",Table1[[#This Row],[Current Upsell $]]&gt;=400,"High",Table1[[#This Row],[Current Upsell $]]&gt;=100,"Medium",Table1[[#This Row],[Current Upsell $]]&lt;100,"Low")</f>
        <v xml:space="preserve"> </v>
      </c>
      <c r="S869" t="str">
        <f>_xlfn.CONCAT(Table1[[#This Row],[Subscription Type]]," ",Table1[[#This Row],[Upsell Priorities ]], " ",TEXT(Table1[[#This Row],[Current Upsell $]],"$#,#"))</f>
        <v>Basic   $</v>
      </c>
      <c r="T869">
        <f>COUNTIF(Table1[Sales Month],Table1[[#This Row],[Sales Month]])</f>
        <v>158</v>
      </c>
    </row>
    <row r="870" spans="1:20" x14ac:dyDescent="0.2">
      <c r="A870">
        <v>100077</v>
      </c>
      <c r="B870" t="s">
        <v>3</v>
      </c>
      <c r="F870">
        <v>0</v>
      </c>
      <c r="G870">
        <v>2</v>
      </c>
      <c r="H870" s="1">
        <v>44013</v>
      </c>
      <c r="I870" s="1">
        <v>44317</v>
      </c>
      <c r="J870">
        <v>10</v>
      </c>
      <c r="K870">
        <v>1</v>
      </c>
      <c r="L870" s="1">
        <v>44228</v>
      </c>
      <c r="M870">
        <v>0</v>
      </c>
      <c r="N870" s="8" cm="1">
        <f t="array" ref="N870">_xlfn.SWITCH(Table1[[#This Row],[Subscription Type]],"Basic",10,"Premium",10,"Business",25,"Enterprise",27)</f>
        <v>10</v>
      </c>
      <c r="O870" s="9">
        <f>IF(Table1[[#This Row],[Number of Users]]-Table1[[#This Row],[Licenses Bought]]&lt;0, 0, Table1[[#This Row],[Number of Users]]-Table1[[#This Row],[Licenses Bought]])</f>
        <v>2</v>
      </c>
      <c r="P870" s="8">
        <f>Table1[[#This Row],[Upsell $ Per Non-Paying User]] * Table1[[#This Row],[Non-Paying Users]]</f>
        <v>20</v>
      </c>
      <c r="Q870">
        <f>IF(Table1[[#This Row],[Sales Month]]=MAX(Table1[Sales Month]),Table1[[#This Row],[Upsell $ Per Non-Paying User]]*Table1[[#This Row],[Non-Paying Users]],0)</f>
        <v>0</v>
      </c>
      <c r="R870" t="str" cm="1">
        <f t="array" ref="R870">_xlfn.IFS(Table1[[#This Row],[Current Upsell $]]=0," ",Table1[[#This Row],[Current Upsell $]]&gt;=400,"High",Table1[[#This Row],[Current Upsell $]]&gt;=100,"Medium",Table1[[#This Row],[Current Upsell $]]&lt;100,"Low")</f>
        <v xml:space="preserve"> </v>
      </c>
      <c r="S870" t="str">
        <f>_xlfn.CONCAT(Table1[[#This Row],[Subscription Type]]," ",Table1[[#This Row],[Upsell Priorities ]], " ",TEXT(Table1[[#This Row],[Current Upsell $]],"$#,#"))</f>
        <v>Basic   $</v>
      </c>
      <c r="T870">
        <f>COUNTIF(Table1[Sales Month],Table1[[#This Row],[Sales Month]])</f>
        <v>175</v>
      </c>
    </row>
    <row r="871" spans="1:20" x14ac:dyDescent="0.2">
      <c r="A871">
        <v>100077</v>
      </c>
      <c r="B871" t="s">
        <v>3</v>
      </c>
      <c r="F871">
        <v>0</v>
      </c>
      <c r="G871">
        <v>2</v>
      </c>
      <c r="H871" s="1">
        <v>44013</v>
      </c>
      <c r="I871" s="1">
        <v>44317</v>
      </c>
      <c r="J871">
        <v>10</v>
      </c>
      <c r="K871">
        <v>1</v>
      </c>
      <c r="L871" s="1">
        <v>44256</v>
      </c>
      <c r="M871">
        <v>0</v>
      </c>
      <c r="N871" s="8" cm="1">
        <f t="array" ref="N871">_xlfn.SWITCH(Table1[[#This Row],[Subscription Type]],"Basic",10,"Premium",10,"Business",25,"Enterprise",27)</f>
        <v>10</v>
      </c>
      <c r="O871" s="9">
        <f>IF(Table1[[#This Row],[Number of Users]]-Table1[[#This Row],[Licenses Bought]]&lt;0, 0, Table1[[#This Row],[Number of Users]]-Table1[[#This Row],[Licenses Bought]])</f>
        <v>2</v>
      </c>
      <c r="P871" s="8">
        <f>Table1[[#This Row],[Upsell $ Per Non-Paying User]] * Table1[[#This Row],[Non-Paying Users]]</f>
        <v>20</v>
      </c>
      <c r="Q871">
        <f>IF(Table1[[#This Row],[Sales Month]]=MAX(Table1[Sales Month]),Table1[[#This Row],[Upsell $ Per Non-Paying User]]*Table1[[#This Row],[Non-Paying Users]],0)</f>
        <v>0</v>
      </c>
      <c r="R871" t="str" cm="1">
        <f t="array" ref="R871">_xlfn.IFS(Table1[[#This Row],[Current Upsell $]]=0," ",Table1[[#This Row],[Current Upsell $]]&gt;=400,"High",Table1[[#This Row],[Current Upsell $]]&gt;=100,"Medium",Table1[[#This Row],[Current Upsell $]]&lt;100,"Low")</f>
        <v xml:space="preserve"> </v>
      </c>
      <c r="S871" t="str">
        <f>_xlfn.CONCAT(Table1[[#This Row],[Subscription Type]]," ",Table1[[#This Row],[Upsell Priorities ]], " ",TEXT(Table1[[#This Row],[Current Upsell $]],"$#,#"))</f>
        <v>Basic   $</v>
      </c>
      <c r="T871">
        <f>COUNTIF(Table1[Sales Month],Table1[[#This Row],[Sales Month]])</f>
        <v>194</v>
      </c>
    </row>
    <row r="872" spans="1:20" x14ac:dyDescent="0.2">
      <c r="A872">
        <v>100077</v>
      </c>
      <c r="B872" t="s">
        <v>3</v>
      </c>
      <c r="F872">
        <v>0</v>
      </c>
      <c r="G872">
        <v>1</v>
      </c>
      <c r="H872" s="1">
        <v>44013</v>
      </c>
      <c r="I872" s="1">
        <v>44317</v>
      </c>
      <c r="J872">
        <v>10</v>
      </c>
      <c r="K872">
        <v>1</v>
      </c>
      <c r="L872" s="1">
        <v>44287</v>
      </c>
      <c r="M872">
        <v>0</v>
      </c>
      <c r="N872" s="8" cm="1">
        <f t="array" ref="N872">_xlfn.SWITCH(Table1[[#This Row],[Subscription Type]],"Basic",10,"Premium",10,"Business",25,"Enterprise",27)</f>
        <v>10</v>
      </c>
      <c r="O872" s="9">
        <f>IF(Table1[[#This Row],[Number of Users]]-Table1[[#This Row],[Licenses Bought]]&lt;0, 0, Table1[[#This Row],[Number of Users]]-Table1[[#This Row],[Licenses Bought]])</f>
        <v>1</v>
      </c>
      <c r="P872" s="8">
        <f>Table1[[#This Row],[Upsell $ Per Non-Paying User]] * Table1[[#This Row],[Non-Paying Users]]</f>
        <v>10</v>
      </c>
      <c r="Q872">
        <f>IF(Table1[[#This Row],[Sales Month]]=MAX(Table1[Sales Month]),Table1[[#This Row],[Upsell $ Per Non-Paying User]]*Table1[[#This Row],[Non-Paying Users]],0)</f>
        <v>0</v>
      </c>
      <c r="R872" t="str" cm="1">
        <f t="array" ref="R872">_xlfn.IFS(Table1[[#This Row],[Current Upsell $]]=0," ",Table1[[#This Row],[Current Upsell $]]&gt;=400,"High",Table1[[#This Row],[Current Upsell $]]&gt;=100,"Medium",Table1[[#This Row],[Current Upsell $]]&lt;100,"Low")</f>
        <v xml:space="preserve"> </v>
      </c>
      <c r="S872" t="str">
        <f>_xlfn.CONCAT(Table1[[#This Row],[Subscription Type]]," ",Table1[[#This Row],[Upsell Priorities ]], " ",TEXT(Table1[[#This Row],[Current Upsell $]],"$#,#"))</f>
        <v>Basic   $</v>
      </c>
      <c r="T872">
        <f>COUNTIF(Table1[Sales Month],Table1[[#This Row],[Sales Month]])</f>
        <v>208</v>
      </c>
    </row>
    <row r="873" spans="1:20" x14ac:dyDescent="0.2">
      <c r="A873">
        <v>100077</v>
      </c>
      <c r="B873" t="s">
        <v>3</v>
      </c>
      <c r="F873">
        <v>0</v>
      </c>
      <c r="G873">
        <v>1</v>
      </c>
      <c r="H873" s="1">
        <v>44013</v>
      </c>
      <c r="I873" s="1">
        <v>44317</v>
      </c>
      <c r="J873">
        <v>10</v>
      </c>
      <c r="K873">
        <v>1</v>
      </c>
      <c r="L873" s="1">
        <v>44317</v>
      </c>
      <c r="M873">
        <v>0</v>
      </c>
      <c r="N873" s="8" cm="1">
        <f t="array" ref="N873">_xlfn.SWITCH(Table1[[#This Row],[Subscription Type]],"Basic",10,"Premium",10,"Business",25,"Enterprise",27)</f>
        <v>10</v>
      </c>
      <c r="O873" s="9">
        <f>IF(Table1[[#This Row],[Number of Users]]-Table1[[#This Row],[Licenses Bought]]&lt;0, 0, Table1[[#This Row],[Number of Users]]-Table1[[#This Row],[Licenses Bought]])</f>
        <v>1</v>
      </c>
      <c r="P873" s="8">
        <f>Table1[[#This Row],[Upsell $ Per Non-Paying User]] * Table1[[#This Row],[Non-Paying Users]]</f>
        <v>10</v>
      </c>
      <c r="Q873">
        <f>IF(Table1[[#This Row],[Sales Month]]=MAX(Table1[Sales Month]),Table1[[#This Row],[Upsell $ Per Non-Paying User]]*Table1[[#This Row],[Non-Paying Users]],0)</f>
        <v>0</v>
      </c>
      <c r="R873" t="str" cm="1">
        <f t="array" ref="R873">_xlfn.IFS(Table1[[#This Row],[Current Upsell $]]=0," ",Table1[[#This Row],[Current Upsell $]]&gt;=400,"High",Table1[[#This Row],[Current Upsell $]]&gt;=100,"Medium",Table1[[#This Row],[Current Upsell $]]&lt;100,"Low")</f>
        <v xml:space="preserve"> </v>
      </c>
      <c r="S873" t="str">
        <f>_xlfn.CONCAT(Table1[[#This Row],[Subscription Type]]," ",Table1[[#This Row],[Upsell Priorities ]], " ",TEXT(Table1[[#This Row],[Current Upsell $]],"$#,#"))</f>
        <v>Basic   $</v>
      </c>
      <c r="T873">
        <f>COUNTIF(Table1[Sales Month],Table1[[#This Row],[Sales Month]])</f>
        <v>249</v>
      </c>
    </row>
    <row r="874" spans="1:20" x14ac:dyDescent="0.2">
      <c r="A874">
        <v>100078</v>
      </c>
      <c r="B874" t="s">
        <v>3</v>
      </c>
      <c r="F874">
        <v>0</v>
      </c>
      <c r="G874">
        <v>2</v>
      </c>
      <c r="H874" s="1">
        <v>44013</v>
      </c>
      <c r="I874" s="1">
        <v>44075</v>
      </c>
      <c r="J874">
        <v>2</v>
      </c>
      <c r="K874">
        <v>9</v>
      </c>
      <c r="L874" s="1">
        <v>44013</v>
      </c>
      <c r="M874">
        <v>0</v>
      </c>
      <c r="N874" s="8" cm="1">
        <f t="array" ref="N874">_xlfn.SWITCH(Table1[[#This Row],[Subscription Type]],"Basic",10,"Premium",10,"Business",25,"Enterprise",27)</f>
        <v>10</v>
      </c>
      <c r="O874" s="9">
        <f>IF(Table1[[#This Row],[Number of Users]]-Table1[[#This Row],[Licenses Bought]]&lt;0, 0, Table1[[#This Row],[Number of Users]]-Table1[[#This Row],[Licenses Bought]])</f>
        <v>2</v>
      </c>
      <c r="P874" s="8">
        <f>Table1[[#This Row],[Upsell $ Per Non-Paying User]] * Table1[[#This Row],[Non-Paying Users]]</f>
        <v>20</v>
      </c>
      <c r="Q874">
        <f>IF(Table1[[#This Row],[Sales Month]]=MAX(Table1[Sales Month]),Table1[[#This Row],[Upsell $ Per Non-Paying User]]*Table1[[#This Row],[Non-Paying Users]],0)</f>
        <v>0</v>
      </c>
      <c r="R874" t="str" cm="1">
        <f t="array" ref="R874">_xlfn.IFS(Table1[[#This Row],[Current Upsell $]]=0," ",Table1[[#This Row],[Current Upsell $]]&gt;=400,"High",Table1[[#This Row],[Current Upsell $]]&gt;=100,"Medium",Table1[[#This Row],[Current Upsell $]]&lt;100,"Low")</f>
        <v xml:space="preserve"> </v>
      </c>
      <c r="S874" t="str">
        <f>_xlfn.CONCAT(Table1[[#This Row],[Subscription Type]]," ",Table1[[#This Row],[Upsell Priorities ]], " ",TEXT(Table1[[#This Row],[Current Upsell $]],"$#,#"))</f>
        <v>Basic   $</v>
      </c>
      <c r="T874">
        <f>COUNTIF(Table1[Sales Month],Table1[[#This Row],[Sales Month]])</f>
        <v>76</v>
      </c>
    </row>
    <row r="875" spans="1:20" x14ac:dyDescent="0.2">
      <c r="A875">
        <v>100078</v>
      </c>
      <c r="B875" t="s">
        <v>3</v>
      </c>
      <c r="F875">
        <v>0</v>
      </c>
      <c r="G875">
        <v>2</v>
      </c>
      <c r="H875" s="1">
        <v>44013</v>
      </c>
      <c r="I875" s="1">
        <v>44075</v>
      </c>
      <c r="J875">
        <v>2</v>
      </c>
      <c r="K875">
        <v>9</v>
      </c>
      <c r="L875" s="1">
        <v>44044</v>
      </c>
      <c r="M875">
        <v>0</v>
      </c>
      <c r="N875" s="8" cm="1">
        <f t="array" ref="N875">_xlfn.SWITCH(Table1[[#This Row],[Subscription Type]],"Basic",10,"Premium",10,"Business",25,"Enterprise",27)</f>
        <v>10</v>
      </c>
      <c r="O875" s="9">
        <f>IF(Table1[[#This Row],[Number of Users]]-Table1[[#This Row],[Licenses Bought]]&lt;0, 0, Table1[[#This Row],[Number of Users]]-Table1[[#This Row],[Licenses Bought]])</f>
        <v>2</v>
      </c>
      <c r="P875" s="8">
        <f>Table1[[#This Row],[Upsell $ Per Non-Paying User]] * Table1[[#This Row],[Non-Paying Users]]</f>
        <v>20</v>
      </c>
      <c r="Q875">
        <f>IF(Table1[[#This Row],[Sales Month]]=MAX(Table1[Sales Month]),Table1[[#This Row],[Upsell $ Per Non-Paying User]]*Table1[[#This Row],[Non-Paying Users]],0)</f>
        <v>0</v>
      </c>
      <c r="R875" t="str" cm="1">
        <f t="array" ref="R875">_xlfn.IFS(Table1[[#This Row],[Current Upsell $]]=0," ",Table1[[#This Row],[Current Upsell $]]&gt;=400,"High",Table1[[#This Row],[Current Upsell $]]&gt;=100,"Medium",Table1[[#This Row],[Current Upsell $]]&lt;100,"Low")</f>
        <v xml:space="preserve"> </v>
      </c>
      <c r="S875" t="str">
        <f>_xlfn.CONCAT(Table1[[#This Row],[Subscription Type]]," ",Table1[[#This Row],[Upsell Priorities ]], " ",TEXT(Table1[[#This Row],[Current Upsell $]],"$#,#"))</f>
        <v>Basic   $</v>
      </c>
      <c r="T875">
        <f>COUNTIF(Table1[Sales Month],Table1[[#This Row],[Sales Month]])</f>
        <v>104</v>
      </c>
    </row>
    <row r="876" spans="1:20" x14ac:dyDescent="0.2">
      <c r="A876">
        <v>100078</v>
      </c>
      <c r="B876" t="s">
        <v>3</v>
      </c>
      <c r="F876">
        <v>0</v>
      </c>
      <c r="G876">
        <v>2</v>
      </c>
      <c r="H876" s="1">
        <v>44013</v>
      </c>
      <c r="I876" s="1">
        <v>44075</v>
      </c>
      <c r="J876">
        <v>2</v>
      </c>
      <c r="K876">
        <v>9</v>
      </c>
      <c r="L876" s="1">
        <v>44075</v>
      </c>
      <c r="M876">
        <v>0</v>
      </c>
      <c r="N876" s="8" cm="1">
        <f t="array" ref="N876">_xlfn.SWITCH(Table1[[#This Row],[Subscription Type]],"Basic",10,"Premium",10,"Business",25,"Enterprise",27)</f>
        <v>10</v>
      </c>
      <c r="O876" s="9">
        <f>IF(Table1[[#This Row],[Number of Users]]-Table1[[#This Row],[Licenses Bought]]&lt;0, 0, Table1[[#This Row],[Number of Users]]-Table1[[#This Row],[Licenses Bought]])</f>
        <v>2</v>
      </c>
      <c r="P876" s="8">
        <f>Table1[[#This Row],[Upsell $ Per Non-Paying User]] * Table1[[#This Row],[Non-Paying Users]]</f>
        <v>20</v>
      </c>
      <c r="Q876">
        <f>IF(Table1[[#This Row],[Sales Month]]=MAX(Table1[Sales Month]),Table1[[#This Row],[Upsell $ Per Non-Paying User]]*Table1[[#This Row],[Non-Paying Users]],0)</f>
        <v>0</v>
      </c>
      <c r="R876" t="str" cm="1">
        <f t="array" ref="R876">_xlfn.IFS(Table1[[#This Row],[Current Upsell $]]=0," ",Table1[[#This Row],[Current Upsell $]]&gt;=400,"High",Table1[[#This Row],[Current Upsell $]]&gt;=100,"Medium",Table1[[#This Row],[Current Upsell $]]&lt;100,"Low")</f>
        <v xml:space="preserve"> </v>
      </c>
      <c r="S876" t="str">
        <f>_xlfn.CONCAT(Table1[[#This Row],[Subscription Type]]," ",Table1[[#This Row],[Upsell Priorities ]], " ",TEXT(Table1[[#This Row],[Current Upsell $]],"$#,#"))</f>
        <v>Basic   $</v>
      </c>
      <c r="T876">
        <f>COUNTIF(Table1[Sales Month],Table1[[#This Row],[Sales Month]])</f>
        <v>137</v>
      </c>
    </row>
    <row r="877" spans="1:20" x14ac:dyDescent="0.2">
      <c r="A877">
        <v>100079</v>
      </c>
      <c r="B877" t="s">
        <v>3</v>
      </c>
      <c r="D877" s="1"/>
      <c r="E877" s="1"/>
      <c r="F877">
        <v>0</v>
      </c>
      <c r="G877">
        <v>2</v>
      </c>
      <c r="H877" s="1">
        <v>44013</v>
      </c>
      <c r="I877" s="1">
        <v>44378</v>
      </c>
      <c r="J877">
        <v>12</v>
      </c>
      <c r="K877">
        <v>0</v>
      </c>
      <c r="L877" s="1">
        <v>44013</v>
      </c>
      <c r="M877">
        <v>0</v>
      </c>
      <c r="N877" s="8" cm="1">
        <f t="array" ref="N877">_xlfn.SWITCH(Table1[[#This Row],[Subscription Type]],"Basic",10,"Premium",10,"Business",25,"Enterprise",27)</f>
        <v>10</v>
      </c>
      <c r="O877" s="9">
        <f>IF(Table1[[#This Row],[Number of Users]]-Table1[[#This Row],[Licenses Bought]]&lt;0, 0, Table1[[#This Row],[Number of Users]]-Table1[[#This Row],[Licenses Bought]])</f>
        <v>2</v>
      </c>
      <c r="P877" s="8">
        <f>Table1[[#This Row],[Upsell $ Per Non-Paying User]] * Table1[[#This Row],[Non-Paying Users]]</f>
        <v>20</v>
      </c>
      <c r="Q877">
        <f>IF(Table1[[#This Row],[Sales Month]]=MAX(Table1[Sales Month]),Table1[[#This Row],[Upsell $ Per Non-Paying User]]*Table1[[#This Row],[Non-Paying Users]],0)</f>
        <v>0</v>
      </c>
      <c r="R877" t="str" cm="1">
        <f t="array" ref="R877">_xlfn.IFS(Table1[[#This Row],[Current Upsell $]]=0," ",Table1[[#This Row],[Current Upsell $]]&gt;=400,"High",Table1[[#This Row],[Current Upsell $]]&gt;=100,"Medium",Table1[[#This Row],[Current Upsell $]]&lt;100,"Low")</f>
        <v xml:space="preserve"> </v>
      </c>
      <c r="S877" t="str">
        <f>_xlfn.CONCAT(Table1[[#This Row],[Subscription Type]]," ",Table1[[#This Row],[Upsell Priorities ]], " ",TEXT(Table1[[#This Row],[Current Upsell $]],"$#,#"))</f>
        <v>Basic   $</v>
      </c>
      <c r="T877">
        <f>COUNTIF(Table1[Sales Month],Table1[[#This Row],[Sales Month]])</f>
        <v>76</v>
      </c>
    </row>
    <row r="878" spans="1:20" x14ac:dyDescent="0.2">
      <c r="A878">
        <v>100079</v>
      </c>
      <c r="B878" t="s">
        <v>0</v>
      </c>
      <c r="D878" s="1"/>
      <c r="E878" s="1"/>
      <c r="F878">
        <v>1</v>
      </c>
      <c r="G878">
        <v>2</v>
      </c>
      <c r="H878" s="1">
        <v>44013</v>
      </c>
      <c r="I878" s="1">
        <v>44378</v>
      </c>
      <c r="J878">
        <v>12</v>
      </c>
      <c r="K878">
        <v>0</v>
      </c>
      <c r="L878" s="1">
        <v>44044</v>
      </c>
      <c r="M878">
        <v>10</v>
      </c>
      <c r="N878" s="8" cm="1">
        <f t="array" ref="N878">_xlfn.SWITCH(Table1[[#This Row],[Subscription Type]],"Basic",10,"Premium",10,"Business",25,"Enterprise",27)</f>
        <v>10</v>
      </c>
      <c r="O878" s="9">
        <f>IF(Table1[[#This Row],[Number of Users]]-Table1[[#This Row],[Licenses Bought]]&lt;0, 0, Table1[[#This Row],[Number of Users]]-Table1[[#This Row],[Licenses Bought]])</f>
        <v>1</v>
      </c>
      <c r="P878" s="8">
        <f>Table1[[#This Row],[Upsell $ Per Non-Paying User]] * Table1[[#This Row],[Non-Paying Users]]</f>
        <v>10</v>
      </c>
      <c r="Q878">
        <f>IF(Table1[[#This Row],[Sales Month]]=MAX(Table1[Sales Month]),Table1[[#This Row],[Upsell $ Per Non-Paying User]]*Table1[[#This Row],[Non-Paying Users]],0)</f>
        <v>0</v>
      </c>
      <c r="R878" t="str" cm="1">
        <f t="array" ref="R878">_xlfn.IFS(Table1[[#This Row],[Current Upsell $]]=0," ",Table1[[#This Row],[Current Upsell $]]&gt;=400,"High",Table1[[#This Row],[Current Upsell $]]&gt;=100,"Medium",Table1[[#This Row],[Current Upsell $]]&lt;100,"Low")</f>
        <v xml:space="preserve"> </v>
      </c>
      <c r="S878" t="str">
        <f>_xlfn.CONCAT(Table1[[#This Row],[Subscription Type]]," ",Table1[[#This Row],[Upsell Priorities ]], " ",TEXT(Table1[[#This Row],[Current Upsell $]],"$#,#"))</f>
        <v>Premium   $</v>
      </c>
      <c r="T878">
        <f>COUNTIF(Table1[Sales Month],Table1[[#This Row],[Sales Month]])</f>
        <v>104</v>
      </c>
    </row>
    <row r="879" spans="1:20" x14ac:dyDescent="0.2">
      <c r="A879">
        <v>100079</v>
      </c>
      <c r="B879" t="s">
        <v>0</v>
      </c>
      <c r="D879" s="1"/>
      <c r="E879" s="1"/>
      <c r="F879">
        <v>1</v>
      </c>
      <c r="G879">
        <v>2</v>
      </c>
      <c r="H879" s="1">
        <v>44013</v>
      </c>
      <c r="I879" s="1">
        <v>44378</v>
      </c>
      <c r="J879">
        <v>12</v>
      </c>
      <c r="K879">
        <v>0</v>
      </c>
      <c r="L879" s="1">
        <v>44075</v>
      </c>
      <c r="M879">
        <v>10</v>
      </c>
      <c r="N879" s="8" cm="1">
        <f t="array" ref="N879">_xlfn.SWITCH(Table1[[#This Row],[Subscription Type]],"Basic",10,"Premium",10,"Business",25,"Enterprise",27)</f>
        <v>10</v>
      </c>
      <c r="O879" s="9">
        <f>IF(Table1[[#This Row],[Number of Users]]-Table1[[#This Row],[Licenses Bought]]&lt;0, 0, Table1[[#This Row],[Number of Users]]-Table1[[#This Row],[Licenses Bought]])</f>
        <v>1</v>
      </c>
      <c r="P879" s="8">
        <f>Table1[[#This Row],[Upsell $ Per Non-Paying User]] * Table1[[#This Row],[Non-Paying Users]]</f>
        <v>10</v>
      </c>
      <c r="Q879">
        <f>IF(Table1[[#This Row],[Sales Month]]=MAX(Table1[Sales Month]),Table1[[#This Row],[Upsell $ Per Non-Paying User]]*Table1[[#This Row],[Non-Paying Users]],0)</f>
        <v>0</v>
      </c>
      <c r="R879" t="str" cm="1">
        <f t="array" ref="R879">_xlfn.IFS(Table1[[#This Row],[Current Upsell $]]=0," ",Table1[[#This Row],[Current Upsell $]]&gt;=400,"High",Table1[[#This Row],[Current Upsell $]]&gt;=100,"Medium",Table1[[#This Row],[Current Upsell $]]&lt;100,"Low")</f>
        <v xml:space="preserve"> </v>
      </c>
      <c r="S879" t="str">
        <f>_xlfn.CONCAT(Table1[[#This Row],[Subscription Type]]," ",Table1[[#This Row],[Upsell Priorities ]], " ",TEXT(Table1[[#This Row],[Current Upsell $]],"$#,#"))</f>
        <v>Premium   $</v>
      </c>
      <c r="T879">
        <f>COUNTIF(Table1[Sales Month],Table1[[#This Row],[Sales Month]])</f>
        <v>137</v>
      </c>
    </row>
    <row r="880" spans="1:20" x14ac:dyDescent="0.2">
      <c r="A880">
        <v>100079</v>
      </c>
      <c r="B880" t="s">
        <v>0</v>
      </c>
      <c r="D880" s="1"/>
      <c r="E880" s="1"/>
      <c r="F880">
        <v>1</v>
      </c>
      <c r="G880">
        <v>2</v>
      </c>
      <c r="H880" s="1">
        <v>44013</v>
      </c>
      <c r="I880" s="1">
        <v>44378</v>
      </c>
      <c r="J880">
        <v>12</v>
      </c>
      <c r="K880">
        <v>0</v>
      </c>
      <c r="L880" s="1">
        <v>44105</v>
      </c>
      <c r="M880">
        <v>10</v>
      </c>
      <c r="N880" s="8" cm="1">
        <f t="array" ref="N880">_xlfn.SWITCH(Table1[[#This Row],[Subscription Type]],"Basic",10,"Premium",10,"Business",25,"Enterprise",27)</f>
        <v>10</v>
      </c>
      <c r="O880" s="9">
        <f>IF(Table1[[#This Row],[Number of Users]]-Table1[[#This Row],[Licenses Bought]]&lt;0, 0, Table1[[#This Row],[Number of Users]]-Table1[[#This Row],[Licenses Bought]])</f>
        <v>1</v>
      </c>
      <c r="P880" s="8">
        <f>Table1[[#This Row],[Upsell $ Per Non-Paying User]] * Table1[[#This Row],[Non-Paying Users]]</f>
        <v>10</v>
      </c>
      <c r="Q880">
        <f>IF(Table1[[#This Row],[Sales Month]]=MAX(Table1[Sales Month]),Table1[[#This Row],[Upsell $ Per Non-Paying User]]*Table1[[#This Row],[Non-Paying Users]],0)</f>
        <v>0</v>
      </c>
      <c r="R880" t="str" cm="1">
        <f t="array" ref="R880">_xlfn.IFS(Table1[[#This Row],[Current Upsell $]]=0," ",Table1[[#This Row],[Current Upsell $]]&gt;=400,"High",Table1[[#This Row],[Current Upsell $]]&gt;=100,"Medium",Table1[[#This Row],[Current Upsell $]]&lt;100,"Low")</f>
        <v xml:space="preserve"> </v>
      </c>
      <c r="S880" t="str">
        <f>_xlfn.CONCAT(Table1[[#This Row],[Subscription Type]]," ",Table1[[#This Row],[Upsell Priorities ]], " ",TEXT(Table1[[#This Row],[Current Upsell $]],"$#,#"))</f>
        <v>Premium   $</v>
      </c>
      <c r="T880">
        <f>COUNTIF(Table1[Sales Month],Table1[[#This Row],[Sales Month]])</f>
        <v>147</v>
      </c>
    </row>
    <row r="881" spans="1:20" x14ac:dyDescent="0.2">
      <c r="A881">
        <v>100079</v>
      </c>
      <c r="B881" t="s">
        <v>0</v>
      </c>
      <c r="D881" s="1"/>
      <c r="E881" s="1"/>
      <c r="F881">
        <v>1</v>
      </c>
      <c r="G881">
        <v>2</v>
      </c>
      <c r="H881" s="1">
        <v>44013</v>
      </c>
      <c r="I881" s="1">
        <v>44378</v>
      </c>
      <c r="J881">
        <v>12</v>
      </c>
      <c r="K881">
        <v>0</v>
      </c>
      <c r="L881" s="1">
        <v>44136</v>
      </c>
      <c r="M881">
        <v>10</v>
      </c>
      <c r="N881" s="8" cm="1">
        <f t="array" ref="N881">_xlfn.SWITCH(Table1[[#This Row],[Subscription Type]],"Basic",10,"Premium",10,"Business",25,"Enterprise",27)</f>
        <v>10</v>
      </c>
      <c r="O881" s="9">
        <f>IF(Table1[[#This Row],[Number of Users]]-Table1[[#This Row],[Licenses Bought]]&lt;0, 0, Table1[[#This Row],[Number of Users]]-Table1[[#This Row],[Licenses Bought]])</f>
        <v>1</v>
      </c>
      <c r="P881" s="8">
        <f>Table1[[#This Row],[Upsell $ Per Non-Paying User]] * Table1[[#This Row],[Non-Paying Users]]</f>
        <v>10</v>
      </c>
      <c r="Q881">
        <f>IF(Table1[[#This Row],[Sales Month]]=MAX(Table1[Sales Month]),Table1[[#This Row],[Upsell $ Per Non-Paying User]]*Table1[[#This Row],[Non-Paying Users]],0)</f>
        <v>0</v>
      </c>
      <c r="R881" t="str" cm="1">
        <f t="array" ref="R881">_xlfn.IFS(Table1[[#This Row],[Current Upsell $]]=0," ",Table1[[#This Row],[Current Upsell $]]&gt;=400,"High",Table1[[#This Row],[Current Upsell $]]&gt;=100,"Medium",Table1[[#This Row],[Current Upsell $]]&lt;100,"Low")</f>
        <v xml:space="preserve"> </v>
      </c>
      <c r="S881" t="str">
        <f>_xlfn.CONCAT(Table1[[#This Row],[Subscription Type]]," ",Table1[[#This Row],[Upsell Priorities ]], " ",TEXT(Table1[[#This Row],[Current Upsell $]],"$#,#"))</f>
        <v>Premium   $</v>
      </c>
      <c r="T881">
        <f>COUNTIF(Table1[Sales Month],Table1[[#This Row],[Sales Month]])</f>
        <v>146</v>
      </c>
    </row>
    <row r="882" spans="1:20" x14ac:dyDescent="0.2">
      <c r="A882">
        <v>100079</v>
      </c>
      <c r="B882" t="s">
        <v>0</v>
      </c>
      <c r="D882" s="1"/>
      <c r="E882" s="1"/>
      <c r="F882">
        <v>1</v>
      </c>
      <c r="G882">
        <v>2</v>
      </c>
      <c r="H882" s="1">
        <v>44013</v>
      </c>
      <c r="I882" s="1">
        <v>44378</v>
      </c>
      <c r="J882">
        <v>12</v>
      </c>
      <c r="K882">
        <v>0</v>
      </c>
      <c r="L882" s="1">
        <v>44166</v>
      </c>
      <c r="M882">
        <v>10</v>
      </c>
      <c r="N882" s="8" cm="1">
        <f t="array" ref="N882">_xlfn.SWITCH(Table1[[#This Row],[Subscription Type]],"Basic",10,"Premium",10,"Business",25,"Enterprise",27)</f>
        <v>10</v>
      </c>
      <c r="O882" s="9">
        <f>IF(Table1[[#This Row],[Number of Users]]-Table1[[#This Row],[Licenses Bought]]&lt;0, 0, Table1[[#This Row],[Number of Users]]-Table1[[#This Row],[Licenses Bought]])</f>
        <v>1</v>
      </c>
      <c r="P882" s="8">
        <f>Table1[[#This Row],[Upsell $ Per Non-Paying User]] * Table1[[#This Row],[Non-Paying Users]]</f>
        <v>10</v>
      </c>
      <c r="Q882">
        <f>IF(Table1[[#This Row],[Sales Month]]=MAX(Table1[Sales Month]),Table1[[#This Row],[Upsell $ Per Non-Paying User]]*Table1[[#This Row],[Non-Paying Users]],0)</f>
        <v>0</v>
      </c>
      <c r="R882" t="str" cm="1">
        <f t="array" ref="R882">_xlfn.IFS(Table1[[#This Row],[Current Upsell $]]=0," ",Table1[[#This Row],[Current Upsell $]]&gt;=400,"High",Table1[[#This Row],[Current Upsell $]]&gt;=100,"Medium",Table1[[#This Row],[Current Upsell $]]&lt;100,"Low")</f>
        <v xml:space="preserve"> </v>
      </c>
      <c r="S882" t="str">
        <f>_xlfn.CONCAT(Table1[[#This Row],[Subscription Type]]," ",Table1[[#This Row],[Upsell Priorities ]], " ",TEXT(Table1[[#This Row],[Current Upsell $]],"$#,#"))</f>
        <v>Premium   $</v>
      </c>
      <c r="T882">
        <f>COUNTIF(Table1[Sales Month],Table1[[#This Row],[Sales Month]])</f>
        <v>153</v>
      </c>
    </row>
    <row r="883" spans="1:20" x14ac:dyDescent="0.2">
      <c r="A883">
        <v>100079</v>
      </c>
      <c r="B883" t="s">
        <v>0</v>
      </c>
      <c r="D883" s="1"/>
      <c r="E883" s="1"/>
      <c r="F883">
        <v>1</v>
      </c>
      <c r="G883">
        <v>2</v>
      </c>
      <c r="H883" s="1">
        <v>44013</v>
      </c>
      <c r="I883" s="1">
        <v>44378</v>
      </c>
      <c r="J883">
        <v>12</v>
      </c>
      <c r="K883">
        <v>0</v>
      </c>
      <c r="L883" s="1">
        <v>44197</v>
      </c>
      <c r="M883">
        <v>10</v>
      </c>
      <c r="N883" s="8" cm="1">
        <f t="array" ref="N883">_xlfn.SWITCH(Table1[[#This Row],[Subscription Type]],"Basic",10,"Premium",10,"Business",25,"Enterprise",27)</f>
        <v>10</v>
      </c>
      <c r="O883" s="9">
        <f>IF(Table1[[#This Row],[Number of Users]]-Table1[[#This Row],[Licenses Bought]]&lt;0, 0, Table1[[#This Row],[Number of Users]]-Table1[[#This Row],[Licenses Bought]])</f>
        <v>1</v>
      </c>
      <c r="P883" s="8">
        <f>Table1[[#This Row],[Upsell $ Per Non-Paying User]] * Table1[[#This Row],[Non-Paying Users]]</f>
        <v>10</v>
      </c>
      <c r="Q883">
        <f>IF(Table1[[#This Row],[Sales Month]]=MAX(Table1[Sales Month]),Table1[[#This Row],[Upsell $ Per Non-Paying User]]*Table1[[#This Row],[Non-Paying Users]],0)</f>
        <v>0</v>
      </c>
      <c r="R883" t="str" cm="1">
        <f t="array" ref="R883">_xlfn.IFS(Table1[[#This Row],[Current Upsell $]]=0," ",Table1[[#This Row],[Current Upsell $]]&gt;=400,"High",Table1[[#This Row],[Current Upsell $]]&gt;=100,"Medium",Table1[[#This Row],[Current Upsell $]]&lt;100,"Low")</f>
        <v xml:space="preserve"> </v>
      </c>
      <c r="S883" t="str">
        <f>_xlfn.CONCAT(Table1[[#This Row],[Subscription Type]]," ",Table1[[#This Row],[Upsell Priorities ]], " ",TEXT(Table1[[#This Row],[Current Upsell $]],"$#,#"))</f>
        <v>Premium   $</v>
      </c>
      <c r="T883">
        <f>COUNTIF(Table1[Sales Month],Table1[[#This Row],[Sales Month]])</f>
        <v>158</v>
      </c>
    </row>
    <row r="884" spans="1:20" x14ac:dyDescent="0.2">
      <c r="A884">
        <v>100079</v>
      </c>
      <c r="B884" t="s">
        <v>0</v>
      </c>
      <c r="D884" s="1"/>
      <c r="E884" s="1"/>
      <c r="F884">
        <v>1</v>
      </c>
      <c r="G884">
        <v>1</v>
      </c>
      <c r="H884" s="1">
        <v>44013</v>
      </c>
      <c r="I884" s="1">
        <v>44378</v>
      </c>
      <c r="J884">
        <v>12</v>
      </c>
      <c r="K884">
        <v>0</v>
      </c>
      <c r="L884" s="1">
        <v>44228</v>
      </c>
      <c r="M884">
        <v>10</v>
      </c>
      <c r="N884" s="8" cm="1">
        <f t="array" ref="N884">_xlfn.SWITCH(Table1[[#This Row],[Subscription Type]],"Basic",10,"Premium",10,"Business",25,"Enterprise",27)</f>
        <v>10</v>
      </c>
      <c r="O884" s="9">
        <f>IF(Table1[[#This Row],[Number of Users]]-Table1[[#This Row],[Licenses Bought]]&lt;0, 0, Table1[[#This Row],[Number of Users]]-Table1[[#This Row],[Licenses Bought]])</f>
        <v>0</v>
      </c>
      <c r="P884" s="8">
        <f>Table1[[#This Row],[Upsell $ Per Non-Paying User]] * Table1[[#This Row],[Non-Paying Users]]</f>
        <v>0</v>
      </c>
      <c r="Q884">
        <f>IF(Table1[[#This Row],[Sales Month]]=MAX(Table1[Sales Month]),Table1[[#This Row],[Upsell $ Per Non-Paying User]]*Table1[[#This Row],[Non-Paying Users]],0)</f>
        <v>0</v>
      </c>
      <c r="R884" t="str" cm="1">
        <f t="array" ref="R884">_xlfn.IFS(Table1[[#This Row],[Current Upsell $]]=0," ",Table1[[#This Row],[Current Upsell $]]&gt;=400,"High",Table1[[#This Row],[Current Upsell $]]&gt;=100,"Medium",Table1[[#This Row],[Current Upsell $]]&lt;100,"Low")</f>
        <v xml:space="preserve"> </v>
      </c>
      <c r="S884" t="str">
        <f>_xlfn.CONCAT(Table1[[#This Row],[Subscription Type]]," ",Table1[[#This Row],[Upsell Priorities ]], " ",TEXT(Table1[[#This Row],[Current Upsell $]],"$#,#"))</f>
        <v>Premium   $</v>
      </c>
      <c r="T884">
        <f>COUNTIF(Table1[Sales Month],Table1[[#This Row],[Sales Month]])</f>
        <v>175</v>
      </c>
    </row>
    <row r="885" spans="1:20" x14ac:dyDescent="0.2">
      <c r="A885">
        <v>100079</v>
      </c>
      <c r="B885" t="s">
        <v>0</v>
      </c>
      <c r="D885" s="1"/>
      <c r="E885" s="1"/>
      <c r="F885">
        <v>1</v>
      </c>
      <c r="G885">
        <v>2</v>
      </c>
      <c r="H885" s="1">
        <v>44013</v>
      </c>
      <c r="I885" s="1">
        <v>44378</v>
      </c>
      <c r="J885">
        <v>12</v>
      </c>
      <c r="K885">
        <v>0</v>
      </c>
      <c r="L885" s="1">
        <v>44256</v>
      </c>
      <c r="M885">
        <v>10</v>
      </c>
      <c r="N885" s="8" cm="1">
        <f t="array" ref="N885">_xlfn.SWITCH(Table1[[#This Row],[Subscription Type]],"Basic",10,"Premium",10,"Business",25,"Enterprise",27)</f>
        <v>10</v>
      </c>
      <c r="O885" s="9">
        <f>IF(Table1[[#This Row],[Number of Users]]-Table1[[#This Row],[Licenses Bought]]&lt;0, 0, Table1[[#This Row],[Number of Users]]-Table1[[#This Row],[Licenses Bought]])</f>
        <v>1</v>
      </c>
      <c r="P885" s="8">
        <f>Table1[[#This Row],[Upsell $ Per Non-Paying User]] * Table1[[#This Row],[Non-Paying Users]]</f>
        <v>10</v>
      </c>
      <c r="Q885">
        <f>IF(Table1[[#This Row],[Sales Month]]=MAX(Table1[Sales Month]),Table1[[#This Row],[Upsell $ Per Non-Paying User]]*Table1[[#This Row],[Non-Paying Users]],0)</f>
        <v>0</v>
      </c>
      <c r="R885" t="str" cm="1">
        <f t="array" ref="R885">_xlfn.IFS(Table1[[#This Row],[Current Upsell $]]=0," ",Table1[[#This Row],[Current Upsell $]]&gt;=400,"High",Table1[[#This Row],[Current Upsell $]]&gt;=100,"Medium",Table1[[#This Row],[Current Upsell $]]&lt;100,"Low")</f>
        <v xml:space="preserve"> </v>
      </c>
      <c r="S885" t="str">
        <f>_xlfn.CONCAT(Table1[[#This Row],[Subscription Type]]," ",Table1[[#This Row],[Upsell Priorities ]], " ",TEXT(Table1[[#This Row],[Current Upsell $]],"$#,#"))</f>
        <v>Premium   $</v>
      </c>
      <c r="T885">
        <f>COUNTIF(Table1[Sales Month],Table1[[#This Row],[Sales Month]])</f>
        <v>194</v>
      </c>
    </row>
    <row r="886" spans="1:20" x14ac:dyDescent="0.2">
      <c r="A886">
        <v>100079</v>
      </c>
      <c r="B886" t="s">
        <v>0</v>
      </c>
      <c r="D886" s="1"/>
      <c r="E886" s="1"/>
      <c r="F886">
        <v>1</v>
      </c>
      <c r="G886">
        <v>2</v>
      </c>
      <c r="H886" s="1">
        <v>44013</v>
      </c>
      <c r="I886" s="1">
        <v>44378</v>
      </c>
      <c r="J886">
        <v>12</v>
      </c>
      <c r="K886">
        <v>0</v>
      </c>
      <c r="L886" s="1">
        <v>44287</v>
      </c>
      <c r="M886">
        <v>10</v>
      </c>
      <c r="N886" s="8" cm="1">
        <f t="array" ref="N886">_xlfn.SWITCH(Table1[[#This Row],[Subscription Type]],"Basic",10,"Premium",10,"Business",25,"Enterprise",27)</f>
        <v>10</v>
      </c>
      <c r="O886" s="9">
        <f>IF(Table1[[#This Row],[Number of Users]]-Table1[[#This Row],[Licenses Bought]]&lt;0, 0, Table1[[#This Row],[Number of Users]]-Table1[[#This Row],[Licenses Bought]])</f>
        <v>1</v>
      </c>
      <c r="P886" s="8">
        <f>Table1[[#This Row],[Upsell $ Per Non-Paying User]] * Table1[[#This Row],[Non-Paying Users]]</f>
        <v>10</v>
      </c>
      <c r="Q886">
        <f>IF(Table1[[#This Row],[Sales Month]]=MAX(Table1[Sales Month]),Table1[[#This Row],[Upsell $ Per Non-Paying User]]*Table1[[#This Row],[Non-Paying Users]],0)</f>
        <v>0</v>
      </c>
      <c r="R886" t="str" cm="1">
        <f t="array" ref="R886">_xlfn.IFS(Table1[[#This Row],[Current Upsell $]]=0," ",Table1[[#This Row],[Current Upsell $]]&gt;=400,"High",Table1[[#This Row],[Current Upsell $]]&gt;=100,"Medium",Table1[[#This Row],[Current Upsell $]]&lt;100,"Low")</f>
        <v xml:space="preserve"> </v>
      </c>
      <c r="S886" t="str">
        <f>_xlfn.CONCAT(Table1[[#This Row],[Subscription Type]]," ",Table1[[#This Row],[Upsell Priorities ]], " ",TEXT(Table1[[#This Row],[Current Upsell $]],"$#,#"))</f>
        <v>Premium   $</v>
      </c>
      <c r="T886">
        <f>COUNTIF(Table1[Sales Month],Table1[[#This Row],[Sales Month]])</f>
        <v>208</v>
      </c>
    </row>
    <row r="887" spans="1:20" x14ac:dyDescent="0.2">
      <c r="A887">
        <v>100079</v>
      </c>
      <c r="B887" t="s">
        <v>0</v>
      </c>
      <c r="D887" s="1"/>
      <c r="E887" s="1"/>
      <c r="F887">
        <v>1</v>
      </c>
      <c r="G887">
        <v>2</v>
      </c>
      <c r="H887" s="1">
        <v>44013</v>
      </c>
      <c r="I887" s="1">
        <v>44378</v>
      </c>
      <c r="J887">
        <v>12</v>
      </c>
      <c r="K887">
        <v>0</v>
      </c>
      <c r="L887" s="1">
        <v>44317</v>
      </c>
      <c r="M887">
        <v>10</v>
      </c>
      <c r="N887" s="8" cm="1">
        <f t="array" ref="N887">_xlfn.SWITCH(Table1[[#This Row],[Subscription Type]],"Basic",10,"Premium",10,"Business",25,"Enterprise",27)</f>
        <v>10</v>
      </c>
      <c r="O887" s="9">
        <f>IF(Table1[[#This Row],[Number of Users]]-Table1[[#This Row],[Licenses Bought]]&lt;0, 0, Table1[[#This Row],[Number of Users]]-Table1[[#This Row],[Licenses Bought]])</f>
        <v>1</v>
      </c>
      <c r="P887" s="8">
        <f>Table1[[#This Row],[Upsell $ Per Non-Paying User]] * Table1[[#This Row],[Non-Paying Users]]</f>
        <v>10</v>
      </c>
      <c r="Q887">
        <f>IF(Table1[[#This Row],[Sales Month]]=MAX(Table1[Sales Month]),Table1[[#This Row],[Upsell $ Per Non-Paying User]]*Table1[[#This Row],[Non-Paying Users]],0)</f>
        <v>0</v>
      </c>
      <c r="R887" t="str" cm="1">
        <f t="array" ref="R887">_xlfn.IFS(Table1[[#This Row],[Current Upsell $]]=0," ",Table1[[#This Row],[Current Upsell $]]&gt;=400,"High",Table1[[#This Row],[Current Upsell $]]&gt;=100,"Medium",Table1[[#This Row],[Current Upsell $]]&lt;100,"Low")</f>
        <v xml:space="preserve"> </v>
      </c>
      <c r="S887" t="str">
        <f>_xlfn.CONCAT(Table1[[#This Row],[Subscription Type]]," ",Table1[[#This Row],[Upsell Priorities ]], " ",TEXT(Table1[[#This Row],[Current Upsell $]],"$#,#"))</f>
        <v>Premium   $</v>
      </c>
      <c r="T887">
        <f>COUNTIF(Table1[Sales Month],Table1[[#This Row],[Sales Month]])</f>
        <v>249</v>
      </c>
    </row>
    <row r="888" spans="1:20" x14ac:dyDescent="0.2">
      <c r="A888">
        <v>100079</v>
      </c>
      <c r="B888" t="s">
        <v>0</v>
      </c>
      <c r="D888" s="1"/>
      <c r="E888" s="1"/>
      <c r="F888">
        <v>1</v>
      </c>
      <c r="G888">
        <v>2</v>
      </c>
      <c r="H888" s="1">
        <v>44013</v>
      </c>
      <c r="I888" s="1">
        <v>44378</v>
      </c>
      <c r="J888">
        <v>12</v>
      </c>
      <c r="K888">
        <v>0</v>
      </c>
      <c r="L888" s="1">
        <v>44348</v>
      </c>
      <c r="M888">
        <v>10</v>
      </c>
      <c r="N888" s="8" cm="1">
        <f t="array" ref="N888">_xlfn.SWITCH(Table1[[#This Row],[Subscription Type]],"Basic",10,"Premium",10,"Business",25,"Enterprise",27)</f>
        <v>10</v>
      </c>
      <c r="O888" s="9">
        <f>IF(Table1[[#This Row],[Number of Users]]-Table1[[#This Row],[Licenses Bought]]&lt;0, 0, Table1[[#This Row],[Number of Users]]-Table1[[#This Row],[Licenses Bought]])</f>
        <v>1</v>
      </c>
      <c r="P888" s="8">
        <f>Table1[[#This Row],[Upsell $ Per Non-Paying User]] * Table1[[#This Row],[Non-Paying Users]]</f>
        <v>10</v>
      </c>
      <c r="Q888">
        <f>IF(Table1[[#This Row],[Sales Month]]=MAX(Table1[Sales Month]),Table1[[#This Row],[Upsell $ Per Non-Paying User]]*Table1[[#This Row],[Non-Paying Users]],0)</f>
        <v>10</v>
      </c>
      <c r="R888" t="str" cm="1">
        <f t="array" ref="R888">_xlfn.IFS(Table1[[#This Row],[Current Upsell $]]=0," ",Table1[[#This Row],[Current Upsell $]]&gt;=400,"High",Table1[[#This Row],[Current Upsell $]]&gt;=100,"Medium",Table1[[#This Row],[Current Upsell $]]&lt;100,"Low")</f>
        <v>Low</v>
      </c>
      <c r="S888" t="str">
        <f>_xlfn.CONCAT(Table1[[#This Row],[Subscription Type]]," ",Table1[[#This Row],[Upsell Priorities ]], " ",TEXT(Table1[[#This Row],[Current Upsell $]],"$#,#"))</f>
        <v>Premium Low $10</v>
      </c>
      <c r="T888">
        <f>COUNTIF(Table1[Sales Month],Table1[[#This Row],[Sales Month]])</f>
        <v>307</v>
      </c>
    </row>
    <row r="889" spans="1:20" x14ac:dyDescent="0.2">
      <c r="A889">
        <v>100080</v>
      </c>
      <c r="B889" t="s">
        <v>3</v>
      </c>
      <c r="D889" s="1"/>
      <c r="E889" s="1"/>
      <c r="F889">
        <v>0</v>
      </c>
      <c r="G889">
        <v>1</v>
      </c>
      <c r="H889" s="1">
        <v>44013</v>
      </c>
      <c r="I889" s="1">
        <v>44378</v>
      </c>
      <c r="J889">
        <v>12</v>
      </c>
      <c r="K889">
        <v>0</v>
      </c>
      <c r="L889" s="1">
        <v>44013</v>
      </c>
      <c r="M889">
        <v>0</v>
      </c>
      <c r="N889" s="8" cm="1">
        <f t="array" ref="N889">_xlfn.SWITCH(Table1[[#This Row],[Subscription Type]],"Basic",10,"Premium",10,"Business",25,"Enterprise",27)</f>
        <v>10</v>
      </c>
      <c r="O889" s="9">
        <f>IF(Table1[[#This Row],[Number of Users]]-Table1[[#This Row],[Licenses Bought]]&lt;0, 0, Table1[[#This Row],[Number of Users]]-Table1[[#This Row],[Licenses Bought]])</f>
        <v>1</v>
      </c>
      <c r="P889" s="8">
        <f>Table1[[#This Row],[Upsell $ Per Non-Paying User]] * Table1[[#This Row],[Non-Paying Users]]</f>
        <v>10</v>
      </c>
      <c r="Q889">
        <f>IF(Table1[[#This Row],[Sales Month]]=MAX(Table1[Sales Month]),Table1[[#This Row],[Upsell $ Per Non-Paying User]]*Table1[[#This Row],[Non-Paying Users]],0)</f>
        <v>0</v>
      </c>
      <c r="R889" t="str" cm="1">
        <f t="array" ref="R889">_xlfn.IFS(Table1[[#This Row],[Current Upsell $]]=0," ",Table1[[#This Row],[Current Upsell $]]&gt;=400,"High",Table1[[#This Row],[Current Upsell $]]&gt;=100,"Medium",Table1[[#This Row],[Current Upsell $]]&lt;100,"Low")</f>
        <v xml:space="preserve"> </v>
      </c>
      <c r="S889" t="str">
        <f>_xlfn.CONCAT(Table1[[#This Row],[Subscription Type]]," ",Table1[[#This Row],[Upsell Priorities ]], " ",TEXT(Table1[[#This Row],[Current Upsell $]],"$#,#"))</f>
        <v>Basic   $</v>
      </c>
      <c r="T889">
        <f>COUNTIF(Table1[Sales Month],Table1[[#This Row],[Sales Month]])</f>
        <v>76</v>
      </c>
    </row>
    <row r="890" spans="1:20" x14ac:dyDescent="0.2">
      <c r="A890">
        <v>100080</v>
      </c>
      <c r="B890" t="s">
        <v>0</v>
      </c>
      <c r="D890" s="1"/>
      <c r="E890" s="1"/>
      <c r="F890">
        <v>1</v>
      </c>
      <c r="G890">
        <v>2</v>
      </c>
      <c r="H890" s="1">
        <v>44013</v>
      </c>
      <c r="I890" s="1">
        <v>44378</v>
      </c>
      <c r="J890">
        <v>12</v>
      </c>
      <c r="K890">
        <v>0</v>
      </c>
      <c r="L890" s="1">
        <v>44044</v>
      </c>
      <c r="M890">
        <v>10</v>
      </c>
      <c r="N890" s="8" cm="1">
        <f t="array" ref="N890">_xlfn.SWITCH(Table1[[#This Row],[Subscription Type]],"Basic",10,"Premium",10,"Business",25,"Enterprise",27)</f>
        <v>10</v>
      </c>
      <c r="O890" s="9">
        <f>IF(Table1[[#This Row],[Number of Users]]-Table1[[#This Row],[Licenses Bought]]&lt;0, 0, Table1[[#This Row],[Number of Users]]-Table1[[#This Row],[Licenses Bought]])</f>
        <v>1</v>
      </c>
      <c r="P890" s="8">
        <f>Table1[[#This Row],[Upsell $ Per Non-Paying User]] * Table1[[#This Row],[Non-Paying Users]]</f>
        <v>10</v>
      </c>
      <c r="Q890">
        <f>IF(Table1[[#This Row],[Sales Month]]=MAX(Table1[Sales Month]),Table1[[#This Row],[Upsell $ Per Non-Paying User]]*Table1[[#This Row],[Non-Paying Users]],0)</f>
        <v>0</v>
      </c>
      <c r="R890" t="str" cm="1">
        <f t="array" ref="R890">_xlfn.IFS(Table1[[#This Row],[Current Upsell $]]=0," ",Table1[[#This Row],[Current Upsell $]]&gt;=400,"High",Table1[[#This Row],[Current Upsell $]]&gt;=100,"Medium",Table1[[#This Row],[Current Upsell $]]&lt;100,"Low")</f>
        <v xml:space="preserve"> </v>
      </c>
      <c r="S890" t="str">
        <f>_xlfn.CONCAT(Table1[[#This Row],[Subscription Type]]," ",Table1[[#This Row],[Upsell Priorities ]], " ",TEXT(Table1[[#This Row],[Current Upsell $]],"$#,#"))</f>
        <v>Premium   $</v>
      </c>
      <c r="T890">
        <f>COUNTIF(Table1[Sales Month],Table1[[#This Row],[Sales Month]])</f>
        <v>104</v>
      </c>
    </row>
    <row r="891" spans="1:20" x14ac:dyDescent="0.2">
      <c r="A891">
        <v>100080</v>
      </c>
      <c r="B891" t="s">
        <v>0</v>
      </c>
      <c r="D891" s="1"/>
      <c r="E891" s="1"/>
      <c r="F891">
        <v>1</v>
      </c>
      <c r="G891">
        <v>2</v>
      </c>
      <c r="H891" s="1">
        <v>44013</v>
      </c>
      <c r="I891" s="1">
        <v>44378</v>
      </c>
      <c r="J891">
        <v>12</v>
      </c>
      <c r="K891">
        <v>0</v>
      </c>
      <c r="L891" s="1">
        <v>44075</v>
      </c>
      <c r="M891">
        <v>10</v>
      </c>
      <c r="N891" s="8" cm="1">
        <f t="array" ref="N891">_xlfn.SWITCH(Table1[[#This Row],[Subscription Type]],"Basic",10,"Premium",10,"Business",25,"Enterprise",27)</f>
        <v>10</v>
      </c>
      <c r="O891" s="9">
        <f>IF(Table1[[#This Row],[Number of Users]]-Table1[[#This Row],[Licenses Bought]]&lt;0, 0, Table1[[#This Row],[Number of Users]]-Table1[[#This Row],[Licenses Bought]])</f>
        <v>1</v>
      </c>
      <c r="P891" s="8">
        <f>Table1[[#This Row],[Upsell $ Per Non-Paying User]] * Table1[[#This Row],[Non-Paying Users]]</f>
        <v>10</v>
      </c>
      <c r="Q891">
        <f>IF(Table1[[#This Row],[Sales Month]]=MAX(Table1[Sales Month]),Table1[[#This Row],[Upsell $ Per Non-Paying User]]*Table1[[#This Row],[Non-Paying Users]],0)</f>
        <v>0</v>
      </c>
      <c r="R891" t="str" cm="1">
        <f t="array" ref="R891">_xlfn.IFS(Table1[[#This Row],[Current Upsell $]]=0," ",Table1[[#This Row],[Current Upsell $]]&gt;=400,"High",Table1[[#This Row],[Current Upsell $]]&gt;=100,"Medium",Table1[[#This Row],[Current Upsell $]]&lt;100,"Low")</f>
        <v xml:space="preserve"> </v>
      </c>
      <c r="S891" t="str">
        <f>_xlfn.CONCAT(Table1[[#This Row],[Subscription Type]]," ",Table1[[#This Row],[Upsell Priorities ]], " ",TEXT(Table1[[#This Row],[Current Upsell $]],"$#,#"))</f>
        <v>Premium   $</v>
      </c>
      <c r="T891">
        <f>COUNTIF(Table1[Sales Month],Table1[[#This Row],[Sales Month]])</f>
        <v>137</v>
      </c>
    </row>
    <row r="892" spans="1:20" x14ac:dyDescent="0.2">
      <c r="A892">
        <v>100080</v>
      </c>
      <c r="B892" t="s">
        <v>0</v>
      </c>
      <c r="D892" s="1"/>
      <c r="E892" s="1"/>
      <c r="F892">
        <v>1</v>
      </c>
      <c r="G892">
        <v>2</v>
      </c>
      <c r="H892" s="1">
        <v>44013</v>
      </c>
      <c r="I892" s="1">
        <v>44378</v>
      </c>
      <c r="J892">
        <v>12</v>
      </c>
      <c r="K892">
        <v>0</v>
      </c>
      <c r="L892" s="1">
        <v>44105</v>
      </c>
      <c r="M892">
        <v>10</v>
      </c>
      <c r="N892" s="8" cm="1">
        <f t="array" ref="N892">_xlfn.SWITCH(Table1[[#This Row],[Subscription Type]],"Basic",10,"Premium",10,"Business",25,"Enterprise",27)</f>
        <v>10</v>
      </c>
      <c r="O892" s="9">
        <f>IF(Table1[[#This Row],[Number of Users]]-Table1[[#This Row],[Licenses Bought]]&lt;0, 0, Table1[[#This Row],[Number of Users]]-Table1[[#This Row],[Licenses Bought]])</f>
        <v>1</v>
      </c>
      <c r="P892" s="8">
        <f>Table1[[#This Row],[Upsell $ Per Non-Paying User]] * Table1[[#This Row],[Non-Paying Users]]</f>
        <v>10</v>
      </c>
      <c r="Q892">
        <f>IF(Table1[[#This Row],[Sales Month]]=MAX(Table1[Sales Month]),Table1[[#This Row],[Upsell $ Per Non-Paying User]]*Table1[[#This Row],[Non-Paying Users]],0)</f>
        <v>0</v>
      </c>
      <c r="R892" t="str" cm="1">
        <f t="array" ref="R892">_xlfn.IFS(Table1[[#This Row],[Current Upsell $]]=0," ",Table1[[#This Row],[Current Upsell $]]&gt;=400,"High",Table1[[#This Row],[Current Upsell $]]&gt;=100,"Medium",Table1[[#This Row],[Current Upsell $]]&lt;100,"Low")</f>
        <v xml:space="preserve"> </v>
      </c>
      <c r="S892" t="str">
        <f>_xlfn.CONCAT(Table1[[#This Row],[Subscription Type]]," ",Table1[[#This Row],[Upsell Priorities ]], " ",TEXT(Table1[[#This Row],[Current Upsell $]],"$#,#"))</f>
        <v>Premium   $</v>
      </c>
      <c r="T892">
        <f>COUNTIF(Table1[Sales Month],Table1[[#This Row],[Sales Month]])</f>
        <v>147</v>
      </c>
    </row>
    <row r="893" spans="1:20" x14ac:dyDescent="0.2">
      <c r="A893">
        <v>100080</v>
      </c>
      <c r="B893" t="s">
        <v>0</v>
      </c>
      <c r="D893" s="1"/>
      <c r="E893" s="1"/>
      <c r="F893">
        <v>1</v>
      </c>
      <c r="G893">
        <v>2</v>
      </c>
      <c r="H893" s="1">
        <v>44013</v>
      </c>
      <c r="I893" s="1">
        <v>44378</v>
      </c>
      <c r="J893">
        <v>12</v>
      </c>
      <c r="K893">
        <v>0</v>
      </c>
      <c r="L893" s="1">
        <v>44136</v>
      </c>
      <c r="M893">
        <v>10</v>
      </c>
      <c r="N893" s="8" cm="1">
        <f t="array" ref="N893">_xlfn.SWITCH(Table1[[#This Row],[Subscription Type]],"Basic",10,"Premium",10,"Business",25,"Enterprise",27)</f>
        <v>10</v>
      </c>
      <c r="O893" s="9">
        <f>IF(Table1[[#This Row],[Number of Users]]-Table1[[#This Row],[Licenses Bought]]&lt;0, 0, Table1[[#This Row],[Number of Users]]-Table1[[#This Row],[Licenses Bought]])</f>
        <v>1</v>
      </c>
      <c r="P893" s="8">
        <f>Table1[[#This Row],[Upsell $ Per Non-Paying User]] * Table1[[#This Row],[Non-Paying Users]]</f>
        <v>10</v>
      </c>
      <c r="Q893">
        <f>IF(Table1[[#This Row],[Sales Month]]=MAX(Table1[Sales Month]),Table1[[#This Row],[Upsell $ Per Non-Paying User]]*Table1[[#This Row],[Non-Paying Users]],0)</f>
        <v>0</v>
      </c>
      <c r="R893" t="str" cm="1">
        <f t="array" ref="R893">_xlfn.IFS(Table1[[#This Row],[Current Upsell $]]=0," ",Table1[[#This Row],[Current Upsell $]]&gt;=400,"High",Table1[[#This Row],[Current Upsell $]]&gt;=100,"Medium",Table1[[#This Row],[Current Upsell $]]&lt;100,"Low")</f>
        <v xml:space="preserve"> </v>
      </c>
      <c r="S893" t="str">
        <f>_xlfn.CONCAT(Table1[[#This Row],[Subscription Type]]," ",Table1[[#This Row],[Upsell Priorities ]], " ",TEXT(Table1[[#This Row],[Current Upsell $]],"$#,#"))</f>
        <v>Premium   $</v>
      </c>
      <c r="T893">
        <f>COUNTIF(Table1[Sales Month],Table1[[#This Row],[Sales Month]])</f>
        <v>146</v>
      </c>
    </row>
    <row r="894" spans="1:20" x14ac:dyDescent="0.2">
      <c r="A894">
        <v>100080</v>
      </c>
      <c r="B894" t="s">
        <v>0</v>
      </c>
      <c r="D894" s="1"/>
      <c r="E894" s="1"/>
      <c r="F894">
        <v>1</v>
      </c>
      <c r="G894">
        <v>2</v>
      </c>
      <c r="H894" s="1">
        <v>44013</v>
      </c>
      <c r="I894" s="1">
        <v>44378</v>
      </c>
      <c r="J894">
        <v>12</v>
      </c>
      <c r="K894">
        <v>0</v>
      </c>
      <c r="L894" s="1">
        <v>44166</v>
      </c>
      <c r="M894">
        <v>10</v>
      </c>
      <c r="N894" s="8" cm="1">
        <f t="array" ref="N894">_xlfn.SWITCH(Table1[[#This Row],[Subscription Type]],"Basic",10,"Premium",10,"Business",25,"Enterprise",27)</f>
        <v>10</v>
      </c>
      <c r="O894" s="9">
        <f>IF(Table1[[#This Row],[Number of Users]]-Table1[[#This Row],[Licenses Bought]]&lt;0, 0, Table1[[#This Row],[Number of Users]]-Table1[[#This Row],[Licenses Bought]])</f>
        <v>1</v>
      </c>
      <c r="P894" s="8">
        <f>Table1[[#This Row],[Upsell $ Per Non-Paying User]] * Table1[[#This Row],[Non-Paying Users]]</f>
        <v>10</v>
      </c>
      <c r="Q894">
        <f>IF(Table1[[#This Row],[Sales Month]]=MAX(Table1[Sales Month]),Table1[[#This Row],[Upsell $ Per Non-Paying User]]*Table1[[#This Row],[Non-Paying Users]],0)</f>
        <v>0</v>
      </c>
      <c r="R894" t="str" cm="1">
        <f t="array" ref="R894">_xlfn.IFS(Table1[[#This Row],[Current Upsell $]]=0," ",Table1[[#This Row],[Current Upsell $]]&gt;=400,"High",Table1[[#This Row],[Current Upsell $]]&gt;=100,"Medium",Table1[[#This Row],[Current Upsell $]]&lt;100,"Low")</f>
        <v xml:space="preserve"> </v>
      </c>
      <c r="S894" t="str">
        <f>_xlfn.CONCAT(Table1[[#This Row],[Subscription Type]]," ",Table1[[#This Row],[Upsell Priorities ]], " ",TEXT(Table1[[#This Row],[Current Upsell $]],"$#,#"))</f>
        <v>Premium   $</v>
      </c>
      <c r="T894">
        <f>COUNTIF(Table1[Sales Month],Table1[[#This Row],[Sales Month]])</f>
        <v>153</v>
      </c>
    </row>
    <row r="895" spans="1:20" x14ac:dyDescent="0.2">
      <c r="A895">
        <v>100080</v>
      </c>
      <c r="B895" t="s">
        <v>0</v>
      </c>
      <c r="D895" s="1"/>
      <c r="E895" s="1"/>
      <c r="F895">
        <v>1</v>
      </c>
      <c r="G895">
        <v>1</v>
      </c>
      <c r="H895" s="1">
        <v>44013</v>
      </c>
      <c r="I895" s="1">
        <v>44378</v>
      </c>
      <c r="J895">
        <v>12</v>
      </c>
      <c r="K895">
        <v>0</v>
      </c>
      <c r="L895" s="1">
        <v>44197</v>
      </c>
      <c r="M895">
        <v>10</v>
      </c>
      <c r="N895" s="8" cm="1">
        <f t="array" ref="N895">_xlfn.SWITCH(Table1[[#This Row],[Subscription Type]],"Basic",10,"Premium",10,"Business",25,"Enterprise",27)</f>
        <v>10</v>
      </c>
      <c r="O895" s="9">
        <f>IF(Table1[[#This Row],[Number of Users]]-Table1[[#This Row],[Licenses Bought]]&lt;0, 0, Table1[[#This Row],[Number of Users]]-Table1[[#This Row],[Licenses Bought]])</f>
        <v>0</v>
      </c>
      <c r="P895" s="8">
        <f>Table1[[#This Row],[Upsell $ Per Non-Paying User]] * Table1[[#This Row],[Non-Paying Users]]</f>
        <v>0</v>
      </c>
      <c r="Q895">
        <f>IF(Table1[[#This Row],[Sales Month]]=MAX(Table1[Sales Month]),Table1[[#This Row],[Upsell $ Per Non-Paying User]]*Table1[[#This Row],[Non-Paying Users]],0)</f>
        <v>0</v>
      </c>
      <c r="R895" t="str" cm="1">
        <f t="array" ref="R895">_xlfn.IFS(Table1[[#This Row],[Current Upsell $]]=0," ",Table1[[#This Row],[Current Upsell $]]&gt;=400,"High",Table1[[#This Row],[Current Upsell $]]&gt;=100,"Medium",Table1[[#This Row],[Current Upsell $]]&lt;100,"Low")</f>
        <v xml:space="preserve"> </v>
      </c>
      <c r="S895" t="str">
        <f>_xlfn.CONCAT(Table1[[#This Row],[Subscription Type]]," ",Table1[[#This Row],[Upsell Priorities ]], " ",TEXT(Table1[[#This Row],[Current Upsell $]],"$#,#"))</f>
        <v>Premium   $</v>
      </c>
      <c r="T895">
        <f>COUNTIF(Table1[Sales Month],Table1[[#This Row],[Sales Month]])</f>
        <v>158</v>
      </c>
    </row>
    <row r="896" spans="1:20" x14ac:dyDescent="0.2">
      <c r="A896">
        <v>100080</v>
      </c>
      <c r="B896" t="s">
        <v>0</v>
      </c>
      <c r="D896" s="1"/>
      <c r="E896" s="1"/>
      <c r="F896">
        <v>1</v>
      </c>
      <c r="G896">
        <v>2</v>
      </c>
      <c r="H896" s="1">
        <v>44013</v>
      </c>
      <c r="I896" s="1">
        <v>44378</v>
      </c>
      <c r="J896">
        <v>12</v>
      </c>
      <c r="K896">
        <v>0</v>
      </c>
      <c r="L896" s="1">
        <v>44228</v>
      </c>
      <c r="M896">
        <v>10</v>
      </c>
      <c r="N896" s="8" cm="1">
        <f t="array" ref="N896">_xlfn.SWITCH(Table1[[#This Row],[Subscription Type]],"Basic",10,"Premium",10,"Business",25,"Enterprise",27)</f>
        <v>10</v>
      </c>
      <c r="O896" s="9">
        <f>IF(Table1[[#This Row],[Number of Users]]-Table1[[#This Row],[Licenses Bought]]&lt;0, 0, Table1[[#This Row],[Number of Users]]-Table1[[#This Row],[Licenses Bought]])</f>
        <v>1</v>
      </c>
      <c r="P896" s="8">
        <f>Table1[[#This Row],[Upsell $ Per Non-Paying User]] * Table1[[#This Row],[Non-Paying Users]]</f>
        <v>10</v>
      </c>
      <c r="Q896">
        <f>IF(Table1[[#This Row],[Sales Month]]=MAX(Table1[Sales Month]),Table1[[#This Row],[Upsell $ Per Non-Paying User]]*Table1[[#This Row],[Non-Paying Users]],0)</f>
        <v>0</v>
      </c>
      <c r="R896" t="str" cm="1">
        <f t="array" ref="R896">_xlfn.IFS(Table1[[#This Row],[Current Upsell $]]=0," ",Table1[[#This Row],[Current Upsell $]]&gt;=400,"High",Table1[[#This Row],[Current Upsell $]]&gt;=100,"Medium",Table1[[#This Row],[Current Upsell $]]&lt;100,"Low")</f>
        <v xml:space="preserve"> </v>
      </c>
      <c r="S896" t="str">
        <f>_xlfn.CONCAT(Table1[[#This Row],[Subscription Type]]," ",Table1[[#This Row],[Upsell Priorities ]], " ",TEXT(Table1[[#This Row],[Current Upsell $]],"$#,#"))</f>
        <v>Premium   $</v>
      </c>
      <c r="T896">
        <f>COUNTIF(Table1[Sales Month],Table1[[#This Row],[Sales Month]])</f>
        <v>175</v>
      </c>
    </row>
    <row r="897" spans="1:20" x14ac:dyDescent="0.2">
      <c r="A897">
        <v>100080</v>
      </c>
      <c r="B897" t="s">
        <v>0</v>
      </c>
      <c r="D897" s="1"/>
      <c r="E897" s="1"/>
      <c r="F897">
        <v>1</v>
      </c>
      <c r="G897">
        <v>2</v>
      </c>
      <c r="H897" s="1">
        <v>44013</v>
      </c>
      <c r="I897" s="1">
        <v>44378</v>
      </c>
      <c r="J897">
        <v>12</v>
      </c>
      <c r="K897">
        <v>0</v>
      </c>
      <c r="L897" s="1">
        <v>44256</v>
      </c>
      <c r="M897">
        <v>10</v>
      </c>
      <c r="N897" s="8" cm="1">
        <f t="array" ref="N897">_xlfn.SWITCH(Table1[[#This Row],[Subscription Type]],"Basic",10,"Premium",10,"Business",25,"Enterprise",27)</f>
        <v>10</v>
      </c>
      <c r="O897" s="9">
        <f>IF(Table1[[#This Row],[Number of Users]]-Table1[[#This Row],[Licenses Bought]]&lt;0, 0, Table1[[#This Row],[Number of Users]]-Table1[[#This Row],[Licenses Bought]])</f>
        <v>1</v>
      </c>
      <c r="P897" s="8">
        <f>Table1[[#This Row],[Upsell $ Per Non-Paying User]] * Table1[[#This Row],[Non-Paying Users]]</f>
        <v>10</v>
      </c>
      <c r="Q897">
        <f>IF(Table1[[#This Row],[Sales Month]]=MAX(Table1[Sales Month]),Table1[[#This Row],[Upsell $ Per Non-Paying User]]*Table1[[#This Row],[Non-Paying Users]],0)</f>
        <v>0</v>
      </c>
      <c r="R897" t="str" cm="1">
        <f t="array" ref="R897">_xlfn.IFS(Table1[[#This Row],[Current Upsell $]]=0," ",Table1[[#This Row],[Current Upsell $]]&gt;=400,"High",Table1[[#This Row],[Current Upsell $]]&gt;=100,"Medium",Table1[[#This Row],[Current Upsell $]]&lt;100,"Low")</f>
        <v xml:space="preserve"> </v>
      </c>
      <c r="S897" t="str">
        <f>_xlfn.CONCAT(Table1[[#This Row],[Subscription Type]]," ",Table1[[#This Row],[Upsell Priorities ]], " ",TEXT(Table1[[#This Row],[Current Upsell $]],"$#,#"))</f>
        <v>Premium   $</v>
      </c>
      <c r="T897">
        <f>COUNTIF(Table1[Sales Month],Table1[[#This Row],[Sales Month]])</f>
        <v>194</v>
      </c>
    </row>
    <row r="898" spans="1:20" x14ac:dyDescent="0.2">
      <c r="A898">
        <v>100080</v>
      </c>
      <c r="B898" t="s">
        <v>0</v>
      </c>
      <c r="D898" s="1"/>
      <c r="E898" s="1"/>
      <c r="F898">
        <v>1</v>
      </c>
      <c r="G898">
        <v>1</v>
      </c>
      <c r="H898" s="1">
        <v>44013</v>
      </c>
      <c r="I898" s="1">
        <v>44378</v>
      </c>
      <c r="J898">
        <v>12</v>
      </c>
      <c r="K898">
        <v>0</v>
      </c>
      <c r="L898" s="1">
        <v>44287</v>
      </c>
      <c r="M898">
        <v>10</v>
      </c>
      <c r="N898" s="8" cm="1">
        <f t="array" ref="N898">_xlfn.SWITCH(Table1[[#This Row],[Subscription Type]],"Basic",10,"Premium",10,"Business",25,"Enterprise",27)</f>
        <v>10</v>
      </c>
      <c r="O898" s="9">
        <f>IF(Table1[[#This Row],[Number of Users]]-Table1[[#This Row],[Licenses Bought]]&lt;0, 0, Table1[[#This Row],[Number of Users]]-Table1[[#This Row],[Licenses Bought]])</f>
        <v>0</v>
      </c>
      <c r="P898" s="8">
        <f>Table1[[#This Row],[Upsell $ Per Non-Paying User]] * Table1[[#This Row],[Non-Paying Users]]</f>
        <v>0</v>
      </c>
      <c r="Q898">
        <f>IF(Table1[[#This Row],[Sales Month]]=MAX(Table1[Sales Month]),Table1[[#This Row],[Upsell $ Per Non-Paying User]]*Table1[[#This Row],[Non-Paying Users]],0)</f>
        <v>0</v>
      </c>
      <c r="R898" t="str" cm="1">
        <f t="array" ref="R898">_xlfn.IFS(Table1[[#This Row],[Current Upsell $]]=0," ",Table1[[#This Row],[Current Upsell $]]&gt;=400,"High",Table1[[#This Row],[Current Upsell $]]&gt;=100,"Medium",Table1[[#This Row],[Current Upsell $]]&lt;100,"Low")</f>
        <v xml:space="preserve"> </v>
      </c>
      <c r="S898" t="str">
        <f>_xlfn.CONCAT(Table1[[#This Row],[Subscription Type]]," ",Table1[[#This Row],[Upsell Priorities ]], " ",TEXT(Table1[[#This Row],[Current Upsell $]],"$#,#"))</f>
        <v>Premium   $</v>
      </c>
      <c r="T898">
        <f>COUNTIF(Table1[Sales Month],Table1[[#This Row],[Sales Month]])</f>
        <v>208</v>
      </c>
    </row>
    <row r="899" spans="1:20" x14ac:dyDescent="0.2">
      <c r="A899">
        <v>100080</v>
      </c>
      <c r="B899" t="s">
        <v>0</v>
      </c>
      <c r="D899" s="1"/>
      <c r="E899" s="1"/>
      <c r="F899">
        <v>1</v>
      </c>
      <c r="G899">
        <v>2</v>
      </c>
      <c r="H899" s="1">
        <v>44013</v>
      </c>
      <c r="I899" s="1">
        <v>44378</v>
      </c>
      <c r="J899">
        <v>12</v>
      </c>
      <c r="K899">
        <v>0</v>
      </c>
      <c r="L899" s="1">
        <v>44317</v>
      </c>
      <c r="M899">
        <v>10</v>
      </c>
      <c r="N899" s="8" cm="1">
        <f t="array" ref="N899">_xlfn.SWITCH(Table1[[#This Row],[Subscription Type]],"Basic",10,"Premium",10,"Business",25,"Enterprise",27)</f>
        <v>10</v>
      </c>
      <c r="O899" s="9">
        <f>IF(Table1[[#This Row],[Number of Users]]-Table1[[#This Row],[Licenses Bought]]&lt;0, 0, Table1[[#This Row],[Number of Users]]-Table1[[#This Row],[Licenses Bought]])</f>
        <v>1</v>
      </c>
      <c r="P899" s="8">
        <f>Table1[[#This Row],[Upsell $ Per Non-Paying User]] * Table1[[#This Row],[Non-Paying Users]]</f>
        <v>10</v>
      </c>
      <c r="Q899">
        <f>IF(Table1[[#This Row],[Sales Month]]=MAX(Table1[Sales Month]),Table1[[#This Row],[Upsell $ Per Non-Paying User]]*Table1[[#This Row],[Non-Paying Users]],0)</f>
        <v>0</v>
      </c>
      <c r="R899" t="str" cm="1">
        <f t="array" ref="R899">_xlfn.IFS(Table1[[#This Row],[Current Upsell $]]=0," ",Table1[[#This Row],[Current Upsell $]]&gt;=400,"High",Table1[[#This Row],[Current Upsell $]]&gt;=100,"Medium",Table1[[#This Row],[Current Upsell $]]&lt;100,"Low")</f>
        <v xml:space="preserve"> </v>
      </c>
      <c r="S899" t="str">
        <f>_xlfn.CONCAT(Table1[[#This Row],[Subscription Type]]," ",Table1[[#This Row],[Upsell Priorities ]], " ",TEXT(Table1[[#This Row],[Current Upsell $]],"$#,#"))</f>
        <v>Premium   $</v>
      </c>
      <c r="T899">
        <f>COUNTIF(Table1[Sales Month],Table1[[#This Row],[Sales Month]])</f>
        <v>249</v>
      </c>
    </row>
    <row r="900" spans="1:20" x14ac:dyDescent="0.2">
      <c r="A900">
        <v>100080</v>
      </c>
      <c r="B900" t="s">
        <v>0</v>
      </c>
      <c r="D900" s="1"/>
      <c r="E900" s="1"/>
      <c r="F900">
        <v>1</v>
      </c>
      <c r="G900">
        <v>1</v>
      </c>
      <c r="H900" s="1">
        <v>44013</v>
      </c>
      <c r="I900" s="1">
        <v>44378</v>
      </c>
      <c r="J900">
        <v>12</v>
      </c>
      <c r="K900">
        <v>0</v>
      </c>
      <c r="L900" s="1">
        <v>44348</v>
      </c>
      <c r="M900">
        <v>10</v>
      </c>
      <c r="N900" s="8" cm="1">
        <f t="array" ref="N900">_xlfn.SWITCH(Table1[[#This Row],[Subscription Type]],"Basic",10,"Premium",10,"Business",25,"Enterprise",27)</f>
        <v>10</v>
      </c>
      <c r="O900" s="9">
        <f>IF(Table1[[#This Row],[Number of Users]]-Table1[[#This Row],[Licenses Bought]]&lt;0, 0, Table1[[#This Row],[Number of Users]]-Table1[[#This Row],[Licenses Bought]])</f>
        <v>0</v>
      </c>
      <c r="P900" s="8">
        <f>Table1[[#This Row],[Upsell $ Per Non-Paying User]] * Table1[[#This Row],[Non-Paying Users]]</f>
        <v>0</v>
      </c>
      <c r="Q900">
        <f>IF(Table1[[#This Row],[Sales Month]]=MAX(Table1[Sales Month]),Table1[[#This Row],[Upsell $ Per Non-Paying User]]*Table1[[#This Row],[Non-Paying Users]],0)</f>
        <v>0</v>
      </c>
      <c r="R900" t="str" cm="1">
        <f t="array" ref="R900">_xlfn.IFS(Table1[[#This Row],[Current Upsell $]]=0," ",Table1[[#This Row],[Current Upsell $]]&gt;=400,"High",Table1[[#This Row],[Current Upsell $]]&gt;=100,"Medium",Table1[[#This Row],[Current Upsell $]]&lt;100,"Low")</f>
        <v xml:space="preserve"> </v>
      </c>
      <c r="S900" t="str">
        <f>_xlfn.CONCAT(Table1[[#This Row],[Subscription Type]]," ",Table1[[#This Row],[Upsell Priorities ]], " ",TEXT(Table1[[#This Row],[Current Upsell $]],"$#,#"))</f>
        <v>Premium   $</v>
      </c>
      <c r="T900">
        <f>COUNTIF(Table1[Sales Month],Table1[[#This Row],[Sales Month]])</f>
        <v>307</v>
      </c>
    </row>
    <row r="901" spans="1:20" x14ac:dyDescent="0.2">
      <c r="A901">
        <v>100081</v>
      </c>
      <c r="B901" t="s">
        <v>3</v>
      </c>
      <c r="D901" s="1"/>
      <c r="E901" s="1"/>
      <c r="F901">
        <v>0</v>
      </c>
      <c r="G901">
        <v>39</v>
      </c>
      <c r="H901" s="1">
        <v>44044</v>
      </c>
      <c r="I901" s="1">
        <v>44378</v>
      </c>
      <c r="J901">
        <v>11</v>
      </c>
      <c r="K901">
        <v>0</v>
      </c>
      <c r="L901" s="1">
        <v>44044</v>
      </c>
      <c r="M901">
        <v>0</v>
      </c>
      <c r="N901" s="8" cm="1">
        <f t="array" ref="N901">_xlfn.SWITCH(Table1[[#This Row],[Subscription Type]],"Basic",10,"Premium",10,"Business",25,"Enterprise",27)</f>
        <v>10</v>
      </c>
      <c r="O901" s="9">
        <f>IF(Table1[[#This Row],[Number of Users]]-Table1[[#This Row],[Licenses Bought]]&lt;0, 0, Table1[[#This Row],[Number of Users]]-Table1[[#This Row],[Licenses Bought]])</f>
        <v>39</v>
      </c>
      <c r="P901" s="8">
        <f>Table1[[#This Row],[Upsell $ Per Non-Paying User]] * Table1[[#This Row],[Non-Paying Users]]</f>
        <v>390</v>
      </c>
      <c r="Q901">
        <f>IF(Table1[[#This Row],[Sales Month]]=MAX(Table1[Sales Month]),Table1[[#This Row],[Upsell $ Per Non-Paying User]]*Table1[[#This Row],[Non-Paying Users]],0)</f>
        <v>0</v>
      </c>
      <c r="R901" t="str" cm="1">
        <f t="array" ref="R901">_xlfn.IFS(Table1[[#This Row],[Current Upsell $]]=0," ",Table1[[#This Row],[Current Upsell $]]&gt;=400,"High",Table1[[#This Row],[Current Upsell $]]&gt;=100,"Medium",Table1[[#This Row],[Current Upsell $]]&lt;100,"Low")</f>
        <v xml:space="preserve"> </v>
      </c>
      <c r="S901" t="str">
        <f>_xlfn.CONCAT(Table1[[#This Row],[Subscription Type]]," ",Table1[[#This Row],[Upsell Priorities ]], " ",TEXT(Table1[[#This Row],[Current Upsell $]],"$#,#"))</f>
        <v>Basic   $</v>
      </c>
      <c r="T901">
        <f>COUNTIF(Table1[Sales Month],Table1[[#This Row],[Sales Month]])</f>
        <v>104</v>
      </c>
    </row>
    <row r="902" spans="1:20" x14ac:dyDescent="0.2">
      <c r="A902">
        <v>100081</v>
      </c>
      <c r="B902" t="s">
        <v>0</v>
      </c>
      <c r="D902" s="1"/>
      <c r="E902" s="1"/>
      <c r="F902">
        <v>10</v>
      </c>
      <c r="G902">
        <v>37</v>
      </c>
      <c r="H902" s="1">
        <v>44044</v>
      </c>
      <c r="I902" s="1">
        <v>44378</v>
      </c>
      <c r="J902">
        <v>11</v>
      </c>
      <c r="K902">
        <v>0</v>
      </c>
      <c r="L902" s="1">
        <v>44075</v>
      </c>
      <c r="M902">
        <v>100</v>
      </c>
      <c r="N902" s="8" cm="1">
        <f t="array" ref="N902">_xlfn.SWITCH(Table1[[#This Row],[Subscription Type]],"Basic",10,"Premium",10,"Business",25,"Enterprise",27)</f>
        <v>10</v>
      </c>
      <c r="O902" s="9">
        <f>IF(Table1[[#This Row],[Number of Users]]-Table1[[#This Row],[Licenses Bought]]&lt;0, 0, Table1[[#This Row],[Number of Users]]-Table1[[#This Row],[Licenses Bought]])</f>
        <v>27</v>
      </c>
      <c r="P902" s="8">
        <f>Table1[[#This Row],[Upsell $ Per Non-Paying User]] * Table1[[#This Row],[Non-Paying Users]]</f>
        <v>270</v>
      </c>
      <c r="Q902">
        <f>IF(Table1[[#This Row],[Sales Month]]=MAX(Table1[Sales Month]),Table1[[#This Row],[Upsell $ Per Non-Paying User]]*Table1[[#This Row],[Non-Paying Users]],0)</f>
        <v>0</v>
      </c>
      <c r="R902" t="str" cm="1">
        <f t="array" ref="R902">_xlfn.IFS(Table1[[#This Row],[Current Upsell $]]=0," ",Table1[[#This Row],[Current Upsell $]]&gt;=400,"High",Table1[[#This Row],[Current Upsell $]]&gt;=100,"Medium",Table1[[#This Row],[Current Upsell $]]&lt;100,"Low")</f>
        <v xml:space="preserve"> </v>
      </c>
      <c r="S902" t="str">
        <f>_xlfn.CONCAT(Table1[[#This Row],[Subscription Type]]," ",Table1[[#This Row],[Upsell Priorities ]], " ",TEXT(Table1[[#This Row],[Current Upsell $]],"$#,#"))</f>
        <v>Premium   $</v>
      </c>
      <c r="T902">
        <f>COUNTIF(Table1[Sales Month],Table1[[#This Row],[Sales Month]])</f>
        <v>137</v>
      </c>
    </row>
    <row r="903" spans="1:20" x14ac:dyDescent="0.2">
      <c r="A903">
        <v>100081</v>
      </c>
      <c r="B903" t="s">
        <v>0</v>
      </c>
      <c r="D903" s="1"/>
      <c r="E903" s="1"/>
      <c r="F903">
        <v>22</v>
      </c>
      <c r="G903">
        <v>47</v>
      </c>
      <c r="H903" s="1">
        <v>44044</v>
      </c>
      <c r="I903" s="1">
        <v>44378</v>
      </c>
      <c r="J903">
        <v>11</v>
      </c>
      <c r="K903">
        <v>0</v>
      </c>
      <c r="L903" s="1">
        <v>44105</v>
      </c>
      <c r="M903">
        <v>220</v>
      </c>
      <c r="N903" s="8" cm="1">
        <f t="array" ref="N903">_xlfn.SWITCH(Table1[[#This Row],[Subscription Type]],"Basic",10,"Premium",10,"Business",25,"Enterprise",27)</f>
        <v>10</v>
      </c>
      <c r="O903" s="9">
        <f>IF(Table1[[#This Row],[Number of Users]]-Table1[[#This Row],[Licenses Bought]]&lt;0, 0, Table1[[#This Row],[Number of Users]]-Table1[[#This Row],[Licenses Bought]])</f>
        <v>25</v>
      </c>
      <c r="P903" s="8">
        <f>Table1[[#This Row],[Upsell $ Per Non-Paying User]] * Table1[[#This Row],[Non-Paying Users]]</f>
        <v>250</v>
      </c>
      <c r="Q903">
        <f>IF(Table1[[#This Row],[Sales Month]]=MAX(Table1[Sales Month]),Table1[[#This Row],[Upsell $ Per Non-Paying User]]*Table1[[#This Row],[Non-Paying Users]],0)</f>
        <v>0</v>
      </c>
      <c r="R903" t="str" cm="1">
        <f t="array" ref="R903">_xlfn.IFS(Table1[[#This Row],[Current Upsell $]]=0," ",Table1[[#This Row],[Current Upsell $]]&gt;=400,"High",Table1[[#This Row],[Current Upsell $]]&gt;=100,"Medium",Table1[[#This Row],[Current Upsell $]]&lt;100,"Low")</f>
        <v xml:space="preserve"> </v>
      </c>
      <c r="S903" t="str">
        <f>_xlfn.CONCAT(Table1[[#This Row],[Subscription Type]]," ",Table1[[#This Row],[Upsell Priorities ]], " ",TEXT(Table1[[#This Row],[Current Upsell $]],"$#,#"))</f>
        <v>Premium   $</v>
      </c>
      <c r="T903">
        <f>COUNTIF(Table1[Sales Month],Table1[[#This Row],[Sales Month]])</f>
        <v>147</v>
      </c>
    </row>
    <row r="904" spans="1:20" x14ac:dyDescent="0.2">
      <c r="A904">
        <v>100081</v>
      </c>
      <c r="B904" t="s">
        <v>0</v>
      </c>
      <c r="D904" s="1"/>
      <c r="E904" s="1"/>
      <c r="F904">
        <v>36</v>
      </c>
      <c r="G904">
        <v>48</v>
      </c>
      <c r="H904" s="1">
        <v>44044</v>
      </c>
      <c r="I904" s="1">
        <v>44378</v>
      </c>
      <c r="J904">
        <v>11</v>
      </c>
      <c r="K904">
        <v>0</v>
      </c>
      <c r="L904" s="1">
        <v>44136</v>
      </c>
      <c r="M904">
        <v>360</v>
      </c>
      <c r="N904" s="8" cm="1">
        <f t="array" ref="N904">_xlfn.SWITCH(Table1[[#This Row],[Subscription Type]],"Basic",10,"Premium",10,"Business",25,"Enterprise",27)</f>
        <v>10</v>
      </c>
      <c r="O904" s="9">
        <f>IF(Table1[[#This Row],[Number of Users]]-Table1[[#This Row],[Licenses Bought]]&lt;0, 0, Table1[[#This Row],[Number of Users]]-Table1[[#This Row],[Licenses Bought]])</f>
        <v>12</v>
      </c>
      <c r="P904" s="8">
        <f>Table1[[#This Row],[Upsell $ Per Non-Paying User]] * Table1[[#This Row],[Non-Paying Users]]</f>
        <v>120</v>
      </c>
      <c r="Q904">
        <f>IF(Table1[[#This Row],[Sales Month]]=MAX(Table1[Sales Month]),Table1[[#This Row],[Upsell $ Per Non-Paying User]]*Table1[[#This Row],[Non-Paying Users]],0)</f>
        <v>0</v>
      </c>
      <c r="R904" t="str" cm="1">
        <f t="array" ref="R904">_xlfn.IFS(Table1[[#This Row],[Current Upsell $]]=0," ",Table1[[#This Row],[Current Upsell $]]&gt;=400,"High",Table1[[#This Row],[Current Upsell $]]&gt;=100,"Medium",Table1[[#This Row],[Current Upsell $]]&lt;100,"Low")</f>
        <v xml:space="preserve"> </v>
      </c>
      <c r="S904" t="str">
        <f>_xlfn.CONCAT(Table1[[#This Row],[Subscription Type]]," ",Table1[[#This Row],[Upsell Priorities ]], " ",TEXT(Table1[[#This Row],[Current Upsell $]],"$#,#"))</f>
        <v>Premium   $</v>
      </c>
      <c r="T904">
        <f>COUNTIF(Table1[Sales Month],Table1[[#This Row],[Sales Month]])</f>
        <v>146</v>
      </c>
    </row>
    <row r="905" spans="1:20" x14ac:dyDescent="0.2">
      <c r="A905">
        <v>100081</v>
      </c>
      <c r="B905" t="s">
        <v>0</v>
      </c>
      <c r="D905" s="1"/>
      <c r="E905" s="1"/>
      <c r="F905">
        <v>36</v>
      </c>
      <c r="G905">
        <v>37</v>
      </c>
      <c r="H905" s="1">
        <v>44044</v>
      </c>
      <c r="I905" s="1">
        <v>44378</v>
      </c>
      <c r="J905">
        <v>11</v>
      </c>
      <c r="K905">
        <v>0</v>
      </c>
      <c r="L905" s="1">
        <v>44166</v>
      </c>
      <c r="M905">
        <v>360</v>
      </c>
      <c r="N905" s="8" cm="1">
        <f t="array" ref="N905">_xlfn.SWITCH(Table1[[#This Row],[Subscription Type]],"Basic",10,"Premium",10,"Business",25,"Enterprise",27)</f>
        <v>10</v>
      </c>
      <c r="O905" s="9">
        <f>IF(Table1[[#This Row],[Number of Users]]-Table1[[#This Row],[Licenses Bought]]&lt;0, 0, Table1[[#This Row],[Number of Users]]-Table1[[#This Row],[Licenses Bought]])</f>
        <v>1</v>
      </c>
      <c r="P905" s="8">
        <f>Table1[[#This Row],[Upsell $ Per Non-Paying User]] * Table1[[#This Row],[Non-Paying Users]]</f>
        <v>10</v>
      </c>
      <c r="Q905">
        <f>IF(Table1[[#This Row],[Sales Month]]=MAX(Table1[Sales Month]),Table1[[#This Row],[Upsell $ Per Non-Paying User]]*Table1[[#This Row],[Non-Paying Users]],0)</f>
        <v>0</v>
      </c>
      <c r="R905" t="str" cm="1">
        <f t="array" ref="R905">_xlfn.IFS(Table1[[#This Row],[Current Upsell $]]=0," ",Table1[[#This Row],[Current Upsell $]]&gt;=400,"High",Table1[[#This Row],[Current Upsell $]]&gt;=100,"Medium",Table1[[#This Row],[Current Upsell $]]&lt;100,"Low")</f>
        <v xml:space="preserve"> </v>
      </c>
      <c r="S905" t="str">
        <f>_xlfn.CONCAT(Table1[[#This Row],[Subscription Type]]," ",Table1[[#This Row],[Upsell Priorities ]], " ",TEXT(Table1[[#This Row],[Current Upsell $]],"$#,#"))</f>
        <v>Premium   $</v>
      </c>
      <c r="T905">
        <f>COUNTIF(Table1[Sales Month],Table1[[#This Row],[Sales Month]])</f>
        <v>153</v>
      </c>
    </row>
    <row r="906" spans="1:20" x14ac:dyDescent="0.2">
      <c r="A906">
        <v>100081</v>
      </c>
      <c r="B906" t="s">
        <v>0</v>
      </c>
      <c r="D906" s="1"/>
      <c r="E906" s="1"/>
      <c r="F906">
        <v>36</v>
      </c>
      <c r="G906">
        <v>42</v>
      </c>
      <c r="H906" s="1">
        <v>44044</v>
      </c>
      <c r="I906" s="1">
        <v>44378</v>
      </c>
      <c r="J906">
        <v>11</v>
      </c>
      <c r="K906">
        <v>0</v>
      </c>
      <c r="L906" s="1">
        <v>44197</v>
      </c>
      <c r="M906">
        <v>360</v>
      </c>
      <c r="N906" s="8" cm="1">
        <f t="array" ref="N906">_xlfn.SWITCH(Table1[[#This Row],[Subscription Type]],"Basic",10,"Premium",10,"Business",25,"Enterprise",27)</f>
        <v>10</v>
      </c>
      <c r="O906" s="9">
        <f>IF(Table1[[#This Row],[Number of Users]]-Table1[[#This Row],[Licenses Bought]]&lt;0, 0, Table1[[#This Row],[Number of Users]]-Table1[[#This Row],[Licenses Bought]])</f>
        <v>6</v>
      </c>
      <c r="P906" s="8">
        <f>Table1[[#This Row],[Upsell $ Per Non-Paying User]] * Table1[[#This Row],[Non-Paying Users]]</f>
        <v>60</v>
      </c>
      <c r="Q906">
        <f>IF(Table1[[#This Row],[Sales Month]]=MAX(Table1[Sales Month]),Table1[[#This Row],[Upsell $ Per Non-Paying User]]*Table1[[#This Row],[Non-Paying Users]],0)</f>
        <v>0</v>
      </c>
      <c r="R906" t="str" cm="1">
        <f t="array" ref="R906">_xlfn.IFS(Table1[[#This Row],[Current Upsell $]]=0," ",Table1[[#This Row],[Current Upsell $]]&gt;=400,"High",Table1[[#This Row],[Current Upsell $]]&gt;=100,"Medium",Table1[[#This Row],[Current Upsell $]]&lt;100,"Low")</f>
        <v xml:space="preserve"> </v>
      </c>
      <c r="S906" t="str">
        <f>_xlfn.CONCAT(Table1[[#This Row],[Subscription Type]]," ",Table1[[#This Row],[Upsell Priorities ]], " ",TEXT(Table1[[#This Row],[Current Upsell $]],"$#,#"))</f>
        <v>Premium   $</v>
      </c>
      <c r="T906">
        <f>COUNTIF(Table1[Sales Month],Table1[[#This Row],[Sales Month]])</f>
        <v>158</v>
      </c>
    </row>
    <row r="907" spans="1:20" x14ac:dyDescent="0.2">
      <c r="A907">
        <v>100081</v>
      </c>
      <c r="B907" t="s">
        <v>0</v>
      </c>
      <c r="D907" s="1"/>
      <c r="E907" s="1"/>
      <c r="F907">
        <v>36</v>
      </c>
      <c r="G907">
        <v>43</v>
      </c>
      <c r="H907" s="1">
        <v>44044</v>
      </c>
      <c r="I907" s="1">
        <v>44378</v>
      </c>
      <c r="J907">
        <v>11</v>
      </c>
      <c r="K907">
        <v>0</v>
      </c>
      <c r="L907" s="1">
        <v>44228</v>
      </c>
      <c r="M907">
        <v>360</v>
      </c>
      <c r="N907" s="8" cm="1">
        <f t="array" ref="N907">_xlfn.SWITCH(Table1[[#This Row],[Subscription Type]],"Basic",10,"Premium",10,"Business",25,"Enterprise",27)</f>
        <v>10</v>
      </c>
      <c r="O907" s="9">
        <f>IF(Table1[[#This Row],[Number of Users]]-Table1[[#This Row],[Licenses Bought]]&lt;0, 0, Table1[[#This Row],[Number of Users]]-Table1[[#This Row],[Licenses Bought]])</f>
        <v>7</v>
      </c>
      <c r="P907" s="8">
        <f>Table1[[#This Row],[Upsell $ Per Non-Paying User]] * Table1[[#This Row],[Non-Paying Users]]</f>
        <v>70</v>
      </c>
      <c r="Q907">
        <f>IF(Table1[[#This Row],[Sales Month]]=MAX(Table1[Sales Month]),Table1[[#This Row],[Upsell $ Per Non-Paying User]]*Table1[[#This Row],[Non-Paying Users]],0)</f>
        <v>0</v>
      </c>
      <c r="R907" t="str" cm="1">
        <f t="array" ref="R907">_xlfn.IFS(Table1[[#This Row],[Current Upsell $]]=0," ",Table1[[#This Row],[Current Upsell $]]&gt;=400,"High",Table1[[#This Row],[Current Upsell $]]&gt;=100,"Medium",Table1[[#This Row],[Current Upsell $]]&lt;100,"Low")</f>
        <v xml:space="preserve"> </v>
      </c>
      <c r="S907" t="str">
        <f>_xlfn.CONCAT(Table1[[#This Row],[Subscription Type]]," ",Table1[[#This Row],[Upsell Priorities ]], " ",TEXT(Table1[[#This Row],[Current Upsell $]],"$#,#"))</f>
        <v>Premium   $</v>
      </c>
      <c r="T907">
        <f>COUNTIF(Table1[Sales Month],Table1[[#This Row],[Sales Month]])</f>
        <v>175</v>
      </c>
    </row>
    <row r="908" spans="1:20" x14ac:dyDescent="0.2">
      <c r="A908">
        <v>100081</v>
      </c>
      <c r="B908" t="s">
        <v>0</v>
      </c>
      <c r="D908" s="1"/>
      <c r="E908" s="1"/>
      <c r="F908">
        <v>36</v>
      </c>
      <c r="G908">
        <v>45</v>
      </c>
      <c r="H908" s="1">
        <v>44044</v>
      </c>
      <c r="I908" s="1">
        <v>44378</v>
      </c>
      <c r="J908">
        <v>11</v>
      </c>
      <c r="K908">
        <v>0</v>
      </c>
      <c r="L908" s="1">
        <v>44256</v>
      </c>
      <c r="M908">
        <v>360</v>
      </c>
      <c r="N908" s="8" cm="1">
        <f t="array" ref="N908">_xlfn.SWITCH(Table1[[#This Row],[Subscription Type]],"Basic",10,"Premium",10,"Business",25,"Enterprise",27)</f>
        <v>10</v>
      </c>
      <c r="O908" s="9">
        <f>IF(Table1[[#This Row],[Number of Users]]-Table1[[#This Row],[Licenses Bought]]&lt;0, 0, Table1[[#This Row],[Number of Users]]-Table1[[#This Row],[Licenses Bought]])</f>
        <v>9</v>
      </c>
      <c r="P908" s="8">
        <f>Table1[[#This Row],[Upsell $ Per Non-Paying User]] * Table1[[#This Row],[Non-Paying Users]]</f>
        <v>90</v>
      </c>
      <c r="Q908">
        <f>IF(Table1[[#This Row],[Sales Month]]=MAX(Table1[Sales Month]),Table1[[#This Row],[Upsell $ Per Non-Paying User]]*Table1[[#This Row],[Non-Paying Users]],0)</f>
        <v>0</v>
      </c>
      <c r="R908" t="str" cm="1">
        <f t="array" ref="R908">_xlfn.IFS(Table1[[#This Row],[Current Upsell $]]=0," ",Table1[[#This Row],[Current Upsell $]]&gt;=400,"High",Table1[[#This Row],[Current Upsell $]]&gt;=100,"Medium",Table1[[#This Row],[Current Upsell $]]&lt;100,"Low")</f>
        <v xml:space="preserve"> </v>
      </c>
      <c r="S908" t="str">
        <f>_xlfn.CONCAT(Table1[[#This Row],[Subscription Type]]," ",Table1[[#This Row],[Upsell Priorities ]], " ",TEXT(Table1[[#This Row],[Current Upsell $]],"$#,#"))</f>
        <v>Premium   $</v>
      </c>
      <c r="T908">
        <f>COUNTIF(Table1[Sales Month],Table1[[#This Row],[Sales Month]])</f>
        <v>194</v>
      </c>
    </row>
    <row r="909" spans="1:20" x14ac:dyDescent="0.2">
      <c r="A909">
        <v>100081</v>
      </c>
      <c r="B909" t="s">
        <v>0</v>
      </c>
      <c r="D909" s="1"/>
      <c r="E909" s="1"/>
      <c r="F909">
        <v>36</v>
      </c>
      <c r="G909">
        <v>53</v>
      </c>
      <c r="H909" s="1">
        <v>44044</v>
      </c>
      <c r="I909" s="1">
        <v>44378</v>
      </c>
      <c r="J909">
        <v>11</v>
      </c>
      <c r="K909">
        <v>0</v>
      </c>
      <c r="L909" s="1">
        <v>44287</v>
      </c>
      <c r="M909">
        <v>360</v>
      </c>
      <c r="N909" s="8" cm="1">
        <f t="array" ref="N909">_xlfn.SWITCH(Table1[[#This Row],[Subscription Type]],"Basic",10,"Premium",10,"Business",25,"Enterprise",27)</f>
        <v>10</v>
      </c>
      <c r="O909" s="9">
        <f>IF(Table1[[#This Row],[Number of Users]]-Table1[[#This Row],[Licenses Bought]]&lt;0, 0, Table1[[#This Row],[Number of Users]]-Table1[[#This Row],[Licenses Bought]])</f>
        <v>17</v>
      </c>
      <c r="P909" s="8">
        <f>Table1[[#This Row],[Upsell $ Per Non-Paying User]] * Table1[[#This Row],[Non-Paying Users]]</f>
        <v>170</v>
      </c>
      <c r="Q909">
        <f>IF(Table1[[#This Row],[Sales Month]]=MAX(Table1[Sales Month]),Table1[[#This Row],[Upsell $ Per Non-Paying User]]*Table1[[#This Row],[Non-Paying Users]],0)</f>
        <v>0</v>
      </c>
      <c r="R909" t="str" cm="1">
        <f t="array" ref="R909">_xlfn.IFS(Table1[[#This Row],[Current Upsell $]]=0," ",Table1[[#This Row],[Current Upsell $]]&gt;=400,"High",Table1[[#This Row],[Current Upsell $]]&gt;=100,"Medium",Table1[[#This Row],[Current Upsell $]]&lt;100,"Low")</f>
        <v xml:space="preserve"> </v>
      </c>
      <c r="S909" t="str">
        <f>_xlfn.CONCAT(Table1[[#This Row],[Subscription Type]]," ",Table1[[#This Row],[Upsell Priorities ]], " ",TEXT(Table1[[#This Row],[Current Upsell $]],"$#,#"))</f>
        <v>Premium   $</v>
      </c>
      <c r="T909">
        <f>COUNTIF(Table1[Sales Month],Table1[[#This Row],[Sales Month]])</f>
        <v>208</v>
      </c>
    </row>
    <row r="910" spans="1:20" x14ac:dyDescent="0.2">
      <c r="A910">
        <v>100081</v>
      </c>
      <c r="B910" t="s">
        <v>0</v>
      </c>
      <c r="D910" s="1"/>
      <c r="E910" s="1"/>
      <c r="F910">
        <v>36</v>
      </c>
      <c r="G910">
        <v>45</v>
      </c>
      <c r="H910" s="1">
        <v>44044</v>
      </c>
      <c r="I910" s="1">
        <v>44378</v>
      </c>
      <c r="J910">
        <v>11</v>
      </c>
      <c r="K910">
        <v>0</v>
      </c>
      <c r="L910" s="1">
        <v>44317</v>
      </c>
      <c r="M910">
        <v>360</v>
      </c>
      <c r="N910" s="8" cm="1">
        <f t="array" ref="N910">_xlfn.SWITCH(Table1[[#This Row],[Subscription Type]],"Basic",10,"Premium",10,"Business",25,"Enterprise",27)</f>
        <v>10</v>
      </c>
      <c r="O910" s="9">
        <f>IF(Table1[[#This Row],[Number of Users]]-Table1[[#This Row],[Licenses Bought]]&lt;0, 0, Table1[[#This Row],[Number of Users]]-Table1[[#This Row],[Licenses Bought]])</f>
        <v>9</v>
      </c>
      <c r="P910" s="8">
        <f>Table1[[#This Row],[Upsell $ Per Non-Paying User]] * Table1[[#This Row],[Non-Paying Users]]</f>
        <v>90</v>
      </c>
      <c r="Q910">
        <f>IF(Table1[[#This Row],[Sales Month]]=MAX(Table1[Sales Month]),Table1[[#This Row],[Upsell $ Per Non-Paying User]]*Table1[[#This Row],[Non-Paying Users]],0)</f>
        <v>0</v>
      </c>
      <c r="R910" t="str" cm="1">
        <f t="array" ref="R910">_xlfn.IFS(Table1[[#This Row],[Current Upsell $]]=0," ",Table1[[#This Row],[Current Upsell $]]&gt;=400,"High",Table1[[#This Row],[Current Upsell $]]&gt;=100,"Medium",Table1[[#This Row],[Current Upsell $]]&lt;100,"Low")</f>
        <v xml:space="preserve"> </v>
      </c>
      <c r="S910" t="str">
        <f>_xlfn.CONCAT(Table1[[#This Row],[Subscription Type]]," ",Table1[[#This Row],[Upsell Priorities ]], " ",TEXT(Table1[[#This Row],[Current Upsell $]],"$#,#"))</f>
        <v>Premium   $</v>
      </c>
      <c r="T910">
        <f>COUNTIF(Table1[Sales Month],Table1[[#This Row],[Sales Month]])</f>
        <v>249</v>
      </c>
    </row>
    <row r="911" spans="1:20" x14ac:dyDescent="0.2">
      <c r="A911">
        <v>100081</v>
      </c>
      <c r="B911" t="s">
        <v>0</v>
      </c>
      <c r="D911" s="1"/>
      <c r="E911" s="1"/>
      <c r="F911">
        <v>36</v>
      </c>
      <c r="G911">
        <v>47</v>
      </c>
      <c r="H911" s="1">
        <v>44044</v>
      </c>
      <c r="I911" s="1">
        <v>44378</v>
      </c>
      <c r="J911">
        <v>11</v>
      </c>
      <c r="K911">
        <v>0</v>
      </c>
      <c r="L911" s="1">
        <v>44348</v>
      </c>
      <c r="M911">
        <v>360</v>
      </c>
      <c r="N911" s="8" cm="1">
        <f t="array" ref="N911">_xlfn.SWITCH(Table1[[#This Row],[Subscription Type]],"Basic",10,"Premium",10,"Business",25,"Enterprise",27)</f>
        <v>10</v>
      </c>
      <c r="O911" s="9">
        <f>IF(Table1[[#This Row],[Number of Users]]-Table1[[#This Row],[Licenses Bought]]&lt;0, 0, Table1[[#This Row],[Number of Users]]-Table1[[#This Row],[Licenses Bought]])</f>
        <v>11</v>
      </c>
      <c r="P911" s="8">
        <f>Table1[[#This Row],[Upsell $ Per Non-Paying User]] * Table1[[#This Row],[Non-Paying Users]]</f>
        <v>110</v>
      </c>
      <c r="Q911">
        <f>IF(Table1[[#This Row],[Sales Month]]=MAX(Table1[Sales Month]),Table1[[#This Row],[Upsell $ Per Non-Paying User]]*Table1[[#This Row],[Non-Paying Users]],0)</f>
        <v>110</v>
      </c>
      <c r="R911" t="str" cm="1">
        <f t="array" ref="R911">_xlfn.IFS(Table1[[#This Row],[Current Upsell $]]=0," ",Table1[[#This Row],[Current Upsell $]]&gt;=400,"High",Table1[[#This Row],[Current Upsell $]]&gt;=100,"Medium",Table1[[#This Row],[Current Upsell $]]&lt;100,"Low")</f>
        <v>Medium</v>
      </c>
      <c r="S911" t="str">
        <f>_xlfn.CONCAT(Table1[[#This Row],[Subscription Type]]," ",Table1[[#This Row],[Upsell Priorities ]], " ",TEXT(Table1[[#This Row],[Current Upsell $]],"$#,#"))</f>
        <v>Premium Medium $110</v>
      </c>
      <c r="T911">
        <f>COUNTIF(Table1[Sales Month],Table1[[#This Row],[Sales Month]])</f>
        <v>307</v>
      </c>
    </row>
    <row r="912" spans="1:20" x14ac:dyDescent="0.2">
      <c r="A912">
        <v>100082</v>
      </c>
      <c r="B912" t="s">
        <v>3</v>
      </c>
      <c r="D912" s="1"/>
      <c r="E912" s="1"/>
      <c r="F912">
        <v>0</v>
      </c>
      <c r="G912">
        <v>49</v>
      </c>
      <c r="H912" s="1">
        <v>44044</v>
      </c>
      <c r="I912" s="1">
        <v>44378</v>
      </c>
      <c r="J912">
        <v>11</v>
      </c>
      <c r="K912">
        <v>0</v>
      </c>
      <c r="L912" s="1">
        <v>44044</v>
      </c>
      <c r="M912">
        <v>0</v>
      </c>
      <c r="N912" s="8" cm="1">
        <f t="array" ref="N912">_xlfn.SWITCH(Table1[[#This Row],[Subscription Type]],"Basic",10,"Premium",10,"Business",25,"Enterprise",27)</f>
        <v>10</v>
      </c>
      <c r="O912" s="9">
        <f>IF(Table1[[#This Row],[Number of Users]]-Table1[[#This Row],[Licenses Bought]]&lt;0, 0, Table1[[#This Row],[Number of Users]]-Table1[[#This Row],[Licenses Bought]])</f>
        <v>49</v>
      </c>
      <c r="P912" s="8">
        <f>Table1[[#This Row],[Upsell $ Per Non-Paying User]] * Table1[[#This Row],[Non-Paying Users]]</f>
        <v>490</v>
      </c>
      <c r="Q912">
        <f>IF(Table1[[#This Row],[Sales Month]]=MAX(Table1[Sales Month]),Table1[[#This Row],[Upsell $ Per Non-Paying User]]*Table1[[#This Row],[Non-Paying Users]],0)</f>
        <v>0</v>
      </c>
      <c r="R912" t="str" cm="1">
        <f t="array" ref="R912">_xlfn.IFS(Table1[[#This Row],[Current Upsell $]]=0," ",Table1[[#This Row],[Current Upsell $]]&gt;=400,"High",Table1[[#This Row],[Current Upsell $]]&gt;=100,"Medium",Table1[[#This Row],[Current Upsell $]]&lt;100,"Low")</f>
        <v xml:space="preserve"> </v>
      </c>
      <c r="S912" t="str">
        <f>_xlfn.CONCAT(Table1[[#This Row],[Subscription Type]]," ",Table1[[#This Row],[Upsell Priorities ]], " ",TEXT(Table1[[#This Row],[Current Upsell $]],"$#,#"))</f>
        <v>Basic   $</v>
      </c>
      <c r="T912">
        <f>COUNTIF(Table1[Sales Month],Table1[[#This Row],[Sales Month]])</f>
        <v>104</v>
      </c>
    </row>
    <row r="913" spans="1:20" x14ac:dyDescent="0.2">
      <c r="A913">
        <v>100082</v>
      </c>
      <c r="B913" t="s">
        <v>0</v>
      </c>
      <c r="D913" s="1"/>
      <c r="E913" s="1"/>
      <c r="F913">
        <v>13</v>
      </c>
      <c r="G913">
        <v>35</v>
      </c>
      <c r="H913" s="1">
        <v>44044</v>
      </c>
      <c r="I913" s="1">
        <v>44378</v>
      </c>
      <c r="J913">
        <v>11</v>
      </c>
      <c r="K913">
        <v>0</v>
      </c>
      <c r="L913" s="1">
        <v>44075</v>
      </c>
      <c r="M913">
        <v>130</v>
      </c>
      <c r="N913" s="8" cm="1">
        <f t="array" ref="N913">_xlfn.SWITCH(Table1[[#This Row],[Subscription Type]],"Basic",10,"Premium",10,"Business",25,"Enterprise",27)</f>
        <v>10</v>
      </c>
      <c r="O913" s="9">
        <f>IF(Table1[[#This Row],[Number of Users]]-Table1[[#This Row],[Licenses Bought]]&lt;0, 0, Table1[[#This Row],[Number of Users]]-Table1[[#This Row],[Licenses Bought]])</f>
        <v>22</v>
      </c>
      <c r="P913" s="8">
        <f>Table1[[#This Row],[Upsell $ Per Non-Paying User]] * Table1[[#This Row],[Non-Paying Users]]</f>
        <v>220</v>
      </c>
      <c r="Q913">
        <f>IF(Table1[[#This Row],[Sales Month]]=MAX(Table1[Sales Month]),Table1[[#This Row],[Upsell $ Per Non-Paying User]]*Table1[[#This Row],[Non-Paying Users]],0)</f>
        <v>0</v>
      </c>
      <c r="R913" t="str" cm="1">
        <f t="array" ref="R913">_xlfn.IFS(Table1[[#This Row],[Current Upsell $]]=0," ",Table1[[#This Row],[Current Upsell $]]&gt;=400,"High",Table1[[#This Row],[Current Upsell $]]&gt;=100,"Medium",Table1[[#This Row],[Current Upsell $]]&lt;100,"Low")</f>
        <v xml:space="preserve"> </v>
      </c>
      <c r="S913" t="str">
        <f>_xlfn.CONCAT(Table1[[#This Row],[Subscription Type]]," ",Table1[[#This Row],[Upsell Priorities ]], " ",TEXT(Table1[[#This Row],[Current Upsell $]],"$#,#"))</f>
        <v>Premium   $</v>
      </c>
      <c r="T913">
        <f>COUNTIF(Table1[Sales Month],Table1[[#This Row],[Sales Month]])</f>
        <v>137</v>
      </c>
    </row>
    <row r="914" spans="1:20" x14ac:dyDescent="0.2">
      <c r="A914">
        <v>100082</v>
      </c>
      <c r="B914" t="s">
        <v>0</v>
      </c>
      <c r="D914" s="1"/>
      <c r="E914" s="1"/>
      <c r="F914">
        <v>34</v>
      </c>
      <c r="G914">
        <v>47</v>
      </c>
      <c r="H914" s="1">
        <v>44044</v>
      </c>
      <c r="I914" s="1">
        <v>44378</v>
      </c>
      <c r="J914">
        <v>11</v>
      </c>
      <c r="K914">
        <v>0</v>
      </c>
      <c r="L914" s="1">
        <v>44105</v>
      </c>
      <c r="M914">
        <v>340</v>
      </c>
      <c r="N914" s="8" cm="1">
        <f t="array" ref="N914">_xlfn.SWITCH(Table1[[#This Row],[Subscription Type]],"Basic",10,"Premium",10,"Business",25,"Enterprise",27)</f>
        <v>10</v>
      </c>
      <c r="O914" s="9">
        <f>IF(Table1[[#This Row],[Number of Users]]-Table1[[#This Row],[Licenses Bought]]&lt;0, 0, Table1[[#This Row],[Number of Users]]-Table1[[#This Row],[Licenses Bought]])</f>
        <v>13</v>
      </c>
      <c r="P914" s="8">
        <f>Table1[[#This Row],[Upsell $ Per Non-Paying User]] * Table1[[#This Row],[Non-Paying Users]]</f>
        <v>130</v>
      </c>
      <c r="Q914">
        <f>IF(Table1[[#This Row],[Sales Month]]=MAX(Table1[Sales Month]),Table1[[#This Row],[Upsell $ Per Non-Paying User]]*Table1[[#This Row],[Non-Paying Users]],0)</f>
        <v>0</v>
      </c>
      <c r="R914" t="str" cm="1">
        <f t="array" ref="R914">_xlfn.IFS(Table1[[#This Row],[Current Upsell $]]=0," ",Table1[[#This Row],[Current Upsell $]]&gt;=400,"High",Table1[[#This Row],[Current Upsell $]]&gt;=100,"Medium",Table1[[#This Row],[Current Upsell $]]&lt;100,"Low")</f>
        <v xml:space="preserve"> </v>
      </c>
      <c r="S914" t="str">
        <f>_xlfn.CONCAT(Table1[[#This Row],[Subscription Type]]," ",Table1[[#This Row],[Upsell Priorities ]], " ",TEXT(Table1[[#This Row],[Current Upsell $]],"$#,#"))</f>
        <v>Premium   $</v>
      </c>
      <c r="T914">
        <f>COUNTIF(Table1[Sales Month],Table1[[#This Row],[Sales Month]])</f>
        <v>147</v>
      </c>
    </row>
    <row r="915" spans="1:20" x14ac:dyDescent="0.2">
      <c r="A915">
        <v>100082</v>
      </c>
      <c r="B915" t="s">
        <v>0</v>
      </c>
      <c r="D915" s="1"/>
      <c r="E915" s="1"/>
      <c r="F915">
        <v>34</v>
      </c>
      <c r="G915">
        <v>40</v>
      </c>
      <c r="H915" s="1">
        <v>44044</v>
      </c>
      <c r="I915" s="1">
        <v>44378</v>
      </c>
      <c r="J915">
        <v>11</v>
      </c>
      <c r="K915">
        <v>0</v>
      </c>
      <c r="L915" s="1">
        <v>44136</v>
      </c>
      <c r="M915">
        <v>340</v>
      </c>
      <c r="N915" s="8" cm="1">
        <f t="array" ref="N915">_xlfn.SWITCH(Table1[[#This Row],[Subscription Type]],"Basic",10,"Premium",10,"Business",25,"Enterprise",27)</f>
        <v>10</v>
      </c>
      <c r="O915" s="9">
        <f>IF(Table1[[#This Row],[Number of Users]]-Table1[[#This Row],[Licenses Bought]]&lt;0, 0, Table1[[#This Row],[Number of Users]]-Table1[[#This Row],[Licenses Bought]])</f>
        <v>6</v>
      </c>
      <c r="P915" s="8">
        <f>Table1[[#This Row],[Upsell $ Per Non-Paying User]] * Table1[[#This Row],[Non-Paying Users]]</f>
        <v>60</v>
      </c>
      <c r="Q915">
        <f>IF(Table1[[#This Row],[Sales Month]]=MAX(Table1[Sales Month]),Table1[[#This Row],[Upsell $ Per Non-Paying User]]*Table1[[#This Row],[Non-Paying Users]],0)</f>
        <v>0</v>
      </c>
      <c r="R915" t="str" cm="1">
        <f t="array" ref="R915">_xlfn.IFS(Table1[[#This Row],[Current Upsell $]]=0," ",Table1[[#This Row],[Current Upsell $]]&gt;=400,"High",Table1[[#This Row],[Current Upsell $]]&gt;=100,"Medium",Table1[[#This Row],[Current Upsell $]]&lt;100,"Low")</f>
        <v xml:space="preserve"> </v>
      </c>
      <c r="S915" t="str">
        <f>_xlfn.CONCAT(Table1[[#This Row],[Subscription Type]]," ",Table1[[#This Row],[Upsell Priorities ]], " ",TEXT(Table1[[#This Row],[Current Upsell $]],"$#,#"))</f>
        <v>Premium   $</v>
      </c>
      <c r="T915">
        <f>COUNTIF(Table1[Sales Month],Table1[[#This Row],[Sales Month]])</f>
        <v>146</v>
      </c>
    </row>
    <row r="916" spans="1:20" x14ac:dyDescent="0.2">
      <c r="A916">
        <v>100082</v>
      </c>
      <c r="B916" t="s">
        <v>0</v>
      </c>
      <c r="D916" s="1"/>
      <c r="E916" s="1"/>
      <c r="F916">
        <v>34</v>
      </c>
      <c r="G916">
        <v>48</v>
      </c>
      <c r="H916" s="1">
        <v>44044</v>
      </c>
      <c r="I916" s="1">
        <v>44378</v>
      </c>
      <c r="J916">
        <v>11</v>
      </c>
      <c r="K916">
        <v>0</v>
      </c>
      <c r="L916" s="1">
        <v>44166</v>
      </c>
      <c r="M916">
        <v>340</v>
      </c>
      <c r="N916" s="8" cm="1">
        <f t="array" ref="N916">_xlfn.SWITCH(Table1[[#This Row],[Subscription Type]],"Basic",10,"Premium",10,"Business",25,"Enterprise",27)</f>
        <v>10</v>
      </c>
      <c r="O916" s="9">
        <f>IF(Table1[[#This Row],[Number of Users]]-Table1[[#This Row],[Licenses Bought]]&lt;0, 0, Table1[[#This Row],[Number of Users]]-Table1[[#This Row],[Licenses Bought]])</f>
        <v>14</v>
      </c>
      <c r="P916" s="8">
        <f>Table1[[#This Row],[Upsell $ Per Non-Paying User]] * Table1[[#This Row],[Non-Paying Users]]</f>
        <v>140</v>
      </c>
      <c r="Q916">
        <f>IF(Table1[[#This Row],[Sales Month]]=MAX(Table1[Sales Month]),Table1[[#This Row],[Upsell $ Per Non-Paying User]]*Table1[[#This Row],[Non-Paying Users]],0)</f>
        <v>0</v>
      </c>
      <c r="R916" t="str" cm="1">
        <f t="array" ref="R916">_xlfn.IFS(Table1[[#This Row],[Current Upsell $]]=0," ",Table1[[#This Row],[Current Upsell $]]&gt;=400,"High",Table1[[#This Row],[Current Upsell $]]&gt;=100,"Medium",Table1[[#This Row],[Current Upsell $]]&lt;100,"Low")</f>
        <v xml:space="preserve"> </v>
      </c>
      <c r="S916" t="str">
        <f>_xlfn.CONCAT(Table1[[#This Row],[Subscription Type]]," ",Table1[[#This Row],[Upsell Priorities ]], " ",TEXT(Table1[[#This Row],[Current Upsell $]],"$#,#"))</f>
        <v>Premium   $</v>
      </c>
      <c r="T916">
        <f>COUNTIF(Table1[Sales Month],Table1[[#This Row],[Sales Month]])</f>
        <v>153</v>
      </c>
    </row>
    <row r="917" spans="1:20" x14ac:dyDescent="0.2">
      <c r="A917">
        <v>100082</v>
      </c>
      <c r="B917" t="s">
        <v>0</v>
      </c>
      <c r="D917" s="1"/>
      <c r="E917" s="1"/>
      <c r="F917">
        <v>34</v>
      </c>
      <c r="G917">
        <v>34</v>
      </c>
      <c r="H917" s="1">
        <v>44044</v>
      </c>
      <c r="I917" s="1">
        <v>44378</v>
      </c>
      <c r="J917">
        <v>11</v>
      </c>
      <c r="K917">
        <v>0</v>
      </c>
      <c r="L917" s="1">
        <v>44197</v>
      </c>
      <c r="M917">
        <v>340</v>
      </c>
      <c r="N917" s="8" cm="1">
        <f t="array" ref="N917">_xlfn.SWITCH(Table1[[#This Row],[Subscription Type]],"Basic",10,"Premium",10,"Business",25,"Enterprise",27)</f>
        <v>10</v>
      </c>
      <c r="O917" s="9">
        <f>IF(Table1[[#This Row],[Number of Users]]-Table1[[#This Row],[Licenses Bought]]&lt;0, 0, Table1[[#This Row],[Number of Users]]-Table1[[#This Row],[Licenses Bought]])</f>
        <v>0</v>
      </c>
      <c r="P917" s="8">
        <f>Table1[[#This Row],[Upsell $ Per Non-Paying User]] * Table1[[#This Row],[Non-Paying Users]]</f>
        <v>0</v>
      </c>
      <c r="Q917">
        <f>IF(Table1[[#This Row],[Sales Month]]=MAX(Table1[Sales Month]),Table1[[#This Row],[Upsell $ Per Non-Paying User]]*Table1[[#This Row],[Non-Paying Users]],0)</f>
        <v>0</v>
      </c>
      <c r="R917" t="str" cm="1">
        <f t="array" ref="R917">_xlfn.IFS(Table1[[#This Row],[Current Upsell $]]=0," ",Table1[[#This Row],[Current Upsell $]]&gt;=400,"High",Table1[[#This Row],[Current Upsell $]]&gt;=100,"Medium",Table1[[#This Row],[Current Upsell $]]&lt;100,"Low")</f>
        <v xml:space="preserve"> </v>
      </c>
      <c r="S917" t="str">
        <f>_xlfn.CONCAT(Table1[[#This Row],[Subscription Type]]," ",Table1[[#This Row],[Upsell Priorities ]], " ",TEXT(Table1[[#This Row],[Current Upsell $]],"$#,#"))</f>
        <v>Premium   $</v>
      </c>
      <c r="T917">
        <f>COUNTIF(Table1[Sales Month],Table1[[#This Row],[Sales Month]])</f>
        <v>158</v>
      </c>
    </row>
    <row r="918" spans="1:20" x14ac:dyDescent="0.2">
      <c r="A918">
        <v>100082</v>
      </c>
      <c r="B918" t="s">
        <v>0</v>
      </c>
      <c r="D918" s="1"/>
      <c r="E918" s="1"/>
      <c r="F918">
        <v>34</v>
      </c>
      <c r="G918">
        <v>41</v>
      </c>
      <c r="H918" s="1">
        <v>44044</v>
      </c>
      <c r="I918" s="1">
        <v>44378</v>
      </c>
      <c r="J918">
        <v>11</v>
      </c>
      <c r="K918">
        <v>0</v>
      </c>
      <c r="L918" s="1">
        <v>44228</v>
      </c>
      <c r="M918">
        <v>340</v>
      </c>
      <c r="N918" s="8" cm="1">
        <f t="array" ref="N918">_xlfn.SWITCH(Table1[[#This Row],[Subscription Type]],"Basic",10,"Premium",10,"Business",25,"Enterprise",27)</f>
        <v>10</v>
      </c>
      <c r="O918" s="9">
        <f>IF(Table1[[#This Row],[Number of Users]]-Table1[[#This Row],[Licenses Bought]]&lt;0, 0, Table1[[#This Row],[Number of Users]]-Table1[[#This Row],[Licenses Bought]])</f>
        <v>7</v>
      </c>
      <c r="P918" s="8">
        <f>Table1[[#This Row],[Upsell $ Per Non-Paying User]] * Table1[[#This Row],[Non-Paying Users]]</f>
        <v>70</v>
      </c>
      <c r="Q918">
        <f>IF(Table1[[#This Row],[Sales Month]]=MAX(Table1[Sales Month]),Table1[[#This Row],[Upsell $ Per Non-Paying User]]*Table1[[#This Row],[Non-Paying Users]],0)</f>
        <v>0</v>
      </c>
      <c r="R918" t="str" cm="1">
        <f t="array" ref="R918">_xlfn.IFS(Table1[[#This Row],[Current Upsell $]]=0," ",Table1[[#This Row],[Current Upsell $]]&gt;=400,"High",Table1[[#This Row],[Current Upsell $]]&gt;=100,"Medium",Table1[[#This Row],[Current Upsell $]]&lt;100,"Low")</f>
        <v xml:space="preserve"> </v>
      </c>
      <c r="S918" t="str">
        <f>_xlfn.CONCAT(Table1[[#This Row],[Subscription Type]]," ",Table1[[#This Row],[Upsell Priorities ]], " ",TEXT(Table1[[#This Row],[Current Upsell $]],"$#,#"))</f>
        <v>Premium   $</v>
      </c>
      <c r="T918">
        <f>COUNTIF(Table1[Sales Month],Table1[[#This Row],[Sales Month]])</f>
        <v>175</v>
      </c>
    </row>
    <row r="919" spans="1:20" x14ac:dyDescent="0.2">
      <c r="A919">
        <v>100082</v>
      </c>
      <c r="B919" t="s">
        <v>0</v>
      </c>
      <c r="D919" s="1"/>
      <c r="E919" s="1"/>
      <c r="F919">
        <v>34</v>
      </c>
      <c r="G919">
        <v>41</v>
      </c>
      <c r="H919" s="1">
        <v>44044</v>
      </c>
      <c r="I919" s="1">
        <v>44378</v>
      </c>
      <c r="J919">
        <v>11</v>
      </c>
      <c r="K919">
        <v>0</v>
      </c>
      <c r="L919" s="1">
        <v>44256</v>
      </c>
      <c r="M919">
        <v>340</v>
      </c>
      <c r="N919" s="8" cm="1">
        <f t="array" ref="N919">_xlfn.SWITCH(Table1[[#This Row],[Subscription Type]],"Basic",10,"Premium",10,"Business",25,"Enterprise",27)</f>
        <v>10</v>
      </c>
      <c r="O919" s="9">
        <f>IF(Table1[[#This Row],[Number of Users]]-Table1[[#This Row],[Licenses Bought]]&lt;0, 0, Table1[[#This Row],[Number of Users]]-Table1[[#This Row],[Licenses Bought]])</f>
        <v>7</v>
      </c>
      <c r="P919" s="8">
        <f>Table1[[#This Row],[Upsell $ Per Non-Paying User]] * Table1[[#This Row],[Non-Paying Users]]</f>
        <v>70</v>
      </c>
      <c r="Q919">
        <f>IF(Table1[[#This Row],[Sales Month]]=MAX(Table1[Sales Month]),Table1[[#This Row],[Upsell $ Per Non-Paying User]]*Table1[[#This Row],[Non-Paying Users]],0)</f>
        <v>0</v>
      </c>
      <c r="R919" t="str" cm="1">
        <f t="array" ref="R919">_xlfn.IFS(Table1[[#This Row],[Current Upsell $]]=0," ",Table1[[#This Row],[Current Upsell $]]&gt;=400,"High",Table1[[#This Row],[Current Upsell $]]&gt;=100,"Medium",Table1[[#This Row],[Current Upsell $]]&lt;100,"Low")</f>
        <v xml:space="preserve"> </v>
      </c>
      <c r="S919" t="str">
        <f>_xlfn.CONCAT(Table1[[#This Row],[Subscription Type]]," ",Table1[[#This Row],[Upsell Priorities ]], " ",TEXT(Table1[[#This Row],[Current Upsell $]],"$#,#"))</f>
        <v>Premium   $</v>
      </c>
      <c r="T919">
        <f>COUNTIF(Table1[Sales Month],Table1[[#This Row],[Sales Month]])</f>
        <v>194</v>
      </c>
    </row>
    <row r="920" spans="1:20" x14ac:dyDescent="0.2">
      <c r="A920">
        <v>100082</v>
      </c>
      <c r="B920" t="s">
        <v>0</v>
      </c>
      <c r="D920" s="1"/>
      <c r="E920" s="1"/>
      <c r="F920">
        <v>34</v>
      </c>
      <c r="G920">
        <v>48</v>
      </c>
      <c r="H920" s="1">
        <v>44044</v>
      </c>
      <c r="I920" s="1">
        <v>44378</v>
      </c>
      <c r="J920">
        <v>11</v>
      </c>
      <c r="K920">
        <v>0</v>
      </c>
      <c r="L920" s="1">
        <v>44287</v>
      </c>
      <c r="M920">
        <v>340</v>
      </c>
      <c r="N920" s="8" cm="1">
        <f t="array" ref="N920">_xlfn.SWITCH(Table1[[#This Row],[Subscription Type]],"Basic",10,"Premium",10,"Business",25,"Enterprise",27)</f>
        <v>10</v>
      </c>
      <c r="O920" s="9">
        <f>IF(Table1[[#This Row],[Number of Users]]-Table1[[#This Row],[Licenses Bought]]&lt;0, 0, Table1[[#This Row],[Number of Users]]-Table1[[#This Row],[Licenses Bought]])</f>
        <v>14</v>
      </c>
      <c r="P920" s="8">
        <f>Table1[[#This Row],[Upsell $ Per Non-Paying User]] * Table1[[#This Row],[Non-Paying Users]]</f>
        <v>140</v>
      </c>
      <c r="Q920">
        <f>IF(Table1[[#This Row],[Sales Month]]=MAX(Table1[Sales Month]),Table1[[#This Row],[Upsell $ Per Non-Paying User]]*Table1[[#This Row],[Non-Paying Users]],0)</f>
        <v>0</v>
      </c>
      <c r="R920" t="str" cm="1">
        <f t="array" ref="R920">_xlfn.IFS(Table1[[#This Row],[Current Upsell $]]=0," ",Table1[[#This Row],[Current Upsell $]]&gt;=400,"High",Table1[[#This Row],[Current Upsell $]]&gt;=100,"Medium",Table1[[#This Row],[Current Upsell $]]&lt;100,"Low")</f>
        <v xml:space="preserve"> </v>
      </c>
      <c r="S920" t="str">
        <f>_xlfn.CONCAT(Table1[[#This Row],[Subscription Type]]," ",Table1[[#This Row],[Upsell Priorities ]], " ",TEXT(Table1[[#This Row],[Current Upsell $]],"$#,#"))</f>
        <v>Premium   $</v>
      </c>
      <c r="T920">
        <f>COUNTIF(Table1[Sales Month],Table1[[#This Row],[Sales Month]])</f>
        <v>208</v>
      </c>
    </row>
    <row r="921" spans="1:20" x14ac:dyDescent="0.2">
      <c r="A921">
        <v>100082</v>
      </c>
      <c r="B921" t="s">
        <v>0</v>
      </c>
      <c r="D921" s="1"/>
      <c r="E921" s="1"/>
      <c r="F921">
        <v>34</v>
      </c>
      <c r="G921">
        <v>40</v>
      </c>
      <c r="H921" s="1">
        <v>44044</v>
      </c>
      <c r="I921" s="1">
        <v>44378</v>
      </c>
      <c r="J921">
        <v>11</v>
      </c>
      <c r="K921">
        <v>0</v>
      </c>
      <c r="L921" s="1">
        <v>44317</v>
      </c>
      <c r="M921">
        <v>340</v>
      </c>
      <c r="N921" s="8" cm="1">
        <f t="array" ref="N921">_xlfn.SWITCH(Table1[[#This Row],[Subscription Type]],"Basic",10,"Premium",10,"Business",25,"Enterprise",27)</f>
        <v>10</v>
      </c>
      <c r="O921" s="9">
        <f>IF(Table1[[#This Row],[Number of Users]]-Table1[[#This Row],[Licenses Bought]]&lt;0, 0, Table1[[#This Row],[Number of Users]]-Table1[[#This Row],[Licenses Bought]])</f>
        <v>6</v>
      </c>
      <c r="P921" s="8">
        <f>Table1[[#This Row],[Upsell $ Per Non-Paying User]] * Table1[[#This Row],[Non-Paying Users]]</f>
        <v>60</v>
      </c>
      <c r="Q921">
        <f>IF(Table1[[#This Row],[Sales Month]]=MAX(Table1[Sales Month]),Table1[[#This Row],[Upsell $ Per Non-Paying User]]*Table1[[#This Row],[Non-Paying Users]],0)</f>
        <v>0</v>
      </c>
      <c r="R921" t="str" cm="1">
        <f t="array" ref="R921">_xlfn.IFS(Table1[[#This Row],[Current Upsell $]]=0," ",Table1[[#This Row],[Current Upsell $]]&gt;=400,"High",Table1[[#This Row],[Current Upsell $]]&gt;=100,"Medium",Table1[[#This Row],[Current Upsell $]]&lt;100,"Low")</f>
        <v xml:space="preserve"> </v>
      </c>
      <c r="S921" t="str">
        <f>_xlfn.CONCAT(Table1[[#This Row],[Subscription Type]]," ",Table1[[#This Row],[Upsell Priorities ]], " ",TEXT(Table1[[#This Row],[Current Upsell $]],"$#,#"))</f>
        <v>Premium   $</v>
      </c>
      <c r="T921">
        <f>COUNTIF(Table1[Sales Month],Table1[[#This Row],[Sales Month]])</f>
        <v>249</v>
      </c>
    </row>
    <row r="922" spans="1:20" x14ac:dyDescent="0.2">
      <c r="A922">
        <v>100082</v>
      </c>
      <c r="B922" t="s">
        <v>0</v>
      </c>
      <c r="D922" s="1"/>
      <c r="E922" s="1"/>
      <c r="F922">
        <v>34</v>
      </c>
      <c r="G922">
        <v>47</v>
      </c>
      <c r="H922" s="1">
        <v>44044</v>
      </c>
      <c r="I922" s="1">
        <v>44378</v>
      </c>
      <c r="J922">
        <v>11</v>
      </c>
      <c r="K922">
        <v>0</v>
      </c>
      <c r="L922" s="1">
        <v>44348</v>
      </c>
      <c r="M922">
        <v>340</v>
      </c>
      <c r="N922" s="8" cm="1">
        <f t="array" ref="N922">_xlfn.SWITCH(Table1[[#This Row],[Subscription Type]],"Basic",10,"Premium",10,"Business",25,"Enterprise",27)</f>
        <v>10</v>
      </c>
      <c r="O922" s="9">
        <f>IF(Table1[[#This Row],[Number of Users]]-Table1[[#This Row],[Licenses Bought]]&lt;0, 0, Table1[[#This Row],[Number of Users]]-Table1[[#This Row],[Licenses Bought]])</f>
        <v>13</v>
      </c>
      <c r="P922" s="8">
        <f>Table1[[#This Row],[Upsell $ Per Non-Paying User]] * Table1[[#This Row],[Non-Paying Users]]</f>
        <v>130</v>
      </c>
      <c r="Q922">
        <f>IF(Table1[[#This Row],[Sales Month]]=MAX(Table1[Sales Month]),Table1[[#This Row],[Upsell $ Per Non-Paying User]]*Table1[[#This Row],[Non-Paying Users]],0)</f>
        <v>130</v>
      </c>
      <c r="R922" t="str" cm="1">
        <f t="array" ref="R922">_xlfn.IFS(Table1[[#This Row],[Current Upsell $]]=0," ",Table1[[#This Row],[Current Upsell $]]&gt;=400,"High",Table1[[#This Row],[Current Upsell $]]&gt;=100,"Medium",Table1[[#This Row],[Current Upsell $]]&lt;100,"Low")</f>
        <v>Medium</v>
      </c>
      <c r="S922" t="str">
        <f>_xlfn.CONCAT(Table1[[#This Row],[Subscription Type]]," ",Table1[[#This Row],[Upsell Priorities ]], " ",TEXT(Table1[[#This Row],[Current Upsell $]],"$#,#"))</f>
        <v>Premium Medium $130</v>
      </c>
      <c r="T922">
        <f>COUNTIF(Table1[Sales Month],Table1[[#This Row],[Sales Month]])</f>
        <v>307</v>
      </c>
    </row>
    <row r="923" spans="1:20" x14ac:dyDescent="0.2">
      <c r="A923">
        <v>100083</v>
      </c>
      <c r="B923" t="s">
        <v>3</v>
      </c>
      <c r="D923" s="1"/>
      <c r="E923" s="1"/>
      <c r="F923">
        <v>0</v>
      </c>
      <c r="G923">
        <v>35</v>
      </c>
      <c r="H923" s="1">
        <v>44044</v>
      </c>
      <c r="I923" s="1">
        <v>44378</v>
      </c>
      <c r="J923">
        <v>11</v>
      </c>
      <c r="K923">
        <v>0</v>
      </c>
      <c r="L923" s="1">
        <v>44044</v>
      </c>
      <c r="M923">
        <v>0</v>
      </c>
      <c r="N923" s="8" cm="1">
        <f t="array" ref="N923">_xlfn.SWITCH(Table1[[#This Row],[Subscription Type]],"Basic",10,"Premium",10,"Business",25,"Enterprise",27)</f>
        <v>10</v>
      </c>
      <c r="O923" s="9">
        <f>IF(Table1[[#This Row],[Number of Users]]-Table1[[#This Row],[Licenses Bought]]&lt;0, 0, Table1[[#This Row],[Number of Users]]-Table1[[#This Row],[Licenses Bought]])</f>
        <v>35</v>
      </c>
      <c r="P923" s="8">
        <f>Table1[[#This Row],[Upsell $ Per Non-Paying User]] * Table1[[#This Row],[Non-Paying Users]]</f>
        <v>350</v>
      </c>
      <c r="Q923">
        <f>IF(Table1[[#This Row],[Sales Month]]=MAX(Table1[Sales Month]),Table1[[#This Row],[Upsell $ Per Non-Paying User]]*Table1[[#This Row],[Non-Paying Users]],0)</f>
        <v>0</v>
      </c>
      <c r="R923" t="str" cm="1">
        <f t="array" ref="R923">_xlfn.IFS(Table1[[#This Row],[Current Upsell $]]=0," ",Table1[[#This Row],[Current Upsell $]]&gt;=400,"High",Table1[[#This Row],[Current Upsell $]]&gt;=100,"Medium",Table1[[#This Row],[Current Upsell $]]&lt;100,"Low")</f>
        <v xml:space="preserve"> </v>
      </c>
      <c r="S923" t="str">
        <f>_xlfn.CONCAT(Table1[[#This Row],[Subscription Type]]," ",Table1[[#This Row],[Upsell Priorities ]], " ",TEXT(Table1[[#This Row],[Current Upsell $]],"$#,#"))</f>
        <v>Basic   $</v>
      </c>
      <c r="T923">
        <f>COUNTIF(Table1[Sales Month],Table1[[#This Row],[Sales Month]])</f>
        <v>104</v>
      </c>
    </row>
    <row r="924" spans="1:20" x14ac:dyDescent="0.2">
      <c r="A924">
        <v>100083</v>
      </c>
      <c r="B924" t="s">
        <v>0</v>
      </c>
      <c r="D924" s="1"/>
      <c r="E924" s="1"/>
      <c r="F924">
        <v>8</v>
      </c>
      <c r="G924">
        <v>34</v>
      </c>
      <c r="H924" s="1">
        <v>44044</v>
      </c>
      <c r="I924" s="1">
        <v>44378</v>
      </c>
      <c r="J924">
        <v>11</v>
      </c>
      <c r="K924">
        <v>0</v>
      </c>
      <c r="L924" s="1">
        <v>44075</v>
      </c>
      <c r="M924">
        <v>80</v>
      </c>
      <c r="N924" s="8" cm="1">
        <f t="array" ref="N924">_xlfn.SWITCH(Table1[[#This Row],[Subscription Type]],"Basic",10,"Premium",10,"Business",25,"Enterprise",27)</f>
        <v>10</v>
      </c>
      <c r="O924" s="9">
        <f>IF(Table1[[#This Row],[Number of Users]]-Table1[[#This Row],[Licenses Bought]]&lt;0, 0, Table1[[#This Row],[Number of Users]]-Table1[[#This Row],[Licenses Bought]])</f>
        <v>26</v>
      </c>
      <c r="P924" s="8">
        <f>Table1[[#This Row],[Upsell $ Per Non-Paying User]] * Table1[[#This Row],[Non-Paying Users]]</f>
        <v>260</v>
      </c>
      <c r="Q924">
        <f>IF(Table1[[#This Row],[Sales Month]]=MAX(Table1[Sales Month]),Table1[[#This Row],[Upsell $ Per Non-Paying User]]*Table1[[#This Row],[Non-Paying Users]],0)</f>
        <v>0</v>
      </c>
      <c r="R924" t="str" cm="1">
        <f t="array" ref="R924">_xlfn.IFS(Table1[[#This Row],[Current Upsell $]]=0," ",Table1[[#This Row],[Current Upsell $]]&gt;=400,"High",Table1[[#This Row],[Current Upsell $]]&gt;=100,"Medium",Table1[[#This Row],[Current Upsell $]]&lt;100,"Low")</f>
        <v xml:space="preserve"> </v>
      </c>
      <c r="S924" t="str">
        <f>_xlfn.CONCAT(Table1[[#This Row],[Subscription Type]]," ",Table1[[#This Row],[Upsell Priorities ]], " ",TEXT(Table1[[#This Row],[Current Upsell $]],"$#,#"))</f>
        <v>Premium   $</v>
      </c>
      <c r="T924">
        <f>COUNTIF(Table1[Sales Month],Table1[[#This Row],[Sales Month]])</f>
        <v>137</v>
      </c>
    </row>
    <row r="925" spans="1:20" x14ac:dyDescent="0.2">
      <c r="A925">
        <v>100083</v>
      </c>
      <c r="B925" t="s">
        <v>0</v>
      </c>
      <c r="D925" s="1"/>
      <c r="E925" s="1"/>
      <c r="F925">
        <v>28</v>
      </c>
      <c r="G925">
        <v>45</v>
      </c>
      <c r="H925" s="1">
        <v>44044</v>
      </c>
      <c r="I925" s="1">
        <v>44378</v>
      </c>
      <c r="J925">
        <v>11</v>
      </c>
      <c r="K925">
        <v>0</v>
      </c>
      <c r="L925" s="1">
        <v>44105</v>
      </c>
      <c r="M925">
        <v>280</v>
      </c>
      <c r="N925" s="8" cm="1">
        <f t="array" ref="N925">_xlfn.SWITCH(Table1[[#This Row],[Subscription Type]],"Basic",10,"Premium",10,"Business",25,"Enterprise",27)</f>
        <v>10</v>
      </c>
      <c r="O925" s="9">
        <f>IF(Table1[[#This Row],[Number of Users]]-Table1[[#This Row],[Licenses Bought]]&lt;0, 0, Table1[[#This Row],[Number of Users]]-Table1[[#This Row],[Licenses Bought]])</f>
        <v>17</v>
      </c>
      <c r="P925" s="8">
        <f>Table1[[#This Row],[Upsell $ Per Non-Paying User]] * Table1[[#This Row],[Non-Paying Users]]</f>
        <v>170</v>
      </c>
      <c r="Q925">
        <f>IF(Table1[[#This Row],[Sales Month]]=MAX(Table1[Sales Month]),Table1[[#This Row],[Upsell $ Per Non-Paying User]]*Table1[[#This Row],[Non-Paying Users]],0)</f>
        <v>0</v>
      </c>
      <c r="R925" t="str" cm="1">
        <f t="array" ref="R925">_xlfn.IFS(Table1[[#This Row],[Current Upsell $]]=0," ",Table1[[#This Row],[Current Upsell $]]&gt;=400,"High",Table1[[#This Row],[Current Upsell $]]&gt;=100,"Medium",Table1[[#This Row],[Current Upsell $]]&lt;100,"Low")</f>
        <v xml:space="preserve"> </v>
      </c>
      <c r="S925" t="str">
        <f>_xlfn.CONCAT(Table1[[#This Row],[Subscription Type]]," ",Table1[[#This Row],[Upsell Priorities ]], " ",TEXT(Table1[[#This Row],[Current Upsell $]],"$#,#"))</f>
        <v>Premium   $</v>
      </c>
      <c r="T925">
        <f>COUNTIF(Table1[Sales Month],Table1[[#This Row],[Sales Month]])</f>
        <v>147</v>
      </c>
    </row>
    <row r="926" spans="1:20" x14ac:dyDescent="0.2">
      <c r="A926">
        <v>100083</v>
      </c>
      <c r="B926" t="s">
        <v>0</v>
      </c>
      <c r="D926" s="1"/>
      <c r="E926" s="1"/>
      <c r="F926">
        <v>28</v>
      </c>
      <c r="G926">
        <v>40</v>
      </c>
      <c r="H926" s="1">
        <v>44044</v>
      </c>
      <c r="I926" s="1">
        <v>44378</v>
      </c>
      <c r="J926">
        <v>11</v>
      </c>
      <c r="K926">
        <v>0</v>
      </c>
      <c r="L926" s="1">
        <v>44136</v>
      </c>
      <c r="M926">
        <v>280</v>
      </c>
      <c r="N926" s="8" cm="1">
        <f t="array" ref="N926">_xlfn.SWITCH(Table1[[#This Row],[Subscription Type]],"Basic",10,"Premium",10,"Business",25,"Enterprise",27)</f>
        <v>10</v>
      </c>
      <c r="O926" s="9">
        <f>IF(Table1[[#This Row],[Number of Users]]-Table1[[#This Row],[Licenses Bought]]&lt;0, 0, Table1[[#This Row],[Number of Users]]-Table1[[#This Row],[Licenses Bought]])</f>
        <v>12</v>
      </c>
      <c r="P926" s="8">
        <f>Table1[[#This Row],[Upsell $ Per Non-Paying User]] * Table1[[#This Row],[Non-Paying Users]]</f>
        <v>120</v>
      </c>
      <c r="Q926">
        <f>IF(Table1[[#This Row],[Sales Month]]=MAX(Table1[Sales Month]),Table1[[#This Row],[Upsell $ Per Non-Paying User]]*Table1[[#This Row],[Non-Paying Users]],0)</f>
        <v>0</v>
      </c>
      <c r="R926" t="str" cm="1">
        <f t="array" ref="R926">_xlfn.IFS(Table1[[#This Row],[Current Upsell $]]=0," ",Table1[[#This Row],[Current Upsell $]]&gt;=400,"High",Table1[[#This Row],[Current Upsell $]]&gt;=100,"Medium",Table1[[#This Row],[Current Upsell $]]&lt;100,"Low")</f>
        <v xml:space="preserve"> </v>
      </c>
      <c r="S926" t="str">
        <f>_xlfn.CONCAT(Table1[[#This Row],[Subscription Type]]," ",Table1[[#This Row],[Upsell Priorities ]], " ",TEXT(Table1[[#This Row],[Current Upsell $]],"$#,#"))</f>
        <v>Premium   $</v>
      </c>
      <c r="T926">
        <f>COUNTIF(Table1[Sales Month],Table1[[#This Row],[Sales Month]])</f>
        <v>146</v>
      </c>
    </row>
    <row r="927" spans="1:20" x14ac:dyDescent="0.2">
      <c r="A927">
        <v>100083</v>
      </c>
      <c r="B927" t="s">
        <v>0</v>
      </c>
      <c r="D927" s="1"/>
      <c r="E927" s="1"/>
      <c r="F927">
        <v>28</v>
      </c>
      <c r="G927">
        <v>34</v>
      </c>
      <c r="H927" s="1">
        <v>44044</v>
      </c>
      <c r="I927" s="1">
        <v>44378</v>
      </c>
      <c r="J927">
        <v>11</v>
      </c>
      <c r="K927">
        <v>0</v>
      </c>
      <c r="L927" s="1">
        <v>44166</v>
      </c>
      <c r="M927">
        <v>280</v>
      </c>
      <c r="N927" s="8" cm="1">
        <f t="array" ref="N927">_xlfn.SWITCH(Table1[[#This Row],[Subscription Type]],"Basic",10,"Premium",10,"Business",25,"Enterprise",27)</f>
        <v>10</v>
      </c>
      <c r="O927" s="9">
        <f>IF(Table1[[#This Row],[Number of Users]]-Table1[[#This Row],[Licenses Bought]]&lt;0, 0, Table1[[#This Row],[Number of Users]]-Table1[[#This Row],[Licenses Bought]])</f>
        <v>6</v>
      </c>
      <c r="P927" s="8">
        <f>Table1[[#This Row],[Upsell $ Per Non-Paying User]] * Table1[[#This Row],[Non-Paying Users]]</f>
        <v>60</v>
      </c>
      <c r="Q927">
        <f>IF(Table1[[#This Row],[Sales Month]]=MAX(Table1[Sales Month]),Table1[[#This Row],[Upsell $ Per Non-Paying User]]*Table1[[#This Row],[Non-Paying Users]],0)</f>
        <v>0</v>
      </c>
      <c r="R927" t="str" cm="1">
        <f t="array" ref="R927">_xlfn.IFS(Table1[[#This Row],[Current Upsell $]]=0," ",Table1[[#This Row],[Current Upsell $]]&gt;=400,"High",Table1[[#This Row],[Current Upsell $]]&gt;=100,"Medium",Table1[[#This Row],[Current Upsell $]]&lt;100,"Low")</f>
        <v xml:space="preserve"> </v>
      </c>
      <c r="S927" t="str">
        <f>_xlfn.CONCAT(Table1[[#This Row],[Subscription Type]]," ",Table1[[#This Row],[Upsell Priorities ]], " ",TEXT(Table1[[#This Row],[Current Upsell $]],"$#,#"))</f>
        <v>Premium   $</v>
      </c>
      <c r="T927">
        <f>COUNTIF(Table1[Sales Month],Table1[[#This Row],[Sales Month]])</f>
        <v>153</v>
      </c>
    </row>
    <row r="928" spans="1:20" x14ac:dyDescent="0.2">
      <c r="A928">
        <v>100083</v>
      </c>
      <c r="B928" t="s">
        <v>0</v>
      </c>
      <c r="D928" s="1"/>
      <c r="E928" s="1"/>
      <c r="F928">
        <v>28</v>
      </c>
      <c r="G928">
        <v>31</v>
      </c>
      <c r="H928" s="1">
        <v>44044</v>
      </c>
      <c r="I928" s="1">
        <v>44378</v>
      </c>
      <c r="J928">
        <v>11</v>
      </c>
      <c r="K928">
        <v>0</v>
      </c>
      <c r="L928" s="1">
        <v>44197</v>
      </c>
      <c r="M928">
        <v>280</v>
      </c>
      <c r="N928" s="8" cm="1">
        <f t="array" ref="N928">_xlfn.SWITCH(Table1[[#This Row],[Subscription Type]],"Basic",10,"Premium",10,"Business",25,"Enterprise",27)</f>
        <v>10</v>
      </c>
      <c r="O928" s="9">
        <f>IF(Table1[[#This Row],[Number of Users]]-Table1[[#This Row],[Licenses Bought]]&lt;0, 0, Table1[[#This Row],[Number of Users]]-Table1[[#This Row],[Licenses Bought]])</f>
        <v>3</v>
      </c>
      <c r="P928" s="8">
        <f>Table1[[#This Row],[Upsell $ Per Non-Paying User]] * Table1[[#This Row],[Non-Paying Users]]</f>
        <v>30</v>
      </c>
      <c r="Q928">
        <f>IF(Table1[[#This Row],[Sales Month]]=MAX(Table1[Sales Month]),Table1[[#This Row],[Upsell $ Per Non-Paying User]]*Table1[[#This Row],[Non-Paying Users]],0)</f>
        <v>0</v>
      </c>
      <c r="R928" t="str" cm="1">
        <f t="array" ref="R928">_xlfn.IFS(Table1[[#This Row],[Current Upsell $]]=0," ",Table1[[#This Row],[Current Upsell $]]&gt;=400,"High",Table1[[#This Row],[Current Upsell $]]&gt;=100,"Medium",Table1[[#This Row],[Current Upsell $]]&lt;100,"Low")</f>
        <v xml:space="preserve"> </v>
      </c>
      <c r="S928" t="str">
        <f>_xlfn.CONCAT(Table1[[#This Row],[Subscription Type]]," ",Table1[[#This Row],[Upsell Priorities ]], " ",TEXT(Table1[[#This Row],[Current Upsell $]],"$#,#"))</f>
        <v>Premium   $</v>
      </c>
      <c r="T928">
        <f>COUNTIF(Table1[Sales Month],Table1[[#This Row],[Sales Month]])</f>
        <v>158</v>
      </c>
    </row>
    <row r="929" spans="1:20" x14ac:dyDescent="0.2">
      <c r="A929">
        <v>100083</v>
      </c>
      <c r="B929" t="s">
        <v>0</v>
      </c>
      <c r="D929" s="1"/>
      <c r="E929" s="1"/>
      <c r="F929">
        <v>28</v>
      </c>
      <c r="G929">
        <v>32</v>
      </c>
      <c r="H929" s="1">
        <v>44044</v>
      </c>
      <c r="I929" s="1">
        <v>44378</v>
      </c>
      <c r="J929">
        <v>11</v>
      </c>
      <c r="K929">
        <v>0</v>
      </c>
      <c r="L929" s="1">
        <v>44228</v>
      </c>
      <c r="M929">
        <v>280</v>
      </c>
      <c r="N929" s="8" cm="1">
        <f t="array" ref="N929">_xlfn.SWITCH(Table1[[#This Row],[Subscription Type]],"Basic",10,"Premium",10,"Business",25,"Enterprise",27)</f>
        <v>10</v>
      </c>
      <c r="O929" s="9">
        <f>IF(Table1[[#This Row],[Number of Users]]-Table1[[#This Row],[Licenses Bought]]&lt;0, 0, Table1[[#This Row],[Number of Users]]-Table1[[#This Row],[Licenses Bought]])</f>
        <v>4</v>
      </c>
      <c r="P929" s="8">
        <f>Table1[[#This Row],[Upsell $ Per Non-Paying User]] * Table1[[#This Row],[Non-Paying Users]]</f>
        <v>40</v>
      </c>
      <c r="Q929">
        <f>IF(Table1[[#This Row],[Sales Month]]=MAX(Table1[Sales Month]),Table1[[#This Row],[Upsell $ Per Non-Paying User]]*Table1[[#This Row],[Non-Paying Users]],0)</f>
        <v>0</v>
      </c>
      <c r="R929" t="str" cm="1">
        <f t="array" ref="R929">_xlfn.IFS(Table1[[#This Row],[Current Upsell $]]=0," ",Table1[[#This Row],[Current Upsell $]]&gt;=400,"High",Table1[[#This Row],[Current Upsell $]]&gt;=100,"Medium",Table1[[#This Row],[Current Upsell $]]&lt;100,"Low")</f>
        <v xml:space="preserve"> </v>
      </c>
      <c r="S929" t="str">
        <f>_xlfn.CONCAT(Table1[[#This Row],[Subscription Type]]," ",Table1[[#This Row],[Upsell Priorities ]], " ",TEXT(Table1[[#This Row],[Current Upsell $]],"$#,#"))</f>
        <v>Premium   $</v>
      </c>
      <c r="T929">
        <f>COUNTIF(Table1[Sales Month],Table1[[#This Row],[Sales Month]])</f>
        <v>175</v>
      </c>
    </row>
    <row r="930" spans="1:20" x14ac:dyDescent="0.2">
      <c r="A930">
        <v>100083</v>
      </c>
      <c r="B930" t="s">
        <v>0</v>
      </c>
      <c r="D930" s="1"/>
      <c r="E930" s="1"/>
      <c r="F930">
        <v>28</v>
      </c>
      <c r="G930">
        <v>36</v>
      </c>
      <c r="H930" s="1">
        <v>44044</v>
      </c>
      <c r="I930" s="1">
        <v>44378</v>
      </c>
      <c r="J930">
        <v>11</v>
      </c>
      <c r="K930">
        <v>0</v>
      </c>
      <c r="L930" s="1">
        <v>44256</v>
      </c>
      <c r="M930">
        <v>280</v>
      </c>
      <c r="N930" s="8" cm="1">
        <f t="array" ref="N930">_xlfn.SWITCH(Table1[[#This Row],[Subscription Type]],"Basic",10,"Premium",10,"Business",25,"Enterprise",27)</f>
        <v>10</v>
      </c>
      <c r="O930" s="9">
        <f>IF(Table1[[#This Row],[Number of Users]]-Table1[[#This Row],[Licenses Bought]]&lt;0, 0, Table1[[#This Row],[Number of Users]]-Table1[[#This Row],[Licenses Bought]])</f>
        <v>8</v>
      </c>
      <c r="P930" s="8">
        <f>Table1[[#This Row],[Upsell $ Per Non-Paying User]] * Table1[[#This Row],[Non-Paying Users]]</f>
        <v>80</v>
      </c>
      <c r="Q930">
        <f>IF(Table1[[#This Row],[Sales Month]]=MAX(Table1[Sales Month]),Table1[[#This Row],[Upsell $ Per Non-Paying User]]*Table1[[#This Row],[Non-Paying Users]],0)</f>
        <v>0</v>
      </c>
      <c r="R930" t="str" cm="1">
        <f t="array" ref="R930">_xlfn.IFS(Table1[[#This Row],[Current Upsell $]]=0," ",Table1[[#This Row],[Current Upsell $]]&gt;=400,"High",Table1[[#This Row],[Current Upsell $]]&gt;=100,"Medium",Table1[[#This Row],[Current Upsell $]]&lt;100,"Low")</f>
        <v xml:space="preserve"> </v>
      </c>
      <c r="S930" t="str">
        <f>_xlfn.CONCAT(Table1[[#This Row],[Subscription Type]]," ",Table1[[#This Row],[Upsell Priorities ]], " ",TEXT(Table1[[#This Row],[Current Upsell $]],"$#,#"))</f>
        <v>Premium   $</v>
      </c>
      <c r="T930">
        <f>COUNTIF(Table1[Sales Month],Table1[[#This Row],[Sales Month]])</f>
        <v>194</v>
      </c>
    </row>
    <row r="931" spans="1:20" x14ac:dyDescent="0.2">
      <c r="A931">
        <v>100083</v>
      </c>
      <c r="B931" t="s">
        <v>0</v>
      </c>
      <c r="D931" s="1"/>
      <c r="E931" s="1"/>
      <c r="F931">
        <v>28</v>
      </c>
      <c r="G931">
        <v>34</v>
      </c>
      <c r="H931" s="1">
        <v>44044</v>
      </c>
      <c r="I931" s="1">
        <v>44378</v>
      </c>
      <c r="J931">
        <v>11</v>
      </c>
      <c r="K931">
        <v>0</v>
      </c>
      <c r="L931" s="1">
        <v>44287</v>
      </c>
      <c r="M931">
        <v>280</v>
      </c>
      <c r="N931" s="8" cm="1">
        <f t="array" ref="N931">_xlfn.SWITCH(Table1[[#This Row],[Subscription Type]],"Basic",10,"Premium",10,"Business",25,"Enterprise",27)</f>
        <v>10</v>
      </c>
      <c r="O931" s="9">
        <f>IF(Table1[[#This Row],[Number of Users]]-Table1[[#This Row],[Licenses Bought]]&lt;0, 0, Table1[[#This Row],[Number of Users]]-Table1[[#This Row],[Licenses Bought]])</f>
        <v>6</v>
      </c>
      <c r="P931" s="8">
        <f>Table1[[#This Row],[Upsell $ Per Non-Paying User]] * Table1[[#This Row],[Non-Paying Users]]</f>
        <v>60</v>
      </c>
      <c r="Q931">
        <f>IF(Table1[[#This Row],[Sales Month]]=MAX(Table1[Sales Month]),Table1[[#This Row],[Upsell $ Per Non-Paying User]]*Table1[[#This Row],[Non-Paying Users]],0)</f>
        <v>0</v>
      </c>
      <c r="R931" t="str" cm="1">
        <f t="array" ref="R931">_xlfn.IFS(Table1[[#This Row],[Current Upsell $]]=0," ",Table1[[#This Row],[Current Upsell $]]&gt;=400,"High",Table1[[#This Row],[Current Upsell $]]&gt;=100,"Medium",Table1[[#This Row],[Current Upsell $]]&lt;100,"Low")</f>
        <v xml:space="preserve"> </v>
      </c>
      <c r="S931" t="str">
        <f>_xlfn.CONCAT(Table1[[#This Row],[Subscription Type]]," ",Table1[[#This Row],[Upsell Priorities ]], " ",TEXT(Table1[[#This Row],[Current Upsell $]],"$#,#"))</f>
        <v>Premium   $</v>
      </c>
      <c r="T931">
        <f>COUNTIF(Table1[Sales Month],Table1[[#This Row],[Sales Month]])</f>
        <v>208</v>
      </c>
    </row>
    <row r="932" spans="1:20" x14ac:dyDescent="0.2">
      <c r="A932">
        <v>100083</v>
      </c>
      <c r="B932" t="s">
        <v>0</v>
      </c>
      <c r="D932" s="1"/>
      <c r="E932" s="1"/>
      <c r="F932">
        <v>28</v>
      </c>
      <c r="G932">
        <v>36</v>
      </c>
      <c r="H932" s="1">
        <v>44044</v>
      </c>
      <c r="I932" s="1">
        <v>44378</v>
      </c>
      <c r="J932">
        <v>11</v>
      </c>
      <c r="K932">
        <v>0</v>
      </c>
      <c r="L932" s="1">
        <v>44317</v>
      </c>
      <c r="M932">
        <v>280</v>
      </c>
      <c r="N932" s="8" cm="1">
        <f t="array" ref="N932">_xlfn.SWITCH(Table1[[#This Row],[Subscription Type]],"Basic",10,"Premium",10,"Business",25,"Enterprise",27)</f>
        <v>10</v>
      </c>
      <c r="O932" s="9">
        <f>IF(Table1[[#This Row],[Number of Users]]-Table1[[#This Row],[Licenses Bought]]&lt;0, 0, Table1[[#This Row],[Number of Users]]-Table1[[#This Row],[Licenses Bought]])</f>
        <v>8</v>
      </c>
      <c r="P932" s="8">
        <f>Table1[[#This Row],[Upsell $ Per Non-Paying User]] * Table1[[#This Row],[Non-Paying Users]]</f>
        <v>80</v>
      </c>
      <c r="Q932">
        <f>IF(Table1[[#This Row],[Sales Month]]=MAX(Table1[Sales Month]),Table1[[#This Row],[Upsell $ Per Non-Paying User]]*Table1[[#This Row],[Non-Paying Users]],0)</f>
        <v>0</v>
      </c>
      <c r="R932" t="str" cm="1">
        <f t="array" ref="R932">_xlfn.IFS(Table1[[#This Row],[Current Upsell $]]=0," ",Table1[[#This Row],[Current Upsell $]]&gt;=400,"High",Table1[[#This Row],[Current Upsell $]]&gt;=100,"Medium",Table1[[#This Row],[Current Upsell $]]&lt;100,"Low")</f>
        <v xml:space="preserve"> </v>
      </c>
      <c r="S932" t="str">
        <f>_xlfn.CONCAT(Table1[[#This Row],[Subscription Type]]," ",Table1[[#This Row],[Upsell Priorities ]], " ",TEXT(Table1[[#This Row],[Current Upsell $]],"$#,#"))</f>
        <v>Premium   $</v>
      </c>
      <c r="T932">
        <f>COUNTIF(Table1[Sales Month],Table1[[#This Row],[Sales Month]])</f>
        <v>249</v>
      </c>
    </row>
    <row r="933" spans="1:20" x14ac:dyDescent="0.2">
      <c r="A933">
        <v>100083</v>
      </c>
      <c r="B933" t="s">
        <v>0</v>
      </c>
      <c r="D933" s="1"/>
      <c r="E933" s="1"/>
      <c r="F933">
        <v>28</v>
      </c>
      <c r="G933">
        <v>32</v>
      </c>
      <c r="H933" s="1">
        <v>44044</v>
      </c>
      <c r="I933" s="1">
        <v>44378</v>
      </c>
      <c r="J933">
        <v>11</v>
      </c>
      <c r="K933">
        <v>0</v>
      </c>
      <c r="L933" s="1">
        <v>44348</v>
      </c>
      <c r="M933">
        <v>280</v>
      </c>
      <c r="N933" s="8" cm="1">
        <f t="array" ref="N933">_xlfn.SWITCH(Table1[[#This Row],[Subscription Type]],"Basic",10,"Premium",10,"Business",25,"Enterprise",27)</f>
        <v>10</v>
      </c>
      <c r="O933" s="9">
        <f>IF(Table1[[#This Row],[Number of Users]]-Table1[[#This Row],[Licenses Bought]]&lt;0, 0, Table1[[#This Row],[Number of Users]]-Table1[[#This Row],[Licenses Bought]])</f>
        <v>4</v>
      </c>
      <c r="P933" s="8">
        <f>Table1[[#This Row],[Upsell $ Per Non-Paying User]] * Table1[[#This Row],[Non-Paying Users]]</f>
        <v>40</v>
      </c>
      <c r="Q933">
        <f>IF(Table1[[#This Row],[Sales Month]]=MAX(Table1[Sales Month]),Table1[[#This Row],[Upsell $ Per Non-Paying User]]*Table1[[#This Row],[Non-Paying Users]],0)</f>
        <v>40</v>
      </c>
      <c r="R933" t="str" cm="1">
        <f t="array" ref="R933">_xlfn.IFS(Table1[[#This Row],[Current Upsell $]]=0," ",Table1[[#This Row],[Current Upsell $]]&gt;=400,"High",Table1[[#This Row],[Current Upsell $]]&gt;=100,"Medium",Table1[[#This Row],[Current Upsell $]]&lt;100,"Low")</f>
        <v>Low</v>
      </c>
      <c r="S933" t="str">
        <f>_xlfn.CONCAT(Table1[[#This Row],[Subscription Type]]," ",Table1[[#This Row],[Upsell Priorities ]], " ",TEXT(Table1[[#This Row],[Current Upsell $]],"$#,#"))</f>
        <v>Premium Low $40</v>
      </c>
      <c r="T933">
        <f>COUNTIF(Table1[Sales Month],Table1[[#This Row],[Sales Month]])</f>
        <v>307</v>
      </c>
    </row>
    <row r="934" spans="1:20" x14ac:dyDescent="0.2">
      <c r="A934">
        <v>100084</v>
      </c>
      <c r="B934" t="s">
        <v>3</v>
      </c>
      <c r="D934" s="1"/>
      <c r="E934" s="1"/>
      <c r="F934">
        <v>0</v>
      </c>
      <c r="G934">
        <v>23</v>
      </c>
      <c r="H934" s="1">
        <v>44044</v>
      </c>
      <c r="I934" s="1">
        <v>44378</v>
      </c>
      <c r="J934">
        <v>11</v>
      </c>
      <c r="K934">
        <v>0</v>
      </c>
      <c r="L934" s="1">
        <v>44044</v>
      </c>
      <c r="M934">
        <v>0</v>
      </c>
      <c r="N934" s="8" cm="1">
        <f t="array" ref="N934">_xlfn.SWITCH(Table1[[#This Row],[Subscription Type]],"Basic",10,"Premium",10,"Business",25,"Enterprise",27)</f>
        <v>10</v>
      </c>
      <c r="O934" s="9">
        <f>IF(Table1[[#This Row],[Number of Users]]-Table1[[#This Row],[Licenses Bought]]&lt;0, 0, Table1[[#This Row],[Number of Users]]-Table1[[#This Row],[Licenses Bought]])</f>
        <v>23</v>
      </c>
      <c r="P934" s="8">
        <f>Table1[[#This Row],[Upsell $ Per Non-Paying User]] * Table1[[#This Row],[Non-Paying Users]]</f>
        <v>230</v>
      </c>
      <c r="Q934">
        <f>IF(Table1[[#This Row],[Sales Month]]=MAX(Table1[Sales Month]),Table1[[#This Row],[Upsell $ Per Non-Paying User]]*Table1[[#This Row],[Non-Paying Users]],0)</f>
        <v>0</v>
      </c>
      <c r="R934" t="str" cm="1">
        <f t="array" ref="R934">_xlfn.IFS(Table1[[#This Row],[Current Upsell $]]=0," ",Table1[[#This Row],[Current Upsell $]]&gt;=400,"High",Table1[[#This Row],[Current Upsell $]]&gt;=100,"Medium",Table1[[#This Row],[Current Upsell $]]&lt;100,"Low")</f>
        <v xml:space="preserve"> </v>
      </c>
      <c r="S934" t="str">
        <f>_xlfn.CONCAT(Table1[[#This Row],[Subscription Type]]," ",Table1[[#This Row],[Upsell Priorities ]], " ",TEXT(Table1[[#This Row],[Current Upsell $]],"$#,#"))</f>
        <v>Basic   $</v>
      </c>
      <c r="T934">
        <f>COUNTIF(Table1[Sales Month],Table1[[#This Row],[Sales Month]])</f>
        <v>104</v>
      </c>
    </row>
    <row r="935" spans="1:20" x14ac:dyDescent="0.2">
      <c r="A935">
        <v>100084</v>
      </c>
      <c r="B935" t="s">
        <v>0</v>
      </c>
      <c r="D935" s="1"/>
      <c r="E935" s="1"/>
      <c r="F935">
        <v>8</v>
      </c>
      <c r="G935">
        <v>28</v>
      </c>
      <c r="H935" s="1">
        <v>44044</v>
      </c>
      <c r="I935" s="1">
        <v>44378</v>
      </c>
      <c r="J935">
        <v>11</v>
      </c>
      <c r="K935">
        <v>0</v>
      </c>
      <c r="L935" s="1">
        <v>44075</v>
      </c>
      <c r="M935">
        <v>80</v>
      </c>
      <c r="N935" s="8" cm="1">
        <f t="array" ref="N935">_xlfn.SWITCH(Table1[[#This Row],[Subscription Type]],"Basic",10,"Premium",10,"Business",25,"Enterprise",27)</f>
        <v>10</v>
      </c>
      <c r="O935" s="9">
        <f>IF(Table1[[#This Row],[Number of Users]]-Table1[[#This Row],[Licenses Bought]]&lt;0, 0, Table1[[#This Row],[Number of Users]]-Table1[[#This Row],[Licenses Bought]])</f>
        <v>20</v>
      </c>
      <c r="P935" s="8">
        <f>Table1[[#This Row],[Upsell $ Per Non-Paying User]] * Table1[[#This Row],[Non-Paying Users]]</f>
        <v>200</v>
      </c>
      <c r="Q935">
        <f>IF(Table1[[#This Row],[Sales Month]]=MAX(Table1[Sales Month]),Table1[[#This Row],[Upsell $ Per Non-Paying User]]*Table1[[#This Row],[Non-Paying Users]],0)</f>
        <v>0</v>
      </c>
      <c r="R935" t="str" cm="1">
        <f t="array" ref="R935">_xlfn.IFS(Table1[[#This Row],[Current Upsell $]]=0," ",Table1[[#This Row],[Current Upsell $]]&gt;=400,"High",Table1[[#This Row],[Current Upsell $]]&gt;=100,"Medium",Table1[[#This Row],[Current Upsell $]]&lt;100,"Low")</f>
        <v xml:space="preserve"> </v>
      </c>
      <c r="S935" t="str">
        <f>_xlfn.CONCAT(Table1[[#This Row],[Subscription Type]]," ",Table1[[#This Row],[Upsell Priorities ]], " ",TEXT(Table1[[#This Row],[Current Upsell $]],"$#,#"))</f>
        <v>Premium   $</v>
      </c>
      <c r="T935">
        <f>COUNTIF(Table1[Sales Month],Table1[[#This Row],[Sales Month]])</f>
        <v>137</v>
      </c>
    </row>
    <row r="936" spans="1:20" x14ac:dyDescent="0.2">
      <c r="A936">
        <v>100084</v>
      </c>
      <c r="B936" t="s">
        <v>0</v>
      </c>
      <c r="D936" s="1"/>
      <c r="E936" s="1"/>
      <c r="F936">
        <v>21</v>
      </c>
      <c r="G936">
        <v>26</v>
      </c>
      <c r="H936" s="1">
        <v>44044</v>
      </c>
      <c r="I936" s="1">
        <v>44378</v>
      </c>
      <c r="J936">
        <v>11</v>
      </c>
      <c r="K936">
        <v>0</v>
      </c>
      <c r="L936" s="1">
        <v>44105</v>
      </c>
      <c r="M936">
        <v>210</v>
      </c>
      <c r="N936" s="8" cm="1">
        <f t="array" ref="N936">_xlfn.SWITCH(Table1[[#This Row],[Subscription Type]],"Basic",10,"Premium",10,"Business",25,"Enterprise",27)</f>
        <v>10</v>
      </c>
      <c r="O936" s="9">
        <f>IF(Table1[[#This Row],[Number of Users]]-Table1[[#This Row],[Licenses Bought]]&lt;0, 0, Table1[[#This Row],[Number of Users]]-Table1[[#This Row],[Licenses Bought]])</f>
        <v>5</v>
      </c>
      <c r="P936" s="8">
        <f>Table1[[#This Row],[Upsell $ Per Non-Paying User]] * Table1[[#This Row],[Non-Paying Users]]</f>
        <v>50</v>
      </c>
      <c r="Q936">
        <f>IF(Table1[[#This Row],[Sales Month]]=MAX(Table1[Sales Month]),Table1[[#This Row],[Upsell $ Per Non-Paying User]]*Table1[[#This Row],[Non-Paying Users]],0)</f>
        <v>0</v>
      </c>
      <c r="R936" t="str" cm="1">
        <f t="array" ref="R936">_xlfn.IFS(Table1[[#This Row],[Current Upsell $]]=0," ",Table1[[#This Row],[Current Upsell $]]&gt;=400,"High",Table1[[#This Row],[Current Upsell $]]&gt;=100,"Medium",Table1[[#This Row],[Current Upsell $]]&lt;100,"Low")</f>
        <v xml:space="preserve"> </v>
      </c>
      <c r="S936" t="str">
        <f>_xlfn.CONCAT(Table1[[#This Row],[Subscription Type]]," ",Table1[[#This Row],[Upsell Priorities ]], " ",TEXT(Table1[[#This Row],[Current Upsell $]],"$#,#"))</f>
        <v>Premium   $</v>
      </c>
      <c r="T936">
        <f>COUNTIF(Table1[Sales Month],Table1[[#This Row],[Sales Month]])</f>
        <v>147</v>
      </c>
    </row>
    <row r="937" spans="1:20" x14ac:dyDescent="0.2">
      <c r="A937">
        <v>100084</v>
      </c>
      <c r="B937" t="s">
        <v>0</v>
      </c>
      <c r="D937" s="1"/>
      <c r="E937" s="1"/>
      <c r="F937">
        <v>22</v>
      </c>
      <c r="G937">
        <v>30</v>
      </c>
      <c r="H937" s="1">
        <v>44044</v>
      </c>
      <c r="I937" s="1">
        <v>44378</v>
      </c>
      <c r="J937">
        <v>11</v>
      </c>
      <c r="K937">
        <v>0</v>
      </c>
      <c r="L937" s="1">
        <v>44136</v>
      </c>
      <c r="M937">
        <v>220</v>
      </c>
      <c r="N937" s="8" cm="1">
        <f t="array" ref="N937">_xlfn.SWITCH(Table1[[#This Row],[Subscription Type]],"Basic",10,"Premium",10,"Business",25,"Enterprise",27)</f>
        <v>10</v>
      </c>
      <c r="O937" s="9">
        <f>IF(Table1[[#This Row],[Number of Users]]-Table1[[#This Row],[Licenses Bought]]&lt;0, 0, Table1[[#This Row],[Number of Users]]-Table1[[#This Row],[Licenses Bought]])</f>
        <v>8</v>
      </c>
      <c r="P937" s="8">
        <f>Table1[[#This Row],[Upsell $ Per Non-Paying User]] * Table1[[#This Row],[Non-Paying Users]]</f>
        <v>80</v>
      </c>
      <c r="Q937">
        <f>IF(Table1[[#This Row],[Sales Month]]=MAX(Table1[Sales Month]),Table1[[#This Row],[Upsell $ Per Non-Paying User]]*Table1[[#This Row],[Non-Paying Users]],0)</f>
        <v>0</v>
      </c>
      <c r="R937" t="str" cm="1">
        <f t="array" ref="R937">_xlfn.IFS(Table1[[#This Row],[Current Upsell $]]=0," ",Table1[[#This Row],[Current Upsell $]]&gt;=400,"High",Table1[[#This Row],[Current Upsell $]]&gt;=100,"Medium",Table1[[#This Row],[Current Upsell $]]&lt;100,"Low")</f>
        <v xml:space="preserve"> </v>
      </c>
      <c r="S937" t="str">
        <f>_xlfn.CONCAT(Table1[[#This Row],[Subscription Type]]," ",Table1[[#This Row],[Upsell Priorities ]], " ",TEXT(Table1[[#This Row],[Current Upsell $]],"$#,#"))</f>
        <v>Premium   $</v>
      </c>
      <c r="T937">
        <f>COUNTIF(Table1[Sales Month],Table1[[#This Row],[Sales Month]])</f>
        <v>146</v>
      </c>
    </row>
    <row r="938" spans="1:20" x14ac:dyDescent="0.2">
      <c r="A938">
        <v>100084</v>
      </c>
      <c r="B938" t="s">
        <v>0</v>
      </c>
      <c r="D938" s="1"/>
      <c r="E938" s="1"/>
      <c r="F938">
        <v>22</v>
      </c>
      <c r="G938">
        <v>23</v>
      </c>
      <c r="H938" s="1">
        <v>44044</v>
      </c>
      <c r="I938" s="1">
        <v>44378</v>
      </c>
      <c r="J938">
        <v>11</v>
      </c>
      <c r="K938">
        <v>0</v>
      </c>
      <c r="L938" s="1">
        <v>44166</v>
      </c>
      <c r="M938">
        <v>220</v>
      </c>
      <c r="N938" s="8" cm="1">
        <f t="array" ref="N938">_xlfn.SWITCH(Table1[[#This Row],[Subscription Type]],"Basic",10,"Premium",10,"Business",25,"Enterprise",27)</f>
        <v>10</v>
      </c>
      <c r="O938" s="9">
        <f>IF(Table1[[#This Row],[Number of Users]]-Table1[[#This Row],[Licenses Bought]]&lt;0, 0, Table1[[#This Row],[Number of Users]]-Table1[[#This Row],[Licenses Bought]])</f>
        <v>1</v>
      </c>
      <c r="P938" s="8">
        <f>Table1[[#This Row],[Upsell $ Per Non-Paying User]] * Table1[[#This Row],[Non-Paying Users]]</f>
        <v>10</v>
      </c>
      <c r="Q938">
        <f>IF(Table1[[#This Row],[Sales Month]]=MAX(Table1[Sales Month]),Table1[[#This Row],[Upsell $ Per Non-Paying User]]*Table1[[#This Row],[Non-Paying Users]],0)</f>
        <v>0</v>
      </c>
      <c r="R938" t="str" cm="1">
        <f t="array" ref="R938">_xlfn.IFS(Table1[[#This Row],[Current Upsell $]]=0," ",Table1[[#This Row],[Current Upsell $]]&gt;=400,"High",Table1[[#This Row],[Current Upsell $]]&gt;=100,"Medium",Table1[[#This Row],[Current Upsell $]]&lt;100,"Low")</f>
        <v xml:space="preserve"> </v>
      </c>
      <c r="S938" t="str">
        <f>_xlfn.CONCAT(Table1[[#This Row],[Subscription Type]]," ",Table1[[#This Row],[Upsell Priorities ]], " ",TEXT(Table1[[#This Row],[Current Upsell $]],"$#,#"))</f>
        <v>Premium   $</v>
      </c>
      <c r="T938">
        <f>COUNTIF(Table1[Sales Month],Table1[[#This Row],[Sales Month]])</f>
        <v>153</v>
      </c>
    </row>
    <row r="939" spans="1:20" x14ac:dyDescent="0.2">
      <c r="A939">
        <v>100084</v>
      </c>
      <c r="B939" t="s">
        <v>0</v>
      </c>
      <c r="D939" s="1"/>
      <c r="E939" s="1"/>
      <c r="F939">
        <v>22</v>
      </c>
      <c r="G939">
        <v>34</v>
      </c>
      <c r="H939" s="1">
        <v>44044</v>
      </c>
      <c r="I939" s="1">
        <v>44378</v>
      </c>
      <c r="J939">
        <v>11</v>
      </c>
      <c r="K939">
        <v>0</v>
      </c>
      <c r="L939" s="1">
        <v>44197</v>
      </c>
      <c r="M939">
        <v>220</v>
      </c>
      <c r="N939" s="8" cm="1">
        <f t="array" ref="N939">_xlfn.SWITCH(Table1[[#This Row],[Subscription Type]],"Basic",10,"Premium",10,"Business",25,"Enterprise",27)</f>
        <v>10</v>
      </c>
      <c r="O939" s="9">
        <f>IF(Table1[[#This Row],[Number of Users]]-Table1[[#This Row],[Licenses Bought]]&lt;0, 0, Table1[[#This Row],[Number of Users]]-Table1[[#This Row],[Licenses Bought]])</f>
        <v>12</v>
      </c>
      <c r="P939" s="8">
        <f>Table1[[#This Row],[Upsell $ Per Non-Paying User]] * Table1[[#This Row],[Non-Paying Users]]</f>
        <v>120</v>
      </c>
      <c r="Q939">
        <f>IF(Table1[[#This Row],[Sales Month]]=MAX(Table1[Sales Month]),Table1[[#This Row],[Upsell $ Per Non-Paying User]]*Table1[[#This Row],[Non-Paying Users]],0)</f>
        <v>0</v>
      </c>
      <c r="R939" t="str" cm="1">
        <f t="array" ref="R939">_xlfn.IFS(Table1[[#This Row],[Current Upsell $]]=0," ",Table1[[#This Row],[Current Upsell $]]&gt;=400,"High",Table1[[#This Row],[Current Upsell $]]&gt;=100,"Medium",Table1[[#This Row],[Current Upsell $]]&lt;100,"Low")</f>
        <v xml:space="preserve"> </v>
      </c>
      <c r="S939" t="str">
        <f>_xlfn.CONCAT(Table1[[#This Row],[Subscription Type]]," ",Table1[[#This Row],[Upsell Priorities ]], " ",TEXT(Table1[[#This Row],[Current Upsell $]],"$#,#"))</f>
        <v>Premium   $</v>
      </c>
      <c r="T939">
        <f>COUNTIF(Table1[Sales Month],Table1[[#This Row],[Sales Month]])</f>
        <v>158</v>
      </c>
    </row>
    <row r="940" spans="1:20" x14ac:dyDescent="0.2">
      <c r="A940">
        <v>100084</v>
      </c>
      <c r="B940" t="s">
        <v>0</v>
      </c>
      <c r="D940" s="1"/>
      <c r="E940" s="1"/>
      <c r="F940">
        <v>22</v>
      </c>
      <c r="G940">
        <v>26</v>
      </c>
      <c r="H940" s="1">
        <v>44044</v>
      </c>
      <c r="I940" s="1">
        <v>44378</v>
      </c>
      <c r="J940">
        <v>11</v>
      </c>
      <c r="K940">
        <v>0</v>
      </c>
      <c r="L940" s="1">
        <v>44228</v>
      </c>
      <c r="M940">
        <v>220</v>
      </c>
      <c r="N940" s="8" cm="1">
        <f t="array" ref="N940">_xlfn.SWITCH(Table1[[#This Row],[Subscription Type]],"Basic",10,"Premium",10,"Business",25,"Enterprise",27)</f>
        <v>10</v>
      </c>
      <c r="O940" s="9">
        <f>IF(Table1[[#This Row],[Number of Users]]-Table1[[#This Row],[Licenses Bought]]&lt;0, 0, Table1[[#This Row],[Number of Users]]-Table1[[#This Row],[Licenses Bought]])</f>
        <v>4</v>
      </c>
      <c r="P940" s="8">
        <f>Table1[[#This Row],[Upsell $ Per Non-Paying User]] * Table1[[#This Row],[Non-Paying Users]]</f>
        <v>40</v>
      </c>
      <c r="Q940">
        <f>IF(Table1[[#This Row],[Sales Month]]=MAX(Table1[Sales Month]),Table1[[#This Row],[Upsell $ Per Non-Paying User]]*Table1[[#This Row],[Non-Paying Users]],0)</f>
        <v>0</v>
      </c>
      <c r="R940" t="str" cm="1">
        <f t="array" ref="R940">_xlfn.IFS(Table1[[#This Row],[Current Upsell $]]=0," ",Table1[[#This Row],[Current Upsell $]]&gt;=400,"High",Table1[[#This Row],[Current Upsell $]]&gt;=100,"Medium",Table1[[#This Row],[Current Upsell $]]&lt;100,"Low")</f>
        <v xml:space="preserve"> </v>
      </c>
      <c r="S940" t="str">
        <f>_xlfn.CONCAT(Table1[[#This Row],[Subscription Type]]," ",Table1[[#This Row],[Upsell Priorities ]], " ",TEXT(Table1[[#This Row],[Current Upsell $]],"$#,#"))</f>
        <v>Premium   $</v>
      </c>
      <c r="T940">
        <f>COUNTIF(Table1[Sales Month],Table1[[#This Row],[Sales Month]])</f>
        <v>175</v>
      </c>
    </row>
    <row r="941" spans="1:20" x14ac:dyDescent="0.2">
      <c r="A941">
        <v>100084</v>
      </c>
      <c r="B941" t="s">
        <v>0</v>
      </c>
      <c r="D941" s="1"/>
      <c r="E941" s="1"/>
      <c r="F941">
        <v>22</v>
      </c>
      <c r="G941">
        <v>28</v>
      </c>
      <c r="H941" s="1">
        <v>44044</v>
      </c>
      <c r="I941" s="1">
        <v>44378</v>
      </c>
      <c r="J941">
        <v>11</v>
      </c>
      <c r="K941">
        <v>0</v>
      </c>
      <c r="L941" s="1">
        <v>44256</v>
      </c>
      <c r="M941">
        <v>220</v>
      </c>
      <c r="N941" s="8" cm="1">
        <f t="array" ref="N941">_xlfn.SWITCH(Table1[[#This Row],[Subscription Type]],"Basic",10,"Premium",10,"Business",25,"Enterprise",27)</f>
        <v>10</v>
      </c>
      <c r="O941" s="9">
        <f>IF(Table1[[#This Row],[Number of Users]]-Table1[[#This Row],[Licenses Bought]]&lt;0, 0, Table1[[#This Row],[Number of Users]]-Table1[[#This Row],[Licenses Bought]])</f>
        <v>6</v>
      </c>
      <c r="P941" s="8">
        <f>Table1[[#This Row],[Upsell $ Per Non-Paying User]] * Table1[[#This Row],[Non-Paying Users]]</f>
        <v>60</v>
      </c>
      <c r="Q941">
        <f>IF(Table1[[#This Row],[Sales Month]]=MAX(Table1[Sales Month]),Table1[[#This Row],[Upsell $ Per Non-Paying User]]*Table1[[#This Row],[Non-Paying Users]],0)</f>
        <v>0</v>
      </c>
      <c r="R941" t="str" cm="1">
        <f t="array" ref="R941">_xlfn.IFS(Table1[[#This Row],[Current Upsell $]]=0," ",Table1[[#This Row],[Current Upsell $]]&gt;=400,"High",Table1[[#This Row],[Current Upsell $]]&gt;=100,"Medium",Table1[[#This Row],[Current Upsell $]]&lt;100,"Low")</f>
        <v xml:space="preserve"> </v>
      </c>
      <c r="S941" t="str">
        <f>_xlfn.CONCAT(Table1[[#This Row],[Subscription Type]]," ",Table1[[#This Row],[Upsell Priorities ]], " ",TEXT(Table1[[#This Row],[Current Upsell $]],"$#,#"))</f>
        <v>Premium   $</v>
      </c>
      <c r="T941">
        <f>COUNTIF(Table1[Sales Month],Table1[[#This Row],[Sales Month]])</f>
        <v>194</v>
      </c>
    </row>
    <row r="942" spans="1:20" x14ac:dyDescent="0.2">
      <c r="A942">
        <v>100084</v>
      </c>
      <c r="B942" t="s">
        <v>0</v>
      </c>
      <c r="D942" s="1"/>
      <c r="E942" s="1"/>
      <c r="F942">
        <v>22</v>
      </c>
      <c r="G942">
        <v>25</v>
      </c>
      <c r="H942" s="1">
        <v>44044</v>
      </c>
      <c r="I942" s="1">
        <v>44378</v>
      </c>
      <c r="J942">
        <v>11</v>
      </c>
      <c r="K942">
        <v>0</v>
      </c>
      <c r="L942" s="1">
        <v>44287</v>
      </c>
      <c r="M942">
        <v>220</v>
      </c>
      <c r="N942" s="8" cm="1">
        <f t="array" ref="N942">_xlfn.SWITCH(Table1[[#This Row],[Subscription Type]],"Basic",10,"Premium",10,"Business",25,"Enterprise",27)</f>
        <v>10</v>
      </c>
      <c r="O942" s="9">
        <f>IF(Table1[[#This Row],[Number of Users]]-Table1[[#This Row],[Licenses Bought]]&lt;0, 0, Table1[[#This Row],[Number of Users]]-Table1[[#This Row],[Licenses Bought]])</f>
        <v>3</v>
      </c>
      <c r="P942" s="8">
        <f>Table1[[#This Row],[Upsell $ Per Non-Paying User]] * Table1[[#This Row],[Non-Paying Users]]</f>
        <v>30</v>
      </c>
      <c r="Q942">
        <f>IF(Table1[[#This Row],[Sales Month]]=MAX(Table1[Sales Month]),Table1[[#This Row],[Upsell $ Per Non-Paying User]]*Table1[[#This Row],[Non-Paying Users]],0)</f>
        <v>0</v>
      </c>
      <c r="R942" t="str" cm="1">
        <f t="array" ref="R942">_xlfn.IFS(Table1[[#This Row],[Current Upsell $]]=0," ",Table1[[#This Row],[Current Upsell $]]&gt;=400,"High",Table1[[#This Row],[Current Upsell $]]&gt;=100,"Medium",Table1[[#This Row],[Current Upsell $]]&lt;100,"Low")</f>
        <v xml:space="preserve"> </v>
      </c>
      <c r="S942" t="str">
        <f>_xlfn.CONCAT(Table1[[#This Row],[Subscription Type]]," ",Table1[[#This Row],[Upsell Priorities ]], " ",TEXT(Table1[[#This Row],[Current Upsell $]],"$#,#"))</f>
        <v>Premium   $</v>
      </c>
      <c r="T942">
        <f>COUNTIF(Table1[Sales Month],Table1[[#This Row],[Sales Month]])</f>
        <v>208</v>
      </c>
    </row>
    <row r="943" spans="1:20" x14ac:dyDescent="0.2">
      <c r="A943">
        <v>100084</v>
      </c>
      <c r="B943" t="s">
        <v>0</v>
      </c>
      <c r="D943" s="1"/>
      <c r="E943" s="1"/>
      <c r="F943">
        <v>22</v>
      </c>
      <c r="G943">
        <v>23</v>
      </c>
      <c r="H943" s="1">
        <v>44044</v>
      </c>
      <c r="I943" s="1">
        <v>44378</v>
      </c>
      <c r="J943">
        <v>11</v>
      </c>
      <c r="K943">
        <v>0</v>
      </c>
      <c r="L943" s="1">
        <v>44317</v>
      </c>
      <c r="M943">
        <v>220</v>
      </c>
      <c r="N943" s="8" cm="1">
        <f t="array" ref="N943">_xlfn.SWITCH(Table1[[#This Row],[Subscription Type]],"Basic",10,"Premium",10,"Business",25,"Enterprise",27)</f>
        <v>10</v>
      </c>
      <c r="O943" s="9">
        <f>IF(Table1[[#This Row],[Number of Users]]-Table1[[#This Row],[Licenses Bought]]&lt;0, 0, Table1[[#This Row],[Number of Users]]-Table1[[#This Row],[Licenses Bought]])</f>
        <v>1</v>
      </c>
      <c r="P943" s="8">
        <f>Table1[[#This Row],[Upsell $ Per Non-Paying User]] * Table1[[#This Row],[Non-Paying Users]]</f>
        <v>10</v>
      </c>
      <c r="Q943">
        <f>IF(Table1[[#This Row],[Sales Month]]=MAX(Table1[Sales Month]),Table1[[#This Row],[Upsell $ Per Non-Paying User]]*Table1[[#This Row],[Non-Paying Users]],0)</f>
        <v>0</v>
      </c>
      <c r="R943" t="str" cm="1">
        <f t="array" ref="R943">_xlfn.IFS(Table1[[#This Row],[Current Upsell $]]=0," ",Table1[[#This Row],[Current Upsell $]]&gt;=400,"High",Table1[[#This Row],[Current Upsell $]]&gt;=100,"Medium",Table1[[#This Row],[Current Upsell $]]&lt;100,"Low")</f>
        <v xml:space="preserve"> </v>
      </c>
      <c r="S943" t="str">
        <f>_xlfn.CONCAT(Table1[[#This Row],[Subscription Type]]," ",Table1[[#This Row],[Upsell Priorities ]], " ",TEXT(Table1[[#This Row],[Current Upsell $]],"$#,#"))</f>
        <v>Premium   $</v>
      </c>
      <c r="T943">
        <f>COUNTIF(Table1[Sales Month],Table1[[#This Row],[Sales Month]])</f>
        <v>249</v>
      </c>
    </row>
    <row r="944" spans="1:20" x14ac:dyDescent="0.2">
      <c r="A944">
        <v>100084</v>
      </c>
      <c r="B944" t="s">
        <v>0</v>
      </c>
      <c r="D944" s="1"/>
      <c r="E944" s="1"/>
      <c r="F944">
        <v>22</v>
      </c>
      <c r="G944">
        <v>31</v>
      </c>
      <c r="H944" s="1">
        <v>44044</v>
      </c>
      <c r="I944" s="1">
        <v>44378</v>
      </c>
      <c r="J944">
        <v>11</v>
      </c>
      <c r="K944">
        <v>0</v>
      </c>
      <c r="L944" s="1">
        <v>44348</v>
      </c>
      <c r="M944">
        <v>220</v>
      </c>
      <c r="N944" s="8" cm="1">
        <f t="array" ref="N944">_xlfn.SWITCH(Table1[[#This Row],[Subscription Type]],"Basic",10,"Premium",10,"Business",25,"Enterprise",27)</f>
        <v>10</v>
      </c>
      <c r="O944" s="9">
        <f>IF(Table1[[#This Row],[Number of Users]]-Table1[[#This Row],[Licenses Bought]]&lt;0, 0, Table1[[#This Row],[Number of Users]]-Table1[[#This Row],[Licenses Bought]])</f>
        <v>9</v>
      </c>
      <c r="P944" s="8">
        <f>Table1[[#This Row],[Upsell $ Per Non-Paying User]] * Table1[[#This Row],[Non-Paying Users]]</f>
        <v>90</v>
      </c>
      <c r="Q944">
        <f>IF(Table1[[#This Row],[Sales Month]]=MAX(Table1[Sales Month]),Table1[[#This Row],[Upsell $ Per Non-Paying User]]*Table1[[#This Row],[Non-Paying Users]],0)</f>
        <v>90</v>
      </c>
      <c r="R944" t="str" cm="1">
        <f t="array" ref="R944">_xlfn.IFS(Table1[[#This Row],[Current Upsell $]]=0," ",Table1[[#This Row],[Current Upsell $]]&gt;=400,"High",Table1[[#This Row],[Current Upsell $]]&gt;=100,"Medium",Table1[[#This Row],[Current Upsell $]]&lt;100,"Low")</f>
        <v>Low</v>
      </c>
      <c r="S944" t="str">
        <f>_xlfn.CONCAT(Table1[[#This Row],[Subscription Type]]," ",Table1[[#This Row],[Upsell Priorities ]], " ",TEXT(Table1[[#This Row],[Current Upsell $]],"$#,#"))</f>
        <v>Premium Low $90</v>
      </c>
      <c r="T944">
        <f>COUNTIF(Table1[Sales Month],Table1[[#This Row],[Sales Month]])</f>
        <v>307</v>
      </c>
    </row>
    <row r="945" spans="1:20" x14ac:dyDescent="0.2">
      <c r="A945">
        <v>100085</v>
      </c>
      <c r="B945" t="s">
        <v>3</v>
      </c>
      <c r="D945" s="1"/>
      <c r="E945" s="1"/>
      <c r="F945">
        <v>0</v>
      </c>
      <c r="G945">
        <v>21</v>
      </c>
      <c r="H945" s="1">
        <v>44044</v>
      </c>
      <c r="I945" s="1">
        <v>44378</v>
      </c>
      <c r="J945">
        <v>11</v>
      </c>
      <c r="K945">
        <v>0</v>
      </c>
      <c r="L945" s="1">
        <v>44044</v>
      </c>
      <c r="M945">
        <v>0</v>
      </c>
      <c r="N945" s="8" cm="1">
        <f t="array" ref="N945">_xlfn.SWITCH(Table1[[#This Row],[Subscription Type]],"Basic",10,"Premium",10,"Business",25,"Enterprise",27)</f>
        <v>10</v>
      </c>
      <c r="O945" s="9">
        <f>IF(Table1[[#This Row],[Number of Users]]-Table1[[#This Row],[Licenses Bought]]&lt;0, 0, Table1[[#This Row],[Number of Users]]-Table1[[#This Row],[Licenses Bought]])</f>
        <v>21</v>
      </c>
      <c r="P945" s="8">
        <f>Table1[[#This Row],[Upsell $ Per Non-Paying User]] * Table1[[#This Row],[Non-Paying Users]]</f>
        <v>210</v>
      </c>
      <c r="Q945">
        <f>IF(Table1[[#This Row],[Sales Month]]=MAX(Table1[Sales Month]),Table1[[#This Row],[Upsell $ Per Non-Paying User]]*Table1[[#This Row],[Non-Paying Users]],0)</f>
        <v>0</v>
      </c>
      <c r="R945" t="str" cm="1">
        <f t="array" ref="R945">_xlfn.IFS(Table1[[#This Row],[Current Upsell $]]=0," ",Table1[[#This Row],[Current Upsell $]]&gt;=400,"High",Table1[[#This Row],[Current Upsell $]]&gt;=100,"Medium",Table1[[#This Row],[Current Upsell $]]&lt;100,"Low")</f>
        <v xml:space="preserve"> </v>
      </c>
      <c r="S945" t="str">
        <f>_xlfn.CONCAT(Table1[[#This Row],[Subscription Type]]," ",Table1[[#This Row],[Upsell Priorities ]], " ",TEXT(Table1[[#This Row],[Current Upsell $]],"$#,#"))</f>
        <v>Basic   $</v>
      </c>
      <c r="T945">
        <f>COUNTIF(Table1[Sales Month],Table1[[#This Row],[Sales Month]])</f>
        <v>104</v>
      </c>
    </row>
    <row r="946" spans="1:20" x14ac:dyDescent="0.2">
      <c r="A946">
        <v>100085</v>
      </c>
      <c r="B946" t="s">
        <v>0</v>
      </c>
      <c r="D946" s="1"/>
      <c r="E946" s="1"/>
      <c r="F946">
        <v>13</v>
      </c>
      <c r="G946">
        <v>22</v>
      </c>
      <c r="H946" s="1">
        <v>44044</v>
      </c>
      <c r="I946" s="1">
        <v>44378</v>
      </c>
      <c r="J946">
        <v>11</v>
      </c>
      <c r="K946">
        <v>0</v>
      </c>
      <c r="L946" s="1">
        <v>44075</v>
      </c>
      <c r="M946">
        <v>130</v>
      </c>
      <c r="N946" s="8" cm="1">
        <f t="array" ref="N946">_xlfn.SWITCH(Table1[[#This Row],[Subscription Type]],"Basic",10,"Premium",10,"Business",25,"Enterprise",27)</f>
        <v>10</v>
      </c>
      <c r="O946" s="9">
        <f>IF(Table1[[#This Row],[Number of Users]]-Table1[[#This Row],[Licenses Bought]]&lt;0, 0, Table1[[#This Row],[Number of Users]]-Table1[[#This Row],[Licenses Bought]])</f>
        <v>9</v>
      </c>
      <c r="P946" s="8">
        <f>Table1[[#This Row],[Upsell $ Per Non-Paying User]] * Table1[[#This Row],[Non-Paying Users]]</f>
        <v>90</v>
      </c>
      <c r="Q946">
        <f>IF(Table1[[#This Row],[Sales Month]]=MAX(Table1[Sales Month]),Table1[[#This Row],[Upsell $ Per Non-Paying User]]*Table1[[#This Row],[Non-Paying Users]],0)</f>
        <v>0</v>
      </c>
      <c r="R946" t="str" cm="1">
        <f t="array" ref="R946">_xlfn.IFS(Table1[[#This Row],[Current Upsell $]]=0," ",Table1[[#This Row],[Current Upsell $]]&gt;=400,"High",Table1[[#This Row],[Current Upsell $]]&gt;=100,"Medium",Table1[[#This Row],[Current Upsell $]]&lt;100,"Low")</f>
        <v xml:space="preserve"> </v>
      </c>
      <c r="S946" t="str">
        <f>_xlfn.CONCAT(Table1[[#This Row],[Subscription Type]]," ",Table1[[#This Row],[Upsell Priorities ]], " ",TEXT(Table1[[#This Row],[Current Upsell $]],"$#,#"))</f>
        <v>Premium   $</v>
      </c>
      <c r="T946">
        <f>COUNTIF(Table1[Sales Month],Table1[[#This Row],[Sales Month]])</f>
        <v>137</v>
      </c>
    </row>
    <row r="947" spans="1:20" x14ac:dyDescent="0.2">
      <c r="A947">
        <v>100085</v>
      </c>
      <c r="B947" t="s">
        <v>0</v>
      </c>
      <c r="D947" s="1"/>
      <c r="E947" s="1"/>
      <c r="F947">
        <v>15</v>
      </c>
      <c r="G947">
        <v>26</v>
      </c>
      <c r="H947" s="1">
        <v>44044</v>
      </c>
      <c r="I947" s="1">
        <v>44378</v>
      </c>
      <c r="J947">
        <v>11</v>
      </c>
      <c r="K947">
        <v>0</v>
      </c>
      <c r="L947" s="1">
        <v>44105</v>
      </c>
      <c r="M947">
        <v>150</v>
      </c>
      <c r="N947" s="8" cm="1">
        <f t="array" ref="N947">_xlfn.SWITCH(Table1[[#This Row],[Subscription Type]],"Basic",10,"Premium",10,"Business",25,"Enterprise",27)</f>
        <v>10</v>
      </c>
      <c r="O947" s="9">
        <f>IF(Table1[[#This Row],[Number of Users]]-Table1[[#This Row],[Licenses Bought]]&lt;0, 0, Table1[[#This Row],[Number of Users]]-Table1[[#This Row],[Licenses Bought]])</f>
        <v>11</v>
      </c>
      <c r="P947" s="8">
        <f>Table1[[#This Row],[Upsell $ Per Non-Paying User]] * Table1[[#This Row],[Non-Paying Users]]</f>
        <v>110</v>
      </c>
      <c r="Q947">
        <f>IF(Table1[[#This Row],[Sales Month]]=MAX(Table1[Sales Month]),Table1[[#This Row],[Upsell $ Per Non-Paying User]]*Table1[[#This Row],[Non-Paying Users]],0)</f>
        <v>0</v>
      </c>
      <c r="R947" t="str" cm="1">
        <f t="array" ref="R947">_xlfn.IFS(Table1[[#This Row],[Current Upsell $]]=0," ",Table1[[#This Row],[Current Upsell $]]&gt;=400,"High",Table1[[#This Row],[Current Upsell $]]&gt;=100,"Medium",Table1[[#This Row],[Current Upsell $]]&lt;100,"Low")</f>
        <v xml:space="preserve"> </v>
      </c>
      <c r="S947" t="str">
        <f>_xlfn.CONCAT(Table1[[#This Row],[Subscription Type]]," ",Table1[[#This Row],[Upsell Priorities ]], " ",TEXT(Table1[[#This Row],[Current Upsell $]],"$#,#"))</f>
        <v>Premium   $</v>
      </c>
      <c r="T947">
        <f>COUNTIF(Table1[Sales Month],Table1[[#This Row],[Sales Month]])</f>
        <v>147</v>
      </c>
    </row>
    <row r="948" spans="1:20" x14ac:dyDescent="0.2">
      <c r="A948">
        <v>100085</v>
      </c>
      <c r="B948" t="s">
        <v>0</v>
      </c>
      <c r="D948" s="1"/>
      <c r="E948" s="1"/>
      <c r="F948">
        <v>22</v>
      </c>
      <c r="G948">
        <v>25</v>
      </c>
      <c r="H948" s="1">
        <v>44044</v>
      </c>
      <c r="I948" s="1">
        <v>44378</v>
      </c>
      <c r="J948">
        <v>11</v>
      </c>
      <c r="K948">
        <v>0</v>
      </c>
      <c r="L948" s="1">
        <v>44136</v>
      </c>
      <c r="M948">
        <v>220</v>
      </c>
      <c r="N948" s="8" cm="1">
        <f t="array" ref="N948">_xlfn.SWITCH(Table1[[#This Row],[Subscription Type]],"Basic",10,"Premium",10,"Business",25,"Enterprise",27)</f>
        <v>10</v>
      </c>
      <c r="O948" s="9">
        <f>IF(Table1[[#This Row],[Number of Users]]-Table1[[#This Row],[Licenses Bought]]&lt;0, 0, Table1[[#This Row],[Number of Users]]-Table1[[#This Row],[Licenses Bought]])</f>
        <v>3</v>
      </c>
      <c r="P948" s="8">
        <f>Table1[[#This Row],[Upsell $ Per Non-Paying User]] * Table1[[#This Row],[Non-Paying Users]]</f>
        <v>30</v>
      </c>
      <c r="Q948">
        <f>IF(Table1[[#This Row],[Sales Month]]=MAX(Table1[Sales Month]),Table1[[#This Row],[Upsell $ Per Non-Paying User]]*Table1[[#This Row],[Non-Paying Users]],0)</f>
        <v>0</v>
      </c>
      <c r="R948" t="str" cm="1">
        <f t="array" ref="R948">_xlfn.IFS(Table1[[#This Row],[Current Upsell $]]=0," ",Table1[[#This Row],[Current Upsell $]]&gt;=400,"High",Table1[[#This Row],[Current Upsell $]]&gt;=100,"Medium",Table1[[#This Row],[Current Upsell $]]&lt;100,"Low")</f>
        <v xml:space="preserve"> </v>
      </c>
      <c r="S948" t="str">
        <f>_xlfn.CONCAT(Table1[[#This Row],[Subscription Type]]," ",Table1[[#This Row],[Upsell Priorities ]], " ",TEXT(Table1[[#This Row],[Current Upsell $]],"$#,#"))</f>
        <v>Premium   $</v>
      </c>
      <c r="T948">
        <f>COUNTIF(Table1[Sales Month],Table1[[#This Row],[Sales Month]])</f>
        <v>146</v>
      </c>
    </row>
    <row r="949" spans="1:20" x14ac:dyDescent="0.2">
      <c r="A949">
        <v>100085</v>
      </c>
      <c r="B949" t="s">
        <v>0</v>
      </c>
      <c r="D949" s="1"/>
      <c r="E949" s="1"/>
      <c r="F949">
        <v>22</v>
      </c>
      <c r="G949">
        <v>26</v>
      </c>
      <c r="H949" s="1">
        <v>44044</v>
      </c>
      <c r="I949" s="1">
        <v>44378</v>
      </c>
      <c r="J949">
        <v>11</v>
      </c>
      <c r="K949">
        <v>0</v>
      </c>
      <c r="L949" s="1">
        <v>44166</v>
      </c>
      <c r="M949">
        <v>220</v>
      </c>
      <c r="N949" s="8" cm="1">
        <f t="array" ref="N949">_xlfn.SWITCH(Table1[[#This Row],[Subscription Type]],"Basic",10,"Premium",10,"Business",25,"Enterprise",27)</f>
        <v>10</v>
      </c>
      <c r="O949" s="9">
        <f>IF(Table1[[#This Row],[Number of Users]]-Table1[[#This Row],[Licenses Bought]]&lt;0, 0, Table1[[#This Row],[Number of Users]]-Table1[[#This Row],[Licenses Bought]])</f>
        <v>4</v>
      </c>
      <c r="P949" s="8">
        <f>Table1[[#This Row],[Upsell $ Per Non-Paying User]] * Table1[[#This Row],[Non-Paying Users]]</f>
        <v>40</v>
      </c>
      <c r="Q949">
        <f>IF(Table1[[#This Row],[Sales Month]]=MAX(Table1[Sales Month]),Table1[[#This Row],[Upsell $ Per Non-Paying User]]*Table1[[#This Row],[Non-Paying Users]],0)</f>
        <v>0</v>
      </c>
      <c r="R949" t="str" cm="1">
        <f t="array" ref="R949">_xlfn.IFS(Table1[[#This Row],[Current Upsell $]]=0," ",Table1[[#This Row],[Current Upsell $]]&gt;=400,"High",Table1[[#This Row],[Current Upsell $]]&gt;=100,"Medium",Table1[[#This Row],[Current Upsell $]]&lt;100,"Low")</f>
        <v xml:space="preserve"> </v>
      </c>
      <c r="S949" t="str">
        <f>_xlfn.CONCAT(Table1[[#This Row],[Subscription Type]]," ",Table1[[#This Row],[Upsell Priorities ]], " ",TEXT(Table1[[#This Row],[Current Upsell $]],"$#,#"))</f>
        <v>Premium   $</v>
      </c>
      <c r="T949">
        <f>COUNTIF(Table1[Sales Month],Table1[[#This Row],[Sales Month]])</f>
        <v>153</v>
      </c>
    </row>
    <row r="950" spans="1:20" x14ac:dyDescent="0.2">
      <c r="A950">
        <v>100085</v>
      </c>
      <c r="B950" t="s">
        <v>0</v>
      </c>
      <c r="D950" s="1"/>
      <c r="E950" s="1"/>
      <c r="F950">
        <v>22</v>
      </c>
      <c r="G950">
        <v>27</v>
      </c>
      <c r="H950" s="1">
        <v>44044</v>
      </c>
      <c r="I950" s="1">
        <v>44378</v>
      </c>
      <c r="J950">
        <v>11</v>
      </c>
      <c r="K950">
        <v>0</v>
      </c>
      <c r="L950" s="1">
        <v>44197</v>
      </c>
      <c r="M950">
        <v>220</v>
      </c>
      <c r="N950" s="8" cm="1">
        <f t="array" ref="N950">_xlfn.SWITCH(Table1[[#This Row],[Subscription Type]],"Basic",10,"Premium",10,"Business",25,"Enterprise",27)</f>
        <v>10</v>
      </c>
      <c r="O950" s="9">
        <f>IF(Table1[[#This Row],[Number of Users]]-Table1[[#This Row],[Licenses Bought]]&lt;0, 0, Table1[[#This Row],[Number of Users]]-Table1[[#This Row],[Licenses Bought]])</f>
        <v>5</v>
      </c>
      <c r="P950" s="8">
        <f>Table1[[#This Row],[Upsell $ Per Non-Paying User]] * Table1[[#This Row],[Non-Paying Users]]</f>
        <v>50</v>
      </c>
      <c r="Q950">
        <f>IF(Table1[[#This Row],[Sales Month]]=MAX(Table1[Sales Month]),Table1[[#This Row],[Upsell $ Per Non-Paying User]]*Table1[[#This Row],[Non-Paying Users]],0)</f>
        <v>0</v>
      </c>
      <c r="R950" t="str" cm="1">
        <f t="array" ref="R950">_xlfn.IFS(Table1[[#This Row],[Current Upsell $]]=0," ",Table1[[#This Row],[Current Upsell $]]&gt;=400,"High",Table1[[#This Row],[Current Upsell $]]&gt;=100,"Medium",Table1[[#This Row],[Current Upsell $]]&lt;100,"Low")</f>
        <v xml:space="preserve"> </v>
      </c>
      <c r="S950" t="str">
        <f>_xlfn.CONCAT(Table1[[#This Row],[Subscription Type]]," ",Table1[[#This Row],[Upsell Priorities ]], " ",TEXT(Table1[[#This Row],[Current Upsell $]],"$#,#"))</f>
        <v>Premium   $</v>
      </c>
      <c r="T950">
        <f>COUNTIF(Table1[Sales Month],Table1[[#This Row],[Sales Month]])</f>
        <v>158</v>
      </c>
    </row>
    <row r="951" spans="1:20" x14ac:dyDescent="0.2">
      <c r="A951">
        <v>100085</v>
      </c>
      <c r="B951" t="s">
        <v>0</v>
      </c>
      <c r="D951" s="1"/>
      <c r="E951" s="1"/>
      <c r="F951">
        <v>22</v>
      </c>
      <c r="G951">
        <v>26</v>
      </c>
      <c r="H951" s="1">
        <v>44044</v>
      </c>
      <c r="I951" s="1">
        <v>44378</v>
      </c>
      <c r="J951">
        <v>11</v>
      </c>
      <c r="K951">
        <v>0</v>
      </c>
      <c r="L951" s="1">
        <v>44228</v>
      </c>
      <c r="M951">
        <v>220</v>
      </c>
      <c r="N951" s="8" cm="1">
        <f t="array" ref="N951">_xlfn.SWITCH(Table1[[#This Row],[Subscription Type]],"Basic",10,"Premium",10,"Business",25,"Enterprise",27)</f>
        <v>10</v>
      </c>
      <c r="O951" s="9">
        <f>IF(Table1[[#This Row],[Number of Users]]-Table1[[#This Row],[Licenses Bought]]&lt;0, 0, Table1[[#This Row],[Number of Users]]-Table1[[#This Row],[Licenses Bought]])</f>
        <v>4</v>
      </c>
      <c r="P951" s="8">
        <f>Table1[[#This Row],[Upsell $ Per Non-Paying User]] * Table1[[#This Row],[Non-Paying Users]]</f>
        <v>40</v>
      </c>
      <c r="Q951">
        <f>IF(Table1[[#This Row],[Sales Month]]=MAX(Table1[Sales Month]),Table1[[#This Row],[Upsell $ Per Non-Paying User]]*Table1[[#This Row],[Non-Paying Users]],0)</f>
        <v>0</v>
      </c>
      <c r="R951" t="str" cm="1">
        <f t="array" ref="R951">_xlfn.IFS(Table1[[#This Row],[Current Upsell $]]=0," ",Table1[[#This Row],[Current Upsell $]]&gt;=400,"High",Table1[[#This Row],[Current Upsell $]]&gt;=100,"Medium",Table1[[#This Row],[Current Upsell $]]&lt;100,"Low")</f>
        <v xml:space="preserve"> </v>
      </c>
      <c r="S951" t="str">
        <f>_xlfn.CONCAT(Table1[[#This Row],[Subscription Type]]," ",Table1[[#This Row],[Upsell Priorities ]], " ",TEXT(Table1[[#This Row],[Current Upsell $]],"$#,#"))</f>
        <v>Premium   $</v>
      </c>
      <c r="T951">
        <f>COUNTIF(Table1[Sales Month],Table1[[#This Row],[Sales Month]])</f>
        <v>175</v>
      </c>
    </row>
    <row r="952" spans="1:20" x14ac:dyDescent="0.2">
      <c r="A952">
        <v>100085</v>
      </c>
      <c r="B952" t="s">
        <v>0</v>
      </c>
      <c r="D952" s="1"/>
      <c r="E952" s="1"/>
      <c r="F952">
        <v>22</v>
      </c>
      <c r="G952">
        <v>27</v>
      </c>
      <c r="H952" s="1">
        <v>44044</v>
      </c>
      <c r="I952" s="1">
        <v>44378</v>
      </c>
      <c r="J952">
        <v>11</v>
      </c>
      <c r="K952">
        <v>0</v>
      </c>
      <c r="L952" s="1">
        <v>44256</v>
      </c>
      <c r="M952">
        <v>220</v>
      </c>
      <c r="N952" s="8" cm="1">
        <f t="array" ref="N952">_xlfn.SWITCH(Table1[[#This Row],[Subscription Type]],"Basic",10,"Premium",10,"Business",25,"Enterprise",27)</f>
        <v>10</v>
      </c>
      <c r="O952" s="9">
        <f>IF(Table1[[#This Row],[Number of Users]]-Table1[[#This Row],[Licenses Bought]]&lt;0, 0, Table1[[#This Row],[Number of Users]]-Table1[[#This Row],[Licenses Bought]])</f>
        <v>5</v>
      </c>
      <c r="P952" s="8">
        <f>Table1[[#This Row],[Upsell $ Per Non-Paying User]] * Table1[[#This Row],[Non-Paying Users]]</f>
        <v>50</v>
      </c>
      <c r="Q952">
        <f>IF(Table1[[#This Row],[Sales Month]]=MAX(Table1[Sales Month]),Table1[[#This Row],[Upsell $ Per Non-Paying User]]*Table1[[#This Row],[Non-Paying Users]],0)</f>
        <v>0</v>
      </c>
      <c r="R952" t="str" cm="1">
        <f t="array" ref="R952">_xlfn.IFS(Table1[[#This Row],[Current Upsell $]]=0," ",Table1[[#This Row],[Current Upsell $]]&gt;=400,"High",Table1[[#This Row],[Current Upsell $]]&gt;=100,"Medium",Table1[[#This Row],[Current Upsell $]]&lt;100,"Low")</f>
        <v xml:space="preserve"> </v>
      </c>
      <c r="S952" t="str">
        <f>_xlfn.CONCAT(Table1[[#This Row],[Subscription Type]]," ",Table1[[#This Row],[Upsell Priorities ]], " ",TEXT(Table1[[#This Row],[Current Upsell $]],"$#,#"))</f>
        <v>Premium   $</v>
      </c>
      <c r="T952">
        <f>COUNTIF(Table1[Sales Month],Table1[[#This Row],[Sales Month]])</f>
        <v>194</v>
      </c>
    </row>
    <row r="953" spans="1:20" x14ac:dyDescent="0.2">
      <c r="A953">
        <v>100085</v>
      </c>
      <c r="B953" t="s">
        <v>0</v>
      </c>
      <c r="D953" s="1"/>
      <c r="E953" s="1"/>
      <c r="F953">
        <v>22</v>
      </c>
      <c r="G953">
        <v>28</v>
      </c>
      <c r="H953" s="1">
        <v>44044</v>
      </c>
      <c r="I953" s="1">
        <v>44378</v>
      </c>
      <c r="J953">
        <v>11</v>
      </c>
      <c r="K953">
        <v>0</v>
      </c>
      <c r="L953" s="1">
        <v>44287</v>
      </c>
      <c r="M953">
        <v>220</v>
      </c>
      <c r="N953" s="8" cm="1">
        <f t="array" ref="N953">_xlfn.SWITCH(Table1[[#This Row],[Subscription Type]],"Basic",10,"Premium",10,"Business",25,"Enterprise",27)</f>
        <v>10</v>
      </c>
      <c r="O953" s="9">
        <f>IF(Table1[[#This Row],[Number of Users]]-Table1[[#This Row],[Licenses Bought]]&lt;0, 0, Table1[[#This Row],[Number of Users]]-Table1[[#This Row],[Licenses Bought]])</f>
        <v>6</v>
      </c>
      <c r="P953" s="8">
        <f>Table1[[#This Row],[Upsell $ Per Non-Paying User]] * Table1[[#This Row],[Non-Paying Users]]</f>
        <v>60</v>
      </c>
      <c r="Q953">
        <f>IF(Table1[[#This Row],[Sales Month]]=MAX(Table1[Sales Month]),Table1[[#This Row],[Upsell $ Per Non-Paying User]]*Table1[[#This Row],[Non-Paying Users]],0)</f>
        <v>0</v>
      </c>
      <c r="R953" t="str" cm="1">
        <f t="array" ref="R953">_xlfn.IFS(Table1[[#This Row],[Current Upsell $]]=0," ",Table1[[#This Row],[Current Upsell $]]&gt;=400,"High",Table1[[#This Row],[Current Upsell $]]&gt;=100,"Medium",Table1[[#This Row],[Current Upsell $]]&lt;100,"Low")</f>
        <v xml:space="preserve"> </v>
      </c>
      <c r="S953" t="str">
        <f>_xlfn.CONCAT(Table1[[#This Row],[Subscription Type]]," ",Table1[[#This Row],[Upsell Priorities ]], " ",TEXT(Table1[[#This Row],[Current Upsell $]],"$#,#"))</f>
        <v>Premium   $</v>
      </c>
      <c r="T953">
        <f>COUNTIF(Table1[Sales Month],Table1[[#This Row],[Sales Month]])</f>
        <v>208</v>
      </c>
    </row>
    <row r="954" spans="1:20" x14ac:dyDescent="0.2">
      <c r="A954">
        <v>100085</v>
      </c>
      <c r="B954" t="s">
        <v>0</v>
      </c>
      <c r="D954" s="1"/>
      <c r="E954" s="1"/>
      <c r="F954">
        <v>22</v>
      </c>
      <c r="G954">
        <v>26</v>
      </c>
      <c r="H954" s="1">
        <v>44044</v>
      </c>
      <c r="I954" s="1">
        <v>44378</v>
      </c>
      <c r="J954">
        <v>11</v>
      </c>
      <c r="K954">
        <v>0</v>
      </c>
      <c r="L954" s="1">
        <v>44317</v>
      </c>
      <c r="M954">
        <v>220</v>
      </c>
      <c r="N954" s="8" cm="1">
        <f t="array" ref="N954">_xlfn.SWITCH(Table1[[#This Row],[Subscription Type]],"Basic",10,"Premium",10,"Business",25,"Enterprise",27)</f>
        <v>10</v>
      </c>
      <c r="O954" s="9">
        <f>IF(Table1[[#This Row],[Number of Users]]-Table1[[#This Row],[Licenses Bought]]&lt;0, 0, Table1[[#This Row],[Number of Users]]-Table1[[#This Row],[Licenses Bought]])</f>
        <v>4</v>
      </c>
      <c r="P954" s="8">
        <f>Table1[[#This Row],[Upsell $ Per Non-Paying User]] * Table1[[#This Row],[Non-Paying Users]]</f>
        <v>40</v>
      </c>
      <c r="Q954">
        <f>IF(Table1[[#This Row],[Sales Month]]=MAX(Table1[Sales Month]),Table1[[#This Row],[Upsell $ Per Non-Paying User]]*Table1[[#This Row],[Non-Paying Users]],0)</f>
        <v>0</v>
      </c>
      <c r="R954" t="str" cm="1">
        <f t="array" ref="R954">_xlfn.IFS(Table1[[#This Row],[Current Upsell $]]=0," ",Table1[[#This Row],[Current Upsell $]]&gt;=400,"High",Table1[[#This Row],[Current Upsell $]]&gt;=100,"Medium",Table1[[#This Row],[Current Upsell $]]&lt;100,"Low")</f>
        <v xml:space="preserve"> </v>
      </c>
      <c r="S954" t="str">
        <f>_xlfn.CONCAT(Table1[[#This Row],[Subscription Type]]," ",Table1[[#This Row],[Upsell Priorities ]], " ",TEXT(Table1[[#This Row],[Current Upsell $]],"$#,#"))</f>
        <v>Premium   $</v>
      </c>
      <c r="T954">
        <f>COUNTIF(Table1[Sales Month],Table1[[#This Row],[Sales Month]])</f>
        <v>249</v>
      </c>
    </row>
    <row r="955" spans="1:20" x14ac:dyDescent="0.2">
      <c r="A955">
        <v>100085</v>
      </c>
      <c r="B955" t="s">
        <v>0</v>
      </c>
      <c r="D955" s="1"/>
      <c r="E955" s="1"/>
      <c r="F955">
        <v>22</v>
      </c>
      <c r="G955">
        <v>29</v>
      </c>
      <c r="H955" s="1">
        <v>44044</v>
      </c>
      <c r="I955" s="1">
        <v>44378</v>
      </c>
      <c r="J955">
        <v>11</v>
      </c>
      <c r="K955">
        <v>0</v>
      </c>
      <c r="L955" s="1">
        <v>44348</v>
      </c>
      <c r="M955">
        <v>220</v>
      </c>
      <c r="N955" s="8" cm="1">
        <f t="array" ref="N955">_xlfn.SWITCH(Table1[[#This Row],[Subscription Type]],"Basic",10,"Premium",10,"Business",25,"Enterprise",27)</f>
        <v>10</v>
      </c>
      <c r="O955" s="9">
        <f>IF(Table1[[#This Row],[Number of Users]]-Table1[[#This Row],[Licenses Bought]]&lt;0, 0, Table1[[#This Row],[Number of Users]]-Table1[[#This Row],[Licenses Bought]])</f>
        <v>7</v>
      </c>
      <c r="P955" s="8">
        <f>Table1[[#This Row],[Upsell $ Per Non-Paying User]] * Table1[[#This Row],[Non-Paying Users]]</f>
        <v>70</v>
      </c>
      <c r="Q955">
        <f>IF(Table1[[#This Row],[Sales Month]]=MAX(Table1[Sales Month]),Table1[[#This Row],[Upsell $ Per Non-Paying User]]*Table1[[#This Row],[Non-Paying Users]],0)</f>
        <v>70</v>
      </c>
      <c r="R955" t="str" cm="1">
        <f t="array" ref="R955">_xlfn.IFS(Table1[[#This Row],[Current Upsell $]]=0," ",Table1[[#This Row],[Current Upsell $]]&gt;=400,"High",Table1[[#This Row],[Current Upsell $]]&gt;=100,"Medium",Table1[[#This Row],[Current Upsell $]]&lt;100,"Low")</f>
        <v>Low</v>
      </c>
      <c r="S955" t="str">
        <f>_xlfn.CONCAT(Table1[[#This Row],[Subscription Type]]," ",Table1[[#This Row],[Upsell Priorities ]], " ",TEXT(Table1[[#This Row],[Current Upsell $]],"$#,#"))</f>
        <v>Premium Low $70</v>
      </c>
      <c r="T955">
        <f>COUNTIF(Table1[Sales Month],Table1[[#This Row],[Sales Month]])</f>
        <v>307</v>
      </c>
    </row>
    <row r="956" spans="1:20" x14ac:dyDescent="0.2">
      <c r="A956">
        <v>100086</v>
      </c>
      <c r="B956" t="s">
        <v>3</v>
      </c>
      <c r="D956" s="1"/>
      <c r="E956" s="1"/>
      <c r="F956">
        <v>0</v>
      </c>
      <c r="G956">
        <v>21</v>
      </c>
      <c r="H956" s="1">
        <v>44044</v>
      </c>
      <c r="I956" s="1">
        <v>44378</v>
      </c>
      <c r="J956">
        <v>11</v>
      </c>
      <c r="K956">
        <v>0</v>
      </c>
      <c r="L956" s="1">
        <v>44044</v>
      </c>
      <c r="M956">
        <v>0</v>
      </c>
      <c r="N956" s="8" cm="1">
        <f t="array" ref="N956">_xlfn.SWITCH(Table1[[#This Row],[Subscription Type]],"Basic",10,"Premium",10,"Business",25,"Enterprise",27)</f>
        <v>10</v>
      </c>
      <c r="O956" s="9">
        <f>IF(Table1[[#This Row],[Number of Users]]-Table1[[#This Row],[Licenses Bought]]&lt;0, 0, Table1[[#This Row],[Number of Users]]-Table1[[#This Row],[Licenses Bought]])</f>
        <v>21</v>
      </c>
      <c r="P956" s="8">
        <f>Table1[[#This Row],[Upsell $ Per Non-Paying User]] * Table1[[#This Row],[Non-Paying Users]]</f>
        <v>210</v>
      </c>
      <c r="Q956">
        <f>IF(Table1[[#This Row],[Sales Month]]=MAX(Table1[Sales Month]),Table1[[#This Row],[Upsell $ Per Non-Paying User]]*Table1[[#This Row],[Non-Paying Users]],0)</f>
        <v>0</v>
      </c>
      <c r="R956" t="str" cm="1">
        <f t="array" ref="R956">_xlfn.IFS(Table1[[#This Row],[Current Upsell $]]=0," ",Table1[[#This Row],[Current Upsell $]]&gt;=400,"High",Table1[[#This Row],[Current Upsell $]]&gt;=100,"Medium",Table1[[#This Row],[Current Upsell $]]&lt;100,"Low")</f>
        <v xml:space="preserve"> </v>
      </c>
      <c r="S956" t="str">
        <f>_xlfn.CONCAT(Table1[[#This Row],[Subscription Type]]," ",Table1[[#This Row],[Upsell Priorities ]], " ",TEXT(Table1[[#This Row],[Current Upsell $]],"$#,#"))</f>
        <v>Basic   $</v>
      </c>
      <c r="T956">
        <f>COUNTIF(Table1[Sales Month],Table1[[#This Row],[Sales Month]])</f>
        <v>104</v>
      </c>
    </row>
    <row r="957" spans="1:20" x14ac:dyDescent="0.2">
      <c r="A957">
        <v>100086</v>
      </c>
      <c r="B957" t="s">
        <v>1</v>
      </c>
      <c r="D957" s="1"/>
      <c r="E957" s="1"/>
      <c r="F957">
        <v>6</v>
      </c>
      <c r="G957">
        <v>26</v>
      </c>
      <c r="H957" s="1">
        <v>44044</v>
      </c>
      <c r="I957" s="1">
        <v>44378</v>
      </c>
      <c r="J957">
        <v>11</v>
      </c>
      <c r="K957">
        <v>0</v>
      </c>
      <c r="L957" s="1">
        <v>44075</v>
      </c>
      <c r="M957">
        <v>150</v>
      </c>
      <c r="N957" s="8" cm="1">
        <f t="array" ref="N957">_xlfn.SWITCH(Table1[[#This Row],[Subscription Type]],"Basic",10,"Premium",10,"Business",25,"Enterprise",27)</f>
        <v>25</v>
      </c>
      <c r="O957" s="9">
        <f>IF(Table1[[#This Row],[Number of Users]]-Table1[[#This Row],[Licenses Bought]]&lt;0, 0, Table1[[#This Row],[Number of Users]]-Table1[[#This Row],[Licenses Bought]])</f>
        <v>20</v>
      </c>
      <c r="P957" s="8">
        <f>Table1[[#This Row],[Upsell $ Per Non-Paying User]] * Table1[[#This Row],[Non-Paying Users]]</f>
        <v>500</v>
      </c>
      <c r="Q957">
        <f>IF(Table1[[#This Row],[Sales Month]]=MAX(Table1[Sales Month]),Table1[[#This Row],[Upsell $ Per Non-Paying User]]*Table1[[#This Row],[Non-Paying Users]],0)</f>
        <v>0</v>
      </c>
      <c r="R957" t="str" cm="1">
        <f t="array" ref="R957">_xlfn.IFS(Table1[[#This Row],[Current Upsell $]]=0," ",Table1[[#This Row],[Current Upsell $]]&gt;=400,"High",Table1[[#This Row],[Current Upsell $]]&gt;=100,"Medium",Table1[[#This Row],[Current Upsell $]]&lt;100,"Low")</f>
        <v xml:space="preserve"> </v>
      </c>
      <c r="S957" t="str">
        <f>_xlfn.CONCAT(Table1[[#This Row],[Subscription Type]]," ",Table1[[#This Row],[Upsell Priorities ]], " ",TEXT(Table1[[#This Row],[Current Upsell $]],"$#,#"))</f>
        <v>Business   $</v>
      </c>
      <c r="T957">
        <f>COUNTIF(Table1[Sales Month],Table1[[#This Row],[Sales Month]])</f>
        <v>137</v>
      </c>
    </row>
    <row r="958" spans="1:20" x14ac:dyDescent="0.2">
      <c r="A958">
        <v>100086</v>
      </c>
      <c r="B958" t="s">
        <v>1</v>
      </c>
      <c r="D958" s="1"/>
      <c r="E958" s="1"/>
      <c r="F958">
        <v>21</v>
      </c>
      <c r="G958">
        <v>24</v>
      </c>
      <c r="H958" s="1">
        <v>44044</v>
      </c>
      <c r="I958" s="1">
        <v>44378</v>
      </c>
      <c r="J958">
        <v>11</v>
      </c>
      <c r="K958">
        <v>0</v>
      </c>
      <c r="L958" s="1">
        <v>44105</v>
      </c>
      <c r="M958">
        <v>525</v>
      </c>
      <c r="N958" s="8" cm="1">
        <f t="array" ref="N958">_xlfn.SWITCH(Table1[[#This Row],[Subscription Type]],"Basic",10,"Premium",10,"Business",25,"Enterprise",27)</f>
        <v>25</v>
      </c>
      <c r="O958" s="9">
        <f>IF(Table1[[#This Row],[Number of Users]]-Table1[[#This Row],[Licenses Bought]]&lt;0, 0, Table1[[#This Row],[Number of Users]]-Table1[[#This Row],[Licenses Bought]])</f>
        <v>3</v>
      </c>
      <c r="P958" s="8">
        <f>Table1[[#This Row],[Upsell $ Per Non-Paying User]] * Table1[[#This Row],[Non-Paying Users]]</f>
        <v>75</v>
      </c>
      <c r="Q958">
        <f>IF(Table1[[#This Row],[Sales Month]]=MAX(Table1[Sales Month]),Table1[[#This Row],[Upsell $ Per Non-Paying User]]*Table1[[#This Row],[Non-Paying Users]],0)</f>
        <v>0</v>
      </c>
      <c r="R958" t="str" cm="1">
        <f t="array" ref="R958">_xlfn.IFS(Table1[[#This Row],[Current Upsell $]]=0," ",Table1[[#This Row],[Current Upsell $]]&gt;=400,"High",Table1[[#This Row],[Current Upsell $]]&gt;=100,"Medium",Table1[[#This Row],[Current Upsell $]]&lt;100,"Low")</f>
        <v xml:space="preserve"> </v>
      </c>
      <c r="S958" t="str">
        <f>_xlfn.CONCAT(Table1[[#This Row],[Subscription Type]]," ",Table1[[#This Row],[Upsell Priorities ]], " ",TEXT(Table1[[#This Row],[Current Upsell $]],"$#,#"))</f>
        <v>Business   $</v>
      </c>
      <c r="T958">
        <f>COUNTIF(Table1[Sales Month],Table1[[#This Row],[Sales Month]])</f>
        <v>147</v>
      </c>
    </row>
    <row r="959" spans="1:20" x14ac:dyDescent="0.2">
      <c r="A959">
        <v>100086</v>
      </c>
      <c r="B959" t="s">
        <v>1</v>
      </c>
      <c r="D959" s="1"/>
      <c r="E959" s="1"/>
      <c r="F959">
        <v>21</v>
      </c>
      <c r="G959">
        <v>23</v>
      </c>
      <c r="H959" s="1">
        <v>44044</v>
      </c>
      <c r="I959" s="1">
        <v>44378</v>
      </c>
      <c r="J959">
        <v>11</v>
      </c>
      <c r="K959">
        <v>0</v>
      </c>
      <c r="L959" s="1">
        <v>44136</v>
      </c>
      <c r="M959">
        <v>525</v>
      </c>
      <c r="N959" s="8" cm="1">
        <f t="array" ref="N959">_xlfn.SWITCH(Table1[[#This Row],[Subscription Type]],"Basic",10,"Premium",10,"Business",25,"Enterprise",27)</f>
        <v>25</v>
      </c>
      <c r="O959" s="9">
        <f>IF(Table1[[#This Row],[Number of Users]]-Table1[[#This Row],[Licenses Bought]]&lt;0, 0, Table1[[#This Row],[Number of Users]]-Table1[[#This Row],[Licenses Bought]])</f>
        <v>2</v>
      </c>
      <c r="P959" s="8">
        <f>Table1[[#This Row],[Upsell $ Per Non-Paying User]] * Table1[[#This Row],[Non-Paying Users]]</f>
        <v>50</v>
      </c>
      <c r="Q959">
        <f>IF(Table1[[#This Row],[Sales Month]]=MAX(Table1[Sales Month]),Table1[[#This Row],[Upsell $ Per Non-Paying User]]*Table1[[#This Row],[Non-Paying Users]],0)</f>
        <v>0</v>
      </c>
      <c r="R959" t="str" cm="1">
        <f t="array" ref="R959">_xlfn.IFS(Table1[[#This Row],[Current Upsell $]]=0," ",Table1[[#This Row],[Current Upsell $]]&gt;=400,"High",Table1[[#This Row],[Current Upsell $]]&gt;=100,"Medium",Table1[[#This Row],[Current Upsell $]]&lt;100,"Low")</f>
        <v xml:space="preserve"> </v>
      </c>
      <c r="S959" t="str">
        <f>_xlfn.CONCAT(Table1[[#This Row],[Subscription Type]]," ",Table1[[#This Row],[Upsell Priorities ]], " ",TEXT(Table1[[#This Row],[Current Upsell $]],"$#,#"))</f>
        <v>Business   $</v>
      </c>
      <c r="T959">
        <f>COUNTIF(Table1[Sales Month],Table1[[#This Row],[Sales Month]])</f>
        <v>146</v>
      </c>
    </row>
    <row r="960" spans="1:20" x14ac:dyDescent="0.2">
      <c r="A960">
        <v>100086</v>
      </c>
      <c r="B960" t="s">
        <v>1</v>
      </c>
      <c r="D960" s="1"/>
      <c r="E960" s="1"/>
      <c r="F960">
        <v>21</v>
      </c>
      <c r="G960">
        <v>26</v>
      </c>
      <c r="H960" s="1">
        <v>44044</v>
      </c>
      <c r="I960" s="1">
        <v>44378</v>
      </c>
      <c r="J960">
        <v>11</v>
      </c>
      <c r="K960">
        <v>0</v>
      </c>
      <c r="L960" s="1">
        <v>44166</v>
      </c>
      <c r="M960">
        <v>525</v>
      </c>
      <c r="N960" s="8" cm="1">
        <f t="array" ref="N960">_xlfn.SWITCH(Table1[[#This Row],[Subscription Type]],"Basic",10,"Premium",10,"Business",25,"Enterprise",27)</f>
        <v>25</v>
      </c>
      <c r="O960" s="9">
        <f>IF(Table1[[#This Row],[Number of Users]]-Table1[[#This Row],[Licenses Bought]]&lt;0, 0, Table1[[#This Row],[Number of Users]]-Table1[[#This Row],[Licenses Bought]])</f>
        <v>5</v>
      </c>
      <c r="P960" s="8">
        <f>Table1[[#This Row],[Upsell $ Per Non-Paying User]] * Table1[[#This Row],[Non-Paying Users]]</f>
        <v>125</v>
      </c>
      <c r="Q960">
        <f>IF(Table1[[#This Row],[Sales Month]]=MAX(Table1[Sales Month]),Table1[[#This Row],[Upsell $ Per Non-Paying User]]*Table1[[#This Row],[Non-Paying Users]],0)</f>
        <v>0</v>
      </c>
      <c r="R960" t="str" cm="1">
        <f t="array" ref="R960">_xlfn.IFS(Table1[[#This Row],[Current Upsell $]]=0," ",Table1[[#This Row],[Current Upsell $]]&gt;=400,"High",Table1[[#This Row],[Current Upsell $]]&gt;=100,"Medium",Table1[[#This Row],[Current Upsell $]]&lt;100,"Low")</f>
        <v xml:space="preserve"> </v>
      </c>
      <c r="S960" t="str">
        <f>_xlfn.CONCAT(Table1[[#This Row],[Subscription Type]]," ",Table1[[#This Row],[Upsell Priorities ]], " ",TEXT(Table1[[#This Row],[Current Upsell $]],"$#,#"))</f>
        <v>Business   $</v>
      </c>
      <c r="T960">
        <f>COUNTIF(Table1[Sales Month],Table1[[#This Row],[Sales Month]])</f>
        <v>153</v>
      </c>
    </row>
    <row r="961" spans="1:20" x14ac:dyDescent="0.2">
      <c r="A961">
        <v>100086</v>
      </c>
      <c r="B961" t="s">
        <v>1</v>
      </c>
      <c r="D961" s="1"/>
      <c r="E961" s="1"/>
      <c r="F961">
        <v>21</v>
      </c>
      <c r="G961">
        <v>21</v>
      </c>
      <c r="H961" s="1">
        <v>44044</v>
      </c>
      <c r="I961" s="1">
        <v>44378</v>
      </c>
      <c r="J961">
        <v>11</v>
      </c>
      <c r="K961">
        <v>0</v>
      </c>
      <c r="L961" s="1">
        <v>44197</v>
      </c>
      <c r="M961">
        <v>525</v>
      </c>
      <c r="N961" s="8" cm="1">
        <f t="array" ref="N961">_xlfn.SWITCH(Table1[[#This Row],[Subscription Type]],"Basic",10,"Premium",10,"Business",25,"Enterprise",27)</f>
        <v>25</v>
      </c>
      <c r="O961" s="9">
        <f>IF(Table1[[#This Row],[Number of Users]]-Table1[[#This Row],[Licenses Bought]]&lt;0, 0, Table1[[#This Row],[Number of Users]]-Table1[[#This Row],[Licenses Bought]])</f>
        <v>0</v>
      </c>
      <c r="P961" s="8">
        <f>Table1[[#This Row],[Upsell $ Per Non-Paying User]] * Table1[[#This Row],[Non-Paying Users]]</f>
        <v>0</v>
      </c>
      <c r="Q961">
        <f>IF(Table1[[#This Row],[Sales Month]]=MAX(Table1[Sales Month]),Table1[[#This Row],[Upsell $ Per Non-Paying User]]*Table1[[#This Row],[Non-Paying Users]],0)</f>
        <v>0</v>
      </c>
      <c r="R961" t="str" cm="1">
        <f t="array" ref="R961">_xlfn.IFS(Table1[[#This Row],[Current Upsell $]]=0," ",Table1[[#This Row],[Current Upsell $]]&gt;=400,"High",Table1[[#This Row],[Current Upsell $]]&gt;=100,"Medium",Table1[[#This Row],[Current Upsell $]]&lt;100,"Low")</f>
        <v xml:space="preserve"> </v>
      </c>
      <c r="S961" t="str">
        <f>_xlfn.CONCAT(Table1[[#This Row],[Subscription Type]]," ",Table1[[#This Row],[Upsell Priorities ]], " ",TEXT(Table1[[#This Row],[Current Upsell $]],"$#,#"))</f>
        <v>Business   $</v>
      </c>
      <c r="T961">
        <f>COUNTIF(Table1[Sales Month],Table1[[#This Row],[Sales Month]])</f>
        <v>158</v>
      </c>
    </row>
    <row r="962" spans="1:20" x14ac:dyDescent="0.2">
      <c r="A962">
        <v>100086</v>
      </c>
      <c r="B962" t="s">
        <v>1</v>
      </c>
      <c r="D962" s="1"/>
      <c r="E962" s="1"/>
      <c r="F962">
        <v>21</v>
      </c>
      <c r="G962">
        <v>30</v>
      </c>
      <c r="H962" s="1">
        <v>44044</v>
      </c>
      <c r="I962" s="1">
        <v>44378</v>
      </c>
      <c r="J962">
        <v>11</v>
      </c>
      <c r="K962">
        <v>0</v>
      </c>
      <c r="L962" s="1">
        <v>44228</v>
      </c>
      <c r="M962">
        <v>525</v>
      </c>
      <c r="N962" s="8" cm="1">
        <f t="array" ref="N962">_xlfn.SWITCH(Table1[[#This Row],[Subscription Type]],"Basic",10,"Premium",10,"Business",25,"Enterprise",27)</f>
        <v>25</v>
      </c>
      <c r="O962" s="9">
        <f>IF(Table1[[#This Row],[Number of Users]]-Table1[[#This Row],[Licenses Bought]]&lt;0, 0, Table1[[#This Row],[Number of Users]]-Table1[[#This Row],[Licenses Bought]])</f>
        <v>9</v>
      </c>
      <c r="P962" s="8">
        <f>Table1[[#This Row],[Upsell $ Per Non-Paying User]] * Table1[[#This Row],[Non-Paying Users]]</f>
        <v>225</v>
      </c>
      <c r="Q962">
        <f>IF(Table1[[#This Row],[Sales Month]]=MAX(Table1[Sales Month]),Table1[[#This Row],[Upsell $ Per Non-Paying User]]*Table1[[#This Row],[Non-Paying Users]],0)</f>
        <v>0</v>
      </c>
      <c r="R962" t="str" cm="1">
        <f t="array" ref="R962">_xlfn.IFS(Table1[[#This Row],[Current Upsell $]]=0," ",Table1[[#This Row],[Current Upsell $]]&gt;=400,"High",Table1[[#This Row],[Current Upsell $]]&gt;=100,"Medium",Table1[[#This Row],[Current Upsell $]]&lt;100,"Low")</f>
        <v xml:space="preserve"> </v>
      </c>
      <c r="S962" t="str">
        <f>_xlfn.CONCAT(Table1[[#This Row],[Subscription Type]]," ",Table1[[#This Row],[Upsell Priorities ]], " ",TEXT(Table1[[#This Row],[Current Upsell $]],"$#,#"))</f>
        <v>Business   $</v>
      </c>
      <c r="T962">
        <f>COUNTIF(Table1[Sales Month],Table1[[#This Row],[Sales Month]])</f>
        <v>175</v>
      </c>
    </row>
    <row r="963" spans="1:20" x14ac:dyDescent="0.2">
      <c r="A963">
        <v>100086</v>
      </c>
      <c r="B963" t="s">
        <v>1</v>
      </c>
      <c r="D963" s="1"/>
      <c r="E963" s="1"/>
      <c r="F963">
        <v>21</v>
      </c>
      <c r="G963">
        <v>30</v>
      </c>
      <c r="H963" s="1">
        <v>44044</v>
      </c>
      <c r="I963" s="1">
        <v>44378</v>
      </c>
      <c r="J963">
        <v>11</v>
      </c>
      <c r="K963">
        <v>0</v>
      </c>
      <c r="L963" s="1">
        <v>44256</v>
      </c>
      <c r="M963">
        <v>525</v>
      </c>
      <c r="N963" s="8" cm="1">
        <f t="array" ref="N963">_xlfn.SWITCH(Table1[[#This Row],[Subscription Type]],"Basic",10,"Premium",10,"Business",25,"Enterprise",27)</f>
        <v>25</v>
      </c>
      <c r="O963" s="9">
        <f>IF(Table1[[#This Row],[Number of Users]]-Table1[[#This Row],[Licenses Bought]]&lt;0, 0, Table1[[#This Row],[Number of Users]]-Table1[[#This Row],[Licenses Bought]])</f>
        <v>9</v>
      </c>
      <c r="P963" s="8">
        <f>Table1[[#This Row],[Upsell $ Per Non-Paying User]] * Table1[[#This Row],[Non-Paying Users]]</f>
        <v>225</v>
      </c>
      <c r="Q963">
        <f>IF(Table1[[#This Row],[Sales Month]]=MAX(Table1[Sales Month]),Table1[[#This Row],[Upsell $ Per Non-Paying User]]*Table1[[#This Row],[Non-Paying Users]],0)</f>
        <v>0</v>
      </c>
      <c r="R963" t="str" cm="1">
        <f t="array" ref="R963">_xlfn.IFS(Table1[[#This Row],[Current Upsell $]]=0," ",Table1[[#This Row],[Current Upsell $]]&gt;=400,"High",Table1[[#This Row],[Current Upsell $]]&gt;=100,"Medium",Table1[[#This Row],[Current Upsell $]]&lt;100,"Low")</f>
        <v xml:space="preserve"> </v>
      </c>
      <c r="S963" t="str">
        <f>_xlfn.CONCAT(Table1[[#This Row],[Subscription Type]]," ",Table1[[#This Row],[Upsell Priorities ]], " ",TEXT(Table1[[#This Row],[Current Upsell $]],"$#,#"))</f>
        <v>Business   $</v>
      </c>
      <c r="T963">
        <f>COUNTIF(Table1[Sales Month],Table1[[#This Row],[Sales Month]])</f>
        <v>194</v>
      </c>
    </row>
    <row r="964" spans="1:20" x14ac:dyDescent="0.2">
      <c r="A964">
        <v>100086</v>
      </c>
      <c r="B964" t="s">
        <v>1</v>
      </c>
      <c r="D964" s="1"/>
      <c r="E964" s="1"/>
      <c r="F964">
        <v>21</v>
      </c>
      <c r="G964">
        <v>29</v>
      </c>
      <c r="H964" s="1">
        <v>44044</v>
      </c>
      <c r="I964" s="1">
        <v>44378</v>
      </c>
      <c r="J964">
        <v>11</v>
      </c>
      <c r="K964">
        <v>0</v>
      </c>
      <c r="L964" s="1">
        <v>44287</v>
      </c>
      <c r="M964">
        <v>525</v>
      </c>
      <c r="N964" s="8" cm="1">
        <f t="array" ref="N964">_xlfn.SWITCH(Table1[[#This Row],[Subscription Type]],"Basic",10,"Premium",10,"Business",25,"Enterprise",27)</f>
        <v>25</v>
      </c>
      <c r="O964" s="9">
        <f>IF(Table1[[#This Row],[Number of Users]]-Table1[[#This Row],[Licenses Bought]]&lt;0, 0, Table1[[#This Row],[Number of Users]]-Table1[[#This Row],[Licenses Bought]])</f>
        <v>8</v>
      </c>
      <c r="P964" s="8">
        <f>Table1[[#This Row],[Upsell $ Per Non-Paying User]] * Table1[[#This Row],[Non-Paying Users]]</f>
        <v>200</v>
      </c>
      <c r="Q964">
        <f>IF(Table1[[#This Row],[Sales Month]]=MAX(Table1[Sales Month]),Table1[[#This Row],[Upsell $ Per Non-Paying User]]*Table1[[#This Row],[Non-Paying Users]],0)</f>
        <v>0</v>
      </c>
      <c r="R964" t="str" cm="1">
        <f t="array" ref="R964">_xlfn.IFS(Table1[[#This Row],[Current Upsell $]]=0," ",Table1[[#This Row],[Current Upsell $]]&gt;=400,"High",Table1[[#This Row],[Current Upsell $]]&gt;=100,"Medium",Table1[[#This Row],[Current Upsell $]]&lt;100,"Low")</f>
        <v xml:space="preserve"> </v>
      </c>
      <c r="S964" t="str">
        <f>_xlfn.CONCAT(Table1[[#This Row],[Subscription Type]]," ",Table1[[#This Row],[Upsell Priorities ]], " ",TEXT(Table1[[#This Row],[Current Upsell $]],"$#,#"))</f>
        <v>Business   $</v>
      </c>
      <c r="T964">
        <f>COUNTIF(Table1[Sales Month],Table1[[#This Row],[Sales Month]])</f>
        <v>208</v>
      </c>
    </row>
    <row r="965" spans="1:20" x14ac:dyDescent="0.2">
      <c r="A965">
        <v>100086</v>
      </c>
      <c r="B965" t="s">
        <v>1</v>
      </c>
      <c r="D965" s="1"/>
      <c r="E965" s="1"/>
      <c r="F965">
        <v>21</v>
      </c>
      <c r="G965">
        <v>20</v>
      </c>
      <c r="H965" s="1">
        <v>44044</v>
      </c>
      <c r="I965" s="1">
        <v>44378</v>
      </c>
      <c r="J965">
        <v>11</v>
      </c>
      <c r="K965">
        <v>0</v>
      </c>
      <c r="L965" s="1">
        <v>44317</v>
      </c>
      <c r="M965">
        <v>525</v>
      </c>
      <c r="N965" s="8" cm="1">
        <f t="array" ref="N965">_xlfn.SWITCH(Table1[[#This Row],[Subscription Type]],"Basic",10,"Premium",10,"Business",25,"Enterprise",27)</f>
        <v>25</v>
      </c>
      <c r="O965" s="9">
        <f>IF(Table1[[#This Row],[Number of Users]]-Table1[[#This Row],[Licenses Bought]]&lt;0, 0, Table1[[#This Row],[Number of Users]]-Table1[[#This Row],[Licenses Bought]])</f>
        <v>0</v>
      </c>
      <c r="P965" s="8">
        <f>Table1[[#This Row],[Upsell $ Per Non-Paying User]] * Table1[[#This Row],[Non-Paying Users]]</f>
        <v>0</v>
      </c>
      <c r="Q965">
        <f>IF(Table1[[#This Row],[Sales Month]]=MAX(Table1[Sales Month]),Table1[[#This Row],[Upsell $ Per Non-Paying User]]*Table1[[#This Row],[Non-Paying Users]],0)</f>
        <v>0</v>
      </c>
      <c r="R965" t="str" cm="1">
        <f t="array" ref="R965">_xlfn.IFS(Table1[[#This Row],[Current Upsell $]]=0," ",Table1[[#This Row],[Current Upsell $]]&gt;=400,"High",Table1[[#This Row],[Current Upsell $]]&gt;=100,"Medium",Table1[[#This Row],[Current Upsell $]]&lt;100,"Low")</f>
        <v xml:space="preserve"> </v>
      </c>
      <c r="S965" t="str">
        <f>_xlfn.CONCAT(Table1[[#This Row],[Subscription Type]]," ",Table1[[#This Row],[Upsell Priorities ]], " ",TEXT(Table1[[#This Row],[Current Upsell $]],"$#,#"))</f>
        <v>Business   $</v>
      </c>
      <c r="T965">
        <f>COUNTIF(Table1[Sales Month],Table1[[#This Row],[Sales Month]])</f>
        <v>249</v>
      </c>
    </row>
    <row r="966" spans="1:20" x14ac:dyDescent="0.2">
      <c r="A966">
        <v>100086</v>
      </c>
      <c r="B966" t="s">
        <v>1</v>
      </c>
      <c r="D966" s="1"/>
      <c r="E966" s="1"/>
      <c r="F966">
        <v>21</v>
      </c>
      <c r="G966">
        <v>23</v>
      </c>
      <c r="H966" s="1">
        <v>44044</v>
      </c>
      <c r="I966" s="1">
        <v>44378</v>
      </c>
      <c r="J966">
        <v>11</v>
      </c>
      <c r="K966">
        <v>0</v>
      </c>
      <c r="L966" s="1">
        <v>44348</v>
      </c>
      <c r="M966">
        <v>525</v>
      </c>
      <c r="N966" s="8" cm="1">
        <f t="array" ref="N966">_xlfn.SWITCH(Table1[[#This Row],[Subscription Type]],"Basic",10,"Premium",10,"Business",25,"Enterprise",27)</f>
        <v>25</v>
      </c>
      <c r="O966" s="9">
        <f>IF(Table1[[#This Row],[Number of Users]]-Table1[[#This Row],[Licenses Bought]]&lt;0, 0, Table1[[#This Row],[Number of Users]]-Table1[[#This Row],[Licenses Bought]])</f>
        <v>2</v>
      </c>
      <c r="P966" s="8">
        <f>Table1[[#This Row],[Upsell $ Per Non-Paying User]] * Table1[[#This Row],[Non-Paying Users]]</f>
        <v>50</v>
      </c>
      <c r="Q966">
        <f>IF(Table1[[#This Row],[Sales Month]]=MAX(Table1[Sales Month]),Table1[[#This Row],[Upsell $ Per Non-Paying User]]*Table1[[#This Row],[Non-Paying Users]],0)</f>
        <v>50</v>
      </c>
      <c r="R966" t="str" cm="1">
        <f t="array" ref="R966">_xlfn.IFS(Table1[[#This Row],[Current Upsell $]]=0," ",Table1[[#This Row],[Current Upsell $]]&gt;=400,"High",Table1[[#This Row],[Current Upsell $]]&gt;=100,"Medium",Table1[[#This Row],[Current Upsell $]]&lt;100,"Low")</f>
        <v>Low</v>
      </c>
      <c r="S966" t="str">
        <f>_xlfn.CONCAT(Table1[[#This Row],[Subscription Type]]," ",Table1[[#This Row],[Upsell Priorities ]], " ",TEXT(Table1[[#This Row],[Current Upsell $]],"$#,#"))</f>
        <v>Business Low $50</v>
      </c>
      <c r="T966">
        <f>COUNTIF(Table1[Sales Month],Table1[[#This Row],[Sales Month]])</f>
        <v>307</v>
      </c>
    </row>
    <row r="967" spans="1:20" x14ac:dyDescent="0.2">
      <c r="A967">
        <v>100087</v>
      </c>
      <c r="B967" t="s">
        <v>3</v>
      </c>
      <c r="D967" s="1"/>
      <c r="E967" s="1"/>
      <c r="F967">
        <v>0</v>
      </c>
      <c r="G967">
        <v>28</v>
      </c>
      <c r="H967" s="1">
        <v>44044</v>
      </c>
      <c r="I967" s="1">
        <v>44378</v>
      </c>
      <c r="J967">
        <v>11</v>
      </c>
      <c r="K967">
        <v>0</v>
      </c>
      <c r="L967" s="1">
        <v>44044</v>
      </c>
      <c r="M967">
        <v>0</v>
      </c>
      <c r="N967" s="8" cm="1">
        <f t="array" ref="N967">_xlfn.SWITCH(Table1[[#This Row],[Subscription Type]],"Basic",10,"Premium",10,"Business",25,"Enterprise",27)</f>
        <v>10</v>
      </c>
      <c r="O967" s="9">
        <f>IF(Table1[[#This Row],[Number of Users]]-Table1[[#This Row],[Licenses Bought]]&lt;0, 0, Table1[[#This Row],[Number of Users]]-Table1[[#This Row],[Licenses Bought]])</f>
        <v>28</v>
      </c>
      <c r="P967" s="8">
        <f>Table1[[#This Row],[Upsell $ Per Non-Paying User]] * Table1[[#This Row],[Non-Paying Users]]</f>
        <v>280</v>
      </c>
      <c r="Q967">
        <f>IF(Table1[[#This Row],[Sales Month]]=MAX(Table1[Sales Month]),Table1[[#This Row],[Upsell $ Per Non-Paying User]]*Table1[[#This Row],[Non-Paying Users]],0)</f>
        <v>0</v>
      </c>
      <c r="R967" t="str" cm="1">
        <f t="array" ref="R967">_xlfn.IFS(Table1[[#This Row],[Current Upsell $]]=0," ",Table1[[#This Row],[Current Upsell $]]&gt;=400,"High",Table1[[#This Row],[Current Upsell $]]&gt;=100,"Medium",Table1[[#This Row],[Current Upsell $]]&lt;100,"Low")</f>
        <v xml:space="preserve"> </v>
      </c>
      <c r="S967" t="str">
        <f>_xlfn.CONCAT(Table1[[#This Row],[Subscription Type]]," ",Table1[[#This Row],[Upsell Priorities ]], " ",TEXT(Table1[[#This Row],[Current Upsell $]],"$#,#"))</f>
        <v>Basic   $</v>
      </c>
      <c r="T967">
        <f>COUNTIF(Table1[Sales Month],Table1[[#This Row],[Sales Month]])</f>
        <v>104</v>
      </c>
    </row>
    <row r="968" spans="1:20" x14ac:dyDescent="0.2">
      <c r="A968">
        <v>100087</v>
      </c>
      <c r="B968" t="s">
        <v>0</v>
      </c>
      <c r="D968" s="1"/>
      <c r="E968" s="1"/>
      <c r="F968">
        <v>15</v>
      </c>
      <c r="G968">
        <v>28</v>
      </c>
      <c r="H968" s="1">
        <v>44044</v>
      </c>
      <c r="I968" s="1">
        <v>44378</v>
      </c>
      <c r="J968">
        <v>11</v>
      </c>
      <c r="K968">
        <v>0</v>
      </c>
      <c r="L968" s="1">
        <v>44075</v>
      </c>
      <c r="M968">
        <v>150</v>
      </c>
      <c r="N968" s="8" cm="1">
        <f t="array" ref="N968">_xlfn.SWITCH(Table1[[#This Row],[Subscription Type]],"Basic",10,"Premium",10,"Business",25,"Enterprise",27)</f>
        <v>10</v>
      </c>
      <c r="O968" s="9">
        <f>IF(Table1[[#This Row],[Number of Users]]-Table1[[#This Row],[Licenses Bought]]&lt;0, 0, Table1[[#This Row],[Number of Users]]-Table1[[#This Row],[Licenses Bought]])</f>
        <v>13</v>
      </c>
      <c r="P968" s="8">
        <f>Table1[[#This Row],[Upsell $ Per Non-Paying User]] * Table1[[#This Row],[Non-Paying Users]]</f>
        <v>130</v>
      </c>
      <c r="Q968">
        <f>IF(Table1[[#This Row],[Sales Month]]=MAX(Table1[Sales Month]),Table1[[#This Row],[Upsell $ Per Non-Paying User]]*Table1[[#This Row],[Non-Paying Users]],0)</f>
        <v>0</v>
      </c>
      <c r="R968" t="str" cm="1">
        <f t="array" ref="R968">_xlfn.IFS(Table1[[#This Row],[Current Upsell $]]=0," ",Table1[[#This Row],[Current Upsell $]]&gt;=400,"High",Table1[[#This Row],[Current Upsell $]]&gt;=100,"Medium",Table1[[#This Row],[Current Upsell $]]&lt;100,"Low")</f>
        <v xml:space="preserve"> </v>
      </c>
      <c r="S968" t="str">
        <f>_xlfn.CONCAT(Table1[[#This Row],[Subscription Type]]," ",Table1[[#This Row],[Upsell Priorities ]], " ",TEXT(Table1[[#This Row],[Current Upsell $]],"$#,#"))</f>
        <v>Premium   $</v>
      </c>
      <c r="T968">
        <f>COUNTIF(Table1[Sales Month],Table1[[#This Row],[Sales Month]])</f>
        <v>137</v>
      </c>
    </row>
    <row r="969" spans="1:20" x14ac:dyDescent="0.2">
      <c r="A969">
        <v>100087</v>
      </c>
      <c r="B969" t="s">
        <v>0</v>
      </c>
      <c r="D969" s="1"/>
      <c r="E969" s="1"/>
      <c r="F969">
        <v>14</v>
      </c>
      <c r="G969">
        <v>25</v>
      </c>
      <c r="H969" s="1">
        <v>44044</v>
      </c>
      <c r="I969" s="1">
        <v>44378</v>
      </c>
      <c r="J969">
        <v>11</v>
      </c>
      <c r="K969">
        <v>0</v>
      </c>
      <c r="L969" s="1">
        <v>44105</v>
      </c>
      <c r="M969">
        <v>140</v>
      </c>
      <c r="N969" s="8" cm="1">
        <f t="array" ref="N969">_xlfn.SWITCH(Table1[[#This Row],[Subscription Type]],"Basic",10,"Premium",10,"Business",25,"Enterprise",27)</f>
        <v>10</v>
      </c>
      <c r="O969" s="9">
        <f>IF(Table1[[#This Row],[Number of Users]]-Table1[[#This Row],[Licenses Bought]]&lt;0, 0, Table1[[#This Row],[Number of Users]]-Table1[[#This Row],[Licenses Bought]])</f>
        <v>11</v>
      </c>
      <c r="P969" s="8">
        <f>Table1[[#This Row],[Upsell $ Per Non-Paying User]] * Table1[[#This Row],[Non-Paying Users]]</f>
        <v>110</v>
      </c>
      <c r="Q969">
        <f>IF(Table1[[#This Row],[Sales Month]]=MAX(Table1[Sales Month]),Table1[[#This Row],[Upsell $ Per Non-Paying User]]*Table1[[#This Row],[Non-Paying Users]],0)</f>
        <v>0</v>
      </c>
      <c r="R969" t="str" cm="1">
        <f t="array" ref="R969">_xlfn.IFS(Table1[[#This Row],[Current Upsell $]]=0," ",Table1[[#This Row],[Current Upsell $]]&gt;=400,"High",Table1[[#This Row],[Current Upsell $]]&gt;=100,"Medium",Table1[[#This Row],[Current Upsell $]]&lt;100,"Low")</f>
        <v xml:space="preserve"> </v>
      </c>
      <c r="S969" t="str">
        <f>_xlfn.CONCAT(Table1[[#This Row],[Subscription Type]]," ",Table1[[#This Row],[Upsell Priorities ]], " ",TEXT(Table1[[#This Row],[Current Upsell $]],"$#,#"))</f>
        <v>Premium   $</v>
      </c>
      <c r="T969">
        <f>COUNTIF(Table1[Sales Month],Table1[[#This Row],[Sales Month]])</f>
        <v>147</v>
      </c>
    </row>
    <row r="970" spans="1:20" x14ac:dyDescent="0.2">
      <c r="A970">
        <v>100087</v>
      </c>
      <c r="B970" t="s">
        <v>0</v>
      </c>
      <c r="D970" s="1"/>
      <c r="E970" s="1"/>
      <c r="F970">
        <v>21</v>
      </c>
      <c r="G970">
        <v>24</v>
      </c>
      <c r="H970" s="1">
        <v>44044</v>
      </c>
      <c r="I970" s="1">
        <v>44378</v>
      </c>
      <c r="J970">
        <v>11</v>
      </c>
      <c r="K970">
        <v>0</v>
      </c>
      <c r="L970" s="1">
        <v>44136</v>
      </c>
      <c r="M970">
        <v>210</v>
      </c>
      <c r="N970" s="8" cm="1">
        <f t="array" ref="N970">_xlfn.SWITCH(Table1[[#This Row],[Subscription Type]],"Basic",10,"Premium",10,"Business",25,"Enterprise",27)</f>
        <v>10</v>
      </c>
      <c r="O970" s="9">
        <f>IF(Table1[[#This Row],[Number of Users]]-Table1[[#This Row],[Licenses Bought]]&lt;0, 0, Table1[[#This Row],[Number of Users]]-Table1[[#This Row],[Licenses Bought]])</f>
        <v>3</v>
      </c>
      <c r="P970" s="8">
        <f>Table1[[#This Row],[Upsell $ Per Non-Paying User]] * Table1[[#This Row],[Non-Paying Users]]</f>
        <v>30</v>
      </c>
      <c r="Q970">
        <f>IF(Table1[[#This Row],[Sales Month]]=MAX(Table1[Sales Month]),Table1[[#This Row],[Upsell $ Per Non-Paying User]]*Table1[[#This Row],[Non-Paying Users]],0)</f>
        <v>0</v>
      </c>
      <c r="R970" t="str" cm="1">
        <f t="array" ref="R970">_xlfn.IFS(Table1[[#This Row],[Current Upsell $]]=0," ",Table1[[#This Row],[Current Upsell $]]&gt;=400,"High",Table1[[#This Row],[Current Upsell $]]&gt;=100,"Medium",Table1[[#This Row],[Current Upsell $]]&lt;100,"Low")</f>
        <v xml:space="preserve"> </v>
      </c>
      <c r="S970" t="str">
        <f>_xlfn.CONCAT(Table1[[#This Row],[Subscription Type]]," ",Table1[[#This Row],[Upsell Priorities ]], " ",TEXT(Table1[[#This Row],[Current Upsell $]],"$#,#"))</f>
        <v>Premium   $</v>
      </c>
      <c r="T970">
        <f>COUNTIF(Table1[Sales Month],Table1[[#This Row],[Sales Month]])</f>
        <v>146</v>
      </c>
    </row>
    <row r="971" spans="1:20" x14ac:dyDescent="0.2">
      <c r="A971">
        <v>100087</v>
      </c>
      <c r="B971" t="s">
        <v>0</v>
      </c>
      <c r="D971" s="1"/>
      <c r="E971" s="1"/>
      <c r="F971">
        <v>21</v>
      </c>
      <c r="G971">
        <v>27</v>
      </c>
      <c r="H971" s="1">
        <v>44044</v>
      </c>
      <c r="I971" s="1">
        <v>44378</v>
      </c>
      <c r="J971">
        <v>11</v>
      </c>
      <c r="K971">
        <v>0</v>
      </c>
      <c r="L971" s="1">
        <v>44166</v>
      </c>
      <c r="M971">
        <v>210</v>
      </c>
      <c r="N971" s="8" cm="1">
        <f t="array" ref="N971">_xlfn.SWITCH(Table1[[#This Row],[Subscription Type]],"Basic",10,"Premium",10,"Business",25,"Enterprise",27)</f>
        <v>10</v>
      </c>
      <c r="O971" s="9">
        <f>IF(Table1[[#This Row],[Number of Users]]-Table1[[#This Row],[Licenses Bought]]&lt;0, 0, Table1[[#This Row],[Number of Users]]-Table1[[#This Row],[Licenses Bought]])</f>
        <v>6</v>
      </c>
      <c r="P971" s="8">
        <f>Table1[[#This Row],[Upsell $ Per Non-Paying User]] * Table1[[#This Row],[Non-Paying Users]]</f>
        <v>60</v>
      </c>
      <c r="Q971">
        <f>IF(Table1[[#This Row],[Sales Month]]=MAX(Table1[Sales Month]),Table1[[#This Row],[Upsell $ Per Non-Paying User]]*Table1[[#This Row],[Non-Paying Users]],0)</f>
        <v>0</v>
      </c>
      <c r="R971" t="str" cm="1">
        <f t="array" ref="R971">_xlfn.IFS(Table1[[#This Row],[Current Upsell $]]=0," ",Table1[[#This Row],[Current Upsell $]]&gt;=400,"High",Table1[[#This Row],[Current Upsell $]]&gt;=100,"Medium",Table1[[#This Row],[Current Upsell $]]&lt;100,"Low")</f>
        <v xml:space="preserve"> </v>
      </c>
      <c r="S971" t="str">
        <f>_xlfn.CONCAT(Table1[[#This Row],[Subscription Type]]," ",Table1[[#This Row],[Upsell Priorities ]], " ",TEXT(Table1[[#This Row],[Current Upsell $]],"$#,#"))</f>
        <v>Premium   $</v>
      </c>
      <c r="T971">
        <f>COUNTIF(Table1[Sales Month],Table1[[#This Row],[Sales Month]])</f>
        <v>153</v>
      </c>
    </row>
    <row r="972" spans="1:20" x14ac:dyDescent="0.2">
      <c r="A972">
        <v>100087</v>
      </c>
      <c r="B972" t="s">
        <v>0</v>
      </c>
      <c r="D972" s="1"/>
      <c r="E972" s="1"/>
      <c r="F972">
        <v>21</v>
      </c>
      <c r="G972">
        <v>27</v>
      </c>
      <c r="H972" s="1">
        <v>44044</v>
      </c>
      <c r="I972" s="1">
        <v>44378</v>
      </c>
      <c r="J972">
        <v>11</v>
      </c>
      <c r="K972">
        <v>0</v>
      </c>
      <c r="L972" s="1">
        <v>44197</v>
      </c>
      <c r="M972">
        <v>210</v>
      </c>
      <c r="N972" s="8" cm="1">
        <f t="array" ref="N972">_xlfn.SWITCH(Table1[[#This Row],[Subscription Type]],"Basic",10,"Premium",10,"Business",25,"Enterprise",27)</f>
        <v>10</v>
      </c>
      <c r="O972" s="9">
        <f>IF(Table1[[#This Row],[Number of Users]]-Table1[[#This Row],[Licenses Bought]]&lt;0, 0, Table1[[#This Row],[Number of Users]]-Table1[[#This Row],[Licenses Bought]])</f>
        <v>6</v>
      </c>
      <c r="P972" s="8">
        <f>Table1[[#This Row],[Upsell $ Per Non-Paying User]] * Table1[[#This Row],[Non-Paying Users]]</f>
        <v>60</v>
      </c>
      <c r="Q972">
        <f>IF(Table1[[#This Row],[Sales Month]]=MAX(Table1[Sales Month]),Table1[[#This Row],[Upsell $ Per Non-Paying User]]*Table1[[#This Row],[Non-Paying Users]],0)</f>
        <v>0</v>
      </c>
      <c r="R972" t="str" cm="1">
        <f t="array" ref="R972">_xlfn.IFS(Table1[[#This Row],[Current Upsell $]]=0," ",Table1[[#This Row],[Current Upsell $]]&gt;=400,"High",Table1[[#This Row],[Current Upsell $]]&gt;=100,"Medium",Table1[[#This Row],[Current Upsell $]]&lt;100,"Low")</f>
        <v xml:space="preserve"> </v>
      </c>
      <c r="S972" t="str">
        <f>_xlfn.CONCAT(Table1[[#This Row],[Subscription Type]]," ",Table1[[#This Row],[Upsell Priorities ]], " ",TEXT(Table1[[#This Row],[Current Upsell $]],"$#,#"))</f>
        <v>Premium   $</v>
      </c>
      <c r="T972">
        <f>COUNTIF(Table1[Sales Month],Table1[[#This Row],[Sales Month]])</f>
        <v>158</v>
      </c>
    </row>
    <row r="973" spans="1:20" x14ac:dyDescent="0.2">
      <c r="A973">
        <v>100087</v>
      </c>
      <c r="B973" t="s">
        <v>0</v>
      </c>
      <c r="D973" s="1"/>
      <c r="E973" s="1"/>
      <c r="F973">
        <v>21</v>
      </c>
      <c r="G973">
        <v>24</v>
      </c>
      <c r="H973" s="1">
        <v>44044</v>
      </c>
      <c r="I973" s="1">
        <v>44378</v>
      </c>
      <c r="J973">
        <v>11</v>
      </c>
      <c r="K973">
        <v>0</v>
      </c>
      <c r="L973" s="1">
        <v>44228</v>
      </c>
      <c r="M973">
        <v>210</v>
      </c>
      <c r="N973" s="8" cm="1">
        <f t="array" ref="N973">_xlfn.SWITCH(Table1[[#This Row],[Subscription Type]],"Basic",10,"Premium",10,"Business",25,"Enterprise",27)</f>
        <v>10</v>
      </c>
      <c r="O973" s="9">
        <f>IF(Table1[[#This Row],[Number of Users]]-Table1[[#This Row],[Licenses Bought]]&lt;0, 0, Table1[[#This Row],[Number of Users]]-Table1[[#This Row],[Licenses Bought]])</f>
        <v>3</v>
      </c>
      <c r="P973" s="8">
        <f>Table1[[#This Row],[Upsell $ Per Non-Paying User]] * Table1[[#This Row],[Non-Paying Users]]</f>
        <v>30</v>
      </c>
      <c r="Q973">
        <f>IF(Table1[[#This Row],[Sales Month]]=MAX(Table1[Sales Month]),Table1[[#This Row],[Upsell $ Per Non-Paying User]]*Table1[[#This Row],[Non-Paying Users]],0)</f>
        <v>0</v>
      </c>
      <c r="R973" t="str" cm="1">
        <f t="array" ref="R973">_xlfn.IFS(Table1[[#This Row],[Current Upsell $]]=0," ",Table1[[#This Row],[Current Upsell $]]&gt;=400,"High",Table1[[#This Row],[Current Upsell $]]&gt;=100,"Medium",Table1[[#This Row],[Current Upsell $]]&lt;100,"Low")</f>
        <v xml:space="preserve"> </v>
      </c>
      <c r="S973" t="str">
        <f>_xlfn.CONCAT(Table1[[#This Row],[Subscription Type]]," ",Table1[[#This Row],[Upsell Priorities ]], " ",TEXT(Table1[[#This Row],[Current Upsell $]],"$#,#"))</f>
        <v>Premium   $</v>
      </c>
      <c r="T973">
        <f>COUNTIF(Table1[Sales Month],Table1[[#This Row],[Sales Month]])</f>
        <v>175</v>
      </c>
    </row>
    <row r="974" spans="1:20" x14ac:dyDescent="0.2">
      <c r="A974">
        <v>100087</v>
      </c>
      <c r="B974" t="s">
        <v>0</v>
      </c>
      <c r="D974" s="1"/>
      <c r="E974" s="1"/>
      <c r="F974">
        <v>21</v>
      </c>
      <c r="G974">
        <v>21</v>
      </c>
      <c r="H974" s="1">
        <v>44044</v>
      </c>
      <c r="I974" s="1">
        <v>44378</v>
      </c>
      <c r="J974">
        <v>11</v>
      </c>
      <c r="K974">
        <v>0</v>
      </c>
      <c r="L974" s="1">
        <v>44256</v>
      </c>
      <c r="M974">
        <v>210</v>
      </c>
      <c r="N974" s="8" cm="1">
        <f t="array" ref="N974">_xlfn.SWITCH(Table1[[#This Row],[Subscription Type]],"Basic",10,"Premium",10,"Business",25,"Enterprise",27)</f>
        <v>10</v>
      </c>
      <c r="O974" s="9">
        <f>IF(Table1[[#This Row],[Number of Users]]-Table1[[#This Row],[Licenses Bought]]&lt;0, 0, Table1[[#This Row],[Number of Users]]-Table1[[#This Row],[Licenses Bought]])</f>
        <v>0</v>
      </c>
      <c r="P974" s="8">
        <f>Table1[[#This Row],[Upsell $ Per Non-Paying User]] * Table1[[#This Row],[Non-Paying Users]]</f>
        <v>0</v>
      </c>
      <c r="Q974">
        <f>IF(Table1[[#This Row],[Sales Month]]=MAX(Table1[Sales Month]),Table1[[#This Row],[Upsell $ Per Non-Paying User]]*Table1[[#This Row],[Non-Paying Users]],0)</f>
        <v>0</v>
      </c>
      <c r="R974" t="str" cm="1">
        <f t="array" ref="R974">_xlfn.IFS(Table1[[#This Row],[Current Upsell $]]=0," ",Table1[[#This Row],[Current Upsell $]]&gt;=400,"High",Table1[[#This Row],[Current Upsell $]]&gt;=100,"Medium",Table1[[#This Row],[Current Upsell $]]&lt;100,"Low")</f>
        <v xml:space="preserve"> </v>
      </c>
      <c r="S974" t="str">
        <f>_xlfn.CONCAT(Table1[[#This Row],[Subscription Type]]," ",Table1[[#This Row],[Upsell Priorities ]], " ",TEXT(Table1[[#This Row],[Current Upsell $]],"$#,#"))</f>
        <v>Premium   $</v>
      </c>
      <c r="T974">
        <f>COUNTIF(Table1[Sales Month],Table1[[#This Row],[Sales Month]])</f>
        <v>194</v>
      </c>
    </row>
    <row r="975" spans="1:20" x14ac:dyDescent="0.2">
      <c r="A975">
        <v>100087</v>
      </c>
      <c r="B975" t="s">
        <v>0</v>
      </c>
      <c r="D975" s="1"/>
      <c r="E975" s="1"/>
      <c r="F975">
        <v>21</v>
      </c>
      <c r="G975">
        <v>26</v>
      </c>
      <c r="H975" s="1">
        <v>44044</v>
      </c>
      <c r="I975" s="1">
        <v>44378</v>
      </c>
      <c r="J975">
        <v>11</v>
      </c>
      <c r="K975">
        <v>0</v>
      </c>
      <c r="L975" s="1">
        <v>44287</v>
      </c>
      <c r="M975">
        <v>210</v>
      </c>
      <c r="N975" s="8" cm="1">
        <f t="array" ref="N975">_xlfn.SWITCH(Table1[[#This Row],[Subscription Type]],"Basic",10,"Premium",10,"Business",25,"Enterprise",27)</f>
        <v>10</v>
      </c>
      <c r="O975" s="9">
        <f>IF(Table1[[#This Row],[Number of Users]]-Table1[[#This Row],[Licenses Bought]]&lt;0, 0, Table1[[#This Row],[Number of Users]]-Table1[[#This Row],[Licenses Bought]])</f>
        <v>5</v>
      </c>
      <c r="P975" s="8">
        <f>Table1[[#This Row],[Upsell $ Per Non-Paying User]] * Table1[[#This Row],[Non-Paying Users]]</f>
        <v>50</v>
      </c>
      <c r="Q975">
        <f>IF(Table1[[#This Row],[Sales Month]]=MAX(Table1[Sales Month]),Table1[[#This Row],[Upsell $ Per Non-Paying User]]*Table1[[#This Row],[Non-Paying Users]],0)</f>
        <v>0</v>
      </c>
      <c r="R975" t="str" cm="1">
        <f t="array" ref="R975">_xlfn.IFS(Table1[[#This Row],[Current Upsell $]]=0," ",Table1[[#This Row],[Current Upsell $]]&gt;=400,"High",Table1[[#This Row],[Current Upsell $]]&gt;=100,"Medium",Table1[[#This Row],[Current Upsell $]]&lt;100,"Low")</f>
        <v xml:space="preserve"> </v>
      </c>
      <c r="S975" t="str">
        <f>_xlfn.CONCAT(Table1[[#This Row],[Subscription Type]]," ",Table1[[#This Row],[Upsell Priorities ]], " ",TEXT(Table1[[#This Row],[Current Upsell $]],"$#,#"))</f>
        <v>Premium   $</v>
      </c>
      <c r="T975">
        <f>COUNTIF(Table1[Sales Month],Table1[[#This Row],[Sales Month]])</f>
        <v>208</v>
      </c>
    </row>
    <row r="976" spans="1:20" x14ac:dyDescent="0.2">
      <c r="A976">
        <v>100087</v>
      </c>
      <c r="B976" t="s">
        <v>0</v>
      </c>
      <c r="D976" s="1"/>
      <c r="E976" s="1"/>
      <c r="F976">
        <v>21</v>
      </c>
      <c r="G976">
        <v>21</v>
      </c>
      <c r="H976" s="1">
        <v>44044</v>
      </c>
      <c r="I976" s="1">
        <v>44378</v>
      </c>
      <c r="J976">
        <v>11</v>
      </c>
      <c r="K976">
        <v>0</v>
      </c>
      <c r="L976" s="1">
        <v>44317</v>
      </c>
      <c r="M976">
        <v>210</v>
      </c>
      <c r="N976" s="8" cm="1">
        <f t="array" ref="N976">_xlfn.SWITCH(Table1[[#This Row],[Subscription Type]],"Basic",10,"Premium",10,"Business",25,"Enterprise",27)</f>
        <v>10</v>
      </c>
      <c r="O976" s="9">
        <f>IF(Table1[[#This Row],[Number of Users]]-Table1[[#This Row],[Licenses Bought]]&lt;0, 0, Table1[[#This Row],[Number of Users]]-Table1[[#This Row],[Licenses Bought]])</f>
        <v>0</v>
      </c>
      <c r="P976" s="8">
        <f>Table1[[#This Row],[Upsell $ Per Non-Paying User]] * Table1[[#This Row],[Non-Paying Users]]</f>
        <v>0</v>
      </c>
      <c r="Q976">
        <f>IF(Table1[[#This Row],[Sales Month]]=MAX(Table1[Sales Month]),Table1[[#This Row],[Upsell $ Per Non-Paying User]]*Table1[[#This Row],[Non-Paying Users]],0)</f>
        <v>0</v>
      </c>
      <c r="R976" t="str" cm="1">
        <f t="array" ref="R976">_xlfn.IFS(Table1[[#This Row],[Current Upsell $]]=0," ",Table1[[#This Row],[Current Upsell $]]&gt;=400,"High",Table1[[#This Row],[Current Upsell $]]&gt;=100,"Medium",Table1[[#This Row],[Current Upsell $]]&lt;100,"Low")</f>
        <v xml:space="preserve"> </v>
      </c>
      <c r="S976" t="str">
        <f>_xlfn.CONCAT(Table1[[#This Row],[Subscription Type]]," ",Table1[[#This Row],[Upsell Priorities ]], " ",TEXT(Table1[[#This Row],[Current Upsell $]],"$#,#"))</f>
        <v>Premium   $</v>
      </c>
      <c r="T976">
        <f>COUNTIF(Table1[Sales Month],Table1[[#This Row],[Sales Month]])</f>
        <v>249</v>
      </c>
    </row>
    <row r="977" spans="1:20" x14ac:dyDescent="0.2">
      <c r="A977">
        <v>100087</v>
      </c>
      <c r="B977" t="s">
        <v>0</v>
      </c>
      <c r="D977" s="1"/>
      <c r="E977" s="1"/>
      <c r="F977">
        <v>21</v>
      </c>
      <c r="G977">
        <v>26</v>
      </c>
      <c r="H977" s="1">
        <v>44044</v>
      </c>
      <c r="I977" s="1">
        <v>44378</v>
      </c>
      <c r="J977">
        <v>11</v>
      </c>
      <c r="K977">
        <v>0</v>
      </c>
      <c r="L977" s="1">
        <v>44348</v>
      </c>
      <c r="M977">
        <v>210</v>
      </c>
      <c r="N977" s="8" cm="1">
        <f t="array" ref="N977">_xlfn.SWITCH(Table1[[#This Row],[Subscription Type]],"Basic",10,"Premium",10,"Business",25,"Enterprise",27)</f>
        <v>10</v>
      </c>
      <c r="O977" s="9">
        <f>IF(Table1[[#This Row],[Number of Users]]-Table1[[#This Row],[Licenses Bought]]&lt;0, 0, Table1[[#This Row],[Number of Users]]-Table1[[#This Row],[Licenses Bought]])</f>
        <v>5</v>
      </c>
      <c r="P977" s="8">
        <f>Table1[[#This Row],[Upsell $ Per Non-Paying User]] * Table1[[#This Row],[Non-Paying Users]]</f>
        <v>50</v>
      </c>
      <c r="Q977">
        <f>IF(Table1[[#This Row],[Sales Month]]=MAX(Table1[Sales Month]),Table1[[#This Row],[Upsell $ Per Non-Paying User]]*Table1[[#This Row],[Non-Paying Users]],0)</f>
        <v>50</v>
      </c>
      <c r="R977" t="str" cm="1">
        <f t="array" ref="R977">_xlfn.IFS(Table1[[#This Row],[Current Upsell $]]=0," ",Table1[[#This Row],[Current Upsell $]]&gt;=400,"High",Table1[[#This Row],[Current Upsell $]]&gt;=100,"Medium",Table1[[#This Row],[Current Upsell $]]&lt;100,"Low")</f>
        <v>Low</v>
      </c>
      <c r="S977" t="str">
        <f>_xlfn.CONCAT(Table1[[#This Row],[Subscription Type]]," ",Table1[[#This Row],[Upsell Priorities ]], " ",TEXT(Table1[[#This Row],[Current Upsell $]],"$#,#"))</f>
        <v>Premium Low $50</v>
      </c>
      <c r="T977">
        <f>COUNTIF(Table1[Sales Month],Table1[[#This Row],[Sales Month]])</f>
        <v>307</v>
      </c>
    </row>
    <row r="978" spans="1:20" x14ac:dyDescent="0.2">
      <c r="A978">
        <v>100088</v>
      </c>
      <c r="B978" t="s">
        <v>3</v>
      </c>
      <c r="F978">
        <v>0</v>
      </c>
      <c r="G978">
        <v>18</v>
      </c>
      <c r="H978" s="1">
        <v>44044</v>
      </c>
      <c r="I978" s="1">
        <v>44317</v>
      </c>
      <c r="J978">
        <v>9</v>
      </c>
      <c r="K978">
        <v>1</v>
      </c>
      <c r="L978" s="1">
        <v>44044</v>
      </c>
      <c r="M978">
        <v>0</v>
      </c>
      <c r="N978" s="8" cm="1">
        <f t="array" ref="N978">_xlfn.SWITCH(Table1[[#This Row],[Subscription Type]],"Basic",10,"Premium",10,"Business",25,"Enterprise",27)</f>
        <v>10</v>
      </c>
      <c r="O978" s="9">
        <f>IF(Table1[[#This Row],[Number of Users]]-Table1[[#This Row],[Licenses Bought]]&lt;0, 0, Table1[[#This Row],[Number of Users]]-Table1[[#This Row],[Licenses Bought]])</f>
        <v>18</v>
      </c>
      <c r="P978" s="8">
        <f>Table1[[#This Row],[Upsell $ Per Non-Paying User]] * Table1[[#This Row],[Non-Paying Users]]</f>
        <v>180</v>
      </c>
      <c r="Q978">
        <f>IF(Table1[[#This Row],[Sales Month]]=MAX(Table1[Sales Month]),Table1[[#This Row],[Upsell $ Per Non-Paying User]]*Table1[[#This Row],[Non-Paying Users]],0)</f>
        <v>0</v>
      </c>
      <c r="R978" t="str" cm="1">
        <f t="array" ref="R978">_xlfn.IFS(Table1[[#This Row],[Current Upsell $]]=0," ",Table1[[#This Row],[Current Upsell $]]&gt;=400,"High",Table1[[#This Row],[Current Upsell $]]&gt;=100,"Medium",Table1[[#This Row],[Current Upsell $]]&lt;100,"Low")</f>
        <v xml:space="preserve"> </v>
      </c>
      <c r="S978" t="str">
        <f>_xlfn.CONCAT(Table1[[#This Row],[Subscription Type]]," ",Table1[[#This Row],[Upsell Priorities ]], " ",TEXT(Table1[[#This Row],[Current Upsell $]],"$#,#"))</f>
        <v>Basic   $</v>
      </c>
      <c r="T978">
        <f>COUNTIF(Table1[Sales Month],Table1[[#This Row],[Sales Month]])</f>
        <v>104</v>
      </c>
    </row>
    <row r="979" spans="1:20" x14ac:dyDescent="0.2">
      <c r="A979">
        <v>100088</v>
      </c>
      <c r="B979" t="s">
        <v>3</v>
      </c>
      <c r="F979">
        <v>0</v>
      </c>
      <c r="G979">
        <v>19</v>
      </c>
      <c r="H979" s="1">
        <v>44044</v>
      </c>
      <c r="I979" s="1">
        <v>44317</v>
      </c>
      <c r="J979">
        <v>9</v>
      </c>
      <c r="K979">
        <v>1</v>
      </c>
      <c r="L979" s="1">
        <v>44075</v>
      </c>
      <c r="M979">
        <v>0</v>
      </c>
      <c r="N979" s="8" cm="1">
        <f t="array" ref="N979">_xlfn.SWITCH(Table1[[#This Row],[Subscription Type]],"Basic",10,"Premium",10,"Business",25,"Enterprise",27)</f>
        <v>10</v>
      </c>
      <c r="O979" s="9">
        <f>IF(Table1[[#This Row],[Number of Users]]-Table1[[#This Row],[Licenses Bought]]&lt;0, 0, Table1[[#This Row],[Number of Users]]-Table1[[#This Row],[Licenses Bought]])</f>
        <v>19</v>
      </c>
      <c r="P979" s="8">
        <f>Table1[[#This Row],[Upsell $ Per Non-Paying User]] * Table1[[#This Row],[Non-Paying Users]]</f>
        <v>190</v>
      </c>
      <c r="Q979">
        <f>IF(Table1[[#This Row],[Sales Month]]=MAX(Table1[Sales Month]),Table1[[#This Row],[Upsell $ Per Non-Paying User]]*Table1[[#This Row],[Non-Paying Users]],0)</f>
        <v>0</v>
      </c>
      <c r="R979" t="str" cm="1">
        <f t="array" ref="R979">_xlfn.IFS(Table1[[#This Row],[Current Upsell $]]=0," ",Table1[[#This Row],[Current Upsell $]]&gt;=400,"High",Table1[[#This Row],[Current Upsell $]]&gt;=100,"Medium",Table1[[#This Row],[Current Upsell $]]&lt;100,"Low")</f>
        <v xml:space="preserve"> </v>
      </c>
      <c r="S979" t="str">
        <f>_xlfn.CONCAT(Table1[[#This Row],[Subscription Type]]," ",Table1[[#This Row],[Upsell Priorities ]], " ",TEXT(Table1[[#This Row],[Current Upsell $]],"$#,#"))</f>
        <v>Basic   $</v>
      </c>
      <c r="T979">
        <f>COUNTIF(Table1[Sales Month],Table1[[#This Row],[Sales Month]])</f>
        <v>137</v>
      </c>
    </row>
    <row r="980" spans="1:20" x14ac:dyDescent="0.2">
      <c r="A980">
        <v>100088</v>
      </c>
      <c r="B980" t="s">
        <v>3</v>
      </c>
      <c r="F980">
        <v>0</v>
      </c>
      <c r="G980">
        <v>18</v>
      </c>
      <c r="H980" s="1">
        <v>44044</v>
      </c>
      <c r="I980" s="1">
        <v>44317</v>
      </c>
      <c r="J980">
        <v>9</v>
      </c>
      <c r="K980">
        <v>1</v>
      </c>
      <c r="L980" s="1">
        <v>44105</v>
      </c>
      <c r="M980">
        <v>0</v>
      </c>
      <c r="N980" s="8" cm="1">
        <f t="array" ref="N980">_xlfn.SWITCH(Table1[[#This Row],[Subscription Type]],"Basic",10,"Premium",10,"Business",25,"Enterprise",27)</f>
        <v>10</v>
      </c>
      <c r="O980" s="9">
        <f>IF(Table1[[#This Row],[Number of Users]]-Table1[[#This Row],[Licenses Bought]]&lt;0, 0, Table1[[#This Row],[Number of Users]]-Table1[[#This Row],[Licenses Bought]])</f>
        <v>18</v>
      </c>
      <c r="P980" s="8">
        <f>Table1[[#This Row],[Upsell $ Per Non-Paying User]] * Table1[[#This Row],[Non-Paying Users]]</f>
        <v>180</v>
      </c>
      <c r="Q980">
        <f>IF(Table1[[#This Row],[Sales Month]]=MAX(Table1[Sales Month]),Table1[[#This Row],[Upsell $ Per Non-Paying User]]*Table1[[#This Row],[Non-Paying Users]],0)</f>
        <v>0</v>
      </c>
      <c r="R980" t="str" cm="1">
        <f t="array" ref="R980">_xlfn.IFS(Table1[[#This Row],[Current Upsell $]]=0," ",Table1[[#This Row],[Current Upsell $]]&gt;=400,"High",Table1[[#This Row],[Current Upsell $]]&gt;=100,"Medium",Table1[[#This Row],[Current Upsell $]]&lt;100,"Low")</f>
        <v xml:space="preserve"> </v>
      </c>
      <c r="S980" t="str">
        <f>_xlfn.CONCAT(Table1[[#This Row],[Subscription Type]]," ",Table1[[#This Row],[Upsell Priorities ]], " ",TEXT(Table1[[#This Row],[Current Upsell $]],"$#,#"))</f>
        <v>Basic   $</v>
      </c>
      <c r="T980">
        <f>COUNTIF(Table1[Sales Month],Table1[[#This Row],[Sales Month]])</f>
        <v>147</v>
      </c>
    </row>
    <row r="981" spans="1:20" x14ac:dyDescent="0.2">
      <c r="A981">
        <v>100088</v>
      </c>
      <c r="B981" t="s">
        <v>3</v>
      </c>
      <c r="F981">
        <v>0</v>
      </c>
      <c r="G981">
        <v>15</v>
      </c>
      <c r="H981" s="1">
        <v>44044</v>
      </c>
      <c r="I981" s="1">
        <v>44317</v>
      </c>
      <c r="J981">
        <v>9</v>
      </c>
      <c r="K981">
        <v>1</v>
      </c>
      <c r="L981" s="1">
        <v>44136</v>
      </c>
      <c r="M981">
        <v>0</v>
      </c>
      <c r="N981" s="8" cm="1">
        <f t="array" ref="N981">_xlfn.SWITCH(Table1[[#This Row],[Subscription Type]],"Basic",10,"Premium",10,"Business",25,"Enterprise",27)</f>
        <v>10</v>
      </c>
      <c r="O981" s="9">
        <f>IF(Table1[[#This Row],[Number of Users]]-Table1[[#This Row],[Licenses Bought]]&lt;0, 0, Table1[[#This Row],[Number of Users]]-Table1[[#This Row],[Licenses Bought]])</f>
        <v>15</v>
      </c>
      <c r="P981" s="8">
        <f>Table1[[#This Row],[Upsell $ Per Non-Paying User]] * Table1[[#This Row],[Non-Paying Users]]</f>
        <v>150</v>
      </c>
      <c r="Q981">
        <f>IF(Table1[[#This Row],[Sales Month]]=MAX(Table1[Sales Month]),Table1[[#This Row],[Upsell $ Per Non-Paying User]]*Table1[[#This Row],[Non-Paying Users]],0)</f>
        <v>0</v>
      </c>
      <c r="R981" t="str" cm="1">
        <f t="array" ref="R981">_xlfn.IFS(Table1[[#This Row],[Current Upsell $]]=0," ",Table1[[#This Row],[Current Upsell $]]&gt;=400,"High",Table1[[#This Row],[Current Upsell $]]&gt;=100,"Medium",Table1[[#This Row],[Current Upsell $]]&lt;100,"Low")</f>
        <v xml:space="preserve"> </v>
      </c>
      <c r="S981" t="str">
        <f>_xlfn.CONCAT(Table1[[#This Row],[Subscription Type]]," ",Table1[[#This Row],[Upsell Priorities ]], " ",TEXT(Table1[[#This Row],[Current Upsell $]],"$#,#"))</f>
        <v>Basic   $</v>
      </c>
      <c r="T981">
        <f>COUNTIF(Table1[Sales Month],Table1[[#This Row],[Sales Month]])</f>
        <v>146</v>
      </c>
    </row>
    <row r="982" spans="1:20" x14ac:dyDescent="0.2">
      <c r="A982">
        <v>100088</v>
      </c>
      <c r="B982" t="s">
        <v>3</v>
      </c>
      <c r="F982">
        <v>0</v>
      </c>
      <c r="G982">
        <v>14</v>
      </c>
      <c r="H982" s="1">
        <v>44044</v>
      </c>
      <c r="I982" s="1">
        <v>44317</v>
      </c>
      <c r="J982">
        <v>9</v>
      </c>
      <c r="K982">
        <v>1</v>
      </c>
      <c r="L982" s="1">
        <v>44166</v>
      </c>
      <c r="M982">
        <v>0</v>
      </c>
      <c r="N982" s="8" cm="1">
        <f t="array" ref="N982">_xlfn.SWITCH(Table1[[#This Row],[Subscription Type]],"Basic",10,"Premium",10,"Business",25,"Enterprise",27)</f>
        <v>10</v>
      </c>
      <c r="O982" s="9">
        <f>IF(Table1[[#This Row],[Number of Users]]-Table1[[#This Row],[Licenses Bought]]&lt;0, 0, Table1[[#This Row],[Number of Users]]-Table1[[#This Row],[Licenses Bought]])</f>
        <v>14</v>
      </c>
      <c r="P982" s="8">
        <f>Table1[[#This Row],[Upsell $ Per Non-Paying User]] * Table1[[#This Row],[Non-Paying Users]]</f>
        <v>140</v>
      </c>
      <c r="Q982">
        <f>IF(Table1[[#This Row],[Sales Month]]=MAX(Table1[Sales Month]),Table1[[#This Row],[Upsell $ Per Non-Paying User]]*Table1[[#This Row],[Non-Paying Users]],0)</f>
        <v>0</v>
      </c>
      <c r="R982" t="str" cm="1">
        <f t="array" ref="R982">_xlfn.IFS(Table1[[#This Row],[Current Upsell $]]=0," ",Table1[[#This Row],[Current Upsell $]]&gt;=400,"High",Table1[[#This Row],[Current Upsell $]]&gt;=100,"Medium",Table1[[#This Row],[Current Upsell $]]&lt;100,"Low")</f>
        <v xml:space="preserve"> </v>
      </c>
      <c r="S982" t="str">
        <f>_xlfn.CONCAT(Table1[[#This Row],[Subscription Type]]," ",Table1[[#This Row],[Upsell Priorities ]], " ",TEXT(Table1[[#This Row],[Current Upsell $]],"$#,#"))</f>
        <v>Basic   $</v>
      </c>
      <c r="T982">
        <f>COUNTIF(Table1[Sales Month],Table1[[#This Row],[Sales Month]])</f>
        <v>153</v>
      </c>
    </row>
    <row r="983" spans="1:20" x14ac:dyDescent="0.2">
      <c r="A983">
        <v>100088</v>
      </c>
      <c r="B983" t="s">
        <v>3</v>
      </c>
      <c r="F983">
        <v>0</v>
      </c>
      <c r="G983">
        <v>17</v>
      </c>
      <c r="H983" s="1">
        <v>44044</v>
      </c>
      <c r="I983" s="1">
        <v>44317</v>
      </c>
      <c r="J983">
        <v>9</v>
      </c>
      <c r="K983">
        <v>1</v>
      </c>
      <c r="L983" s="1">
        <v>44197</v>
      </c>
      <c r="M983">
        <v>0</v>
      </c>
      <c r="N983" s="8" cm="1">
        <f t="array" ref="N983">_xlfn.SWITCH(Table1[[#This Row],[Subscription Type]],"Basic",10,"Premium",10,"Business",25,"Enterprise",27)</f>
        <v>10</v>
      </c>
      <c r="O983" s="9">
        <f>IF(Table1[[#This Row],[Number of Users]]-Table1[[#This Row],[Licenses Bought]]&lt;0, 0, Table1[[#This Row],[Number of Users]]-Table1[[#This Row],[Licenses Bought]])</f>
        <v>17</v>
      </c>
      <c r="P983" s="8">
        <f>Table1[[#This Row],[Upsell $ Per Non-Paying User]] * Table1[[#This Row],[Non-Paying Users]]</f>
        <v>170</v>
      </c>
      <c r="Q983">
        <f>IF(Table1[[#This Row],[Sales Month]]=MAX(Table1[Sales Month]),Table1[[#This Row],[Upsell $ Per Non-Paying User]]*Table1[[#This Row],[Non-Paying Users]],0)</f>
        <v>0</v>
      </c>
      <c r="R983" t="str" cm="1">
        <f t="array" ref="R983">_xlfn.IFS(Table1[[#This Row],[Current Upsell $]]=0," ",Table1[[#This Row],[Current Upsell $]]&gt;=400,"High",Table1[[#This Row],[Current Upsell $]]&gt;=100,"Medium",Table1[[#This Row],[Current Upsell $]]&lt;100,"Low")</f>
        <v xml:space="preserve"> </v>
      </c>
      <c r="S983" t="str">
        <f>_xlfn.CONCAT(Table1[[#This Row],[Subscription Type]]," ",Table1[[#This Row],[Upsell Priorities ]], " ",TEXT(Table1[[#This Row],[Current Upsell $]],"$#,#"))</f>
        <v>Basic   $</v>
      </c>
      <c r="T983">
        <f>COUNTIF(Table1[Sales Month],Table1[[#This Row],[Sales Month]])</f>
        <v>158</v>
      </c>
    </row>
    <row r="984" spans="1:20" x14ac:dyDescent="0.2">
      <c r="A984">
        <v>100088</v>
      </c>
      <c r="B984" t="s">
        <v>3</v>
      </c>
      <c r="F984">
        <v>0</v>
      </c>
      <c r="G984">
        <v>17</v>
      </c>
      <c r="H984" s="1">
        <v>44044</v>
      </c>
      <c r="I984" s="1">
        <v>44317</v>
      </c>
      <c r="J984">
        <v>9</v>
      </c>
      <c r="K984">
        <v>1</v>
      </c>
      <c r="L984" s="1">
        <v>44228</v>
      </c>
      <c r="M984">
        <v>0</v>
      </c>
      <c r="N984" s="8" cm="1">
        <f t="array" ref="N984">_xlfn.SWITCH(Table1[[#This Row],[Subscription Type]],"Basic",10,"Premium",10,"Business",25,"Enterprise",27)</f>
        <v>10</v>
      </c>
      <c r="O984" s="9">
        <f>IF(Table1[[#This Row],[Number of Users]]-Table1[[#This Row],[Licenses Bought]]&lt;0, 0, Table1[[#This Row],[Number of Users]]-Table1[[#This Row],[Licenses Bought]])</f>
        <v>17</v>
      </c>
      <c r="P984" s="8">
        <f>Table1[[#This Row],[Upsell $ Per Non-Paying User]] * Table1[[#This Row],[Non-Paying Users]]</f>
        <v>170</v>
      </c>
      <c r="Q984">
        <f>IF(Table1[[#This Row],[Sales Month]]=MAX(Table1[Sales Month]),Table1[[#This Row],[Upsell $ Per Non-Paying User]]*Table1[[#This Row],[Non-Paying Users]],0)</f>
        <v>0</v>
      </c>
      <c r="R984" t="str" cm="1">
        <f t="array" ref="R984">_xlfn.IFS(Table1[[#This Row],[Current Upsell $]]=0," ",Table1[[#This Row],[Current Upsell $]]&gt;=400,"High",Table1[[#This Row],[Current Upsell $]]&gt;=100,"Medium",Table1[[#This Row],[Current Upsell $]]&lt;100,"Low")</f>
        <v xml:space="preserve"> </v>
      </c>
      <c r="S984" t="str">
        <f>_xlfn.CONCAT(Table1[[#This Row],[Subscription Type]]," ",Table1[[#This Row],[Upsell Priorities ]], " ",TEXT(Table1[[#This Row],[Current Upsell $]],"$#,#"))</f>
        <v>Basic   $</v>
      </c>
      <c r="T984">
        <f>COUNTIF(Table1[Sales Month],Table1[[#This Row],[Sales Month]])</f>
        <v>175</v>
      </c>
    </row>
    <row r="985" spans="1:20" x14ac:dyDescent="0.2">
      <c r="A985">
        <v>100088</v>
      </c>
      <c r="B985" t="s">
        <v>3</v>
      </c>
      <c r="F985">
        <v>0</v>
      </c>
      <c r="G985">
        <v>19</v>
      </c>
      <c r="H985" s="1">
        <v>44044</v>
      </c>
      <c r="I985" s="1">
        <v>44317</v>
      </c>
      <c r="J985">
        <v>9</v>
      </c>
      <c r="K985">
        <v>1</v>
      </c>
      <c r="L985" s="1">
        <v>44256</v>
      </c>
      <c r="M985">
        <v>0</v>
      </c>
      <c r="N985" s="8" cm="1">
        <f t="array" ref="N985">_xlfn.SWITCH(Table1[[#This Row],[Subscription Type]],"Basic",10,"Premium",10,"Business",25,"Enterprise",27)</f>
        <v>10</v>
      </c>
      <c r="O985" s="9">
        <f>IF(Table1[[#This Row],[Number of Users]]-Table1[[#This Row],[Licenses Bought]]&lt;0, 0, Table1[[#This Row],[Number of Users]]-Table1[[#This Row],[Licenses Bought]])</f>
        <v>19</v>
      </c>
      <c r="P985" s="8">
        <f>Table1[[#This Row],[Upsell $ Per Non-Paying User]] * Table1[[#This Row],[Non-Paying Users]]</f>
        <v>190</v>
      </c>
      <c r="Q985">
        <f>IF(Table1[[#This Row],[Sales Month]]=MAX(Table1[Sales Month]),Table1[[#This Row],[Upsell $ Per Non-Paying User]]*Table1[[#This Row],[Non-Paying Users]],0)</f>
        <v>0</v>
      </c>
      <c r="R985" t="str" cm="1">
        <f t="array" ref="R985">_xlfn.IFS(Table1[[#This Row],[Current Upsell $]]=0," ",Table1[[#This Row],[Current Upsell $]]&gt;=400,"High",Table1[[#This Row],[Current Upsell $]]&gt;=100,"Medium",Table1[[#This Row],[Current Upsell $]]&lt;100,"Low")</f>
        <v xml:space="preserve"> </v>
      </c>
      <c r="S985" t="str">
        <f>_xlfn.CONCAT(Table1[[#This Row],[Subscription Type]]," ",Table1[[#This Row],[Upsell Priorities ]], " ",TEXT(Table1[[#This Row],[Current Upsell $]],"$#,#"))</f>
        <v>Basic   $</v>
      </c>
      <c r="T985">
        <f>COUNTIF(Table1[Sales Month],Table1[[#This Row],[Sales Month]])</f>
        <v>194</v>
      </c>
    </row>
    <row r="986" spans="1:20" x14ac:dyDescent="0.2">
      <c r="A986">
        <v>100088</v>
      </c>
      <c r="B986" t="s">
        <v>3</v>
      </c>
      <c r="F986">
        <v>0</v>
      </c>
      <c r="G986">
        <v>18</v>
      </c>
      <c r="H986" s="1">
        <v>44044</v>
      </c>
      <c r="I986" s="1">
        <v>44317</v>
      </c>
      <c r="J986">
        <v>9</v>
      </c>
      <c r="K986">
        <v>1</v>
      </c>
      <c r="L986" s="1">
        <v>44287</v>
      </c>
      <c r="M986">
        <v>0</v>
      </c>
      <c r="N986" s="8" cm="1">
        <f t="array" ref="N986">_xlfn.SWITCH(Table1[[#This Row],[Subscription Type]],"Basic",10,"Premium",10,"Business",25,"Enterprise",27)</f>
        <v>10</v>
      </c>
      <c r="O986" s="9">
        <f>IF(Table1[[#This Row],[Number of Users]]-Table1[[#This Row],[Licenses Bought]]&lt;0, 0, Table1[[#This Row],[Number of Users]]-Table1[[#This Row],[Licenses Bought]])</f>
        <v>18</v>
      </c>
      <c r="P986" s="8">
        <f>Table1[[#This Row],[Upsell $ Per Non-Paying User]] * Table1[[#This Row],[Non-Paying Users]]</f>
        <v>180</v>
      </c>
      <c r="Q986">
        <f>IF(Table1[[#This Row],[Sales Month]]=MAX(Table1[Sales Month]),Table1[[#This Row],[Upsell $ Per Non-Paying User]]*Table1[[#This Row],[Non-Paying Users]],0)</f>
        <v>0</v>
      </c>
      <c r="R986" t="str" cm="1">
        <f t="array" ref="R986">_xlfn.IFS(Table1[[#This Row],[Current Upsell $]]=0," ",Table1[[#This Row],[Current Upsell $]]&gt;=400,"High",Table1[[#This Row],[Current Upsell $]]&gt;=100,"Medium",Table1[[#This Row],[Current Upsell $]]&lt;100,"Low")</f>
        <v xml:space="preserve"> </v>
      </c>
      <c r="S986" t="str">
        <f>_xlfn.CONCAT(Table1[[#This Row],[Subscription Type]]," ",Table1[[#This Row],[Upsell Priorities ]], " ",TEXT(Table1[[#This Row],[Current Upsell $]],"$#,#"))</f>
        <v>Basic   $</v>
      </c>
      <c r="T986">
        <f>COUNTIF(Table1[Sales Month],Table1[[#This Row],[Sales Month]])</f>
        <v>208</v>
      </c>
    </row>
    <row r="987" spans="1:20" x14ac:dyDescent="0.2">
      <c r="A987">
        <v>100088</v>
      </c>
      <c r="B987" t="s">
        <v>3</v>
      </c>
      <c r="F987">
        <v>0</v>
      </c>
      <c r="G987">
        <v>19</v>
      </c>
      <c r="H987" s="1">
        <v>44044</v>
      </c>
      <c r="I987" s="1">
        <v>44317</v>
      </c>
      <c r="J987">
        <v>9</v>
      </c>
      <c r="K987">
        <v>1</v>
      </c>
      <c r="L987" s="1">
        <v>44317</v>
      </c>
      <c r="M987">
        <v>0</v>
      </c>
      <c r="N987" s="8" cm="1">
        <f t="array" ref="N987">_xlfn.SWITCH(Table1[[#This Row],[Subscription Type]],"Basic",10,"Premium",10,"Business",25,"Enterprise",27)</f>
        <v>10</v>
      </c>
      <c r="O987" s="9">
        <f>IF(Table1[[#This Row],[Number of Users]]-Table1[[#This Row],[Licenses Bought]]&lt;0, 0, Table1[[#This Row],[Number of Users]]-Table1[[#This Row],[Licenses Bought]])</f>
        <v>19</v>
      </c>
      <c r="P987" s="8">
        <f>Table1[[#This Row],[Upsell $ Per Non-Paying User]] * Table1[[#This Row],[Non-Paying Users]]</f>
        <v>190</v>
      </c>
      <c r="Q987">
        <f>IF(Table1[[#This Row],[Sales Month]]=MAX(Table1[Sales Month]),Table1[[#This Row],[Upsell $ Per Non-Paying User]]*Table1[[#This Row],[Non-Paying Users]],0)</f>
        <v>0</v>
      </c>
      <c r="R987" t="str" cm="1">
        <f t="array" ref="R987">_xlfn.IFS(Table1[[#This Row],[Current Upsell $]]=0," ",Table1[[#This Row],[Current Upsell $]]&gt;=400,"High",Table1[[#This Row],[Current Upsell $]]&gt;=100,"Medium",Table1[[#This Row],[Current Upsell $]]&lt;100,"Low")</f>
        <v xml:space="preserve"> </v>
      </c>
      <c r="S987" t="str">
        <f>_xlfn.CONCAT(Table1[[#This Row],[Subscription Type]]," ",Table1[[#This Row],[Upsell Priorities ]], " ",TEXT(Table1[[#This Row],[Current Upsell $]],"$#,#"))</f>
        <v>Basic   $</v>
      </c>
      <c r="T987">
        <f>COUNTIF(Table1[Sales Month],Table1[[#This Row],[Sales Month]])</f>
        <v>249</v>
      </c>
    </row>
    <row r="988" spans="1:20" x14ac:dyDescent="0.2">
      <c r="A988">
        <v>100089</v>
      </c>
      <c r="B988" t="s">
        <v>3</v>
      </c>
      <c r="D988" s="1"/>
      <c r="E988" s="1"/>
      <c r="F988">
        <v>0</v>
      </c>
      <c r="G988">
        <v>17</v>
      </c>
      <c r="H988" s="1">
        <v>44044</v>
      </c>
      <c r="I988" s="1">
        <v>44378</v>
      </c>
      <c r="J988">
        <v>11</v>
      </c>
      <c r="K988">
        <v>0</v>
      </c>
      <c r="L988" s="1">
        <v>44044</v>
      </c>
      <c r="M988">
        <v>0</v>
      </c>
      <c r="N988" s="8" cm="1">
        <f t="array" ref="N988">_xlfn.SWITCH(Table1[[#This Row],[Subscription Type]],"Basic",10,"Premium",10,"Business",25,"Enterprise",27)</f>
        <v>10</v>
      </c>
      <c r="O988" s="9">
        <f>IF(Table1[[#This Row],[Number of Users]]-Table1[[#This Row],[Licenses Bought]]&lt;0, 0, Table1[[#This Row],[Number of Users]]-Table1[[#This Row],[Licenses Bought]])</f>
        <v>17</v>
      </c>
      <c r="P988" s="8">
        <f>Table1[[#This Row],[Upsell $ Per Non-Paying User]] * Table1[[#This Row],[Non-Paying Users]]</f>
        <v>170</v>
      </c>
      <c r="Q988">
        <f>IF(Table1[[#This Row],[Sales Month]]=MAX(Table1[Sales Month]),Table1[[#This Row],[Upsell $ Per Non-Paying User]]*Table1[[#This Row],[Non-Paying Users]],0)</f>
        <v>0</v>
      </c>
      <c r="R988" t="str" cm="1">
        <f t="array" ref="R988">_xlfn.IFS(Table1[[#This Row],[Current Upsell $]]=0," ",Table1[[#This Row],[Current Upsell $]]&gt;=400,"High",Table1[[#This Row],[Current Upsell $]]&gt;=100,"Medium",Table1[[#This Row],[Current Upsell $]]&lt;100,"Low")</f>
        <v xml:space="preserve"> </v>
      </c>
      <c r="S988" t="str">
        <f>_xlfn.CONCAT(Table1[[#This Row],[Subscription Type]]," ",Table1[[#This Row],[Upsell Priorities ]], " ",TEXT(Table1[[#This Row],[Current Upsell $]],"$#,#"))</f>
        <v>Basic   $</v>
      </c>
      <c r="T988">
        <f>COUNTIF(Table1[Sales Month],Table1[[#This Row],[Sales Month]])</f>
        <v>104</v>
      </c>
    </row>
    <row r="989" spans="1:20" x14ac:dyDescent="0.2">
      <c r="A989">
        <v>100089</v>
      </c>
      <c r="B989" t="s">
        <v>0</v>
      </c>
      <c r="D989" s="1"/>
      <c r="E989" s="1"/>
      <c r="F989">
        <v>8</v>
      </c>
      <c r="G989">
        <v>19</v>
      </c>
      <c r="H989" s="1">
        <v>44044</v>
      </c>
      <c r="I989" s="1">
        <v>44378</v>
      </c>
      <c r="J989">
        <v>11</v>
      </c>
      <c r="K989">
        <v>0</v>
      </c>
      <c r="L989" s="1">
        <v>44075</v>
      </c>
      <c r="M989">
        <v>80</v>
      </c>
      <c r="N989" s="8" cm="1">
        <f t="array" ref="N989">_xlfn.SWITCH(Table1[[#This Row],[Subscription Type]],"Basic",10,"Premium",10,"Business",25,"Enterprise",27)</f>
        <v>10</v>
      </c>
      <c r="O989" s="9">
        <f>IF(Table1[[#This Row],[Number of Users]]-Table1[[#This Row],[Licenses Bought]]&lt;0, 0, Table1[[#This Row],[Number of Users]]-Table1[[#This Row],[Licenses Bought]])</f>
        <v>11</v>
      </c>
      <c r="P989" s="8">
        <f>Table1[[#This Row],[Upsell $ Per Non-Paying User]] * Table1[[#This Row],[Non-Paying Users]]</f>
        <v>110</v>
      </c>
      <c r="Q989">
        <f>IF(Table1[[#This Row],[Sales Month]]=MAX(Table1[Sales Month]),Table1[[#This Row],[Upsell $ Per Non-Paying User]]*Table1[[#This Row],[Non-Paying Users]],0)</f>
        <v>0</v>
      </c>
      <c r="R989" t="str" cm="1">
        <f t="array" ref="R989">_xlfn.IFS(Table1[[#This Row],[Current Upsell $]]=0," ",Table1[[#This Row],[Current Upsell $]]&gt;=400,"High",Table1[[#This Row],[Current Upsell $]]&gt;=100,"Medium",Table1[[#This Row],[Current Upsell $]]&lt;100,"Low")</f>
        <v xml:space="preserve"> </v>
      </c>
      <c r="S989" t="str">
        <f>_xlfn.CONCAT(Table1[[#This Row],[Subscription Type]]," ",Table1[[#This Row],[Upsell Priorities ]], " ",TEXT(Table1[[#This Row],[Current Upsell $]],"$#,#"))</f>
        <v>Premium   $</v>
      </c>
      <c r="T989">
        <f>COUNTIF(Table1[Sales Month],Table1[[#This Row],[Sales Month]])</f>
        <v>137</v>
      </c>
    </row>
    <row r="990" spans="1:20" x14ac:dyDescent="0.2">
      <c r="A990">
        <v>100089</v>
      </c>
      <c r="B990" t="s">
        <v>0</v>
      </c>
      <c r="D990" s="1"/>
      <c r="E990" s="1"/>
      <c r="F990">
        <v>10</v>
      </c>
      <c r="G990">
        <v>18</v>
      </c>
      <c r="H990" s="1">
        <v>44044</v>
      </c>
      <c r="I990" s="1">
        <v>44378</v>
      </c>
      <c r="J990">
        <v>11</v>
      </c>
      <c r="K990">
        <v>0</v>
      </c>
      <c r="L990" s="1">
        <v>44105</v>
      </c>
      <c r="M990">
        <v>100</v>
      </c>
      <c r="N990" s="8" cm="1">
        <f t="array" ref="N990">_xlfn.SWITCH(Table1[[#This Row],[Subscription Type]],"Basic",10,"Premium",10,"Business",25,"Enterprise",27)</f>
        <v>10</v>
      </c>
      <c r="O990" s="9">
        <f>IF(Table1[[#This Row],[Number of Users]]-Table1[[#This Row],[Licenses Bought]]&lt;0, 0, Table1[[#This Row],[Number of Users]]-Table1[[#This Row],[Licenses Bought]])</f>
        <v>8</v>
      </c>
      <c r="P990" s="8">
        <f>Table1[[#This Row],[Upsell $ Per Non-Paying User]] * Table1[[#This Row],[Non-Paying Users]]</f>
        <v>80</v>
      </c>
      <c r="Q990">
        <f>IF(Table1[[#This Row],[Sales Month]]=MAX(Table1[Sales Month]),Table1[[#This Row],[Upsell $ Per Non-Paying User]]*Table1[[#This Row],[Non-Paying Users]],0)</f>
        <v>0</v>
      </c>
      <c r="R990" t="str" cm="1">
        <f t="array" ref="R990">_xlfn.IFS(Table1[[#This Row],[Current Upsell $]]=0," ",Table1[[#This Row],[Current Upsell $]]&gt;=400,"High",Table1[[#This Row],[Current Upsell $]]&gt;=100,"Medium",Table1[[#This Row],[Current Upsell $]]&lt;100,"Low")</f>
        <v xml:space="preserve"> </v>
      </c>
      <c r="S990" t="str">
        <f>_xlfn.CONCAT(Table1[[#This Row],[Subscription Type]]," ",Table1[[#This Row],[Upsell Priorities ]], " ",TEXT(Table1[[#This Row],[Current Upsell $]],"$#,#"))</f>
        <v>Premium   $</v>
      </c>
      <c r="T990">
        <f>COUNTIF(Table1[Sales Month],Table1[[#This Row],[Sales Month]])</f>
        <v>147</v>
      </c>
    </row>
    <row r="991" spans="1:20" x14ac:dyDescent="0.2">
      <c r="A991">
        <v>100089</v>
      </c>
      <c r="B991" t="s">
        <v>0</v>
      </c>
      <c r="D991" s="1"/>
      <c r="E991" s="1"/>
      <c r="F991">
        <v>14</v>
      </c>
      <c r="G991">
        <v>16</v>
      </c>
      <c r="H991" s="1">
        <v>44044</v>
      </c>
      <c r="I991" s="1">
        <v>44378</v>
      </c>
      <c r="J991">
        <v>11</v>
      </c>
      <c r="K991">
        <v>0</v>
      </c>
      <c r="L991" s="1">
        <v>44136</v>
      </c>
      <c r="M991">
        <v>140</v>
      </c>
      <c r="N991" s="8" cm="1">
        <f t="array" ref="N991">_xlfn.SWITCH(Table1[[#This Row],[Subscription Type]],"Basic",10,"Premium",10,"Business",25,"Enterprise",27)</f>
        <v>10</v>
      </c>
      <c r="O991" s="9">
        <f>IF(Table1[[#This Row],[Number of Users]]-Table1[[#This Row],[Licenses Bought]]&lt;0, 0, Table1[[#This Row],[Number of Users]]-Table1[[#This Row],[Licenses Bought]])</f>
        <v>2</v>
      </c>
      <c r="P991" s="8">
        <f>Table1[[#This Row],[Upsell $ Per Non-Paying User]] * Table1[[#This Row],[Non-Paying Users]]</f>
        <v>20</v>
      </c>
      <c r="Q991">
        <f>IF(Table1[[#This Row],[Sales Month]]=MAX(Table1[Sales Month]),Table1[[#This Row],[Upsell $ Per Non-Paying User]]*Table1[[#This Row],[Non-Paying Users]],0)</f>
        <v>0</v>
      </c>
      <c r="R991" t="str" cm="1">
        <f t="array" ref="R991">_xlfn.IFS(Table1[[#This Row],[Current Upsell $]]=0," ",Table1[[#This Row],[Current Upsell $]]&gt;=400,"High",Table1[[#This Row],[Current Upsell $]]&gt;=100,"Medium",Table1[[#This Row],[Current Upsell $]]&lt;100,"Low")</f>
        <v xml:space="preserve"> </v>
      </c>
      <c r="S991" t="str">
        <f>_xlfn.CONCAT(Table1[[#This Row],[Subscription Type]]," ",Table1[[#This Row],[Upsell Priorities ]], " ",TEXT(Table1[[#This Row],[Current Upsell $]],"$#,#"))</f>
        <v>Premium   $</v>
      </c>
      <c r="T991">
        <f>COUNTIF(Table1[Sales Month],Table1[[#This Row],[Sales Month]])</f>
        <v>146</v>
      </c>
    </row>
    <row r="992" spans="1:20" x14ac:dyDescent="0.2">
      <c r="A992">
        <v>100089</v>
      </c>
      <c r="B992" t="s">
        <v>0</v>
      </c>
      <c r="D992" s="1"/>
      <c r="E992" s="1"/>
      <c r="F992">
        <v>14</v>
      </c>
      <c r="G992">
        <v>16</v>
      </c>
      <c r="H992" s="1">
        <v>44044</v>
      </c>
      <c r="I992" s="1">
        <v>44378</v>
      </c>
      <c r="J992">
        <v>11</v>
      </c>
      <c r="K992">
        <v>0</v>
      </c>
      <c r="L992" s="1">
        <v>44166</v>
      </c>
      <c r="M992">
        <v>140</v>
      </c>
      <c r="N992" s="8" cm="1">
        <f t="array" ref="N992">_xlfn.SWITCH(Table1[[#This Row],[Subscription Type]],"Basic",10,"Premium",10,"Business",25,"Enterprise",27)</f>
        <v>10</v>
      </c>
      <c r="O992" s="9">
        <f>IF(Table1[[#This Row],[Number of Users]]-Table1[[#This Row],[Licenses Bought]]&lt;0, 0, Table1[[#This Row],[Number of Users]]-Table1[[#This Row],[Licenses Bought]])</f>
        <v>2</v>
      </c>
      <c r="P992" s="8">
        <f>Table1[[#This Row],[Upsell $ Per Non-Paying User]] * Table1[[#This Row],[Non-Paying Users]]</f>
        <v>20</v>
      </c>
      <c r="Q992">
        <f>IF(Table1[[#This Row],[Sales Month]]=MAX(Table1[Sales Month]),Table1[[#This Row],[Upsell $ Per Non-Paying User]]*Table1[[#This Row],[Non-Paying Users]],0)</f>
        <v>0</v>
      </c>
      <c r="R992" t="str" cm="1">
        <f t="array" ref="R992">_xlfn.IFS(Table1[[#This Row],[Current Upsell $]]=0," ",Table1[[#This Row],[Current Upsell $]]&gt;=400,"High",Table1[[#This Row],[Current Upsell $]]&gt;=100,"Medium",Table1[[#This Row],[Current Upsell $]]&lt;100,"Low")</f>
        <v xml:space="preserve"> </v>
      </c>
      <c r="S992" t="str">
        <f>_xlfn.CONCAT(Table1[[#This Row],[Subscription Type]]," ",Table1[[#This Row],[Upsell Priorities ]], " ",TEXT(Table1[[#This Row],[Current Upsell $]],"$#,#"))</f>
        <v>Premium   $</v>
      </c>
      <c r="T992">
        <f>COUNTIF(Table1[Sales Month],Table1[[#This Row],[Sales Month]])</f>
        <v>153</v>
      </c>
    </row>
    <row r="993" spans="1:20" x14ac:dyDescent="0.2">
      <c r="A993">
        <v>100089</v>
      </c>
      <c r="B993" t="s">
        <v>0</v>
      </c>
      <c r="D993" s="1"/>
      <c r="E993" s="1"/>
      <c r="F993">
        <v>14</v>
      </c>
      <c r="G993">
        <v>15</v>
      </c>
      <c r="H993" s="1">
        <v>44044</v>
      </c>
      <c r="I993" s="1">
        <v>44378</v>
      </c>
      <c r="J993">
        <v>11</v>
      </c>
      <c r="K993">
        <v>0</v>
      </c>
      <c r="L993" s="1">
        <v>44197</v>
      </c>
      <c r="M993">
        <v>140</v>
      </c>
      <c r="N993" s="8" cm="1">
        <f t="array" ref="N993">_xlfn.SWITCH(Table1[[#This Row],[Subscription Type]],"Basic",10,"Premium",10,"Business",25,"Enterprise",27)</f>
        <v>10</v>
      </c>
      <c r="O993" s="9">
        <f>IF(Table1[[#This Row],[Number of Users]]-Table1[[#This Row],[Licenses Bought]]&lt;0, 0, Table1[[#This Row],[Number of Users]]-Table1[[#This Row],[Licenses Bought]])</f>
        <v>1</v>
      </c>
      <c r="P993" s="8">
        <f>Table1[[#This Row],[Upsell $ Per Non-Paying User]] * Table1[[#This Row],[Non-Paying Users]]</f>
        <v>10</v>
      </c>
      <c r="Q993">
        <f>IF(Table1[[#This Row],[Sales Month]]=MAX(Table1[Sales Month]),Table1[[#This Row],[Upsell $ Per Non-Paying User]]*Table1[[#This Row],[Non-Paying Users]],0)</f>
        <v>0</v>
      </c>
      <c r="R993" t="str" cm="1">
        <f t="array" ref="R993">_xlfn.IFS(Table1[[#This Row],[Current Upsell $]]=0," ",Table1[[#This Row],[Current Upsell $]]&gt;=400,"High",Table1[[#This Row],[Current Upsell $]]&gt;=100,"Medium",Table1[[#This Row],[Current Upsell $]]&lt;100,"Low")</f>
        <v xml:space="preserve"> </v>
      </c>
      <c r="S993" t="str">
        <f>_xlfn.CONCAT(Table1[[#This Row],[Subscription Type]]," ",Table1[[#This Row],[Upsell Priorities ]], " ",TEXT(Table1[[#This Row],[Current Upsell $]],"$#,#"))</f>
        <v>Premium   $</v>
      </c>
      <c r="T993">
        <f>COUNTIF(Table1[Sales Month],Table1[[#This Row],[Sales Month]])</f>
        <v>158</v>
      </c>
    </row>
    <row r="994" spans="1:20" x14ac:dyDescent="0.2">
      <c r="A994">
        <v>100089</v>
      </c>
      <c r="B994" t="s">
        <v>0</v>
      </c>
      <c r="D994" s="1"/>
      <c r="E994" s="1"/>
      <c r="F994">
        <v>14</v>
      </c>
      <c r="G994">
        <v>18</v>
      </c>
      <c r="H994" s="1">
        <v>44044</v>
      </c>
      <c r="I994" s="1">
        <v>44378</v>
      </c>
      <c r="J994">
        <v>11</v>
      </c>
      <c r="K994">
        <v>0</v>
      </c>
      <c r="L994" s="1">
        <v>44228</v>
      </c>
      <c r="M994">
        <v>140</v>
      </c>
      <c r="N994" s="8" cm="1">
        <f t="array" ref="N994">_xlfn.SWITCH(Table1[[#This Row],[Subscription Type]],"Basic",10,"Premium",10,"Business",25,"Enterprise",27)</f>
        <v>10</v>
      </c>
      <c r="O994" s="9">
        <f>IF(Table1[[#This Row],[Number of Users]]-Table1[[#This Row],[Licenses Bought]]&lt;0, 0, Table1[[#This Row],[Number of Users]]-Table1[[#This Row],[Licenses Bought]])</f>
        <v>4</v>
      </c>
      <c r="P994" s="8">
        <f>Table1[[#This Row],[Upsell $ Per Non-Paying User]] * Table1[[#This Row],[Non-Paying Users]]</f>
        <v>40</v>
      </c>
      <c r="Q994">
        <f>IF(Table1[[#This Row],[Sales Month]]=MAX(Table1[Sales Month]),Table1[[#This Row],[Upsell $ Per Non-Paying User]]*Table1[[#This Row],[Non-Paying Users]],0)</f>
        <v>0</v>
      </c>
      <c r="R994" t="str" cm="1">
        <f t="array" ref="R994">_xlfn.IFS(Table1[[#This Row],[Current Upsell $]]=0," ",Table1[[#This Row],[Current Upsell $]]&gt;=400,"High",Table1[[#This Row],[Current Upsell $]]&gt;=100,"Medium",Table1[[#This Row],[Current Upsell $]]&lt;100,"Low")</f>
        <v xml:space="preserve"> </v>
      </c>
      <c r="S994" t="str">
        <f>_xlfn.CONCAT(Table1[[#This Row],[Subscription Type]]," ",Table1[[#This Row],[Upsell Priorities ]], " ",TEXT(Table1[[#This Row],[Current Upsell $]],"$#,#"))</f>
        <v>Premium   $</v>
      </c>
      <c r="T994">
        <f>COUNTIF(Table1[Sales Month],Table1[[#This Row],[Sales Month]])</f>
        <v>175</v>
      </c>
    </row>
    <row r="995" spans="1:20" x14ac:dyDescent="0.2">
      <c r="A995">
        <v>100089</v>
      </c>
      <c r="B995" t="s">
        <v>0</v>
      </c>
      <c r="D995" s="1"/>
      <c r="E995" s="1"/>
      <c r="F995">
        <v>14</v>
      </c>
      <c r="G995">
        <v>16</v>
      </c>
      <c r="H995" s="1">
        <v>44044</v>
      </c>
      <c r="I995" s="1">
        <v>44378</v>
      </c>
      <c r="J995">
        <v>11</v>
      </c>
      <c r="K995">
        <v>0</v>
      </c>
      <c r="L995" s="1">
        <v>44256</v>
      </c>
      <c r="M995">
        <v>140</v>
      </c>
      <c r="N995" s="8" cm="1">
        <f t="array" ref="N995">_xlfn.SWITCH(Table1[[#This Row],[Subscription Type]],"Basic",10,"Premium",10,"Business",25,"Enterprise",27)</f>
        <v>10</v>
      </c>
      <c r="O995" s="9">
        <f>IF(Table1[[#This Row],[Number of Users]]-Table1[[#This Row],[Licenses Bought]]&lt;0, 0, Table1[[#This Row],[Number of Users]]-Table1[[#This Row],[Licenses Bought]])</f>
        <v>2</v>
      </c>
      <c r="P995" s="8">
        <f>Table1[[#This Row],[Upsell $ Per Non-Paying User]] * Table1[[#This Row],[Non-Paying Users]]</f>
        <v>20</v>
      </c>
      <c r="Q995">
        <f>IF(Table1[[#This Row],[Sales Month]]=MAX(Table1[Sales Month]),Table1[[#This Row],[Upsell $ Per Non-Paying User]]*Table1[[#This Row],[Non-Paying Users]],0)</f>
        <v>0</v>
      </c>
      <c r="R995" t="str" cm="1">
        <f t="array" ref="R995">_xlfn.IFS(Table1[[#This Row],[Current Upsell $]]=0," ",Table1[[#This Row],[Current Upsell $]]&gt;=400,"High",Table1[[#This Row],[Current Upsell $]]&gt;=100,"Medium",Table1[[#This Row],[Current Upsell $]]&lt;100,"Low")</f>
        <v xml:space="preserve"> </v>
      </c>
      <c r="S995" t="str">
        <f>_xlfn.CONCAT(Table1[[#This Row],[Subscription Type]]," ",Table1[[#This Row],[Upsell Priorities ]], " ",TEXT(Table1[[#This Row],[Current Upsell $]],"$#,#"))</f>
        <v>Premium   $</v>
      </c>
      <c r="T995">
        <f>COUNTIF(Table1[Sales Month],Table1[[#This Row],[Sales Month]])</f>
        <v>194</v>
      </c>
    </row>
    <row r="996" spans="1:20" x14ac:dyDescent="0.2">
      <c r="A996">
        <v>100089</v>
      </c>
      <c r="B996" t="s">
        <v>0</v>
      </c>
      <c r="D996" s="1"/>
      <c r="E996" s="1"/>
      <c r="F996">
        <v>14</v>
      </c>
      <c r="G996">
        <v>18</v>
      </c>
      <c r="H996" s="1">
        <v>44044</v>
      </c>
      <c r="I996" s="1">
        <v>44378</v>
      </c>
      <c r="J996">
        <v>11</v>
      </c>
      <c r="K996">
        <v>0</v>
      </c>
      <c r="L996" s="1">
        <v>44287</v>
      </c>
      <c r="M996">
        <v>140</v>
      </c>
      <c r="N996" s="8" cm="1">
        <f t="array" ref="N996">_xlfn.SWITCH(Table1[[#This Row],[Subscription Type]],"Basic",10,"Premium",10,"Business",25,"Enterprise",27)</f>
        <v>10</v>
      </c>
      <c r="O996" s="9">
        <f>IF(Table1[[#This Row],[Number of Users]]-Table1[[#This Row],[Licenses Bought]]&lt;0, 0, Table1[[#This Row],[Number of Users]]-Table1[[#This Row],[Licenses Bought]])</f>
        <v>4</v>
      </c>
      <c r="P996" s="8">
        <f>Table1[[#This Row],[Upsell $ Per Non-Paying User]] * Table1[[#This Row],[Non-Paying Users]]</f>
        <v>40</v>
      </c>
      <c r="Q996">
        <f>IF(Table1[[#This Row],[Sales Month]]=MAX(Table1[Sales Month]),Table1[[#This Row],[Upsell $ Per Non-Paying User]]*Table1[[#This Row],[Non-Paying Users]],0)</f>
        <v>0</v>
      </c>
      <c r="R996" t="str" cm="1">
        <f t="array" ref="R996">_xlfn.IFS(Table1[[#This Row],[Current Upsell $]]=0," ",Table1[[#This Row],[Current Upsell $]]&gt;=400,"High",Table1[[#This Row],[Current Upsell $]]&gt;=100,"Medium",Table1[[#This Row],[Current Upsell $]]&lt;100,"Low")</f>
        <v xml:space="preserve"> </v>
      </c>
      <c r="S996" t="str">
        <f>_xlfn.CONCAT(Table1[[#This Row],[Subscription Type]]," ",Table1[[#This Row],[Upsell Priorities ]], " ",TEXT(Table1[[#This Row],[Current Upsell $]],"$#,#"))</f>
        <v>Premium   $</v>
      </c>
      <c r="T996">
        <f>COUNTIF(Table1[Sales Month],Table1[[#This Row],[Sales Month]])</f>
        <v>208</v>
      </c>
    </row>
    <row r="997" spans="1:20" x14ac:dyDescent="0.2">
      <c r="A997">
        <v>100089</v>
      </c>
      <c r="B997" t="s">
        <v>0</v>
      </c>
      <c r="D997" s="1"/>
      <c r="E997" s="1"/>
      <c r="F997">
        <v>14</v>
      </c>
      <c r="G997">
        <v>18</v>
      </c>
      <c r="H997" s="1">
        <v>44044</v>
      </c>
      <c r="I997" s="1">
        <v>44378</v>
      </c>
      <c r="J997">
        <v>11</v>
      </c>
      <c r="K997">
        <v>0</v>
      </c>
      <c r="L997" s="1">
        <v>44317</v>
      </c>
      <c r="M997">
        <v>140</v>
      </c>
      <c r="N997" s="8" cm="1">
        <f t="array" ref="N997">_xlfn.SWITCH(Table1[[#This Row],[Subscription Type]],"Basic",10,"Premium",10,"Business",25,"Enterprise",27)</f>
        <v>10</v>
      </c>
      <c r="O997" s="9">
        <f>IF(Table1[[#This Row],[Number of Users]]-Table1[[#This Row],[Licenses Bought]]&lt;0, 0, Table1[[#This Row],[Number of Users]]-Table1[[#This Row],[Licenses Bought]])</f>
        <v>4</v>
      </c>
      <c r="P997" s="8">
        <f>Table1[[#This Row],[Upsell $ Per Non-Paying User]] * Table1[[#This Row],[Non-Paying Users]]</f>
        <v>40</v>
      </c>
      <c r="Q997">
        <f>IF(Table1[[#This Row],[Sales Month]]=MAX(Table1[Sales Month]),Table1[[#This Row],[Upsell $ Per Non-Paying User]]*Table1[[#This Row],[Non-Paying Users]],0)</f>
        <v>0</v>
      </c>
      <c r="R997" t="str" cm="1">
        <f t="array" ref="R997">_xlfn.IFS(Table1[[#This Row],[Current Upsell $]]=0," ",Table1[[#This Row],[Current Upsell $]]&gt;=400,"High",Table1[[#This Row],[Current Upsell $]]&gt;=100,"Medium",Table1[[#This Row],[Current Upsell $]]&lt;100,"Low")</f>
        <v xml:space="preserve"> </v>
      </c>
      <c r="S997" t="str">
        <f>_xlfn.CONCAT(Table1[[#This Row],[Subscription Type]]," ",Table1[[#This Row],[Upsell Priorities ]], " ",TEXT(Table1[[#This Row],[Current Upsell $]],"$#,#"))</f>
        <v>Premium   $</v>
      </c>
      <c r="T997">
        <f>COUNTIF(Table1[Sales Month],Table1[[#This Row],[Sales Month]])</f>
        <v>249</v>
      </c>
    </row>
    <row r="998" spans="1:20" x14ac:dyDescent="0.2">
      <c r="A998">
        <v>100089</v>
      </c>
      <c r="B998" t="s">
        <v>0</v>
      </c>
      <c r="D998" s="1"/>
      <c r="E998" s="1"/>
      <c r="F998">
        <v>14</v>
      </c>
      <c r="G998">
        <v>17</v>
      </c>
      <c r="H998" s="1">
        <v>44044</v>
      </c>
      <c r="I998" s="1">
        <v>44378</v>
      </c>
      <c r="J998">
        <v>11</v>
      </c>
      <c r="K998">
        <v>0</v>
      </c>
      <c r="L998" s="1">
        <v>44348</v>
      </c>
      <c r="M998">
        <v>140</v>
      </c>
      <c r="N998" s="8" cm="1">
        <f t="array" ref="N998">_xlfn.SWITCH(Table1[[#This Row],[Subscription Type]],"Basic",10,"Premium",10,"Business",25,"Enterprise",27)</f>
        <v>10</v>
      </c>
      <c r="O998" s="9">
        <f>IF(Table1[[#This Row],[Number of Users]]-Table1[[#This Row],[Licenses Bought]]&lt;0, 0, Table1[[#This Row],[Number of Users]]-Table1[[#This Row],[Licenses Bought]])</f>
        <v>3</v>
      </c>
      <c r="P998" s="8">
        <f>Table1[[#This Row],[Upsell $ Per Non-Paying User]] * Table1[[#This Row],[Non-Paying Users]]</f>
        <v>30</v>
      </c>
      <c r="Q998">
        <f>IF(Table1[[#This Row],[Sales Month]]=MAX(Table1[Sales Month]),Table1[[#This Row],[Upsell $ Per Non-Paying User]]*Table1[[#This Row],[Non-Paying Users]],0)</f>
        <v>30</v>
      </c>
      <c r="R998" t="str" cm="1">
        <f t="array" ref="R998">_xlfn.IFS(Table1[[#This Row],[Current Upsell $]]=0," ",Table1[[#This Row],[Current Upsell $]]&gt;=400,"High",Table1[[#This Row],[Current Upsell $]]&gt;=100,"Medium",Table1[[#This Row],[Current Upsell $]]&lt;100,"Low")</f>
        <v>Low</v>
      </c>
      <c r="S998" t="str">
        <f>_xlfn.CONCAT(Table1[[#This Row],[Subscription Type]]," ",Table1[[#This Row],[Upsell Priorities ]], " ",TEXT(Table1[[#This Row],[Current Upsell $]],"$#,#"))</f>
        <v>Premium Low $30</v>
      </c>
      <c r="T998">
        <f>COUNTIF(Table1[Sales Month],Table1[[#This Row],[Sales Month]])</f>
        <v>307</v>
      </c>
    </row>
    <row r="999" spans="1:20" x14ac:dyDescent="0.2">
      <c r="A999">
        <v>100090</v>
      </c>
      <c r="B999" t="s">
        <v>3</v>
      </c>
      <c r="F999">
        <v>0</v>
      </c>
      <c r="G999">
        <v>12</v>
      </c>
      <c r="H999" s="1">
        <v>44044</v>
      </c>
      <c r="I999" s="1">
        <v>44075</v>
      </c>
      <c r="J999">
        <v>1</v>
      </c>
      <c r="K999">
        <v>9</v>
      </c>
      <c r="L999" s="1">
        <v>44044</v>
      </c>
      <c r="M999">
        <v>0</v>
      </c>
      <c r="N999" s="8" cm="1">
        <f t="array" ref="N999">_xlfn.SWITCH(Table1[[#This Row],[Subscription Type]],"Basic",10,"Premium",10,"Business",25,"Enterprise",27)</f>
        <v>10</v>
      </c>
      <c r="O999" s="9">
        <f>IF(Table1[[#This Row],[Number of Users]]-Table1[[#This Row],[Licenses Bought]]&lt;0, 0, Table1[[#This Row],[Number of Users]]-Table1[[#This Row],[Licenses Bought]])</f>
        <v>12</v>
      </c>
      <c r="P999" s="8">
        <f>Table1[[#This Row],[Upsell $ Per Non-Paying User]] * Table1[[#This Row],[Non-Paying Users]]</f>
        <v>120</v>
      </c>
      <c r="Q999">
        <f>IF(Table1[[#This Row],[Sales Month]]=MAX(Table1[Sales Month]),Table1[[#This Row],[Upsell $ Per Non-Paying User]]*Table1[[#This Row],[Non-Paying Users]],0)</f>
        <v>0</v>
      </c>
      <c r="R999" t="str" cm="1">
        <f t="array" ref="R999">_xlfn.IFS(Table1[[#This Row],[Current Upsell $]]=0," ",Table1[[#This Row],[Current Upsell $]]&gt;=400,"High",Table1[[#This Row],[Current Upsell $]]&gt;=100,"Medium",Table1[[#This Row],[Current Upsell $]]&lt;100,"Low")</f>
        <v xml:space="preserve"> </v>
      </c>
      <c r="S999" t="str">
        <f>_xlfn.CONCAT(Table1[[#This Row],[Subscription Type]]," ",Table1[[#This Row],[Upsell Priorities ]], " ",TEXT(Table1[[#This Row],[Current Upsell $]],"$#,#"))</f>
        <v>Basic   $</v>
      </c>
      <c r="T999">
        <f>COUNTIF(Table1[Sales Month],Table1[[#This Row],[Sales Month]])</f>
        <v>104</v>
      </c>
    </row>
    <row r="1000" spans="1:20" x14ac:dyDescent="0.2">
      <c r="A1000">
        <v>100090</v>
      </c>
      <c r="B1000" t="s">
        <v>3</v>
      </c>
      <c r="F1000">
        <v>0</v>
      </c>
      <c r="G1000">
        <v>9</v>
      </c>
      <c r="H1000" s="1">
        <v>44044</v>
      </c>
      <c r="I1000" s="1">
        <v>44075</v>
      </c>
      <c r="J1000">
        <v>1</v>
      </c>
      <c r="K1000">
        <v>9</v>
      </c>
      <c r="L1000" s="1">
        <v>44075</v>
      </c>
      <c r="M1000">
        <v>0</v>
      </c>
      <c r="N1000" s="8" cm="1">
        <f t="array" ref="N1000">_xlfn.SWITCH(Table1[[#This Row],[Subscription Type]],"Basic",10,"Premium",10,"Business",25,"Enterprise",27)</f>
        <v>10</v>
      </c>
      <c r="O1000" s="9">
        <f>IF(Table1[[#This Row],[Number of Users]]-Table1[[#This Row],[Licenses Bought]]&lt;0, 0, Table1[[#This Row],[Number of Users]]-Table1[[#This Row],[Licenses Bought]])</f>
        <v>9</v>
      </c>
      <c r="P1000" s="8">
        <f>Table1[[#This Row],[Upsell $ Per Non-Paying User]] * Table1[[#This Row],[Non-Paying Users]]</f>
        <v>90</v>
      </c>
      <c r="Q1000">
        <f>IF(Table1[[#This Row],[Sales Month]]=MAX(Table1[Sales Month]),Table1[[#This Row],[Upsell $ Per Non-Paying User]]*Table1[[#This Row],[Non-Paying Users]],0)</f>
        <v>0</v>
      </c>
      <c r="R1000" t="str" cm="1">
        <f t="array" ref="R1000">_xlfn.IFS(Table1[[#This Row],[Current Upsell $]]=0," ",Table1[[#This Row],[Current Upsell $]]&gt;=400,"High",Table1[[#This Row],[Current Upsell $]]&gt;=100,"Medium",Table1[[#This Row],[Current Upsell $]]&lt;100,"Low")</f>
        <v xml:space="preserve"> </v>
      </c>
      <c r="S1000" t="str">
        <f>_xlfn.CONCAT(Table1[[#This Row],[Subscription Type]]," ",Table1[[#This Row],[Upsell Priorities ]], " ",TEXT(Table1[[#This Row],[Current Upsell $]],"$#,#"))</f>
        <v>Basic   $</v>
      </c>
      <c r="T1000">
        <f>COUNTIF(Table1[Sales Month],Table1[[#This Row],[Sales Month]])</f>
        <v>137</v>
      </c>
    </row>
    <row r="1001" spans="1:20" x14ac:dyDescent="0.2">
      <c r="A1001">
        <v>100091</v>
      </c>
      <c r="B1001" t="s">
        <v>3</v>
      </c>
      <c r="F1001">
        <v>0</v>
      </c>
      <c r="G1001">
        <v>8</v>
      </c>
      <c r="H1001" s="1">
        <v>44044</v>
      </c>
      <c r="I1001" s="1">
        <v>44378</v>
      </c>
      <c r="J1001">
        <v>11</v>
      </c>
      <c r="K1001">
        <v>0</v>
      </c>
      <c r="L1001" s="1">
        <v>44044</v>
      </c>
      <c r="M1001">
        <v>0</v>
      </c>
      <c r="N1001" s="8" cm="1">
        <f t="array" ref="N1001">_xlfn.SWITCH(Table1[[#This Row],[Subscription Type]],"Basic",10,"Premium",10,"Business",25,"Enterprise",27)</f>
        <v>10</v>
      </c>
      <c r="O1001" s="9">
        <f>IF(Table1[[#This Row],[Number of Users]]-Table1[[#This Row],[Licenses Bought]]&lt;0, 0, Table1[[#This Row],[Number of Users]]-Table1[[#This Row],[Licenses Bought]])</f>
        <v>8</v>
      </c>
      <c r="P1001" s="8">
        <f>Table1[[#This Row],[Upsell $ Per Non-Paying User]] * Table1[[#This Row],[Non-Paying Users]]</f>
        <v>80</v>
      </c>
      <c r="Q1001">
        <f>IF(Table1[[#This Row],[Sales Month]]=MAX(Table1[Sales Month]),Table1[[#This Row],[Upsell $ Per Non-Paying User]]*Table1[[#This Row],[Non-Paying Users]],0)</f>
        <v>0</v>
      </c>
      <c r="R1001" t="str" cm="1">
        <f t="array" ref="R1001">_xlfn.IFS(Table1[[#This Row],[Current Upsell $]]=0," ",Table1[[#This Row],[Current Upsell $]]&gt;=400,"High",Table1[[#This Row],[Current Upsell $]]&gt;=100,"Medium",Table1[[#This Row],[Current Upsell $]]&lt;100,"Low")</f>
        <v xml:space="preserve"> </v>
      </c>
      <c r="S1001" t="str">
        <f>_xlfn.CONCAT(Table1[[#This Row],[Subscription Type]]," ",Table1[[#This Row],[Upsell Priorities ]], " ",TEXT(Table1[[#This Row],[Current Upsell $]],"$#,#"))</f>
        <v>Basic   $</v>
      </c>
      <c r="T1001">
        <f>COUNTIF(Table1[Sales Month],Table1[[#This Row],[Sales Month]])</f>
        <v>104</v>
      </c>
    </row>
    <row r="1002" spans="1:20" x14ac:dyDescent="0.2">
      <c r="A1002">
        <v>100091</v>
      </c>
      <c r="B1002" t="s">
        <v>3</v>
      </c>
      <c r="F1002">
        <v>0</v>
      </c>
      <c r="G1002">
        <v>10</v>
      </c>
      <c r="H1002" s="1">
        <v>44044</v>
      </c>
      <c r="I1002" s="1">
        <v>44378</v>
      </c>
      <c r="J1002">
        <v>11</v>
      </c>
      <c r="K1002">
        <v>0</v>
      </c>
      <c r="L1002" s="1">
        <v>44075</v>
      </c>
      <c r="M1002">
        <v>0</v>
      </c>
      <c r="N1002" s="8" cm="1">
        <f t="array" ref="N1002">_xlfn.SWITCH(Table1[[#This Row],[Subscription Type]],"Basic",10,"Premium",10,"Business",25,"Enterprise",27)</f>
        <v>10</v>
      </c>
      <c r="O1002" s="9">
        <f>IF(Table1[[#This Row],[Number of Users]]-Table1[[#This Row],[Licenses Bought]]&lt;0, 0, Table1[[#This Row],[Number of Users]]-Table1[[#This Row],[Licenses Bought]])</f>
        <v>10</v>
      </c>
      <c r="P1002" s="8">
        <f>Table1[[#This Row],[Upsell $ Per Non-Paying User]] * Table1[[#This Row],[Non-Paying Users]]</f>
        <v>100</v>
      </c>
      <c r="Q1002">
        <f>IF(Table1[[#This Row],[Sales Month]]=MAX(Table1[Sales Month]),Table1[[#This Row],[Upsell $ Per Non-Paying User]]*Table1[[#This Row],[Non-Paying Users]],0)</f>
        <v>0</v>
      </c>
      <c r="R1002" t="str" cm="1">
        <f t="array" ref="R1002">_xlfn.IFS(Table1[[#This Row],[Current Upsell $]]=0," ",Table1[[#This Row],[Current Upsell $]]&gt;=400,"High",Table1[[#This Row],[Current Upsell $]]&gt;=100,"Medium",Table1[[#This Row],[Current Upsell $]]&lt;100,"Low")</f>
        <v xml:space="preserve"> </v>
      </c>
      <c r="S1002" t="str">
        <f>_xlfn.CONCAT(Table1[[#This Row],[Subscription Type]]," ",Table1[[#This Row],[Upsell Priorities ]], " ",TEXT(Table1[[#This Row],[Current Upsell $]],"$#,#"))</f>
        <v>Basic   $</v>
      </c>
      <c r="T1002">
        <f>COUNTIF(Table1[Sales Month],Table1[[#This Row],[Sales Month]])</f>
        <v>137</v>
      </c>
    </row>
    <row r="1003" spans="1:20" x14ac:dyDescent="0.2">
      <c r="A1003">
        <v>100091</v>
      </c>
      <c r="B1003" t="s">
        <v>3</v>
      </c>
      <c r="F1003">
        <v>0</v>
      </c>
      <c r="G1003">
        <v>10</v>
      </c>
      <c r="H1003" s="1">
        <v>44044</v>
      </c>
      <c r="I1003" s="1">
        <v>44378</v>
      </c>
      <c r="J1003">
        <v>11</v>
      </c>
      <c r="K1003">
        <v>0</v>
      </c>
      <c r="L1003" s="1">
        <v>44105</v>
      </c>
      <c r="M1003">
        <v>0</v>
      </c>
      <c r="N1003" s="8" cm="1">
        <f t="array" ref="N1003">_xlfn.SWITCH(Table1[[#This Row],[Subscription Type]],"Basic",10,"Premium",10,"Business",25,"Enterprise",27)</f>
        <v>10</v>
      </c>
      <c r="O1003" s="9">
        <f>IF(Table1[[#This Row],[Number of Users]]-Table1[[#This Row],[Licenses Bought]]&lt;0, 0, Table1[[#This Row],[Number of Users]]-Table1[[#This Row],[Licenses Bought]])</f>
        <v>10</v>
      </c>
      <c r="P1003" s="8">
        <f>Table1[[#This Row],[Upsell $ Per Non-Paying User]] * Table1[[#This Row],[Non-Paying Users]]</f>
        <v>100</v>
      </c>
      <c r="Q1003">
        <f>IF(Table1[[#This Row],[Sales Month]]=MAX(Table1[Sales Month]),Table1[[#This Row],[Upsell $ Per Non-Paying User]]*Table1[[#This Row],[Non-Paying Users]],0)</f>
        <v>0</v>
      </c>
      <c r="R1003" t="str" cm="1">
        <f t="array" ref="R1003">_xlfn.IFS(Table1[[#This Row],[Current Upsell $]]=0," ",Table1[[#This Row],[Current Upsell $]]&gt;=400,"High",Table1[[#This Row],[Current Upsell $]]&gt;=100,"Medium",Table1[[#This Row],[Current Upsell $]]&lt;100,"Low")</f>
        <v xml:space="preserve"> </v>
      </c>
      <c r="S1003" t="str">
        <f>_xlfn.CONCAT(Table1[[#This Row],[Subscription Type]]," ",Table1[[#This Row],[Upsell Priorities ]], " ",TEXT(Table1[[#This Row],[Current Upsell $]],"$#,#"))</f>
        <v>Basic   $</v>
      </c>
      <c r="T1003">
        <f>COUNTIF(Table1[Sales Month],Table1[[#This Row],[Sales Month]])</f>
        <v>147</v>
      </c>
    </row>
    <row r="1004" spans="1:20" x14ac:dyDescent="0.2">
      <c r="A1004">
        <v>100091</v>
      </c>
      <c r="B1004" t="s">
        <v>3</v>
      </c>
      <c r="F1004">
        <v>0</v>
      </c>
      <c r="G1004">
        <v>9</v>
      </c>
      <c r="H1004" s="1">
        <v>44044</v>
      </c>
      <c r="I1004" s="1">
        <v>44378</v>
      </c>
      <c r="J1004">
        <v>11</v>
      </c>
      <c r="K1004">
        <v>0</v>
      </c>
      <c r="L1004" s="1">
        <v>44136</v>
      </c>
      <c r="M1004">
        <v>0</v>
      </c>
      <c r="N1004" s="8" cm="1">
        <f t="array" ref="N1004">_xlfn.SWITCH(Table1[[#This Row],[Subscription Type]],"Basic",10,"Premium",10,"Business",25,"Enterprise",27)</f>
        <v>10</v>
      </c>
      <c r="O1004" s="9">
        <f>IF(Table1[[#This Row],[Number of Users]]-Table1[[#This Row],[Licenses Bought]]&lt;0, 0, Table1[[#This Row],[Number of Users]]-Table1[[#This Row],[Licenses Bought]])</f>
        <v>9</v>
      </c>
      <c r="P1004" s="8">
        <f>Table1[[#This Row],[Upsell $ Per Non-Paying User]] * Table1[[#This Row],[Non-Paying Users]]</f>
        <v>90</v>
      </c>
      <c r="Q1004">
        <f>IF(Table1[[#This Row],[Sales Month]]=MAX(Table1[Sales Month]),Table1[[#This Row],[Upsell $ Per Non-Paying User]]*Table1[[#This Row],[Non-Paying Users]],0)</f>
        <v>0</v>
      </c>
      <c r="R1004" t="str" cm="1">
        <f t="array" ref="R1004">_xlfn.IFS(Table1[[#This Row],[Current Upsell $]]=0," ",Table1[[#This Row],[Current Upsell $]]&gt;=400,"High",Table1[[#This Row],[Current Upsell $]]&gt;=100,"Medium",Table1[[#This Row],[Current Upsell $]]&lt;100,"Low")</f>
        <v xml:space="preserve"> </v>
      </c>
      <c r="S1004" t="str">
        <f>_xlfn.CONCAT(Table1[[#This Row],[Subscription Type]]," ",Table1[[#This Row],[Upsell Priorities ]], " ",TEXT(Table1[[#This Row],[Current Upsell $]],"$#,#"))</f>
        <v>Basic   $</v>
      </c>
      <c r="T1004">
        <f>COUNTIF(Table1[Sales Month],Table1[[#This Row],[Sales Month]])</f>
        <v>146</v>
      </c>
    </row>
    <row r="1005" spans="1:20" x14ac:dyDescent="0.2">
      <c r="A1005">
        <v>100091</v>
      </c>
      <c r="B1005" t="s">
        <v>3</v>
      </c>
      <c r="F1005">
        <v>0</v>
      </c>
      <c r="G1005">
        <v>8</v>
      </c>
      <c r="H1005" s="1">
        <v>44044</v>
      </c>
      <c r="I1005" s="1">
        <v>44378</v>
      </c>
      <c r="J1005">
        <v>11</v>
      </c>
      <c r="K1005">
        <v>0</v>
      </c>
      <c r="L1005" s="1">
        <v>44166</v>
      </c>
      <c r="M1005">
        <v>0</v>
      </c>
      <c r="N1005" s="8" cm="1">
        <f t="array" ref="N1005">_xlfn.SWITCH(Table1[[#This Row],[Subscription Type]],"Basic",10,"Premium",10,"Business",25,"Enterprise",27)</f>
        <v>10</v>
      </c>
      <c r="O1005" s="9">
        <f>IF(Table1[[#This Row],[Number of Users]]-Table1[[#This Row],[Licenses Bought]]&lt;0, 0, Table1[[#This Row],[Number of Users]]-Table1[[#This Row],[Licenses Bought]])</f>
        <v>8</v>
      </c>
      <c r="P1005" s="8">
        <f>Table1[[#This Row],[Upsell $ Per Non-Paying User]] * Table1[[#This Row],[Non-Paying Users]]</f>
        <v>80</v>
      </c>
      <c r="Q1005">
        <f>IF(Table1[[#This Row],[Sales Month]]=MAX(Table1[Sales Month]),Table1[[#This Row],[Upsell $ Per Non-Paying User]]*Table1[[#This Row],[Non-Paying Users]],0)</f>
        <v>0</v>
      </c>
      <c r="R1005" t="str" cm="1">
        <f t="array" ref="R1005">_xlfn.IFS(Table1[[#This Row],[Current Upsell $]]=0," ",Table1[[#This Row],[Current Upsell $]]&gt;=400,"High",Table1[[#This Row],[Current Upsell $]]&gt;=100,"Medium",Table1[[#This Row],[Current Upsell $]]&lt;100,"Low")</f>
        <v xml:space="preserve"> </v>
      </c>
      <c r="S1005" t="str">
        <f>_xlfn.CONCAT(Table1[[#This Row],[Subscription Type]]," ",Table1[[#This Row],[Upsell Priorities ]], " ",TEXT(Table1[[#This Row],[Current Upsell $]],"$#,#"))</f>
        <v>Basic   $</v>
      </c>
      <c r="T1005">
        <f>COUNTIF(Table1[Sales Month],Table1[[#This Row],[Sales Month]])</f>
        <v>153</v>
      </c>
    </row>
    <row r="1006" spans="1:20" x14ac:dyDescent="0.2">
      <c r="A1006">
        <v>100091</v>
      </c>
      <c r="B1006" t="s">
        <v>3</v>
      </c>
      <c r="F1006">
        <v>0</v>
      </c>
      <c r="G1006">
        <v>8</v>
      </c>
      <c r="H1006" s="1">
        <v>44044</v>
      </c>
      <c r="I1006" s="1">
        <v>44378</v>
      </c>
      <c r="J1006">
        <v>11</v>
      </c>
      <c r="K1006">
        <v>0</v>
      </c>
      <c r="L1006" s="1">
        <v>44197</v>
      </c>
      <c r="M1006">
        <v>0</v>
      </c>
      <c r="N1006" s="8" cm="1">
        <f t="array" ref="N1006">_xlfn.SWITCH(Table1[[#This Row],[Subscription Type]],"Basic",10,"Premium",10,"Business",25,"Enterprise",27)</f>
        <v>10</v>
      </c>
      <c r="O1006" s="9">
        <f>IF(Table1[[#This Row],[Number of Users]]-Table1[[#This Row],[Licenses Bought]]&lt;0, 0, Table1[[#This Row],[Number of Users]]-Table1[[#This Row],[Licenses Bought]])</f>
        <v>8</v>
      </c>
      <c r="P1006" s="8">
        <f>Table1[[#This Row],[Upsell $ Per Non-Paying User]] * Table1[[#This Row],[Non-Paying Users]]</f>
        <v>80</v>
      </c>
      <c r="Q1006">
        <f>IF(Table1[[#This Row],[Sales Month]]=MAX(Table1[Sales Month]),Table1[[#This Row],[Upsell $ Per Non-Paying User]]*Table1[[#This Row],[Non-Paying Users]],0)</f>
        <v>0</v>
      </c>
      <c r="R1006" t="str" cm="1">
        <f t="array" ref="R1006">_xlfn.IFS(Table1[[#This Row],[Current Upsell $]]=0," ",Table1[[#This Row],[Current Upsell $]]&gt;=400,"High",Table1[[#This Row],[Current Upsell $]]&gt;=100,"Medium",Table1[[#This Row],[Current Upsell $]]&lt;100,"Low")</f>
        <v xml:space="preserve"> </v>
      </c>
      <c r="S1006" t="str">
        <f>_xlfn.CONCAT(Table1[[#This Row],[Subscription Type]]," ",Table1[[#This Row],[Upsell Priorities ]], " ",TEXT(Table1[[#This Row],[Current Upsell $]],"$#,#"))</f>
        <v>Basic   $</v>
      </c>
      <c r="T1006">
        <f>COUNTIF(Table1[Sales Month],Table1[[#This Row],[Sales Month]])</f>
        <v>158</v>
      </c>
    </row>
    <row r="1007" spans="1:20" x14ac:dyDescent="0.2">
      <c r="A1007">
        <v>100091</v>
      </c>
      <c r="B1007" t="s">
        <v>3</v>
      </c>
      <c r="F1007">
        <v>0</v>
      </c>
      <c r="G1007">
        <v>8</v>
      </c>
      <c r="H1007" s="1">
        <v>44044</v>
      </c>
      <c r="I1007" s="1">
        <v>44378</v>
      </c>
      <c r="J1007">
        <v>11</v>
      </c>
      <c r="K1007">
        <v>0</v>
      </c>
      <c r="L1007" s="1">
        <v>44228</v>
      </c>
      <c r="M1007">
        <v>0</v>
      </c>
      <c r="N1007" s="8" cm="1">
        <f t="array" ref="N1007">_xlfn.SWITCH(Table1[[#This Row],[Subscription Type]],"Basic",10,"Premium",10,"Business",25,"Enterprise",27)</f>
        <v>10</v>
      </c>
      <c r="O1007" s="9">
        <f>IF(Table1[[#This Row],[Number of Users]]-Table1[[#This Row],[Licenses Bought]]&lt;0, 0, Table1[[#This Row],[Number of Users]]-Table1[[#This Row],[Licenses Bought]])</f>
        <v>8</v>
      </c>
      <c r="P1007" s="8">
        <f>Table1[[#This Row],[Upsell $ Per Non-Paying User]] * Table1[[#This Row],[Non-Paying Users]]</f>
        <v>80</v>
      </c>
      <c r="Q1007">
        <f>IF(Table1[[#This Row],[Sales Month]]=MAX(Table1[Sales Month]),Table1[[#This Row],[Upsell $ Per Non-Paying User]]*Table1[[#This Row],[Non-Paying Users]],0)</f>
        <v>0</v>
      </c>
      <c r="R1007" t="str" cm="1">
        <f t="array" ref="R1007">_xlfn.IFS(Table1[[#This Row],[Current Upsell $]]=0," ",Table1[[#This Row],[Current Upsell $]]&gt;=400,"High",Table1[[#This Row],[Current Upsell $]]&gt;=100,"Medium",Table1[[#This Row],[Current Upsell $]]&lt;100,"Low")</f>
        <v xml:space="preserve"> </v>
      </c>
      <c r="S1007" t="str">
        <f>_xlfn.CONCAT(Table1[[#This Row],[Subscription Type]]," ",Table1[[#This Row],[Upsell Priorities ]], " ",TEXT(Table1[[#This Row],[Current Upsell $]],"$#,#"))</f>
        <v>Basic   $</v>
      </c>
      <c r="T1007">
        <f>COUNTIF(Table1[Sales Month],Table1[[#This Row],[Sales Month]])</f>
        <v>175</v>
      </c>
    </row>
    <row r="1008" spans="1:20" x14ac:dyDescent="0.2">
      <c r="A1008">
        <v>100091</v>
      </c>
      <c r="B1008" t="s">
        <v>3</v>
      </c>
      <c r="F1008">
        <v>0</v>
      </c>
      <c r="G1008">
        <v>11</v>
      </c>
      <c r="H1008" s="1">
        <v>44044</v>
      </c>
      <c r="I1008" s="1">
        <v>44378</v>
      </c>
      <c r="J1008">
        <v>11</v>
      </c>
      <c r="K1008">
        <v>0</v>
      </c>
      <c r="L1008" s="1">
        <v>44256</v>
      </c>
      <c r="M1008">
        <v>0</v>
      </c>
      <c r="N1008" s="8" cm="1">
        <f t="array" ref="N1008">_xlfn.SWITCH(Table1[[#This Row],[Subscription Type]],"Basic",10,"Premium",10,"Business",25,"Enterprise",27)</f>
        <v>10</v>
      </c>
      <c r="O1008" s="9">
        <f>IF(Table1[[#This Row],[Number of Users]]-Table1[[#This Row],[Licenses Bought]]&lt;0, 0, Table1[[#This Row],[Number of Users]]-Table1[[#This Row],[Licenses Bought]])</f>
        <v>11</v>
      </c>
      <c r="P1008" s="8">
        <f>Table1[[#This Row],[Upsell $ Per Non-Paying User]] * Table1[[#This Row],[Non-Paying Users]]</f>
        <v>110</v>
      </c>
      <c r="Q1008">
        <f>IF(Table1[[#This Row],[Sales Month]]=MAX(Table1[Sales Month]),Table1[[#This Row],[Upsell $ Per Non-Paying User]]*Table1[[#This Row],[Non-Paying Users]],0)</f>
        <v>0</v>
      </c>
      <c r="R1008" t="str" cm="1">
        <f t="array" ref="R1008">_xlfn.IFS(Table1[[#This Row],[Current Upsell $]]=0," ",Table1[[#This Row],[Current Upsell $]]&gt;=400,"High",Table1[[#This Row],[Current Upsell $]]&gt;=100,"Medium",Table1[[#This Row],[Current Upsell $]]&lt;100,"Low")</f>
        <v xml:space="preserve"> </v>
      </c>
      <c r="S1008" t="str">
        <f>_xlfn.CONCAT(Table1[[#This Row],[Subscription Type]]," ",Table1[[#This Row],[Upsell Priorities ]], " ",TEXT(Table1[[#This Row],[Current Upsell $]],"$#,#"))</f>
        <v>Basic   $</v>
      </c>
      <c r="T1008">
        <f>COUNTIF(Table1[Sales Month],Table1[[#This Row],[Sales Month]])</f>
        <v>194</v>
      </c>
    </row>
    <row r="1009" spans="1:20" x14ac:dyDescent="0.2">
      <c r="A1009">
        <v>100091</v>
      </c>
      <c r="B1009" t="s">
        <v>3</v>
      </c>
      <c r="F1009">
        <v>0</v>
      </c>
      <c r="G1009">
        <v>10</v>
      </c>
      <c r="H1009" s="1">
        <v>44044</v>
      </c>
      <c r="I1009" s="1">
        <v>44378</v>
      </c>
      <c r="J1009">
        <v>11</v>
      </c>
      <c r="K1009">
        <v>0</v>
      </c>
      <c r="L1009" s="1">
        <v>44287</v>
      </c>
      <c r="M1009">
        <v>0</v>
      </c>
      <c r="N1009" s="8" cm="1">
        <f t="array" ref="N1009">_xlfn.SWITCH(Table1[[#This Row],[Subscription Type]],"Basic",10,"Premium",10,"Business",25,"Enterprise",27)</f>
        <v>10</v>
      </c>
      <c r="O1009" s="9">
        <f>IF(Table1[[#This Row],[Number of Users]]-Table1[[#This Row],[Licenses Bought]]&lt;0, 0, Table1[[#This Row],[Number of Users]]-Table1[[#This Row],[Licenses Bought]])</f>
        <v>10</v>
      </c>
      <c r="P1009" s="8">
        <f>Table1[[#This Row],[Upsell $ Per Non-Paying User]] * Table1[[#This Row],[Non-Paying Users]]</f>
        <v>100</v>
      </c>
      <c r="Q1009">
        <f>IF(Table1[[#This Row],[Sales Month]]=MAX(Table1[Sales Month]),Table1[[#This Row],[Upsell $ Per Non-Paying User]]*Table1[[#This Row],[Non-Paying Users]],0)</f>
        <v>0</v>
      </c>
      <c r="R1009" t="str" cm="1">
        <f t="array" ref="R1009">_xlfn.IFS(Table1[[#This Row],[Current Upsell $]]=0," ",Table1[[#This Row],[Current Upsell $]]&gt;=400,"High",Table1[[#This Row],[Current Upsell $]]&gt;=100,"Medium",Table1[[#This Row],[Current Upsell $]]&lt;100,"Low")</f>
        <v xml:space="preserve"> </v>
      </c>
      <c r="S1009" t="str">
        <f>_xlfn.CONCAT(Table1[[#This Row],[Subscription Type]]," ",Table1[[#This Row],[Upsell Priorities ]], " ",TEXT(Table1[[#This Row],[Current Upsell $]],"$#,#"))</f>
        <v>Basic   $</v>
      </c>
      <c r="T1009">
        <f>COUNTIF(Table1[Sales Month],Table1[[#This Row],[Sales Month]])</f>
        <v>208</v>
      </c>
    </row>
    <row r="1010" spans="1:20" x14ac:dyDescent="0.2">
      <c r="A1010">
        <v>100091</v>
      </c>
      <c r="B1010" t="s">
        <v>3</v>
      </c>
      <c r="F1010">
        <v>0</v>
      </c>
      <c r="G1010">
        <v>10</v>
      </c>
      <c r="H1010" s="1">
        <v>44044</v>
      </c>
      <c r="I1010" s="1">
        <v>44378</v>
      </c>
      <c r="J1010">
        <v>11</v>
      </c>
      <c r="K1010">
        <v>0</v>
      </c>
      <c r="L1010" s="1">
        <v>44317</v>
      </c>
      <c r="M1010">
        <v>0</v>
      </c>
      <c r="N1010" s="8" cm="1">
        <f t="array" ref="N1010">_xlfn.SWITCH(Table1[[#This Row],[Subscription Type]],"Basic",10,"Premium",10,"Business",25,"Enterprise",27)</f>
        <v>10</v>
      </c>
      <c r="O1010" s="9">
        <f>IF(Table1[[#This Row],[Number of Users]]-Table1[[#This Row],[Licenses Bought]]&lt;0, 0, Table1[[#This Row],[Number of Users]]-Table1[[#This Row],[Licenses Bought]])</f>
        <v>10</v>
      </c>
      <c r="P1010" s="8">
        <f>Table1[[#This Row],[Upsell $ Per Non-Paying User]] * Table1[[#This Row],[Non-Paying Users]]</f>
        <v>100</v>
      </c>
      <c r="Q1010">
        <f>IF(Table1[[#This Row],[Sales Month]]=MAX(Table1[Sales Month]),Table1[[#This Row],[Upsell $ Per Non-Paying User]]*Table1[[#This Row],[Non-Paying Users]],0)</f>
        <v>0</v>
      </c>
      <c r="R1010" t="str" cm="1">
        <f t="array" ref="R1010">_xlfn.IFS(Table1[[#This Row],[Current Upsell $]]=0," ",Table1[[#This Row],[Current Upsell $]]&gt;=400,"High",Table1[[#This Row],[Current Upsell $]]&gt;=100,"Medium",Table1[[#This Row],[Current Upsell $]]&lt;100,"Low")</f>
        <v xml:space="preserve"> </v>
      </c>
      <c r="S1010" t="str">
        <f>_xlfn.CONCAT(Table1[[#This Row],[Subscription Type]]," ",Table1[[#This Row],[Upsell Priorities ]], " ",TEXT(Table1[[#This Row],[Current Upsell $]],"$#,#"))</f>
        <v>Basic   $</v>
      </c>
      <c r="T1010">
        <f>COUNTIF(Table1[Sales Month],Table1[[#This Row],[Sales Month]])</f>
        <v>249</v>
      </c>
    </row>
    <row r="1011" spans="1:20" x14ac:dyDescent="0.2">
      <c r="A1011">
        <v>100091</v>
      </c>
      <c r="B1011" t="s">
        <v>3</v>
      </c>
      <c r="F1011">
        <v>0</v>
      </c>
      <c r="G1011">
        <v>8</v>
      </c>
      <c r="H1011" s="1">
        <v>44044</v>
      </c>
      <c r="I1011" s="1">
        <v>44378</v>
      </c>
      <c r="J1011">
        <v>11</v>
      </c>
      <c r="K1011">
        <v>0</v>
      </c>
      <c r="L1011" s="1">
        <v>44348</v>
      </c>
      <c r="M1011">
        <v>0</v>
      </c>
      <c r="N1011" s="8" cm="1">
        <f t="array" ref="N1011">_xlfn.SWITCH(Table1[[#This Row],[Subscription Type]],"Basic",10,"Premium",10,"Business",25,"Enterprise",27)</f>
        <v>10</v>
      </c>
      <c r="O1011" s="9">
        <f>IF(Table1[[#This Row],[Number of Users]]-Table1[[#This Row],[Licenses Bought]]&lt;0, 0, Table1[[#This Row],[Number of Users]]-Table1[[#This Row],[Licenses Bought]])</f>
        <v>8</v>
      </c>
      <c r="P1011" s="8">
        <f>Table1[[#This Row],[Upsell $ Per Non-Paying User]] * Table1[[#This Row],[Non-Paying Users]]</f>
        <v>80</v>
      </c>
      <c r="Q1011">
        <f>IF(Table1[[#This Row],[Sales Month]]=MAX(Table1[Sales Month]),Table1[[#This Row],[Upsell $ Per Non-Paying User]]*Table1[[#This Row],[Non-Paying Users]],0)</f>
        <v>80</v>
      </c>
      <c r="R1011" t="str" cm="1">
        <f t="array" ref="R1011">_xlfn.IFS(Table1[[#This Row],[Current Upsell $]]=0," ",Table1[[#This Row],[Current Upsell $]]&gt;=400,"High",Table1[[#This Row],[Current Upsell $]]&gt;=100,"Medium",Table1[[#This Row],[Current Upsell $]]&lt;100,"Low")</f>
        <v>Low</v>
      </c>
      <c r="S1011" t="str">
        <f>_xlfn.CONCAT(Table1[[#This Row],[Subscription Type]]," ",Table1[[#This Row],[Upsell Priorities ]], " ",TEXT(Table1[[#This Row],[Current Upsell $]],"$#,#"))</f>
        <v>Basic Low $80</v>
      </c>
      <c r="T1011">
        <f>COUNTIF(Table1[Sales Month],Table1[[#This Row],[Sales Month]])</f>
        <v>307</v>
      </c>
    </row>
    <row r="1012" spans="1:20" x14ac:dyDescent="0.2">
      <c r="A1012">
        <v>100092</v>
      </c>
      <c r="B1012" t="s">
        <v>3</v>
      </c>
      <c r="F1012">
        <v>0</v>
      </c>
      <c r="G1012">
        <v>9</v>
      </c>
      <c r="H1012" s="1">
        <v>44044</v>
      </c>
      <c r="I1012" s="1">
        <v>44317</v>
      </c>
      <c r="J1012">
        <v>9</v>
      </c>
      <c r="K1012">
        <v>1</v>
      </c>
      <c r="L1012" s="1">
        <v>44044</v>
      </c>
      <c r="M1012">
        <v>0</v>
      </c>
      <c r="N1012" s="8" cm="1">
        <f t="array" ref="N1012">_xlfn.SWITCH(Table1[[#This Row],[Subscription Type]],"Basic",10,"Premium",10,"Business",25,"Enterprise",27)</f>
        <v>10</v>
      </c>
      <c r="O1012" s="9">
        <f>IF(Table1[[#This Row],[Number of Users]]-Table1[[#This Row],[Licenses Bought]]&lt;0, 0, Table1[[#This Row],[Number of Users]]-Table1[[#This Row],[Licenses Bought]])</f>
        <v>9</v>
      </c>
      <c r="P1012" s="8">
        <f>Table1[[#This Row],[Upsell $ Per Non-Paying User]] * Table1[[#This Row],[Non-Paying Users]]</f>
        <v>90</v>
      </c>
      <c r="Q1012">
        <f>IF(Table1[[#This Row],[Sales Month]]=MAX(Table1[Sales Month]),Table1[[#This Row],[Upsell $ Per Non-Paying User]]*Table1[[#This Row],[Non-Paying Users]],0)</f>
        <v>0</v>
      </c>
      <c r="R1012" t="str" cm="1">
        <f t="array" ref="R1012">_xlfn.IFS(Table1[[#This Row],[Current Upsell $]]=0," ",Table1[[#This Row],[Current Upsell $]]&gt;=400,"High",Table1[[#This Row],[Current Upsell $]]&gt;=100,"Medium",Table1[[#This Row],[Current Upsell $]]&lt;100,"Low")</f>
        <v xml:space="preserve"> </v>
      </c>
      <c r="S1012" t="str">
        <f>_xlfn.CONCAT(Table1[[#This Row],[Subscription Type]]," ",Table1[[#This Row],[Upsell Priorities ]], " ",TEXT(Table1[[#This Row],[Current Upsell $]],"$#,#"))</f>
        <v>Basic   $</v>
      </c>
      <c r="T1012">
        <f>COUNTIF(Table1[Sales Month],Table1[[#This Row],[Sales Month]])</f>
        <v>104</v>
      </c>
    </row>
    <row r="1013" spans="1:20" x14ac:dyDescent="0.2">
      <c r="A1013">
        <v>100092</v>
      </c>
      <c r="B1013" t="s">
        <v>0</v>
      </c>
      <c r="F1013">
        <v>6</v>
      </c>
      <c r="G1013">
        <v>8</v>
      </c>
      <c r="H1013" s="1">
        <v>44044</v>
      </c>
      <c r="I1013" s="1">
        <v>44317</v>
      </c>
      <c r="J1013">
        <v>9</v>
      </c>
      <c r="K1013">
        <v>1</v>
      </c>
      <c r="L1013" s="1">
        <v>44075</v>
      </c>
      <c r="M1013">
        <v>60</v>
      </c>
      <c r="N1013" s="8" cm="1">
        <f t="array" ref="N1013">_xlfn.SWITCH(Table1[[#This Row],[Subscription Type]],"Basic",10,"Premium",10,"Business",25,"Enterprise",27)</f>
        <v>10</v>
      </c>
      <c r="O1013" s="9">
        <f>IF(Table1[[#This Row],[Number of Users]]-Table1[[#This Row],[Licenses Bought]]&lt;0, 0, Table1[[#This Row],[Number of Users]]-Table1[[#This Row],[Licenses Bought]])</f>
        <v>2</v>
      </c>
      <c r="P1013" s="8">
        <f>Table1[[#This Row],[Upsell $ Per Non-Paying User]] * Table1[[#This Row],[Non-Paying Users]]</f>
        <v>20</v>
      </c>
      <c r="Q1013">
        <f>IF(Table1[[#This Row],[Sales Month]]=MAX(Table1[Sales Month]),Table1[[#This Row],[Upsell $ Per Non-Paying User]]*Table1[[#This Row],[Non-Paying Users]],0)</f>
        <v>0</v>
      </c>
      <c r="R1013" t="str" cm="1">
        <f t="array" ref="R1013">_xlfn.IFS(Table1[[#This Row],[Current Upsell $]]=0," ",Table1[[#This Row],[Current Upsell $]]&gt;=400,"High",Table1[[#This Row],[Current Upsell $]]&gt;=100,"Medium",Table1[[#This Row],[Current Upsell $]]&lt;100,"Low")</f>
        <v xml:space="preserve"> </v>
      </c>
      <c r="S1013" t="str">
        <f>_xlfn.CONCAT(Table1[[#This Row],[Subscription Type]]," ",Table1[[#This Row],[Upsell Priorities ]], " ",TEXT(Table1[[#This Row],[Current Upsell $]],"$#,#"))</f>
        <v>Premium   $</v>
      </c>
      <c r="T1013">
        <f>COUNTIF(Table1[Sales Month],Table1[[#This Row],[Sales Month]])</f>
        <v>137</v>
      </c>
    </row>
    <row r="1014" spans="1:20" x14ac:dyDescent="0.2">
      <c r="A1014">
        <v>100092</v>
      </c>
      <c r="B1014" t="s">
        <v>0</v>
      </c>
      <c r="F1014">
        <v>7</v>
      </c>
      <c r="G1014">
        <v>9</v>
      </c>
      <c r="H1014" s="1">
        <v>44044</v>
      </c>
      <c r="I1014" s="1">
        <v>44317</v>
      </c>
      <c r="J1014">
        <v>9</v>
      </c>
      <c r="K1014">
        <v>1</v>
      </c>
      <c r="L1014" s="1">
        <v>44105</v>
      </c>
      <c r="M1014">
        <v>70</v>
      </c>
      <c r="N1014" s="8" cm="1">
        <f t="array" ref="N1014">_xlfn.SWITCH(Table1[[#This Row],[Subscription Type]],"Basic",10,"Premium",10,"Business",25,"Enterprise",27)</f>
        <v>10</v>
      </c>
      <c r="O1014" s="9">
        <f>IF(Table1[[#This Row],[Number of Users]]-Table1[[#This Row],[Licenses Bought]]&lt;0, 0, Table1[[#This Row],[Number of Users]]-Table1[[#This Row],[Licenses Bought]])</f>
        <v>2</v>
      </c>
      <c r="P1014" s="8">
        <f>Table1[[#This Row],[Upsell $ Per Non-Paying User]] * Table1[[#This Row],[Non-Paying Users]]</f>
        <v>20</v>
      </c>
      <c r="Q1014">
        <f>IF(Table1[[#This Row],[Sales Month]]=MAX(Table1[Sales Month]),Table1[[#This Row],[Upsell $ Per Non-Paying User]]*Table1[[#This Row],[Non-Paying Users]],0)</f>
        <v>0</v>
      </c>
      <c r="R1014" t="str" cm="1">
        <f t="array" ref="R1014">_xlfn.IFS(Table1[[#This Row],[Current Upsell $]]=0," ",Table1[[#This Row],[Current Upsell $]]&gt;=400,"High",Table1[[#This Row],[Current Upsell $]]&gt;=100,"Medium",Table1[[#This Row],[Current Upsell $]]&lt;100,"Low")</f>
        <v xml:space="preserve"> </v>
      </c>
      <c r="S1014" t="str">
        <f>_xlfn.CONCAT(Table1[[#This Row],[Subscription Type]]," ",Table1[[#This Row],[Upsell Priorities ]], " ",TEXT(Table1[[#This Row],[Current Upsell $]],"$#,#"))</f>
        <v>Premium   $</v>
      </c>
      <c r="T1014">
        <f>COUNTIF(Table1[Sales Month],Table1[[#This Row],[Sales Month]])</f>
        <v>147</v>
      </c>
    </row>
    <row r="1015" spans="1:20" x14ac:dyDescent="0.2">
      <c r="A1015">
        <v>100092</v>
      </c>
      <c r="B1015" t="s">
        <v>0</v>
      </c>
      <c r="F1015">
        <v>7</v>
      </c>
      <c r="G1015">
        <v>11</v>
      </c>
      <c r="H1015" s="1">
        <v>44044</v>
      </c>
      <c r="I1015" s="1">
        <v>44317</v>
      </c>
      <c r="J1015">
        <v>9</v>
      </c>
      <c r="K1015">
        <v>1</v>
      </c>
      <c r="L1015" s="1">
        <v>44136</v>
      </c>
      <c r="M1015">
        <v>70</v>
      </c>
      <c r="N1015" s="8" cm="1">
        <f t="array" ref="N1015">_xlfn.SWITCH(Table1[[#This Row],[Subscription Type]],"Basic",10,"Premium",10,"Business",25,"Enterprise",27)</f>
        <v>10</v>
      </c>
      <c r="O1015" s="9">
        <f>IF(Table1[[#This Row],[Number of Users]]-Table1[[#This Row],[Licenses Bought]]&lt;0, 0, Table1[[#This Row],[Number of Users]]-Table1[[#This Row],[Licenses Bought]])</f>
        <v>4</v>
      </c>
      <c r="P1015" s="8">
        <f>Table1[[#This Row],[Upsell $ Per Non-Paying User]] * Table1[[#This Row],[Non-Paying Users]]</f>
        <v>40</v>
      </c>
      <c r="Q1015">
        <f>IF(Table1[[#This Row],[Sales Month]]=MAX(Table1[Sales Month]),Table1[[#This Row],[Upsell $ Per Non-Paying User]]*Table1[[#This Row],[Non-Paying Users]],0)</f>
        <v>0</v>
      </c>
      <c r="R1015" t="str" cm="1">
        <f t="array" ref="R1015">_xlfn.IFS(Table1[[#This Row],[Current Upsell $]]=0," ",Table1[[#This Row],[Current Upsell $]]&gt;=400,"High",Table1[[#This Row],[Current Upsell $]]&gt;=100,"Medium",Table1[[#This Row],[Current Upsell $]]&lt;100,"Low")</f>
        <v xml:space="preserve"> </v>
      </c>
      <c r="S1015" t="str">
        <f>_xlfn.CONCAT(Table1[[#This Row],[Subscription Type]]," ",Table1[[#This Row],[Upsell Priorities ]], " ",TEXT(Table1[[#This Row],[Current Upsell $]],"$#,#"))</f>
        <v>Premium   $</v>
      </c>
      <c r="T1015">
        <f>COUNTIF(Table1[Sales Month],Table1[[#This Row],[Sales Month]])</f>
        <v>146</v>
      </c>
    </row>
    <row r="1016" spans="1:20" x14ac:dyDescent="0.2">
      <c r="A1016">
        <v>100092</v>
      </c>
      <c r="B1016" t="s">
        <v>0</v>
      </c>
      <c r="F1016">
        <v>7</v>
      </c>
      <c r="G1016">
        <v>8</v>
      </c>
      <c r="H1016" s="1">
        <v>44044</v>
      </c>
      <c r="I1016" s="1">
        <v>44317</v>
      </c>
      <c r="J1016">
        <v>9</v>
      </c>
      <c r="K1016">
        <v>1</v>
      </c>
      <c r="L1016" s="1">
        <v>44166</v>
      </c>
      <c r="M1016">
        <v>70</v>
      </c>
      <c r="N1016" s="8" cm="1">
        <f t="array" ref="N1016">_xlfn.SWITCH(Table1[[#This Row],[Subscription Type]],"Basic",10,"Premium",10,"Business",25,"Enterprise",27)</f>
        <v>10</v>
      </c>
      <c r="O1016" s="9">
        <f>IF(Table1[[#This Row],[Number of Users]]-Table1[[#This Row],[Licenses Bought]]&lt;0, 0, Table1[[#This Row],[Number of Users]]-Table1[[#This Row],[Licenses Bought]])</f>
        <v>1</v>
      </c>
      <c r="P1016" s="8">
        <f>Table1[[#This Row],[Upsell $ Per Non-Paying User]] * Table1[[#This Row],[Non-Paying Users]]</f>
        <v>10</v>
      </c>
      <c r="Q1016">
        <f>IF(Table1[[#This Row],[Sales Month]]=MAX(Table1[Sales Month]),Table1[[#This Row],[Upsell $ Per Non-Paying User]]*Table1[[#This Row],[Non-Paying Users]],0)</f>
        <v>0</v>
      </c>
      <c r="R1016" t="str" cm="1">
        <f t="array" ref="R1016">_xlfn.IFS(Table1[[#This Row],[Current Upsell $]]=0," ",Table1[[#This Row],[Current Upsell $]]&gt;=400,"High",Table1[[#This Row],[Current Upsell $]]&gt;=100,"Medium",Table1[[#This Row],[Current Upsell $]]&lt;100,"Low")</f>
        <v xml:space="preserve"> </v>
      </c>
      <c r="S1016" t="str">
        <f>_xlfn.CONCAT(Table1[[#This Row],[Subscription Type]]," ",Table1[[#This Row],[Upsell Priorities ]], " ",TEXT(Table1[[#This Row],[Current Upsell $]],"$#,#"))</f>
        <v>Premium   $</v>
      </c>
      <c r="T1016">
        <f>COUNTIF(Table1[Sales Month],Table1[[#This Row],[Sales Month]])</f>
        <v>153</v>
      </c>
    </row>
    <row r="1017" spans="1:20" x14ac:dyDescent="0.2">
      <c r="A1017">
        <v>100092</v>
      </c>
      <c r="B1017" t="s">
        <v>0</v>
      </c>
      <c r="F1017">
        <v>7</v>
      </c>
      <c r="G1017">
        <v>11</v>
      </c>
      <c r="H1017" s="1">
        <v>44044</v>
      </c>
      <c r="I1017" s="1">
        <v>44317</v>
      </c>
      <c r="J1017">
        <v>9</v>
      </c>
      <c r="K1017">
        <v>1</v>
      </c>
      <c r="L1017" s="1">
        <v>44197</v>
      </c>
      <c r="M1017">
        <v>70</v>
      </c>
      <c r="N1017" s="8" cm="1">
        <f t="array" ref="N1017">_xlfn.SWITCH(Table1[[#This Row],[Subscription Type]],"Basic",10,"Premium",10,"Business",25,"Enterprise",27)</f>
        <v>10</v>
      </c>
      <c r="O1017" s="9">
        <f>IF(Table1[[#This Row],[Number of Users]]-Table1[[#This Row],[Licenses Bought]]&lt;0, 0, Table1[[#This Row],[Number of Users]]-Table1[[#This Row],[Licenses Bought]])</f>
        <v>4</v>
      </c>
      <c r="P1017" s="8">
        <f>Table1[[#This Row],[Upsell $ Per Non-Paying User]] * Table1[[#This Row],[Non-Paying Users]]</f>
        <v>40</v>
      </c>
      <c r="Q1017">
        <f>IF(Table1[[#This Row],[Sales Month]]=MAX(Table1[Sales Month]),Table1[[#This Row],[Upsell $ Per Non-Paying User]]*Table1[[#This Row],[Non-Paying Users]],0)</f>
        <v>0</v>
      </c>
      <c r="R1017" t="str" cm="1">
        <f t="array" ref="R1017">_xlfn.IFS(Table1[[#This Row],[Current Upsell $]]=0," ",Table1[[#This Row],[Current Upsell $]]&gt;=400,"High",Table1[[#This Row],[Current Upsell $]]&gt;=100,"Medium",Table1[[#This Row],[Current Upsell $]]&lt;100,"Low")</f>
        <v xml:space="preserve"> </v>
      </c>
      <c r="S1017" t="str">
        <f>_xlfn.CONCAT(Table1[[#This Row],[Subscription Type]]," ",Table1[[#This Row],[Upsell Priorities ]], " ",TEXT(Table1[[#This Row],[Current Upsell $]],"$#,#"))</f>
        <v>Premium   $</v>
      </c>
      <c r="T1017">
        <f>COUNTIF(Table1[Sales Month],Table1[[#This Row],[Sales Month]])</f>
        <v>158</v>
      </c>
    </row>
    <row r="1018" spans="1:20" x14ac:dyDescent="0.2">
      <c r="A1018">
        <v>100092</v>
      </c>
      <c r="B1018" t="s">
        <v>0</v>
      </c>
      <c r="F1018">
        <v>7</v>
      </c>
      <c r="G1018">
        <v>10</v>
      </c>
      <c r="H1018" s="1">
        <v>44044</v>
      </c>
      <c r="I1018" s="1">
        <v>44317</v>
      </c>
      <c r="J1018">
        <v>9</v>
      </c>
      <c r="K1018">
        <v>1</v>
      </c>
      <c r="L1018" s="1">
        <v>44228</v>
      </c>
      <c r="M1018">
        <v>70</v>
      </c>
      <c r="N1018" s="8" cm="1">
        <f t="array" ref="N1018">_xlfn.SWITCH(Table1[[#This Row],[Subscription Type]],"Basic",10,"Premium",10,"Business",25,"Enterprise",27)</f>
        <v>10</v>
      </c>
      <c r="O1018" s="9">
        <f>IF(Table1[[#This Row],[Number of Users]]-Table1[[#This Row],[Licenses Bought]]&lt;0, 0, Table1[[#This Row],[Number of Users]]-Table1[[#This Row],[Licenses Bought]])</f>
        <v>3</v>
      </c>
      <c r="P1018" s="8">
        <f>Table1[[#This Row],[Upsell $ Per Non-Paying User]] * Table1[[#This Row],[Non-Paying Users]]</f>
        <v>30</v>
      </c>
      <c r="Q1018">
        <f>IF(Table1[[#This Row],[Sales Month]]=MAX(Table1[Sales Month]),Table1[[#This Row],[Upsell $ Per Non-Paying User]]*Table1[[#This Row],[Non-Paying Users]],0)</f>
        <v>0</v>
      </c>
      <c r="R1018" t="str" cm="1">
        <f t="array" ref="R1018">_xlfn.IFS(Table1[[#This Row],[Current Upsell $]]=0," ",Table1[[#This Row],[Current Upsell $]]&gt;=400,"High",Table1[[#This Row],[Current Upsell $]]&gt;=100,"Medium",Table1[[#This Row],[Current Upsell $]]&lt;100,"Low")</f>
        <v xml:space="preserve"> </v>
      </c>
      <c r="S1018" t="str">
        <f>_xlfn.CONCAT(Table1[[#This Row],[Subscription Type]]," ",Table1[[#This Row],[Upsell Priorities ]], " ",TEXT(Table1[[#This Row],[Current Upsell $]],"$#,#"))</f>
        <v>Premium   $</v>
      </c>
      <c r="T1018">
        <f>COUNTIF(Table1[Sales Month],Table1[[#This Row],[Sales Month]])</f>
        <v>175</v>
      </c>
    </row>
    <row r="1019" spans="1:20" x14ac:dyDescent="0.2">
      <c r="A1019">
        <v>100092</v>
      </c>
      <c r="B1019" t="s">
        <v>0</v>
      </c>
      <c r="F1019">
        <v>7</v>
      </c>
      <c r="G1019">
        <v>7</v>
      </c>
      <c r="H1019" s="1">
        <v>44044</v>
      </c>
      <c r="I1019" s="1">
        <v>44317</v>
      </c>
      <c r="J1019">
        <v>9</v>
      </c>
      <c r="K1019">
        <v>1</v>
      </c>
      <c r="L1019" s="1">
        <v>44256</v>
      </c>
      <c r="M1019">
        <v>70</v>
      </c>
      <c r="N1019" s="8" cm="1">
        <f t="array" ref="N1019">_xlfn.SWITCH(Table1[[#This Row],[Subscription Type]],"Basic",10,"Premium",10,"Business",25,"Enterprise",27)</f>
        <v>10</v>
      </c>
      <c r="O1019" s="9">
        <f>IF(Table1[[#This Row],[Number of Users]]-Table1[[#This Row],[Licenses Bought]]&lt;0, 0, Table1[[#This Row],[Number of Users]]-Table1[[#This Row],[Licenses Bought]])</f>
        <v>0</v>
      </c>
      <c r="P1019" s="8">
        <f>Table1[[#This Row],[Upsell $ Per Non-Paying User]] * Table1[[#This Row],[Non-Paying Users]]</f>
        <v>0</v>
      </c>
      <c r="Q1019">
        <f>IF(Table1[[#This Row],[Sales Month]]=MAX(Table1[Sales Month]),Table1[[#This Row],[Upsell $ Per Non-Paying User]]*Table1[[#This Row],[Non-Paying Users]],0)</f>
        <v>0</v>
      </c>
      <c r="R1019" t="str" cm="1">
        <f t="array" ref="R1019">_xlfn.IFS(Table1[[#This Row],[Current Upsell $]]=0," ",Table1[[#This Row],[Current Upsell $]]&gt;=400,"High",Table1[[#This Row],[Current Upsell $]]&gt;=100,"Medium",Table1[[#This Row],[Current Upsell $]]&lt;100,"Low")</f>
        <v xml:space="preserve"> </v>
      </c>
      <c r="S1019" t="str">
        <f>_xlfn.CONCAT(Table1[[#This Row],[Subscription Type]]," ",Table1[[#This Row],[Upsell Priorities ]], " ",TEXT(Table1[[#This Row],[Current Upsell $]],"$#,#"))</f>
        <v>Premium   $</v>
      </c>
      <c r="T1019">
        <f>COUNTIF(Table1[Sales Month],Table1[[#This Row],[Sales Month]])</f>
        <v>194</v>
      </c>
    </row>
    <row r="1020" spans="1:20" x14ac:dyDescent="0.2">
      <c r="A1020">
        <v>100092</v>
      </c>
      <c r="B1020" t="s">
        <v>0</v>
      </c>
      <c r="F1020">
        <v>7</v>
      </c>
      <c r="G1020">
        <v>11</v>
      </c>
      <c r="H1020" s="1">
        <v>44044</v>
      </c>
      <c r="I1020" s="1">
        <v>44317</v>
      </c>
      <c r="J1020">
        <v>9</v>
      </c>
      <c r="K1020">
        <v>1</v>
      </c>
      <c r="L1020" s="1">
        <v>44287</v>
      </c>
      <c r="M1020">
        <v>70</v>
      </c>
      <c r="N1020" s="8" cm="1">
        <f t="array" ref="N1020">_xlfn.SWITCH(Table1[[#This Row],[Subscription Type]],"Basic",10,"Premium",10,"Business",25,"Enterprise",27)</f>
        <v>10</v>
      </c>
      <c r="O1020" s="9">
        <f>IF(Table1[[#This Row],[Number of Users]]-Table1[[#This Row],[Licenses Bought]]&lt;0, 0, Table1[[#This Row],[Number of Users]]-Table1[[#This Row],[Licenses Bought]])</f>
        <v>4</v>
      </c>
      <c r="P1020" s="8">
        <f>Table1[[#This Row],[Upsell $ Per Non-Paying User]] * Table1[[#This Row],[Non-Paying Users]]</f>
        <v>40</v>
      </c>
      <c r="Q1020">
        <f>IF(Table1[[#This Row],[Sales Month]]=MAX(Table1[Sales Month]),Table1[[#This Row],[Upsell $ Per Non-Paying User]]*Table1[[#This Row],[Non-Paying Users]],0)</f>
        <v>0</v>
      </c>
      <c r="R1020" t="str" cm="1">
        <f t="array" ref="R1020">_xlfn.IFS(Table1[[#This Row],[Current Upsell $]]=0," ",Table1[[#This Row],[Current Upsell $]]&gt;=400,"High",Table1[[#This Row],[Current Upsell $]]&gt;=100,"Medium",Table1[[#This Row],[Current Upsell $]]&lt;100,"Low")</f>
        <v xml:space="preserve"> </v>
      </c>
      <c r="S1020" t="str">
        <f>_xlfn.CONCAT(Table1[[#This Row],[Subscription Type]]," ",Table1[[#This Row],[Upsell Priorities ]], " ",TEXT(Table1[[#This Row],[Current Upsell $]],"$#,#"))</f>
        <v>Premium   $</v>
      </c>
      <c r="T1020">
        <f>COUNTIF(Table1[Sales Month],Table1[[#This Row],[Sales Month]])</f>
        <v>208</v>
      </c>
    </row>
    <row r="1021" spans="1:20" x14ac:dyDescent="0.2">
      <c r="A1021">
        <v>100092</v>
      </c>
      <c r="B1021" t="s">
        <v>0</v>
      </c>
      <c r="F1021">
        <v>7</v>
      </c>
      <c r="G1021">
        <v>7</v>
      </c>
      <c r="H1021" s="1">
        <v>44044</v>
      </c>
      <c r="I1021" s="1">
        <v>44317</v>
      </c>
      <c r="J1021">
        <v>9</v>
      </c>
      <c r="K1021">
        <v>1</v>
      </c>
      <c r="L1021" s="1">
        <v>44317</v>
      </c>
      <c r="M1021">
        <v>70</v>
      </c>
      <c r="N1021" s="8" cm="1">
        <f t="array" ref="N1021">_xlfn.SWITCH(Table1[[#This Row],[Subscription Type]],"Basic",10,"Premium",10,"Business",25,"Enterprise",27)</f>
        <v>10</v>
      </c>
      <c r="O1021" s="9">
        <f>IF(Table1[[#This Row],[Number of Users]]-Table1[[#This Row],[Licenses Bought]]&lt;0, 0, Table1[[#This Row],[Number of Users]]-Table1[[#This Row],[Licenses Bought]])</f>
        <v>0</v>
      </c>
      <c r="P1021" s="8">
        <f>Table1[[#This Row],[Upsell $ Per Non-Paying User]] * Table1[[#This Row],[Non-Paying Users]]</f>
        <v>0</v>
      </c>
      <c r="Q1021">
        <f>IF(Table1[[#This Row],[Sales Month]]=MAX(Table1[Sales Month]),Table1[[#This Row],[Upsell $ Per Non-Paying User]]*Table1[[#This Row],[Non-Paying Users]],0)</f>
        <v>0</v>
      </c>
      <c r="R1021" t="str" cm="1">
        <f t="array" ref="R1021">_xlfn.IFS(Table1[[#This Row],[Current Upsell $]]=0," ",Table1[[#This Row],[Current Upsell $]]&gt;=400,"High",Table1[[#This Row],[Current Upsell $]]&gt;=100,"Medium",Table1[[#This Row],[Current Upsell $]]&lt;100,"Low")</f>
        <v xml:space="preserve"> </v>
      </c>
      <c r="S1021" t="str">
        <f>_xlfn.CONCAT(Table1[[#This Row],[Subscription Type]]," ",Table1[[#This Row],[Upsell Priorities ]], " ",TEXT(Table1[[#This Row],[Current Upsell $]],"$#,#"))</f>
        <v>Premium   $</v>
      </c>
      <c r="T1021">
        <f>COUNTIF(Table1[Sales Month],Table1[[#This Row],[Sales Month]])</f>
        <v>249</v>
      </c>
    </row>
    <row r="1022" spans="1:20" x14ac:dyDescent="0.2">
      <c r="A1022">
        <v>100093</v>
      </c>
      <c r="B1022" t="s">
        <v>3</v>
      </c>
      <c r="F1022">
        <v>0</v>
      </c>
      <c r="G1022">
        <v>7</v>
      </c>
      <c r="H1022" s="1">
        <v>44044</v>
      </c>
      <c r="I1022" s="1">
        <v>44197</v>
      </c>
      <c r="J1022">
        <v>5</v>
      </c>
      <c r="K1022">
        <v>5</v>
      </c>
      <c r="L1022" s="1">
        <v>44044</v>
      </c>
      <c r="M1022">
        <v>0</v>
      </c>
      <c r="N1022" s="8" cm="1">
        <f t="array" ref="N1022">_xlfn.SWITCH(Table1[[#This Row],[Subscription Type]],"Basic",10,"Premium",10,"Business",25,"Enterprise",27)</f>
        <v>10</v>
      </c>
      <c r="O1022" s="9">
        <f>IF(Table1[[#This Row],[Number of Users]]-Table1[[#This Row],[Licenses Bought]]&lt;0, 0, Table1[[#This Row],[Number of Users]]-Table1[[#This Row],[Licenses Bought]])</f>
        <v>7</v>
      </c>
      <c r="P1022" s="8">
        <f>Table1[[#This Row],[Upsell $ Per Non-Paying User]] * Table1[[#This Row],[Non-Paying Users]]</f>
        <v>70</v>
      </c>
      <c r="Q1022">
        <f>IF(Table1[[#This Row],[Sales Month]]=MAX(Table1[Sales Month]),Table1[[#This Row],[Upsell $ Per Non-Paying User]]*Table1[[#This Row],[Non-Paying Users]],0)</f>
        <v>0</v>
      </c>
      <c r="R1022" t="str" cm="1">
        <f t="array" ref="R1022">_xlfn.IFS(Table1[[#This Row],[Current Upsell $]]=0," ",Table1[[#This Row],[Current Upsell $]]&gt;=400,"High",Table1[[#This Row],[Current Upsell $]]&gt;=100,"Medium",Table1[[#This Row],[Current Upsell $]]&lt;100,"Low")</f>
        <v xml:space="preserve"> </v>
      </c>
      <c r="S1022" t="str">
        <f>_xlfn.CONCAT(Table1[[#This Row],[Subscription Type]]," ",Table1[[#This Row],[Upsell Priorities ]], " ",TEXT(Table1[[#This Row],[Current Upsell $]],"$#,#"))</f>
        <v>Basic   $</v>
      </c>
      <c r="T1022">
        <f>COUNTIF(Table1[Sales Month],Table1[[#This Row],[Sales Month]])</f>
        <v>104</v>
      </c>
    </row>
    <row r="1023" spans="1:20" x14ac:dyDescent="0.2">
      <c r="A1023">
        <v>100093</v>
      </c>
      <c r="B1023" t="s">
        <v>3</v>
      </c>
      <c r="F1023">
        <v>0</v>
      </c>
      <c r="G1023">
        <v>7</v>
      </c>
      <c r="H1023" s="1">
        <v>44044</v>
      </c>
      <c r="I1023" s="1">
        <v>44197</v>
      </c>
      <c r="J1023">
        <v>5</v>
      </c>
      <c r="K1023">
        <v>5</v>
      </c>
      <c r="L1023" s="1">
        <v>44075</v>
      </c>
      <c r="M1023">
        <v>0</v>
      </c>
      <c r="N1023" s="8" cm="1">
        <f t="array" ref="N1023">_xlfn.SWITCH(Table1[[#This Row],[Subscription Type]],"Basic",10,"Premium",10,"Business",25,"Enterprise",27)</f>
        <v>10</v>
      </c>
      <c r="O1023" s="9">
        <f>IF(Table1[[#This Row],[Number of Users]]-Table1[[#This Row],[Licenses Bought]]&lt;0, 0, Table1[[#This Row],[Number of Users]]-Table1[[#This Row],[Licenses Bought]])</f>
        <v>7</v>
      </c>
      <c r="P1023" s="8">
        <f>Table1[[#This Row],[Upsell $ Per Non-Paying User]] * Table1[[#This Row],[Non-Paying Users]]</f>
        <v>70</v>
      </c>
      <c r="Q1023">
        <f>IF(Table1[[#This Row],[Sales Month]]=MAX(Table1[Sales Month]),Table1[[#This Row],[Upsell $ Per Non-Paying User]]*Table1[[#This Row],[Non-Paying Users]],0)</f>
        <v>0</v>
      </c>
      <c r="R1023" t="str" cm="1">
        <f t="array" ref="R1023">_xlfn.IFS(Table1[[#This Row],[Current Upsell $]]=0," ",Table1[[#This Row],[Current Upsell $]]&gt;=400,"High",Table1[[#This Row],[Current Upsell $]]&gt;=100,"Medium",Table1[[#This Row],[Current Upsell $]]&lt;100,"Low")</f>
        <v xml:space="preserve"> </v>
      </c>
      <c r="S1023" t="str">
        <f>_xlfn.CONCAT(Table1[[#This Row],[Subscription Type]]," ",Table1[[#This Row],[Upsell Priorities ]], " ",TEXT(Table1[[#This Row],[Current Upsell $]],"$#,#"))</f>
        <v>Basic   $</v>
      </c>
      <c r="T1023">
        <f>COUNTIF(Table1[Sales Month],Table1[[#This Row],[Sales Month]])</f>
        <v>137</v>
      </c>
    </row>
    <row r="1024" spans="1:20" x14ac:dyDescent="0.2">
      <c r="A1024">
        <v>100093</v>
      </c>
      <c r="B1024" t="s">
        <v>3</v>
      </c>
      <c r="F1024">
        <v>0</v>
      </c>
      <c r="G1024">
        <v>7</v>
      </c>
      <c r="H1024" s="1">
        <v>44044</v>
      </c>
      <c r="I1024" s="1">
        <v>44197</v>
      </c>
      <c r="J1024">
        <v>5</v>
      </c>
      <c r="K1024">
        <v>5</v>
      </c>
      <c r="L1024" s="1">
        <v>44105</v>
      </c>
      <c r="M1024">
        <v>0</v>
      </c>
      <c r="N1024" s="8" cm="1">
        <f t="array" ref="N1024">_xlfn.SWITCH(Table1[[#This Row],[Subscription Type]],"Basic",10,"Premium",10,"Business",25,"Enterprise",27)</f>
        <v>10</v>
      </c>
      <c r="O1024" s="9">
        <f>IF(Table1[[#This Row],[Number of Users]]-Table1[[#This Row],[Licenses Bought]]&lt;0, 0, Table1[[#This Row],[Number of Users]]-Table1[[#This Row],[Licenses Bought]])</f>
        <v>7</v>
      </c>
      <c r="P1024" s="8">
        <f>Table1[[#This Row],[Upsell $ Per Non-Paying User]] * Table1[[#This Row],[Non-Paying Users]]</f>
        <v>70</v>
      </c>
      <c r="Q1024">
        <f>IF(Table1[[#This Row],[Sales Month]]=MAX(Table1[Sales Month]),Table1[[#This Row],[Upsell $ Per Non-Paying User]]*Table1[[#This Row],[Non-Paying Users]],0)</f>
        <v>0</v>
      </c>
      <c r="R1024" t="str" cm="1">
        <f t="array" ref="R1024">_xlfn.IFS(Table1[[#This Row],[Current Upsell $]]=0," ",Table1[[#This Row],[Current Upsell $]]&gt;=400,"High",Table1[[#This Row],[Current Upsell $]]&gt;=100,"Medium",Table1[[#This Row],[Current Upsell $]]&lt;100,"Low")</f>
        <v xml:space="preserve"> </v>
      </c>
      <c r="S1024" t="str">
        <f>_xlfn.CONCAT(Table1[[#This Row],[Subscription Type]]," ",Table1[[#This Row],[Upsell Priorities ]], " ",TEXT(Table1[[#This Row],[Current Upsell $]],"$#,#"))</f>
        <v>Basic   $</v>
      </c>
      <c r="T1024">
        <f>COUNTIF(Table1[Sales Month],Table1[[#This Row],[Sales Month]])</f>
        <v>147</v>
      </c>
    </row>
    <row r="1025" spans="1:20" x14ac:dyDescent="0.2">
      <c r="A1025">
        <v>100093</v>
      </c>
      <c r="B1025" t="s">
        <v>3</v>
      </c>
      <c r="F1025">
        <v>0</v>
      </c>
      <c r="G1025">
        <v>7</v>
      </c>
      <c r="H1025" s="1">
        <v>44044</v>
      </c>
      <c r="I1025" s="1">
        <v>44197</v>
      </c>
      <c r="J1025">
        <v>5</v>
      </c>
      <c r="K1025">
        <v>5</v>
      </c>
      <c r="L1025" s="1">
        <v>44136</v>
      </c>
      <c r="M1025">
        <v>0</v>
      </c>
      <c r="N1025" s="8" cm="1">
        <f t="array" ref="N1025">_xlfn.SWITCH(Table1[[#This Row],[Subscription Type]],"Basic",10,"Premium",10,"Business",25,"Enterprise",27)</f>
        <v>10</v>
      </c>
      <c r="O1025" s="9">
        <f>IF(Table1[[#This Row],[Number of Users]]-Table1[[#This Row],[Licenses Bought]]&lt;0, 0, Table1[[#This Row],[Number of Users]]-Table1[[#This Row],[Licenses Bought]])</f>
        <v>7</v>
      </c>
      <c r="P1025" s="8">
        <f>Table1[[#This Row],[Upsell $ Per Non-Paying User]] * Table1[[#This Row],[Non-Paying Users]]</f>
        <v>70</v>
      </c>
      <c r="Q1025">
        <f>IF(Table1[[#This Row],[Sales Month]]=MAX(Table1[Sales Month]),Table1[[#This Row],[Upsell $ Per Non-Paying User]]*Table1[[#This Row],[Non-Paying Users]],0)</f>
        <v>0</v>
      </c>
      <c r="R1025" t="str" cm="1">
        <f t="array" ref="R1025">_xlfn.IFS(Table1[[#This Row],[Current Upsell $]]=0," ",Table1[[#This Row],[Current Upsell $]]&gt;=400,"High",Table1[[#This Row],[Current Upsell $]]&gt;=100,"Medium",Table1[[#This Row],[Current Upsell $]]&lt;100,"Low")</f>
        <v xml:space="preserve"> </v>
      </c>
      <c r="S1025" t="str">
        <f>_xlfn.CONCAT(Table1[[#This Row],[Subscription Type]]," ",Table1[[#This Row],[Upsell Priorities ]], " ",TEXT(Table1[[#This Row],[Current Upsell $]],"$#,#"))</f>
        <v>Basic   $</v>
      </c>
      <c r="T1025">
        <f>COUNTIF(Table1[Sales Month],Table1[[#This Row],[Sales Month]])</f>
        <v>146</v>
      </c>
    </row>
    <row r="1026" spans="1:20" x14ac:dyDescent="0.2">
      <c r="A1026">
        <v>100093</v>
      </c>
      <c r="B1026" t="s">
        <v>3</v>
      </c>
      <c r="F1026">
        <v>0</v>
      </c>
      <c r="G1026">
        <v>7</v>
      </c>
      <c r="H1026" s="1">
        <v>44044</v>
      </c>
      <c r="I1026" s="1">
        <v>44197</v>
      </c>
      <c r="J1026">
        <v>5</v>
      </c>
      <c r="K1026">
        <v>5</v>
      </c>
      <c r="L1026" s="1">
        <v>44166</v>
      </c>
      <c r="M1026">
        <v>0</v>
      </c>
      <c r="N1026" s="8" cm="1">
        <f t="array" ref="N1026">_xlfn.SWITCH(Table1[[#This Row],[Subscription Type]],"Basic",10,"Premium",10,"Business",25,"Enterprise",27)</f>
        <v>10</v>
      </c>
      <c r="O1026" s="9">
        <f>IF(Table1[[#This Row],[Number of Users]]-Table1[[#This Row],[Licenses Bought]]&lt;0, 0, Table1[[#This Row],[Number of Users]]-Table1[[#This Row],[Licenses Bought]])</f>
        <v>7</v>
      </c>
      <c r="P1026" s="8">
        <f>Table1[[#This Row],[Upsell $ Per Non-Paying User]] * Table1[[#This Row],[Non-Paying Users]]</f>
        <v>70</v>
      </c>
      <c r="Q1026">
        <f>IF(Table1[[#This Row],[Sales Month]]=MAX(Table1[Sales Month]),Table1[[#This Row],[Upsell $ Per Non-Paying User]]*Table1[[#This Row],[Non-Paying Users]],0)</f>
        <v>0</v>
      </c>
      <c r="R1026" t="str" cm="1">
        <f t="array" ref="R1026">_xlfn.IFS(Table1[[#This Row],[Current Upsell $]]=0," ",Table1[[#This Row],[Current Upsell $]]&gt;=400,"High",Table1[[#This Row],[Current Upsell $]]&gt;=100,"Medium",Table1[[#This Row],[Current Upsell $]]&lt;100,"Low")</f>
        <v xml:space="preserve"> </v>
      </c>
      <c r="S1026" t="str">
        <f>_xlfn.CONCAT(Table1[[#This Row],[Subscription Type]]," ",Table1[[#This Row],[Upsell Priorities ]], " ",TEXT(Table1[[#This Row],[Current Upsell $]],"$#,#"))</f>
        <v>Basic   $</v>
      </c>
      <c r="T1026">
        <f>COUNTIF(Table1[Sales Month],Table1[[#This Row],[Sales Month]])</f>
        <v>153</v>
      </c>
    </row>
    <row r="1027" spans="1:20" x14ac:dyDescent="0.2">
      <c r="A1027">
        <v>100093</v>
      </c>
      <c r="B1027" t="s">
        <v>3</v>
      </c>
      <c r="F1027">
        <v>0</v>
      </c>
      <c r="G1027">
        <v>7</v>
      </c>
      <c r="H1027" s="1">
        <v>44044</v>
      </c>
      <c r="I1027" s="1">
        <v>44197</v>
      </c>
      <c r="J1027">
        <v>5</v>
      </c>
      <c r="K1027">
        <v>5</v>
      </c>
      <c r="L1027" s="1">
        <v>44197</v>
      </c>
      <c r="M1027">
        <v>0</v>
      </c>
      <c r="N1027" s="8" cm="1">
        <f t="array" ref="N1027">_xlfn.SWITCH(Table1[[#This Row],[Subscription Type]],"Basic",10,"Premium",10,"Business",25,"Enterprise",27)</f>
        <v>10</v>
      </c>
      <c r="O1027" s="9">
        <f>IF(Table1[[#This Row],[Number of Users]]-Table1[[#This Row],[Licenses Bought]]&lt;0, 0, Table1[[#This Row],[Number of Users]]-Table1[[#This Row],[Licenses Bought]])</f>
        <v>7</v>
      </c>
      <c r="P1027" s="8">
        <f>Table1[[#This Row],[Upsell $ Per Non-Paying User]] * Table1[[#This Row],[Non-Paying Users]]</f>
        <v>70</v>
      </c>
      <c r="Q1027">
        <f>IF(Table1[[#This Row],[Sales Month]]=MAX(Table1[Sales Month]),Table1[[#This Row],[Upsell $ Per Non-Paying User]]*Table1[[#This Row],[Non-Paying Users]],0)</f>
        <v>0</v>
      </c>
      <c r="R1027" t="str" cm="1">
        <f t="array" ref="R1027">_xlfn.IFS(Table1[[#This Row],[Current Upsell $]]=0," ",Table1[[#This Row],[Current Upsell $]]&gt;=400,"High",Table1[[#This Row],[Current Upsell $]]&gt;=100,"Medium",Table1[[#This Row],[Current Upsell $]]&lt;100,"Low")</f>
        <v xml:space="preserve"> </v>
      </c>
      <c r="S1027" t="str">
        <f>_xlfn.CONCAT(Table1[[#This Row],[Subscription Type]]," ",Table1[[#This Row],[Upsell Priorities ]], " ",TEXT(Table1[[#This Row],[Current Upsell $]],"$#,#"))</f>
        <v>Basic   $</v>
      </c>
      <c r="T1027">
        <f>COUNTIF(Table1[Sales Month],Table1[[#This Row],[Sales Month]])</f>
        <v>158</v>
      </c>
    </row>
    <row r="1028" spans="1:20" x14ac:dyDescent="0.2">
      <c r="A1028">
        <v>100094</v>
      </c>
      <c r="B1028" t="s">
        <v>3</v>
      </c>
      <c r="F1028">
        <v>0</v>
      </c>
      <c r="G1028">
        <v>5</v>
      </c>
      <c r="H1028" s="1">
        <v>44044</v>
      </c>
      <c r="I1028" s="1">
        <v>44287</v>
      </c>
      <c r="J1028">
        <v>8</v>
      </c>
      <c r="K1028">
        <v>2</v>
      </c>
      <c r="L1028" s="1">
        <v>44044</v>
      </c>
      <c r="M1028">
        <v>0</v>
      </c>
      <c r="N1028" s="8" cm="1">
        <f t="array" ref="N1028">_xlfn.SWITCH(Table1[[#This Row],[Subscription Type]],"Basic",10,"Premium",10,"Business",25,"Enterprise",27)</f>
        <v>10</v>
      </c>
      <c r="O1028" s="9">
        <f>IF(Table1[[#This Row],[Number of Users]]-Table1[[#This Row],[Licenses Bought]]&lt;0, 0, Table1[[#This Row],[Number of Users]]-Table1[[#This Row],[Licenses Bought]])</f>
        <v>5</v>
      </c>
      <c r="P1028" s="8">
        <f>Table1[[#This Row],[Upsell $ Per Non-Paying User]] * Table1[[#This Row],[Non-Paying Users]]</f>
        <v>50</v>
      </c>
      <c r="Q1028">
        <f>IF(Table1[[#This Row],[Sales Month]]=MAX(Table1[Sales Month]),Table1[[#This Row],[Upsell $ Per Non-Paying User]]*Table1[[#This Row],[Non-Paying Users]],0)</f>
        <v>0</v>
      </c>
      <c r="R1028" t="str" cm="1">
        <f t="array" ref="R1028">_xlfn.IFS(Table1[[#This Row],[Current Upsell $]]=0," ",Table1[[#This Row],[Current Upsell $]]&gt;=400,"High",Table1[[#This Row],[Current Upsell $]]&gt;=100,"Medium",Table1[[#This Row],[Current Upsell $]]&lt;100,"Low")</f>
        <v xml:space="preserve"> </v>
      </c>
      <c r="S1028" t="str">
        <f>_xlfn.CONCAT(Table1[[#This Row],[Subscription Type]]," ",Table1[[#This Row],[Upsell Priorities ]], " ",TEXT(Table1[[#This Row],[Current Upsell $]],"$#,#"))</f>
        <v>Basic   $</v>
      </c>
      <c r="T1028">
        <f>COUNTIF(Table1[Sales Month],Table1[[#This Row],[Sales Month]])</f>
        <v>104</v>
      </c>
    </row>
    <row r="1029" spans="1:20" x14ac:dyDescent="0.2">
      <c r="A1029">
        <v>100094</v>
      </c>
      <c r="B1029" t="s">
        <v>0</v>
      </c>
      <c r="F1029">
        <v>2</v>
      </c>
      <c r="G1029">
        <v>6</v>
      </c>
      <c r="H1029" s="1">
        <v>44044</v>
      </c>
      <c r="I1029" s="1">
        <v>44287</v>
      </c>
      <c r="J1029">
        <v>8</v>
      </c>
      <c r="K1029">
        <v>2</v>
      </c>
      <c r="L1029" s="1">
        <v>44075</v>
      </c>
      <c r="M1029">
        <v>20</v>
      </c>
      <c r="N1029" s="8" cm="1">
        <f t="array" ref="N1029">_xlfn.SWITCH(Table1[[#This Row],[Subscription Type]],"Basic",10,"Premium",10,"Business",25,"Enterprise",27)</f>
        <v>10</v>
      </c>
      <c r="O1029" s="9">
        <f>IF(Table1[[#This Row],[Number of Users]]-Table1[[#This Row],[Licenses Bought]]&lt;0, 0, Table1[[#This Row],[Number of Users]]-Table1[[#This Row],[Licenses Bought]])</f>
        <v>4</v>
      </c>
      <c r="P1029" s="8">
        <f>Table1[[#This Row],[Upsell $ Per Non-Paying User]] * Table1[[#This Row],[Non-Paying Users]]</f>
        <v>40</v>
      </c>
      <c r="Q1029">
        <f>IF(Table1[[#This Row],[Sales Month]]=MAX(Table1[Sales Month]),Table1[[#This Row],[Upsell $ Per Non-Paying User]]*Table1[[#This Row],[Non-Paying Users]],0)</f>
        <v>0</v>
      </c>
      <c r="R1029" t="str" cm="1">
        <f t="array" ref="R1029">_xlfn.IFS(Table1[[#This Row],[Current Upsell $]]=0," ",Table1[[#This Row],[Current Upsell $]]&gt;=400,"High",Table1[[#This Row],[Current Upsell $]]&gt;=100,"Medium",Table1[[#This Row],[Current Upsell $]]&lt;100,"Low")</f>
        <v xml:space="preserve"> </v>
      </c>
      <c r="S1029" t="str">
        <f>_xlfn.CONCAT(Table1[[#This Row],[Subscription Type]]," ",Table1[[#This Row],[Upsell Priorities ]], " ",TEXT(Table1[[#This Row],[Current Upsell $]],"$#,#"))</f>
        <v>Premium   $</v>
      </c>
      <c r="T1029">
        <f>COUNTIF(Table1[Sales Month],Table1[[#This Row],[Sales Month]])</f>
        <v>137</v>
      </c>
    </row>
    <row r="1030" spans="1:20" x14ac:dyDescent="0.2">
      <c r="A1030">
        <v>100094</v>
      </c>
      <c r="B1030" t="s">
        <v>0</v>
      </c>
      <c r="F1030">
        <v>3</v>
      </c>
      <c r="G1030">
        <v>6</v>
      </c>
      <c r="H1030" s="1">
        <v>44044</v>
      </c>
      <c r="I1030" s="1">
        <v>44287</v>
      </c>
      <c r="J1030">
        <v>8</v>
      </c>
      <c r="K1030">
        <v>2</v>
      </c>
      <c r="L1030" s="1">
        <v>44105</v>
      </c>
      <c r="M1030">
        <v>30</v>
      </c>
      <c r="N1030" s="8" cm="1">
        <f t="array" ref="N1030">_xlfn.SWITCH(Table1[[#This Row],[Subscription Type]],"Basic",10,"Premium",10,"Business",25,"Enterprise",27)</f>
        <v>10</v>
      </c>
      <c r="O1030" s="9">
        <f>IF(Table1[[#This Row],[Number of Users]]-Table1[[#This Row],[Licenses Bought]]&lt;0, 0, Table1[[#This Row],[Number of Users]]-Table1[[#This Row],[Licenses Bought]])</f>
        <v>3</v>
      </c>
      <c r="P1030" s="8">
        <f>Table1[[#This Row],[Upsell $ Per Non-Paying User]] * Table1[[#This Row],[Non-Paying Users]]</f>
        <v>30</v>
      </c>
      <c r="Q1030">
        <f>IF(Table1[[#This Row],[Sales Month]]=MAX(Table1[Sales Month]),Table1[[#This Row],[Upsell $ Per Non-Paying User]]*Table1[[#This Row],[Non-Paying Users]],0)</f>
        <v>0</v>
      </c>
      <c r="R1030" t="str" cm="1">
        <f t="array" ref="R1030">_xlfn.IFS(Table1[[#This Row],[Current Upsell $]]=0," ",Table1[[#This Row],[Current Upsell $]]&gt;=400,"High",Table1[[#This Row],[Current Upsell $]]&gt;=100,"Medium",Table1[[#This Row],[Current Upsell $]]&lt;100,"Low")</f>
        <v xml:space="preserve"> </v>
      </c>
      <c r="S1030" t="str">
        <f>_xlfn.CONCAT(Table1[[#This Row],[Subscription Type]]," ",Table1[[#This Row],[Upsell Priorities ]], " ",TEXT(Table1[[#This Row],[Current Upsell $]],"$#,#"))</f>
        <v>Premium   $</v>
      </c>
      <c r="T1030">
        <f>COUNTIF(Table1[Sales Month],Table1[[#This Row],[Sales Month]])</f>
        <v>147</v>
      </c>
    </row>
    <row r="1031" spans="1:20" x14ac:dyDescent="0.2">
      <c r="A1031">
        <v>100094</v>
      </c>
      <c r="B1031" t="s">
        <v>0</v>
      </c>
      <c r="F1031">
        <v>4</v>
      </c>
      <c r="G1031">
        <v>6</v>
      </c>
      <c r="H1031" s="1">
        <v>44044</v>
      </c>
      <c r="I1031" s="1">
        <v>44287</v>
      </c>
      <c r="J1031">
        <v>8</v>
      </c>
      <c r="K1031">
        <v>2</v>
      </c>
      <c r="L1031" s="1">
        <v>44136</v>
      </c>
      <c r="M1031">
        <v>40</v>
      </c>
      <c r="N1031" s="8" cm="1">
        <f t="array" ref="N1031">_xlfn.SWITCH(Table1[[#This Row],[Subscription Type]],"Basic",10,"Premium",10,"Business",25,"Enterprise",27)</f>
        <v>10</v>
      </c>
      <c r="O1031" s="9">
        <f>IF(Table1[[#This Row],[Number of Users]]-Table1[[#This Row],[Licenses Bought]]&lt;0, 0, Table1[[#This Row],[Number of Users]]-Table1[[#This Row],[Licenses Bought]])</f>
        <v>2</v>
      </c>
      <c r="P1031" s="8">
        <f>Table1[[#This Row],[Upsell $ Per Non-Paying User]] * Table1[[#This Row],[Non-Paying Users]]</f>
        <v>20</v>
      </c>
      <c r="Q1031">
        <f>IF(Table1[[#This Row],[Sales Month]]=MAX(Table1[Sales Month]),Table1[[#This Row],[Upsell $ Per Non-Paying User]]*Table1[[#This Row],[Non-Paying Users]],0)</f>
        <v>0</v>
      </c>
      <c r="R1031" t="str" cm="1">
        <f t="array" ref="R1031">_xlfn.IFS(Table1[[#This Row],[Current Upsell $]]=0," ",Table1[[#This Row],[Current Upsell $]]&gt;=400,"High",Table1[[#This Row],[Current Upsell $]]&gt;=100,"Medium",Table1[[#This Row],[Current Upsell $]]&lt;100,"Low")</f>
        <v xml:space="preserve"> </v>
      </c>
      <c r="S1031" t="str">
        <f>_xlfn.CONCAT(Table1[[#This Row],[Subscription Type]]," ",Table1[[#This Row],[Upsell Priorities ]], " ",TEXT(Table1[[#This Row],[Current Upsell $]],"$#,#"))</f>
        <v>Premium   $</v>
      </c>
      <c r="T1031">
        <f>COUNTIF(Table1[Sales Month],Table1[[#This Row],[Sales Month]])</f>
        <v>146</v>
      </c>
    </row>
    <row r="1032" spans="1:20" x14ac:dyDescent="0.2">
      <c r="A1032">
        <v>100094</v>
      </c>
      <c r="B1032" t="s">
        <v>0</v>
      </c>
      <c r="F1032">
        <v>4</v>
      </c>
      <c r="G1032">
        <v>6</v>
      </c>
      <c r="H1032" s="1">
        <v>44044</v>
      </c>
      <c r="I1032" s="1">
        <v>44287</v>
      </c>
      <c r="J1032">
        <v>8</v>
      </c>
      <c r="K1032">
        <v>2</v>
      </c>
      <c r="L1032" s="1">
        <v>44166</v>
      </c>
      <c r="M1032">
        <v>40</v>
      </c>
      <c r="N1032" s="8" cm="1">
        <f t="array" ref="N1032">_xlfn.SWITCH(Table1[[#This Row],[Subscription Type]],"Basic",10,"Premium",10,"Business",25,"Enterprise",27)</f>
        <v>10</v>
      </c>
      <c r="O1032" s="9">
        <f>IF(Table1[[#This Row],[Number of Users]]-Table1[[#This Row],[Licenses Bought]]&lt;0, 0, Table1[[#This Row],[Number of Users]]-Table1[[#This Row],[Licenses Bought]])</f>
        <v>2</v>
      </c>
      <c r="P1032" s="8">
        <f>Table1[[#This Row],[Upsell $ Per Non-Paying User]] * Table1[[#This Row],[Non-Paying Users]]</f>
        <v>20</v>
      </c>
      <c r="Q1032">
        <f>IF(Table1[[#This Row],[Sales Month]]=MAX(Table1[Sales Month]),Table1[[#This Row],[Upsell $ Per Non-Paying User]]*Table1[[#This Row],[Non-Paying Users]],0)</f>
        <v>0</v>
      </c>
      <c r="R1032" t="str" cm="1">
        <f t="array" ref="R1032">_xlfn.IFS(Table1[[#This Row],[Current Upsell $]]=0," ",Table1[[#This Row],[Current Upsell $]]&gt;=400,"High",Table1[[#This Row],[Current Upsell $]]&gt;=100,"Medium",Table1[[#This Row],[Current Upsell $]]&lt;100,"Low")</f>
        <v xml:space="preserve"> </v>
      </c>
      <c r="S1032" t="str">
        <f>_xlfn.CONCAT(Table1[[#This Row],[Subscription Type]]," ",Table1[[#This Row],[Upsell Priorities ]], " ",TEXT(Table1[[#This Row],[Current Upsell $]],"$#,#"))</f>
        <v>Premium   $</v>
      </c>
      <c r="T1032">
        <f>COUNTIF(Table1[Sales Month],Table1[[#This Row],[Sales Month]])</f>
        <v>153</v>
      </c>
    </row>
    <row r="1033" spans="1:20" x14ac:dyDescent="0.2">
      <c r="A1033">
        <v>100094</v>
      </c>
      <c r="B1033" t="s">
        <v>0</v>
      </c>
      <c r="F1033">
        <v>4</v>
      </c>
      <c r="G1033">
        <v>6</v>
      </c>
      <c r="H1033" s="1">
        <v>44044</v>
      </c>
      <c r="I1033" s="1">
        <v>44287</v>
      </c>
      <c r="J1033">
        <v>8</v>
      </c>
      <c r="K1033">
        <v>2</v>
      </c>
      <c r="L1033" s="1">
        <v>44197</v>
      </c>
      <c r="M1033">
        <v>40</v>
      </c>
      <c r="N1033" s="8" cm="1">
        <f t="array" ref="N1033">_xlfn.SWITCH(Table1[[#This Row],[Subscription Type]],"Basic",10,"Premium",10,"Business",25,"Enterprise",27)</f>
        <v>10</v>
      </c>
      <c r="O1033" s="9">
        <f>IF(Table1[[#This Row],[Number of Users]]-Table1[[#This Row],[Licenses Bought]]&lt;0, 0, Table1[[#This Row],[Number of Users]]-Table1[[#This Row],[Licenses Bought]])</f>
        <v>2</v>
      </c>
      <c r="P1033" s="8">
        <f>Table1[[#This Row],[Upsell $ Per Non-Paying User]] * Table1[[#This Row],[Non-Paying Users]]</f>
        <v>20</v>
      </c>
      <c r="Q1033">
        <f>IF(Table1[[#This Row],[Sales Month]]=MAX(Table1[Sales Month]),Table1[[#This Row],[Upsell $ Per Non-Paying User]]*Table1[[#This Row],[Non-Paying Users]],0)</f>
        <v>0</v>
      </c>
      <c r="R1033" t="str" cm="1">
        <f t="array" ref="R1033">_xlfn.IFS(Table1[[#This Row],[Current Upsell $]]=0," ",Table1[[#This Row],[Current Upsell $]]&gt;=400,"High",Table1[[#This Row],[Current Upsell $]]&gt;=100,"Medium",Table1[[#This Row],[Current Upsell $]]&lt;100,"Low")</f>
        <v xml:space="preserve"> </v>
      </c>
      <c r="S1033" t="str">
        <f>_xlfn.CONCAT(Table1[[#This Row],[Subscription Type]]," ",Table1[[#This Row],[Upsell Priorities ]], " ",TEXT(Table1[[#This Row],[Current Upsell $]],"$#,#"))</f>
        <v>Premium   $</v>
      </c>
      <c r="T1033">
        <f>COUNTIF(Table1[Sales Month],Table1[[#This Row],[Sales Month]])</f>
        <v>158</v>
      </c>
    </row>
    <row r="1034" spans="1:20" x14ac:dyDescent="0.2">
      <c r="A1034">
        <v>100094</v>
      </c>
      <c r="B1034" t="s">
        <v>0</v>
      </c>
      <c r="F1034">
        <v>4</v>
      </c>
      <c r="G1034">
        <v>6</v>
      </c>
      <c r="H1034" s="1">
        <v>44044</v>
      </c>
      <c r="I1034" s="1">
        <v>44287</v>
      </c>
      <c r="J1034">
        <v>8</v>
      </c>
      <c r="K1034">
        <v>2</v>
      </c>
      <c r="L1034" s="1">
        <v>44228</v>
      </c>
      <c r="M1034">
        <v>40</v>
      </c>
      <c r="N1034" s="8" cm="1">
        <f t="array" ref="N1034">_xlfn.SWITCH(Table1[[#This Row],[Subscription Type]],"Basic",10,"Premium",10,"Business",25,"Enterprise",27)</f>
        <v>10</v>
      </c>
      <c r="O1034" s="9">
        <f>IF(Table1[[#This Row],[Number of Users]]-Table1[[#This Row],[Licenses Bought]]&lt;0, 0, Table1[[#This Row],[Number of Users]]-Table1[[#This Row],[Licenses Bought]])</f>
        <v>2</v>
      </c>
      <c r="P1034" s="8">
        <f>Table1[[#This Row],[Upsell $ Per Non-Paying User]] * Table1[[#This Row],[Non-Paying Users]]</f>
        <v>20</v>
      </c>
      <c r="Q1034">
        <f>IF(Table1[[#This Row],[Sales Month]]=MAX(Table1[Sales Month]),Table1[[#This Row],[Upsell $ Per Non-Paying User]]*Table1[[#This Row],[Non-Paying Users]],0)</f>
        <v>0</v>
      </c>
      <c r="R1034" t="str" cm="1">
        <f t="array" ref="R1034">_xlfn.IFS(Table1[[#This Row],[Current Upsell $]]=0," ",Table1[[#This Row],[Current Upsell $]]&gt;=400,"High",Table1[[#This Row],[Current Upsell $]]&gt;=100,"Medium",Table1[[#This Row],[Current Upsell $]]&lt;100,"Low")</f>
        <v xml:space="preserve"> </v>
      </c>
      <c r="S1034" t="str">
        <f>_xlfn.CONCAT(Table1[[#This Row],[Subscription Type]]," ",Table1[[#This Row],[Upsell Priorities ]], " ",TEXT(Table1[[#This Row],[Current Upsell $]],"$#,#"))</f>
        <v>Premium   $</v>
      </c>
      <c r="T1034">
        <f>COUNTIF(Table1[Sales Month],Table1[[#This Row],[Sales Month]])</f>
        <v>175</v>
      </c>
    </row>
    <row r="1035" spans="1:20" x14ac:dyDescent="0.2">
      <c r="A1035">
        <v>100094</v>
      </c>
      <c r="B1035" t="s">
        <v>0</v>
      </c>
      <c r="F1035">
        <v>4</v>
      </c>
      <c r="G1035">
        <v>6</v>
      </c>
      <c r="H1035" s="1">
        <v>44044</v>
      </c>
      <c r="I1035" s="1">
        <v>44287</v>
      </c>
      <c r="J1035">
        <v>8</v>
      </c>
      <c r="K1035">
        <v>2</v>
      </c>
      <c r="L1035" s="1">
        <v>44256</v>
      </c>
      <c r="M1035">
        <v>40</v>
      </c>
      <c r="N1035" s="8" cm="1">
        <f t="array" ref="N1035">_xlfn.SWITCH(Table1[[#This Row],[Subscription Type]],"Basic",10,"Premium",10,"Business",25,"Enterprise",27)</f>
        <v>10</v>
      </c>
      <c r="O1035" s="9">
        <f>IF(Table1[[#This Row],[Number of Users]]-Table1[[#This Row],[Licenses Bought]]&lt;0, 0, Table1[[#This Row],[Number of Users]]-Table1[[#This Row],[Licenses Bought]])</f>
        <v>2</v>
      </c>
      <c r="P1035" s="8">
        <f>Table1[[#This Row],[Upsell $ Per Non-Paying User]] * Table1[[#This Row],[Non-Paying Users]]</f>
        <v>20</v>
      </c>
      <c r="Q1035">
        <f>IF(Table1[[#This Row],[Sales Month]]=MAX(Table1[Sales Month]),Table1[[#This Row],[Upsell $ Per Non-Paying User]]*Table1[[#This Row],[Non-Paying Users]],0)</f>
        <v>0</v>
      </c>
      <c r="R1035" t="str" cm="1">
        <f t="array" ref="R1035">_xlfn.IFS(Table1[[#This Row],[Current Upsell $]]=0," ",Table1[[#This Row],[Current Upsell $]]&gt;=400,"High",Table1[[#This Row],[Current Upsell $]]&gt;=100,"Medium",Table1[[#This Row],[Current Upsell $]]&lt;100,"Low")</f>
        <v xml:space="preserve"> </v>
      </c>
      <c r="S1035" t="str">
        <f>_xlfn.CONCAT(Table1[[#This Row],[Subscription Type]]," ",Table1[[#This Row],[Upsell Priorities ]], " ",TEXT(Table1[[#This Row],[Current Upsell $]],"$#,#"))</f>
        <v>Premium   $</v>
      </c>
      <c r="T1035">
        <f>COUNTIF(Table1[Sales Month],Table1[[#This Row],[Sales Month]])</f>
        <v>194</v>
      </c>
    </row>
    <row r="1036" spans="1:20" x14ac:dyDescent="0.2">
      <c r="A1036">
        <v>100094</v>
      </c>
      <c r="B1036" t="s">
        <v>0</v>
      </c>
      <c r="F1036">
        <v>4</v>
      </c>
      <c r="G1036">
        <v>5</v>
      </c>
      <c r="H1036" s="1">
        <v>44044</v>
      </c>
      <c r="I1036" s="1">
        <v>44287</v>
      </c>
      <c r="J1036">
        <v>8</v>
      </c>
      <c r="K1036">
        <v>2</v>
      </c>
      <c r="L1036" s="1">
        <v>44287</v>
      </c>
      <c r="M1036">
        <v>40</v>
      </c>
      <c r="N1036" s="8" cm="1">
        <f t="array" ref="N1036">_xlfn.SWITCH(Table1[[#This Row],[Subscription Type]],"Basic",10,"Premium",10,"Business",25,"Enterprise",27)</f>
        <v>10</v>
      </c>
      <c r="O1036" s="9">
        <f>IF(Table1[[#This Row],[Number of Users]]-Table1[[#This Row],[Licenses Bought]]&lt;0, 0, Table1[[#This Row],[Number of Users]]-Table1[[#This Row],[Licenses Bought]])</f>
        <v>1</v>
      </c>
      <c r="P1036" s="8">
        <f>Table1[[#This Row],[Upsell $ Per Non-Paying User]] * Table1[[#This Row],[Non-Paying Users]]</f>
        <v>10</v>
      </c>
      <c r="Q1036">
        <f>IF(Table1[[#This Row],[Sales Month]]=MAX(Table1[Sales Month]),Table1[[#This Row],[Upsell $ Per Non-Paying User]]*Table1[[#This Row],[Non-Paying Users]],0)</f>
        <v>0</v>
      </c>
      <c r="R1036" t="str" cm="1">
        <f t="array" ref="R1036">_xlfn.IFS(Table1[[#This Row],[Current Upsell $]]=0," ",Table1[[#This Row],[Current Upsell $]]&gt;=400,"High",Table1[[#This Row],[Current Upsell $]]&gt;=100,"Medium",Table1[[#This Row],[Current Upsell $]]&lt;100,"Low")</f>
        <v xml:space="preserve"> </v>
      </c>
      <c r="S1036" t="str">
        <f>_xlfn.CONCAT(Table1[[#This Row],[Subscription Type]]," ",Table1[[#This Row],[Upsell Priorities ]], " ",TEXT(Table1[[#This Row],[Current Upsell $]],"$#,#"))</f>
        <v>Premium   $</v>
      </c>
      <c r="T1036">
        <f>COUNTIF(Table1[Sales Month],Table1[[#This Row],[Sales Month]])</f>
        <v>208</v>
      </c>
    </row>
    <row r="1037" spans="1:20" x14ac:dyDescent="0.2">
      <c r="A1037">
        <v>100095</v>
      </c>
      <c r="B1037" t="s">
        <v>3</v>
      </c>
      <c r="F1037">
        <v>0</v>
      </c>
      <c r="G1037">
        <v>5</v>
      </c>
      <c r="H1037" s="1">
        <v>44044</v>
      </c>
      <c r="I1037" s="1">
        <v>44197</v>
      </c>
      <c r="J1037">
        <v>5</v>
      </c>
      <c r="K1037">
        <v>5</v>
      </c>
      <c r="L1037" s="1">
        <v>44044</v>
      </c>
      <c r="M1037">
        <v>0</v>
      </c>
      <c r="N1037" s="8" cm="1">
        <f t="array" ref="N1037">_xlfn.SWITCH(Table1[[#This Row],[Subscription Type]],"Basic",10,"Premium",10,"Business",25,"Enterprise",27)</f>
        <v>10</v>
      </c>
      <c r="O1037" s="9">
        <f>IF(Table1[[#This Row],[Number of Users]]-Table1[[#This Row],[Licenses Bought]]&lt;0, 0, Table1[[#This Row],[Number of Users]]-Table1[[#This Row],[Licenses Bought]])</f>
        <v>5</v>
      </c>
      <c r="P1037" s="8">
        <f>Table1[[#This Row],[Upsell $ Per Non-Paying User]] * Table1[[#This Row],[Non-Paying Users]]</f>
        <v>50</v>
      </c>
      <c r="Q1037">
        <f>IF(Table1[[#This Row],[Sales Month]]=MAX(Table1[Sales Month]),Table1[[#This Row],[Upsell $ Per Non-Paying User]]*Table1[[#This Row],[Non-Paying Users]],0)</f>
        <v>0</v>
      </c>
      <c r="R1037" t="str" cm="1">
        <f t="array" ref="R1037">_xlfn.IFS(Table1[[#This Row],[Current Upsell $]]=0," ",Table1[[#This Row],[Current Upsell $]]&gt;=400,"High",Table1[[#This Row],[Current Upsell $]]&gt;=100,"Medium",Table1[[#This Row],[Current Upsell $]]&lt;100,"Low")</f>
        <v xml:space="preserve"> </v>
      </c>
      <c r="S1037" t="str">
        <f>_xlfn.CONCAT(Table1[[#This Row],[Subscription Type]]," ",Table1[[#This Row],[Upsell Priorities ]], " ",TEXT(Table1[[#This Row],[Current Upsell $]],"$#,#"))</f>
        <v>Basic   $</v>
      </c>
      <c r="T1037">
        <f>COUNTIF(Table1[Sales Month],Table1[[#This Row],[Sales Month]])</f>
        <v>104</v>
      </c>
    </row>
    <row r="1038" spans="1:20" x14ac:dyDescent="0.2">
      <c r="A1038">
        <v>100095</v>
      </c>
      <c r="B1038" t="s">
        <v>3</v>
      </c>
      <c r="F1038">
        <v>0</v>
      </c>
      <c r="G1038">
        <v>6</v>
      </c>
      <c r="H1038" s="1">
        <v>44044</v>
      </c>
      <c r="I1038" s="1">
        <v>44197</v>
      </c>
      <c r="J1038">
        <v>5</v>
      </c>
      <c r="K1038">
        <v>5</v>
      </c>
      <c r="L1038" s="1">
        <v>44075</v>
      </c>
      <c r="M1038">
        <v>0</v>
      </c>
      <c r="N1038" s="8" cm="1">
        <f t="array" ref="N1038">_xlfn.SWITCH(Table1[[#This Row],[Subscription Type]],"Basic",10,"Premium",10,"Business",25,"Enterprise",27)</f>
        <v>10</v>
      </c>
      <c r="O1038" s="9">
        <f>IF(Table1[[#This Row],[Number of Users]]-Table1[[#This Row],[Licenses Bought]]&lt;0, 0, Table1[[#This Row],[Number of Users]]-Table1[[#This Row],[Licenses Bought]])</f>
        <v>6</v>
      </c>
      <c r="P1038" s="8">
        <f>Table1[[#This Row],[Upsell $ Per Non-Paying User]] * Table1[[#This Row],[Non-Paying Users]]</f>
        <v>60</v>
      </c>
      <c r="Q1038">
        <f>IF(Table1[[#This Row],[Sales Month]]=MAX(Table1[Sales Month]),Table1[[#This Row],[Upsell $ Per Non-Paying User]]*Table1[[#This Row],[Non-Paying Users]],0)</f>
        <v>0</v>
      </c>
      <c r="R1038" t="str" cm="1">
        <f t="array" ref="R1038">_xlfn.IFS(Table1[[#This Row],[Current Upsell $]]=0," ",Table1[[#This Row],[Current Upsell $]]&gt;=400,"High",Table1[[#This Row],[Current Upsell $]]&gt;=100,"Medium",Table1[[#This Row],[Current Upsell $]]&lt;100,"Low")</f>
        <v xml:space="preserve"> </v>
      </c>
      <c r="S1038" t="str">
        <f>_xlfn.CONCAT(Table1[[#This Row],[Subscription Type]]," ",Table1[[#This Row],[Upsell Priorities ]], " ",TEXT(Table1[[#This Row],[Current Upsell $]],"$#,#"))</f>
        <v>Basic   $</v>
      </c>
      <c r="T1038">
        <f>COUNTIF(Table1[Sales Month],Table1[[#This Row],[Sales Month]])</f>
        <v>137</v>
      </c>
    </row>
    <row r="1039" spans="1:20" x14ac:dyDescent="0.2">
      <c r="A1039">
        <v>100095</v>
      </c>
      <c r="B1039" t="s">
        <v>3</v>
      </c>
      <c r="F1039">
        <v>0</v>
      </c>
      <c r="G1039">
        <v>5</v>
      </c>
      <c r="H1039" s="1">
        <v>44044</v>
      </c>
      <c r="I1039" s="1">
        <v>44197</v>
      </c>
      <c r="J1039">
        <v>5</v>
      </c>
      <c r="K1039">
        <v>5</v>
      </c>
      <c r="L1039" s="1">
        <v>44105</v>
      </c>
      <c r="M1039">
        <v>0</v>
      </c>
      <c r="N1039" s="8" cm="1">
        <f t="array" ref="N1039">_xlfn.SWITCH(Table1[[#This Row],[Subscription Type]],"Basic",10,"Premium",10,"Business",25,"Enterprise",27)</f>
        <v>10</v>
      </c>
      <c r="O1039" s="9">
        <f>IF(Table1[[#This Row],[Number of Users]]-Table1[[#This Row],[Licenses Bought]]&lt;0, 0, Table1[[#This Row],[Number of Users]]-Table1[[#This Row],[Licenses Bought]])</f>
        <v>5</v>
      </c>
      <c r="P1039" s="8">
        <f>Table1[[#This Row],[Upsell $ Per Non-Paying User]] * Table1[[#This Row],[Non-Paying Users]]</f>
        <v>50</v>
      </c>
      <c r="Q1039">
        <f>IF(Table1[[#This Row],[Sales Month]]=MAX(Table1[Sales Month]),Table1[[#This Row],[Upsell $ Per Non-Paying User]]*Table1[[#This Row],[Non-Paying Users]],0)</f>
        <v>0</v>
      </c>
      <c r="R1039" t="str" cm="1">
        <f t="array" ref="R1039">_xlfn.IFS(Table1[[#This Row],[Current Upsell $]]=0," ",Table1[[#This Row],[Current Upsell $]]&gt;=400,"High",Table1[[#This Row],[Current Upsell $]]&gt;=100,"Medium",Table1[[#This Row],[Current Upsell $]]&lt;100,"Low")</f>
        <v xml:space="preserve"> </v>
      </c>
      <c r="S1039" t="str">
        <f>_xlfn.CONCAT(Table1[[#This Row],[Subscription Type]]," ",Table1[[#This Row],[Upsell Priorities ]], " ",TEXT(Table1[[#This Row],[Current Upsell $]],"$#,#"))</f>
        <v>Basic   $</v>
      </c>
      <c r="T1039">
        <f>COUNTIF(Table1[Sales Month],Table1[[#This Row],[Sales Month]])</f>
        <v>147</v>
      </c>
    </row>
    <row r="1040" spans="1:20" x14ac:dyDescent="0.2">
      <c r="A1040">
        <v>100095</v>
      </c>
      <c r="B1040" t="s">
        <v>3</v>
      </c>
      <c r="F1040">
        <v>0</v>
      </c>
      <c r="G1040">
        <v>6</v>
      </c>
      <c r="H1040" s="1">
        <v>44044</v>
      </c>
      <c r="I1040" s="1">
        <v>44197</v>
      </c>
      <c r="J1040">
        <v>5</v>
      </c>
      <c r="K1040">
        <v>5</v>
      </c>
      <c r="L1040" s="1">
        <v>44136</v>
      </c>
      <c r="M1040">
        <v>0</v>
      </c>
      <c r="N1040" s="8" cm="1">
        <f t="array" ref="N1040">_xlfn.SWITCH(Table1[[#This Row],[Subscription Type]],"Basic",10,"Premium",10,"Business",25,"Enterprise",27)</f>
        <v>10</v>
      </c>
      <c r="O1040" s="9">
        <f>IF(Table1[[#This Row],[Number of Users]]-Table1[[#This Row],[Licenses Bought]]&lt;0, 0, Table1[[#This Row],[Number of Users]]-Table1[[#This Row],[Licenses Bought]])</f>
        <v>6</v>
      </c>
      <c r="P1040" s="8">
        <f>Table1[[#This Row],[Upsell $ Per Non-Paying User]] * Table1[[#This Row],[Non-Paying Users]]</f>
        <v>60</v>
      </c>
      <c r="Q1040">
        <f>IF(Table1[[#This Row],[Sales Month]]=MAX(Table1[Sales Month]),Table1[[#This Row],[Upsell $ Per Non-Paying User]]*Table1[[#This Row],[Non-Paying Users]],0)</f>
        <v>0</v>
      </c>
      <c r="R1040" t="str" cm="1">
        <f t="array" ref="R1040">_xlfn.IFS(Table1[[#This Row],[Current Upsell $]]=0," ",Table1[[#This Row],[Current Upsell $]]&gt;=400,"High",Table1[[#This Row],[Current Upsell $]]&gt;=100,"Medium",Table1[[#This Row],[Current Upsell $]]&lt;100,"Low")</f>
        <v xml:space="preserve"> </v>
      </c>
      <c r="S1040" t="str">
        <f>_xlfn.CONCAT(Table1[[#This Row],[Subscription Type]]," ",Table1[[#This Row],[Upsell Priorities ]], " ",TEXT(Table1[[#This Row],[Current Upsell $]],"$#,#"))</f>
        <v>Basic   $</v>
      </c>
      <c r="T1040">
        <f>COUNTIF(Table1[Sales Month],Table1[[#This Row],[Sales Month]])</f>
        <v>146</v>
      </c>
    </row>
    <row r="1041" spans="1:20" x14ac:dyDescent="0.2">
      <c r="A1041">
        <v>100095</v>
      </c>
      <c r="B1041" t="s">
        <v>3</v>
      </c>
      <c r="F1041">
        <v>0</v>
      </c>
      <c r="G1041">
        <v>5</v>
      </c>
      <c r="H1041" s="1">
        <v>44044</v>
      </c>
      <c r="I1041" s="1">
        <v>44197</v>
      </c>
      <c r="J1041">
        <v>5</v>
      </c>
      <c r="K1041">
        <v>5</v>
      </c>
      <c r="L1041" s="1">
        <v>44166</v>
      </c>
      <c r="M1041">
        <v>0</v>
      </c>
      <c r="N1041" s="8" cm="1">
        <f t="array" ref="N1041">_xlfn.SWITCH(Table1[[#This Row],[Subscription Type]],"Basic",10,"Premium",10,"Business",25,"Enterprise",27)</f>
        <v>10</v>
      </c>
      <c r="O1041" s="9">
        <f>IF(Table1[[#This Row],[Number of Users]]-Table1[[#This Row],[Licenses Bought]]&lt;0, 0, Table1[[#This Row],[Number of Users]]-Table1[[#This Row],[Licenses Bought]])</f>
        <v>5</v>
      </c>
      <c r="P1041" s="8">
        <f>Table1[[#This Row],[Upsell $ Per Non-Paying User]] * Table1[[#This Row],[Non-Paying Users]]</f>
        <v>50</v>
      </c>
      <c r="Q1041">
        <f>IF(Table1[[#This Row],[Sales Month]]=MAX(Table1[Sales Month]),Table1[[#This Row],[Upsell $ Per Non-Paying User]]*Table1[[#This Row],[Non-Paying Users]],0)</f>
        <v>0</v>
      </c>
      <c r="R1041" t="str" cm="1">
        <f t="array" ref="R1041">_xlfn.IFS(Table1[[#This Row],[Current Upsell $]]=0," ",Table1[[#This Row],[Current Upsell $]]&gt;=400,"High",Table1[[#This Row],[Current Upsell $]]&gt;=100,"Medium",Table1[[#This Row],[Current Upsell $]]&lt;100,"Low")</f>
        <v xml:space="preserve"> </v>
      </c>
      <c r="S1041" t="str">
        <f>_xlfn.CONCAT(Table1[[#This Row],[Subscription Type]]," ",Table1[[#This Row],[Upsell Priorities ]], " ",TEXT(Table1[[#This Row],[Current Upsell $]],"$#,#"))</f>
        <v>Basic   $</v>
      </c>
      <c r="T1041">
        <f>COUNTIF(Table1[Sales Month],Table1[[#This Row],[Sales Month]])</f>
        <v>153</v>
      </c>
    </row>
    <row r="1042" spans="1:20" x14ac:dyDescent="0.2">
      <c r="A1042">
        <v>100095</v>
      </c>
      <c r="B1042" t="s">
        <v>3</v>
      </c>
      <c r="F1042">
        <v>0</v>
      </c>
      <c r="G1042">
        <v>6</v>
      </c>
      <c r="H1042" s="1">
        <v>44044</v>
      </c>
      <c r="I1042" s="1">
        <v>44197</v>
      </c>
      <c r="J1042">
        <v>5</v>
      </c>
      <c r="K1042">
        <v>5</v>
      </c>
      <c r="L1042" s="1">
        <v>44197</v>
      </c>
      <c r="M1042">
        <v>0</v>
      </c>
      <c r="N1042" s="8" cm="1">
        <f t="array" ref="N1042">_xlfn.SWITCH(Table1[[#This Row],[Subscription Type]],"Basic",10,"Premium",10,"Business",25,"Enterprise",27)</f>
        <v>10</v>
      </c>
      <c r="O1042" s="9">
        <f>IF(Table1[[#This Row],[Number of Users]]-Table1[[#This Row],[Licenses Bought]]&lt;0, 0, Table1[[#This Row],[Number of Users]]-Table1[[#This Row],[Licenses Bought]])</f>
        <v>6</v>
      </c>
      <c r="P1042" s="8">
        <f>Table1[[#This Row],[Upsell $ Per Non-Paying User]] * Table1[[#This Row],[Non-Paying Users]]</f>
        <v>60</v>
      </c>
      <c r="Q1042">
        <f>IF(Table1[[#This Row],[Sales Month]]=MAX(Table1[Sales Month]),Table1[[#This Row],[Upsell $ Per Non-Paying User]]*Table1[[#This Row],[Non-Paying Users]],0)</f>
        <v>0</v>
      </c>
      <c r="R1042" t="str" cm="1">
        <f t="array" ref="R1042">_xlfn.IFS(Table1[[#This Row],[Current Upsell $]]=0," ",Table1[[#This Row],[Current Upsell $]]&gt;=400,"High",Table1[[#This Row],[Current Upsell $]]&gt;=100,"Medium",Table1[[#This Row],[Current Upsell $]]&lt;100,"Low")</f>
        <v xml:space="preserve"> </v>
      </c>
      <c r="S1042" t="str">
        <f>_xlfn.CONCAT(Table1[[#This Row],[Subscription Type]]," ",Table1[[#This Row],[Upsell Priorities ]], " ",TEXT(Table1[[#This Row],[Current Upsell $]],"$#,#"))</f>
        <v>Basic   $</v>
      </c>
      <c r="T1042">
        <f>COUNTIF(Table1[Sales Month],Table1[[#This Row],[Sales Month]])</f>
        <v>158</v>
      </c>
    </row>
    <row r="1043" spans="1:20" x14ac:dyDescent="0.2">
      <c r="A1043">
        <v>100096</v>
      </c>
      <c r="B1043" t="s">
        <v>3</v>
      </c>
      <c r="D1043" s="1"/>
      <c r="E1043" s="1"/>
      <c r="F1043">
        <v>0</v>
      </c>
      <c r="G1043">
        <v>4</v>
      </c>
      <c r="H1043" s="1">
        <v>44044</v>
      </c>
      <c r="I1043" s="1">
        <v>44378</v>
      </c>
      <c r="J1043">
        <v>11</v>
      </c>
      <c r="K1043">
        <v>0</v>
      </c>
      <c r="L1043" s="1">
        <v>44044</v>
      </c>
      <c r="M1043">
        <v>0</v>
      </c>
      <c r="N1043" s="8" cm="1">
        <f t="array" ref="N1043">_xlfn.SWITCH(Table1[[#This Row],[Subscription Type]],"Basic",10,"Premium",10,"Business",25,"Enterprise",27)</f>
        <v>10</v>
      </c>
      <c r="O1043" s="9">
        <f>IF(Table1[[#This Row],[Number of Users]]-Table1[[#This Row],[Licenses Bought]]&lt;0, 0, Table1[[#This Row],[Number of Users]]-Table1[[#This Row],[Licenses Bought]])</f>
        <v>4</v>
      </c>
      <c r="P1043" s="8">
        <f>Table1[[#This Row],[Upsell $ Per Non-Paying User]] * Table1[[#This Row],[Non-Paying Users]]</f>
        <v>40</v>
      </c>
      <c r="Q1043">
        <f>IF(Table1[[#This Row],[Sales Month]]=MAX(Table1[Sales Month]),Table1[[#This Row],[Upsell $ Per Non-Paying User]]*Table1[[#This Row],[Non-Paying Users]],0)</f>
        <v>0</v>
      </c>
      <c r="R1043" t="str" cm="1">
        <f t="array" ref="R1043">_xlfn.IFS(Table1[[#This Row],[Current Upsell $]]=0," ",Table1[[#This Row],[Current Upsell $]]&gt;=400,"High",Table1[[#This Row],[Current Upsell $]]&gt;=100,"Medium",Table1[[#This Row],[Current Upsell $]]&lt;100,"Low")</f>
        <v xml:space="preserve"> </v>
      </c>
      <c r="S1043" t="str">
        <f>_xlfn.CONCAT(Table1[[#This Row],[Subscription Type]]," ",Table1[[#This Row],[Upsell Priorities ]], " ",TEXT(Table1[[#This Row],[Current Upsell $]],"$#,#"))</f>
        <v>Basic   $</v>
      </c>
      <c r="T1043">
        <f>COUNTIF(Table1[Sales Month],Table1[[#This Row],[Sales Month]])</f>
        <v>104</v>
      </c>
    </row>
    <row r="1044" spans="1:20" x14ac:dyDescent="0.2">
      <c r="A1044">
        <v>100096</v>
      </c>
      <c r="B1044" t="s">
        <v>0</v>
      </c>
      <c r="D1044" s="1"/>
      <c r="E1044" s="1"/>
      <c r="F1044">
        <v>2</v>
      </c>
      <c r="G1044">
        <v>5</v>
      </c>
      <c r="H1044" s="1">
        <v>44044</v>
      </c>
      <c r="I1044" s="1">
        <v>44378</v>
      </c>
      <c r="J1044">
        <v>11</v>
      </c>
      <c r="K1044">
        <v>0</v>
      </c>
      <c r="L1044" s="1">
        <v>44075</v>
      </c>
      <c r="M1044">
        <v>20</v>
      </c>
      <c r="N1044" s="8" cm="1">
        <f t="array" ref="N1044">_xlfn.SWITCH(Table1[[#This Row],[Subscription Type]],"Basic",10,"Premium",10,"Business",25,"Enterprise",27)</f>
        <v>10</v>
      </c>
      <c r="O1044" s="9">
        <f>IF(Table1[[#This Row],[Number of Users]]-Table1[[#This Row],[Licenses Bought]]&lt;0, 0, Table1[[#This Row],[Number of Users]]-Table1[[#This Row],[Licenses Bought]])</f>
        <v>3</v>
      </c>
      <c r="P1044" s="8">
        <f>Table1[[#This Row],[Upsell $ Per Non-Paying User]] * Table1[[#This Row],[Non-Paying Users]]</f>
        <v>30</v>
      </c>
      <c r="Q1044">
        <f>IF(Table1[[#This Row],[Sales Month]]=MAX(Table1[Sales Month]),Table1[[#This Row],[Upsell $ Per Non-Paying User]]*Table1[[#This Row],[Non-Paying Users]],0)</f>
        <v>0</v>
      </c>
      <c r="R1044" t="str" cm="1">
        <f t="array" ref="R1044">_xlfn.IFS(Table1[[#This Row],[Current Upsell $]]=0," ",Table1[[#This Row],[Current Upsell $]]&gt;=400,"High",Table1[[#This Row],[Current Upsell $]]&gt;=100,"Medium",Table1[[#This Row],[Current Upsell $]]&lt;100,"Low")</f>
        <v xml:space="preserve"> </v>
      </c>
      <c r="S1044" t="str">
        <f>_xlfn.CONCAT(Table1[[#This Row],[Subscription Type]]," ",Table1[[#This Row],[Upsell Priorities ]], " ",TEXT(Table1[[#This Row],[Current Upsell $]],"$#,#"))</f>
        <v>Premium   $</v>
      </c>
      <c r="T1044">
        <f>COUNTIF(Table1[Sales Month],Table1[[#This Row],[Sales Month]])</f>
        <v>137</v>
      </c>
    </row>
    <row r="1045" spans="1:20" x14ac:dyDescent="0.2">
      <c r="A1045">
        <v>100096</v>
      </c>
      <c r="B1045" t="s">
        <v>0</v>
      </c>
      <c r="D1045" s="1"/>
      <c r="E1045" s="1"/>
      <c r="F1045">
        <v>3</v>
      </c>
      <c r="G1045">
        <v>5</v>
      </c>
      <c r="H1045" s="1">
        <v>44044</v>
      </c>
      <c r="I1045" s="1">
        <v>44378</v>
      </c>
      <c r="J1045">
        <v>11</v>
      </c>
      <c r="K1045">
        <v>0</v>
      </c>
      <c r="L1045" s="1">
        <v>44105</v>
      </c>
      <c r="M1045">
        <v>30</v>
      </c>
      <c r="N1045" s="8" cm="1">
        <f t="array" ref="N1045">_xlfn.SWITCH(Table1[[#This Row],[Subscription Type]],"Basic",10,"Premium",10,"Business",25,"Enterprise",27)</f>
        <v>10</v>
      </c>
      <c r="O1045" s="9">
        <f>IF(Table1[[#This Row],[Number of Users]]-Table1[[#This Row],[Licenses Bought]]&lt;0, 0, Table1[[#This Row],[Number of Users]]-Table1[[#This Row],[Licenses Bought]])</f>
        <v>2</v>
      </c>
      <c r="P1045" s="8">
        <f>Table1[[#This Row],[Upsell $ Per Non-Paying User]] * Table1[[#This Row],[Non-Paying Users]]</f>
        <v>20</v>
      </c>
      <c r="Q1045">
        <f>IF(Table1[[#This Row],[Sales Month]]=MAX(Table1[Sales Month]),Table1[[#This Row],[Upsell $ Per Non-Paying User]]*Table1[[#This Row],[Non-Paying Users]],0)</f>
        <v>0</v>
      </c>
      <c r="R1045" t="str" cm="1">
        <f t="array" ref="R1045">_xlfn.IFS(Table1[[#This Row],[Current Upsell $]]=0," ",Table1[[#This Row],[Current Upsell $]]&gt;=400,"High",Table1[[#This Row],[Current Upsell $]]&gt;=100,"Medium",Table1[[#This Row],[Current Upsell $]]&lt;100,"Low")</f>
        <v xml:space="preserve"> </v>
      </c>
      <c r="S1045" t="str">
        <f>_xlfn.CONCAT(Table1[[#This Row],[Subscription Type]]," ",Table1[[#This Row],[Upsell Priorities ]], " ",TEXT(Table1[[#This Row],[Current Upsell $]],"$#,#"))</f>
        <v>Premium   $</v>
      </c>
      <c r="T1045">
        <f>COUNTIF(Table1[Sales Month],Table1[[#This Row],[Sales Month]])</f>
        <v>147</v>
      </c>
    </row>
    <row r="1046" spans="1:20" x14ac:dyDescent="0.2">
      <c r="A1046">
        <v>100096</v>
      </c>
      <c r="B1046" t="s">
        <v>0</v>
      </c>
      <c r="D1046" s="1"/>
      <c r="E1046" s="1"/>
      <c r="F1046">
        <v>4</v>
      </c>
      <c r="G1046">
        <v>5</v>
      </c>
      <c r="H1046" s="1">
        <v>44044</v>
      </c>
      <c r="I1046" s="1">
        <v>44378</v>
      </c>
      <c r="J1046">
        <v>11</v>
      </c>
      <c r="K1046">
        <v>0</v>
      </c>
      <c r="L1046" s="1">
        <v>44136</v>
      </c>
      <c r="M1046">
        <v>40</v>
      </c>
      <c r="N1046" s="8" cm="1">
        <f t="array" ref="N1046">_xlfn.SWITCH(Table1[[#This Row],[Subscription Type]],"Basic",10,"Premium",10,"Business",25,"Enterprise",27)</f>
        <v>10</v>
      </c>
      <c r="O1046" s="9">
        <f>IF(Table1[[#This Row],[Number of Users]]-Table1[[#This Row],[Licenses Bought]]&lt;0, 0, Table1[[#This Row],[Number of Users]]-Table1[[#This Row],[Licenses Bought]])</f>
        <v>1</v>
      </c>
      <c r="P1046" s="8">
        <f>Table1[[#This Row],[Upsell $ Per Non-Paying User]] * Table1[[#This Row],[Non-Paying Users]]</f>
        <v>10</v>
      </c>
      <c r="Q1046">
        <f>IF(Table1[[#This Row],[Sales Month]]=MAX(Table1[Sales Month]),Table1[[#This Row],[Upsell $ Per Non-Paying User]]*Table1[[#This Row],[Non-Paying Users]],0)</f>
        <v>0</v>
      </c>
      <c r="R1046" t="str" cm="1">
        <f t="array" ref="R1046">_xlfn.IFS(Table1[[#This Row],[Current Upsell $]]=0," ",Table1[[#This Row],[Current Upsell $]]&gt;=400,"High",Table1[[#This Row],[Current Upsell $]]&gt;=100,"Medium",Table1[[#This Row],[Current Upsell $]]&lt;100,"Low")</f>
        <v xml:space="preserve"> </v>
      </c>
      <c r="S1046" t="str">
        <f>_xlfn.CONCAT(Table1[[#This Row],[Subscription Type]]," ",Table1[[#This Row],[Upsell Priorities ]], " ",TEXT(Table1[[#This Row],[Current Upsell $]],"$#,#"))</f>
        <v>Premium   $</v>
      </c>
      <c r="T1046">
        <f>COUNTIF(Table1[Sales Month],Table1[[#This Row],[Sales Month]])</f>
        <v>146</v>
      </c>
    </row>
    <row r="1047" spans="1:20" x14ac:dyDescent="0.2">
      <c r="A1047">
        <v>100096</v>
      </c>
      <c r="B1047" t="s">
        <v>0</v>
      </c>
      <c r="D1047" s="1"/>
      <c r="E1047" s="1"/>
      <c r="F1047">
        <v>4</v>
      </c>
      <c r="G1047">
        <v>5</v>
      </c>
      <c r="H1047" s="1">
        <v>44044</v>
      </c>
      <c r="I1047" s="1">
        <v>44378</v>
      </c>
      <c r="J1047">
        <v>11</v>
      </c>
      <c r="K1047">
        <v>0</v>
      </c>
      <c r="L1047" s="1">
        <v>44166</v>
      </c>
      <c r="M1047">
        <v>40</v>
      </c>
      <c r="N1047" s="8" cm="1">
        <f t="array" ref="N1047">_xlfn.SWITCH(Table1[[#This Row],[Subscription Type]],"Basic",10,"Premium",10,"Business",25,"Enterprise",27)</f>
        <v>10</v>
      </c>
      <c r="O1047" s="9">
        <f>IF(Table1[[#This Row],[Number of Users]]-Table1[[#This Row],[Licenses Bought]]&lt;0, 0, Table1[[#This Row],[Number of Users]]-Table1[[#This Row],[Licenses Bought]])</f>
        <v>1</v>
      </c>
      <c r="P1047" s="8">
        <f>Table1[[#This Row],[Upsell $ Per Non-Paying User]] * Table1[[#This Row],[Non-Paying Users]]</f>
        <v>10</v>
      </c>
      <c r="Q1047">
        <f>IF(Table1[[#This Row],[Sales Month]]=MAX(Table1[Sales Month]),Table1[[#This Row],[Upsell $ Per Non-Paying User]]*Table1[[#This Row],[Non-Paying Users]],0)</f>
        <v>0</v>
      </c>
      <c r="R1047" t="str" cm="1">
        <f t="array" ref="R1047">_xlfn.IFS(Table1[[#This Row],[Current Upsell $]]=0," ",Table1[[#This Row],[Current Upsell $]]&gt;=400,"High",Table1[[#This Row],[Current Upsell $]]&gt;=100,"Medium",Table1[[#This Row],[Current Upsell $]]&lt;100,"Low")</f>
        <v xml:space="preserve"> </v>
      </c>
      <c r="S1047" t="str">
        <f>_xlfn.CONCAT(Table1[[#This Row],[Subscription Type]]," ",Table1[[#This Row],[Upsell Priorities ]], " ",TEXT(Table1[[#This Row],[Current Upsell $]],"$#,#"))</f>
        <v>Premium   $</v>
      </c>
      <c r="T1047">
        <f>COUNTIF(Table1[Sales Month],Table1[[#This Row],[Sales Month]])</f>
        <v>153</v>
      </c>
    </row>
    <row r="1048" spans="1:20" x14ac:dyDescent="0.2">
      <c r="A1048">
        <v>100096</v>
      </c>
      <c r="B1048" t="s">
        <v>0</v>
      </c>
      <c r="D1048" s="1"/>
      <c r="E1048" s="1"/>
      <c r="F1048">
        <v>4</v>
      </c>
      <c r="G1048">
        <v>6</v>
      </c>
      <c r="H1048" s="1">
        <v>44044</v>
      </c>
      <c r="I1048" s="1">
        <v>44378</v>
      </c>
      <c r="J1048">
        <v>11</v>
      </c>
      <c r="K1048">
        <v>0</v>
      </c>
      <c r="L1048" s="1">
        <v>44197</v>
      </c>
      <c r="M1048">
        <v>40</v>
      </c>
      <c r="N1048" s="8" cm="1">
        <f t="array" ref="N1048">_xlfn.SWITCH(Table1[[#This Row],[Subscription Type]],"Basic",10,"Premium",10,"Business",25,"Enterprise",27)</f>
        <v>10</v>
      </c>
      <c r="O1048" s="9">
        <f>IF(Table1[[#This Row],[Number of Users]]-Table1[[#This Row],[Licenses Bought]]&lt;0, 0, Table1[[#This Row],[Number of Users]]-Table1[[#This Row],[Licenses Bought]])</f>
        <v>2</v>
      </c>
      <c r="P1048" s="8">
        <f>Table1[[#This Row],[Upsell $ Per Non-Paying User]] * Table1[[#This Row],[Non-Paying Users]]</f>
        <v>20</v>
      </c>
      <c r="Q1048">
        <f>IF(Table1[[#This Row],[Sales Month]]=MAX(Table1[Sales Month]),Table1[[#This Row],[Upsell $ Per Non-Paying User]]*Table1[[#This Row],[Non-Paying Users]],0)</f>
        <v>0</v>
      </c>
      <c r="R1048" t="str" cm="1">
        <f t="array" ref="R1048">_xlfn.IFS(Table1[[#This Row],[Current Upsell $]]=0," ",Table1[[#This Row],[Current Upsell $]]&gt;=400,"High",Table1[[#This Row],[Current Upsell $]]&gt;=100,"Medium",Table1[[#This Row],[Current Upsell $]]&lt;100,"Low")</f>
        <v xml:space="preserve"> </v>
      </c>
      <c r="S1048" t="str">
        <f>_xlfn.CONCAT(Table1[[#This Row],[Subscription Type]]," ",Table1[[#This Row],[Upsell Priorities ]], " ",TEXT(Table1[[#This Row],[Current Upsell $]],"$#,#"))</f>
        <v>Premium   $</v>
      </c>
      <c r="T1048">
        <f>COUNTIF(Table1[Sales Month],Table1[[#This Row],[Sales Month]])</f>
        <v>158</v>
      </c>
    </row>
    <row r="1049" spans="1:20" x14ac:dyDescent="0.2">
      <c r="A1049">
        <v>100096</v>
      </c>
      <c r="B1049" t="s">
        <v>0</v>
      </c>
      <c r="D1049" s="1"/>
      <c r="E1049" s="1"/>
      <c r="F1049">
        <v>4</v>
      </c>
      <c r="G1049">
        <v>7</v>
      </c>
      <c r="H1049" s="1">
        <v>44044</v>
      </c>
      <c r="I1049" s="1">
        <v>44378</v>
      </c>
      <c r="J1049">
        <v>11</v>
      </c>
      <c r="K1049">
        <v>0</v>
      </c>
      <c r="L1049" s="1">
        <v>44228</v>
      </c>
      <c r="M1049">
        <v>40</v>
      </c>
      <c r="N1049" s="8" cm="1">
        <f t="array" ref="N1049">_xlfn.SWITCH(Table1[[#This Row],[Subscription Type]],"Basic",10,"Premium",10,"Business",25,"Enterprise",27)</f>
        <v>10</v>
      </c>
      <c r="O1049" s="9">
        <f>IF(Table1[[#This Row],[Number of Users]]-Table1[[#This Row],[Licenses Bought]]&lt;0, 0, Table1[[#This Row],[Number of Users]]-Table1[[#This Row],[Licenses Bought]])</f>
        <v>3</v>
      </c>
      <c r="P1049" s="8">
        <f>Table1[[#This Row],[Upsell $ Per Non-Paying User]] * Table1[[#This Row],[Non-Paying Users]]</f>
        <v>30</v>
      </c>
      <c r="Q1049">
        <f>IF(Table1[[#This Row],[Sales Month]]=MAX(Table1[Sales Month]),Table1[[#This Row],[Upsell $ Per Non-Paying User]]*Table1[[#This Row],[Non-Paying Users]],0)</f>
        <v>0</v>
      </c>
      <c r="R1049" t="str" cm="1">
        <f t="array" ref="R1049">_xlfn.IFS(Table1[[#This Row],[Current Upsell $]]=0," ",Table1[[#This Row],[Current Upsell $]]&gt;=400,"High",Table1[[#This Row],[Current Upsell $]]&gt;=100,"Medium",Table1[[#This Row],[Current Upsell $]]&lt;100,"Low")</f>
        <v xml:space="preserve"> </v>
      </c>
      <c r="S1049" t="str">
        <f>_xlfn.CONCAT(Table1[[#This Row],[Subscription Type]]," ",Table1[[#This Row],[Upsell Priorities ]], " ",TEXT(Table1[[#This Row],[Current Upsell $]],"$#,#"))</f>
        <v>Premium   $</v>
      </c>
      <c r="T1049">
        <f>COUNTIF(Table1[Sales Month],Table1[[#This Row],[Sales Month]])</f>
        <v>175</v>
      </c>
    </row>
    <row r="1050" spans="1:20" x14ac:dyDescent="0.2">
      <c r="A1050">
        <v>100096</v>
      </c>
      <c r="B1050" t="s">
        <v>0</v>
      </c>
      <c r="D1050" s="1"/>
      <c r="E1050" s="1"/>
      <c r="F1050">
        <v>4</v>
      </c>
      <c r="G1050">
        <v>6</v>
      </c>
      <c r="H1050" s="1">
        <v>44044</v>
      </c>
      <c r="I1050" s="1">
        <v>44378</v>
      </c>
      <c r="J1050">
        <v>11</v>
      </c>
      <c r="K1050">
        <v>0</v>
      </c>
      <c r="L1050" s="1">
        <v>44256</v>
      </c>
      <c r="M1050">
        <v>40</v>
      </c>
      <c r="N1050" s="8" cm="1">
        <f t="array" ref="N1050">_xlfn.SWITCH(Table1[[#This Row],[Subscription Type]],"Basic",10,"Premium",10,"Business",25,"Enterprise",27)</f>
        <v>10</v>
      </c>
      <c r="O1050" s="9">
        <f>IF(Table1[[#This Row],[Number of Users]]-Table1[[#This Row],[Licenses Bought]]&lt;0, 0, Table1[[#This Row],[Number of Users]]-Table1[[#This Row],[Licenses Bought]])</f>
        <v>2</v>
      </c>
      <c r="P1050" s="8">
        <f>Table1[[#This Row],[Upsell $ Per Non-Paying User]] * Table1[[#This Row],[Non-Paying Users]]</f>
        <v>20</v>
      </c>
      <c r="Q1050">
        <f>IF(Table1[[#This Row],[Sales Month]]=MAX(Table1[Sales Month]),Table1[[#This Row],[Upsell $ Per Non-Paying User]]*Table1[[#This Row],[Non-Paying Users]],0)</f>
        <v>0</v>
      </c>
      <c r="R1050" t="str" cm="1">
        <f t="array" ref="R1050">_xlfn.IFS(Table1[[#This Row],[Current Upsell $]]=0," ",Table1[[#This Row],[Current Upsell $]]&gt;=400,"High",Table1[[#This Row],[Current Upsell $]]&gt;=100,"Medium",Table1[[#This Row],[Current Upsell $]]&lt;100,"Low")</f>
        <v xml:space="preserve"> </v>
      </c>
      <c r="S1050" t="str">
        <f>_xlfn.CONCAT(Table1[[#This Row],[Subscription Type]]," ",Table1[[#This Row],[Upsell Priorities ]], " ",TEXT(Table1[[#This Row],[Current Upsell $]],"$#,#"))</f>
        <v>Premium   $</v>
      </c>
      <c r="T1050">
        <f>COUNTIF(Table1[Sales Month],Table1[[#This Row],[Sales Month]])</f>
        <v>194</v>
      </c>
    </row>
    <row r="1051" spans="1:20" x14ac:dyDescent="0.2">
      <c r="A1051">
        <v>100096</v>
      </c>
      <c r="B1051" t="s">
        <v>0</v>
      </c>
      <c r="D1051" s="1"/>
      <c r="E1051" s="1"/>
      <c r="F1051">
        <v>4</v>
      </c>
      <c r="G1051">
        <v>5</v>
      </c>
      <c r="H1051" s="1">
        <v>44044</v>
      </c>
      <c r="I1051" s="1">
        <v>44378</v>
      </c>
      <c r="J1051">
        <v>11</v>
      </c>
      <c r="K1051">
        <v>0</v>
      </c>
      <c r="L1051" s="1">
        <v>44287</v>
      </c>
      <c r="M1051">
        <v>40</v>
      </c>
      <c r="N1051" s="8" cm="1">
        <f t="array" ref="N1051">_xlfn.SWITCH(Table1[[#This Row],[Subscription Type]],"Basic",10,"Premium",10,"Business",25,"Enterprise",27)</f>
        <v>10</v>
      </c>
      <c r="O1051" s="9">
        <f>IF(Table1[[#This Row],[Number of Users]]-Table1[[#This Row],[Licenses Bought]]&lt;0, 0, Table1[[#This Row],[Number of Users]]-Table1[[#This Row],[Licenses Bought]])</f>
        <v>1</v>
      </c>
      <c r="P1051" s="8">
        <f>Table1[[#This Row],[Upsell $ Per Non-Paying User]] * Table1[[#This Row],[Non-Paying Users]]</f>
        <v>10</v>
      </c>
      <c r="Q1051">
        <f>IF(Table1[[#This Row],[Sales Month]]=MAX(Table1[Sales Month]),Table1[[#This Row],[Upsell $ Per Non-Paying User]]*Table1[[#This Row],[Non-Paying Users]],0)</f>
        <v>0</v>
      </c>
      <c r="R1051" t="str" cm="1">
        <f t="array" ref="R1051">_xlfn.IFS(Table1[[#This Row],[Current Upsell $]]=0," ",Table1[[#This Row],[Current Upsell $]]&gt;=400,"High",Table1[[#This Row],[Current Upsell $]]&gt;=100,"Medium",Table1[[#This Row],[Current Upsell $]]&lt;100,"Low")</f>
        <v xml:space="preserve"> </v>
      </c>
      <c r="S1051" t="str">
        <f>_xlfn.CONCAT(Table1[[#This Row],[Subscription Type]]," ",Table1[[#This Row],[Upsell Priorities ]], " ",TEXT(Table1[[#This Row],[Current Upsell $]],"$#,#"))</f>
        <v>Premium   $</v>
      </c>
      <c r="T1051">
        <f>COUNTIF(Table1[Sales Month],Table1[[#This Row],[Sales Month]])</f>
        <v>208</v>
      </c>
    </row>
    <row r="1052" spans="1:20" x14ac:dyDescent="0.2">
      <c r="A1052">
        <v>100096</v>
      </c>
      <c r="B1052" t="s">
        <v>0</v>
      </c>
      <c r="D1052" s="1"/>
      <c r="E1052" s="1"/>
      <c r="F1052">
        <v>4</v>
      </c>
      <c r="G1052">
        <v>5</v>
      </c>
      <c r="H1052" s="1">
        <v>44044</v>
      </c>
      <c r="I1052" s="1">
        <v>44378</v>
      </c>
      <c r="J1052">
        <v>11</v>
      </c>
      <c r="K1052">
        <v>0</v>
      </c>
      <c r="L1052" s="1">
        <v>44317</v>
      </c>
      <c r="M1052">
        <v>40</v>
      </c>
      <c r="N1052" s="8" cm="1">
        <f t="array" ref="N1052">_xlfn.SWITCH(Table1[[#This Row],[Subscription Type]],"Basic",10,"Premium",10,"Business",25,"Enterprise",27)</f>
        <v>10</v>
      </c>
      <c r="O1052" s="9">
        <f>IF(Table1[[#This Row],[Number of Users]]-Table1[[#This Row],[Licenses Bought]]&lt;0, 0, Table1[[#This Row],[Number of Users]]-Table1[[#This Row],[Licenses Bought]])</f>
        <v>1</v>
      </c>
      <c r="P1052" s="8">
        <f>Table1[[#This Row],[Upsell $ Per Non-Paying User]] * Table1[[#This Row],[Non-Paying Users]]</f>
        <v>10</v>
      </c>
      <c r="Q1052">
        <f>IF(Table1[[#This Row],[Sales Month]]=MAX(Table1[Sales Month]),Table1[[#This Row],[Upsell $ Per Non-Paying User]]*Table1[[#This Row],[Non-Paying Users]],0)</f>
        <v>0</v>
      </c>
      <c r="R1052" t="str" cm="1">
        <f t="array" ref="R1052">_xlfn.IFS(Table1[[#This Row],[Current Upsell $]]=0," ",Table1[[#This Row],[Current Upsell $]]&gt;=400,"High",Table1[[#This Row],[Current Upsell $]]&gt;=100,"Medium",Table1[[#This Row],[Current Upsell $]]&lt;100,"Low")</f>
        <v xml:space="preserve"> </v>
      </c>
      <c r="S1052" t="str">
        <f>_xlfn.CONCAT(Table1[[#This Row],[Subscription Type]]," ",Table1[[#This Row],[Upsell Priorities ]], " ",TEXT(Table1[[#This Row],[Current Upsell $]],"$#,#"))</f>
        <v>Premium   $</v>
      </c>
      <c r="T1052">
        <f>COUNTIF(Table1[Sales Month],Table1[[#This Row],[Sales Month]])</f>
        <v>249</v>
      </c>
    </row>
    <row r="1053" spans="1:20" x14ac:dyDescent="0.2">
      <c r="A1053">
        <v>100096</v>
      </c>
      <c r="B1053" t="s">
        <v>0</v>
      </c>
      <c r="D1053" s="1"/>
      <c r="E1053" s="1"/>
      <c r="F1053">
        <v>4</v>
      </c>
      <c r="G1053">
        <v>6</v>
      </c>
      <c r="H1053" s="1">
        <v>44044</v>
      </c>
      <c r="I1053" s="1">
        <v>44378</v>
      </c>
      <c r="J1053">
        <v>11</v>
      </c>
      <c r="K1053">
        <v>0</v>
      </c>
      <c r="L1053" s="1">
        <v>44348</v>
      </c>
      <c r="M1053">
        <v>40</v>
      </c>
      <c r="N1053" s="8" cm="1">
        <f t="array" ref="N1053">_xlfn.SWITCH(Table1[[#This Row],[Subscription Type]],"Basic",10,"Premium",10,"Business",25,"Enterprise",27)</f>
        <v>10</v>
      </c>
      <c r="O1053" s="9">
        <f>IF(Table1[[#This Row],[Number of Users]]-Table1[[#This Row],[Licenses Bought]]&lt;0, 0, Table1[[#This Row],[Number of Users]]-Table1[[#This Row],[Licenses Bought]])</f>
        <v>2</v>
      </c>
      <c r="P1053" s="8">
        <f>Table1[[#This Row],[Upsell $ Per Non-Paying User]] * Table1[[#This Row],[Non-Paying Users]]</f>
        <v>20</v>
      </c>
      <c r="Q1053">
        <f>IF(Table1[[#This Row],[Sales Month]]=MAX(Table1[Sales Month]),Table1[[#This Row],[Upsell $ Per Non-Paying User]]*Table1[[#This Row],[Non-Paying Users]],0)</f>
        <v>20</v>
      </c>
      <c r="R1053" t="str" cm="1">
        <f t="array" ref="R1053">_xlfn.IFS(Table1[[#This Row],[Current Upsell $]]=0," ",Table1[[#This Row],[Current Upsell $]]&gt;=400,"High",Table1[[#This Row],[Current Upsell $]]&gt;=100,"Medium",Table1[[#This Row],[Current Upsell $]]&lt;100,"Low")</f>
        <v>Low</v>
      </c>
      <c r="S1053" t="str">
        <f>_xlfn.CONCAT(Table1[[#This Row],[Subscription Type]]," ",Table1[[#This Row],[Upsell Priorities ]], " ",TEXT(Table1[[#This Row],[Current Upsell $]],"$#,#"))</f>
        <v>Premium Low $20</v>
      </c>
      <c r="T1053">
        <f>COUNTIF(Table1[Sales Month],Table1[[#This Row],[Sales Month]])</f>
        <v>307</v>
      </c>
    </row>
    <row r="1054" spans="1:20" x14ac:dyDescent="0.2">
      <c r="A1054">
        <v>100097</v>
      </c>
      <c r="B1054" t="s">
        <v>3</v>
      </c>
      <c r="F1054">
        <v>0</v>
      </c>
      <c r="G1054">
        <v>4</v>
      </c>
      <c r="H1054" s="1">
        <v>44044</v>
      </c>
      <c r="I1054" s="1">
        <v>44136</v>
      </c>
      <c r="J1054">
        <v>3</v>
      </c>
      <c r="K1054">
        <v>7</v>
      </c>
      <c r="L1054" s="1">
        <v>44044</v>
      </c>
      <c r="M1054">
        <v>0</v>
      </c>
      <c r="N1054" s="8" cm="1">
        <f t="array" ref="N1054">_xlfn.SWITCH(Table1[[#This Row],[Subscription Type]],"Basic",10,"Premium",10,"Business",25,"Enterprise",27)</f>
        <v>10</v>
      </c>
      <c r="O1054" s="9">
        <f>IF(Table1[[#This Row],[Number of Users]]-Table1[[#This Row],[Licenses Bought]]&lt;0, 0, Table1[[#This Row],[Number of Users]]-Table1[[#This Row],[Licenses Bought]])</f>
        <v>4</v>
      </c>
      <c r="P1054" s="8">
        <f>Table1[[#This Row],[Upsell $ Per Non-Paying User]] * Table1[[#This Row],[Non-Paying Users]]</f>
        <v>40</v>
      </c>
      <c r="Q1054">
        <f>IF(Table1[[#This Row],[Sales Month]]=MAX(Table1[Sales Month]),Table1[[#This Row],[Upsell $ Per Non-Paying User]]*Table1[[#This Row],[Non-Paying Users]],0)</f>
        <v>0</v>
      </c>
      <c r="R1054" t="str" cm="1">
        <f t="array" ref="R1054">_xlfn.IFS(Table1[[#This Row],[Current Upsell $]]=0," ",Table1[[#This Row],[Current Upsell $]]&gt;=400,"High",Table1[[#This Row],[Current Upsell $]]&gt;=100,"Medium",Table1[[#This Row],[Current Upsell $]]&lt;100,"Low")</f>
        <v xml:space="preserve"> </v>
      </c>
      <c r="S1054" t="str">
        <f>_xlfn.CONCAT(Table1[[#This Row],[Subscription Type]]," ",Table1[[#This Row],[Upsell Priorities ]], " ",TEXT(Table1[[#This Row],[Current Upsell $]],"$#,#"))</f>
        <v>Basic   $</v>
      </c>
      <c r="T1054">
        <f>COUNTIF(Table1[Sales Month],Table1[[#This Row],[Sales Month]])</f>
        <v>104</v>
      </c>
    </row>
    <row r="1055" spans="1:20" x14ac:dyDescent="0.2">
      <c r="A1055">
        <v>100097</v>
      </c>
      <c r="B1055" t="s">
        <v>3</v>
      </c>
      <c r="F1055">
        <v>0</v>
      </c>
      <c r="G1055">
        <v>4</v>
      </c>
      <c r="H1055" s="1">
        <v>44044</v>
      </c>
      <c r="I1055" s="1">
        <v>44136</v>
      </c>
      <c r="J1055">
        <v>3</v>
      </c>
      <c r="K1055">
        <v>7</v>
      </c>
      <c r="L1055" s="1">
        <v>44075</v>
      </c>
      <c r="M1055">
        <v>0</v>
      </c>
      <c r="N1055" s="8" cm="1">
        <f t="array" ref="N1055">_xlfn.SWITCH(Table1[[#This Row],[Subscription Type]],"Basic",10,"Premium",10,"Business",25,"Enterprise",27)</f>
        <v>10</v>
      </c>
      <c r="O1055" s="9">
        <f>IF(Table1[[#This Row],[Number of Users]]-Table1[[#This Row],[Licenses Bought]]&lt;0, 0, Table1[[#This Row],[Number of Users]]-Table1[[#This Row],[Licenses Bought]])</f>
        <v>4</v>
      </c>
      <c r="P1055" s="8">
        <f>Table1[[#This Row],[Upsell $ Per Non-Paying User]] * Table1[[#This Row],[Non-Paying Users]]</f>
        <v>40</v>
      </c>
      <c r="Q1055">
        <f>IF(Table1[[#This Row],[Sales Month]]=MAX(Table1[Sales Month]),Table1[[#This Row],[Upsell $ Per Non-Paying User]]*Table1[[#This Row],[Non-Paying Users]],0)</f>
        <v>0</v>
      </c>
      <c r="R1055" t="str" cm="1">
        <f t="array" ref="R1055">_xlfn.IFS(Table1[[#This Row],[Current Upsell $]]=0," ",Table1[[#This Row],[Current Upsell $]]&gt;=400,"High",Table1[[#This Row],[Current Upsell $]]&gt;=100,"Medium",Table1[[#This Row],[Current Upsell $]]&lt;100,"Low")</f>
        <v xml:space="preserve"> </v>
      </c>
      <c r="S1055" t="str">
        <f>_xlfn.CONCAT(Table1[[#This Row],[Subscription Type]]," ",Table1[[#This Row],[Upsell Priorities ]], " ",TEXT(Table1[[#This Row],[Current Upsell $]],"$#,#"))</f>
        <v>Basic   $</v>
      </c>
      <c r="T1055">
        <f>COUNTIF(Table1[Sales Month],Table1[[#This Row],[Sales Month]])</f>
        <v>137</v>
      </c>
    </row>
    <row r="1056" spans="1:20" x14ac:dyDescent="0.2">
      <c r="A1056">
        <v>100097</v>
      </c>
      <c r="B1056" t="s">
        <v>3</v>
      </c>
      <c r="F1056">
        <v>0</v>
      </c>
      <c r="G1056">
        <v>3</v>
      </c>
      <c r="H1056" s="1">
        <v>44044</v>
      </c>
      <c r="I1056" s="1">
        <v>44136</v>
      </c>
      <c r="J1056">
        <v>3</v>
      </c>
      <c r="K1056">
        <v>7</v>
      </c>
      <c r="L1056" s="1">
        <v>44105</v>
      </c>
      <c r="M1056">
        <v>0</v>
      </c>
      <c r="N1056" s="8" cm="1">
        <f t="array" ref="N1056">_xlfn.SWITCH(Table1[[#This Row],[Subscription Type]],"Basic",10,"Premium",10,"Business",25,"Enterprise",27)</f>
        <v>10</v>
      </c>
      <c r="O1056" s="9">
        <f>IF(Table1[[#This Row],[Number of Users]]-Table1[[#This Row],[Licenses Bought]]&lt;0, 0, Table1[[#This Row],[Number of Users]]-Table1[[#This Row],[Licenses Bought]])</f>
        <v>3</v>
      </c>
      <c r="P1056" s="8">
        <f>Table1[[#This Row],[Upsell $ Per Non-Paying User]] * Table1[[#This Row],[Non-Paying Users]]</f>
        <v>30</v>
      </c>
      <c r="Q1056">
        <f>IF(Table1[[#This Row],[Sales Month]]=MAX(Table1[Sales Month]),Table1[[#This Row],[Upsell $ Per Non-Paying User]]*Table1[[#This Row],[Non-Paying Users]],0)</f>
        <v>0</v>
      </c>
      <c r="R1056" t="str" cm="1">
        <f t="array" ref="R1056">_xlfn.IFS(Table1[[#This Row],[Current Upsell $]]=0," ",Table1[[#This Row],[Current Upsell $]]&gt;=400,"High",Table1[[#This Row],[Current Upsell $]]&gt;=100,"Medium",Table1[[#This Row],[Current Upsell $]]&lt;100,"Low")</f>
        <v xml:space="preserve"> </v>
      </c>
      <c r="S1056" t="str">
        <f>_xlfn.CONCAT(Table1[[#This Row],[Subscription Type]]," ",Table1[[#This Row],[Upsell Priorities ]], " ",TEXT(Table1[[#This Row],[Current Upsell $]],"$#,#"))</f>
        <v>Basic   $</v>
      </c>
      <c r="T1056">
        <f>COUNTIF(Table1[Sales Month],Table1[[#This Row],[Sales Month]])</f>
        <v>147</v>
      </c>
    </row>
    <row r="1057" spans="1:20" x14ac:dyDescent="0.2">
      <c r="A1057">
        <v>100097</v>
      </c>
      <c r="B1057" t="s">
        <v>3</v>
      </c>
      <c r="F1057">
        <v>0</v>
      </c>
      <c r="G1057">
        <v>4</v>
      </c>
      <c r="H1057" s="1">
        <v>44044</v>
      </c>
      <c r="I1057" s="1">
        <v>44136</v>
      </c>
      <c r="J1057">
        <v>3</v>
      </c>
      <c r="K1057">
        <v>7</v>
      </c>
      <c r="L1057" s="1">
        <v>44136</v>
      </c>
      <c r="M1057">
        <v>0</v>
      </c>
      <c r="N1057" s="8" cm="1">
        <f t="array" ref="N1057">_xlfn.SWITCH(Table1[[#This Row],[Subscription Type]],"Basic",10,"Premium",10,"Business",25,"Enterprise",27)</f>
        <v>10</v>
      </c>
      <c r="O1057" s="9">
        <f>IF(Table1[[#This Row],[Number of Users]]-Table1[[#This Row],[Licenses Bought]]&lt;0, 0, Table1[[#This Row],[Number of Users]]-Table1[[#This Row],[Licenses Bought]])</f>
        <v>4</v>
      </c>
      <c r="P1057" s="8">
        <f>Table1[[#This Row],[Upsell $ Per Non-Paying User]] * Table1[[#This Row],[Non-Paying Users]]</f>
        <v>40</v>
      </c>
      <c r="Q1057">
        <f>IF(Table1[[#This Row],[Sales Month]]=MAX(Table1[Sales Month]),Table1[[#This Row],[Upsell $ Per Non-Paying User]]*Table1[[#This Row],[Non-Paying Users]],0)</f>
        <v>0</v>
      </c>
      <c r="R1057" t="str" cm="1">
        <f t="array" ref="R1057">_xlfn.IFS(Table1[[#This Row],[Current Upsell $]]=0," ",Table1[[#This Row],[Current Upsell $]]&gt;=400,"High",Table1[[#This Row],[Current Upsell $]]&gt;=100,"Medium",Table1[[#This Row],[Current Upsell $]]&lt;100,"Low")</f>
        <v xml:space="preserve"> </v>
      </c>
      <c r="S1057" t="str">
        <f>_xlfn.CONCAT(Table1[[#This Row],[Subscription Type]]," ",Table1[[#This Row],[Upsell Priorities ]], " ",TEXT(Table1[[#This Row],[Current Upsell $]],"$#,#"))</f>
        <v>Basic   $</v>
      </c>
      <c r="T1057">
        <f>COUNTIF(Table1[Sales Month],Table1[[#This Row],[Sales Month]])</f>
        <v>146</v>
      </c>
    </row>
    <row r="1058" spans="1:20" x14ac:dyDescent="0.2">
      <c r="A1058">
        <v>100098</v>
      </c>
      <c r="B1058" t="s">
        <v>3</v>
      </c>
      <c r="F1058">
        <v>0</v>
      </c>
      <c r="G1058">
        <v>3</v>
      </c>
      <c r="H1058" s="1">
        <v>44044</v>
      </c>
      <c r="I1058" s="1">
        <v>44197</v>
      </c>
      <c r="J1058">
        <v>5</v>
      </c>
      <c r="K1058">
        <v>5</v>
      </c>
      <c r="L1058" s="1">
        <v>44044</v>
      </c>
      <c r="M1058">
        <v>0</v>
      </c>
      <c r="N1058" s="8" cm="1">
        <f t="array" ref="N1058">_xlfn.SWITCH(Table1[[#This Row],[Subscription Type]],"Basic",10,"Premium",10,"Business",25,"Enterprise",27)</f>
        <v>10</v>
      </c>
      <c r="O1058" s="9">
        <f>IF(Table1[[#This Row],[Number of Users]]-Table1[[#This Row],[Licenses Bought]]&lt;0, 0, Table1[[#This Row],[Number of Users]]-Table1[[#This Row],[Licenses Bought]])</f>
        <v>3</v>
      </c>
      <c r="P1058" s="8">
        <f>Table1[[#This Row],[Upsell $ Per Non-Paying User]] * Table1[[#This Row],[Non-Paying Users]]</f>
        <v>30</v>
      </c>
      <c r="Q1058">
        <f>IF(Table1[[#This Row],[Sales Month]]=MAX(Table1[Sales Month]),Table1[[#This Row],[Upsell $ Per Non-Paying User]]*Table1[[#This Row],[Non-Paying Users]],0)</f>
        <v>0</v>
      </c>
      <c r="R1058" t="str" cm="1">
        <f t="array" ref="R1058">_xlfn.IFS(Table1[[#This Row],[Current Upsell $]]=0," ",Table1[[#This Row],[Current Upsell $]]&gt;=400,"High",Table1[[#This Row],[Current Upsell $]]&gt;=100,"Medium",Table1[[#This Row],[Current Upsell $]]&lt;100,"Low")</f>
        <v xml:space="preserve"> </v>
      </c>
      <c r="S1058" t="str">
        <f>_xlfn.CONCAT(Table1[[#This Row],[Subscription Type]]," ",Table1[[#This Row],[Upsell Priorities ]], " ",TEXT(Table1[[#This Row],[Current Upsell $]],"$#,#"))</f>
        <v>Basic   $</v>
      </c>
      <c r="T1058">
        <f>COUNTIF(Table1[Sales Month],Table1[[#This Row],[Sales Month]])</f>
        <v>104</v>
      </c>
    </row>
    <row r="1059" spans="1:20" x14ac:dyDescent="0.2">
      <c r="A1059">
        <v>100098</v>
      </c>
      <c r="B1059" t="s">
        <v>3</v>
      </c>
      <c r="F1059">
        <v>0</v>
      </c>
      <c r="G1059">
        <v>3</v>
      </c>
      <c r="H1059" s="1">
        <v>44044</v>
      </c>
      <c r="I1059" s="1">
        <v>44197</v>
      </c>
      <c r="J1059">
        <v>5</v>
      </c>
      <c r="K1059">
        <v>5</v>
      </c>
      <c r="L1059" s="1">
        <v>44075</v>
      </c>
      <c r="M1059">
        <v>0</v>
      </c>
      <c r="N1059" s="8" cm="1">
        <f t="array" ref="N1059">_xlfn.SWITCH(Table1[[#This Row],[Subscription Type]],"Basic",10,"Premium",10,"Business",25,"Enterprise",27)</f>
        <v>10</v>
      </c>
      <c r="O1059" s="9">
        <f>IF(Table1[[#This Row],[Number of Users]]-Table1[[#This Row],[Licenses Bought]]&lt;0, 0, Table1[[#This Row],[Number of Users]]-Table1[[#This Row],[Licenses Bought]])</f>
        <v>3</v>
      </c>
      <c r="P1059" s="8">
        <f>Table1[[#This Row],[Upsell $ Per Non-Paying User]] * Table1[[#This Row],[Non-Paying Users]]</f>
        <v>30</v>
      </c>
      <c r="Q1059">
        <f>IF(Table1[[#This Row],[Sales Month]]=MAX(Table1[Sales Month]),Table1[[#This Row],[Upsell $ Per Non-Paying User]]*Table1[[#This Row],[Non-Paying Users]],0)</f>
        <v>0</v>
      </c>
      <c r="R1059" t="str" cm="1">
        <f t="array" ref="R1059">_xlfn.IFS(Table1[[#This Row],[Current Upsell $]]=0," ",Table1[[#This Row],[Current Upsell $]]&gt;=400,"High",Table1[[#This Row],[Current Upsell $]]&gt;=100,"Medium",Table1[[#This Row],[Current Upsell $]]&lt;100,"Low")</f>
        <v xml:space="preserve"> </v>
      </c>
      <c r="S1059" t="str">
        <f>_xlfn.CONCAT(Table1[[#This Row],[Subscription Type]]," ",Table1[[#This Row],[Upsell Priorities ]], " ",TEXT(Table1[[#This Row],[Current Upsell $]],"$#,#"))</f>
        <v>Basic   $</v>
      </c>
      <c r="T1059">
        <f>COUNTIF(Table1[Sales Month],Table1[[#This Row],[Sales Month]])</f>
        <v>137</v>
      </c>
    </row>
    <row r="1060" spans="1:20" x14ac:dyDescent="0.2">
      <c r="A1060">
        <v>100098</v>
      </c>
      <c r="B1060" t="s">
        <v>3</v>
      </c>
      <c r="F1060">
        <v>0</v>
      </c>
      <c r="G1060">
        <v>3</v>
      </c>
      <c r="H1060" s="1">
        <v>44044</v>
      </c>
      <c r="I1060" s="1">
        <v>44197</v>
      </c>
      <c r="J1060">
        <v>5</v>
      </c>
      <c r="K1060">
        <v>5</v>
      </c>
      <c r="L1060" s="1">
        <v>44105</v>
      </c>
      <c r="M1060">
        <v>0</v>
      </c>
      <c r="N1060" s="8" cm="1">
        <f t="array" ref="N1060">_xlfn.SWITCH(Table1[[#This Row],[Subscription Type]],"Basic",10,"Premium",10,"Business",25,"Enterprise",27)</f>
        <v>10</v>
      </c>
      <c r="O1060" s="9">
        <f>IF(Table1[[#This Row],[Number of Users]]-Table1[[#This Row],[Licenses Bought]]&lt;0, 0, Table1[[#This Row],[Number of Users]]-Table1[[#This Row],[Licenses Bought]])</f>
        <v>3</v>
      </c>
      <c r="P1060" s="8">
        <f>Table1[[#This Row],[Upsell $ Per Non-Paying User]] * Table1[[#This Row],[Non-Paying Users]]</f>
        <v>30</v>
      </c>
      <c r="Q1060">
        <f>IF(Table1[[#This Row],[Sales Month]]=MAX(Table1[Sales Month]),Table1[[#This Row],[Upsell $ Per Non-Paying User]]*Table1[[#This Row],[Non-Paying Users]],0)</f>
        <v>0</v>
      </c>
      <c r="R1060" t="str" cm="1">
        <f t="array" ref="R1060">_xlfn.IFS(Table1[[#This Row],[Current Upsell $]]=0," ",Table1[[#This Row],[Current Upsell $]]&gt;=400,"High",Table1[[#This Row],[Current Upsell $]]&gt;=100,"Medium",Table1[[#This Row],[Current Upsell $]]&lt;100,"Low")</f>
        <v xml:space="preserve"> </v>
      </c>
      <c r="S1060" t="str">
        <f>_xlfn.CONCAT(Table1[[#This Row],[Subscription Type]]," ",Table1[[#This Row],[Upsell Priorities ]], " ",TEXT(Table1[[#This Row],[Current Upsell $]],"$#,#"))</f>
        <v>Basic   $</v>
      </c>
      <c r="T1060">
        <f>COUNTIF(Table1[Sales Month],Table1[[#This Row],[Sales Month]])</f>
        <v>147</v>
      </c>
    </row>
    <row r="1061" spans="1:20" x14ac:dyDescent="0.2">
      <c r="A1061">
        <v>100098</v>
      </c>
      <c r="B1061" t="s">
        <v>3</v>
      </c>
      <c r="F1061">
        <v>0</v>
      </c>
      <c r="G1061">
        <v>3</v>
      </c>
      <c r="H1061" s="1">
        <v>44044</v>
      </c>
      <c r="I1061" s="1">
        <v>44197</v>
      </c>
      <c r="J1061">
        <v>5</v>
      </c>
      <c r="K1061">
        <v>5</v>
      </c>
      <c r="L1061" s="1">
        <v>44136</v>
      </c>
      <c r="M1061">
        <v>0</v>
      </c>
      <c r="N1061" s="8" cm="1">
        <f t="array" ref="N1061">_xlfn.SWITCH(Table1[[#This Row],[Subscription Type]],"Basic",10,"Premium",10,"Business",25,"Enterprise",27)</f>
        <v>10</v>
      </c>
      <c r="O1061" s="9">
        <f>IF(Table1[[#This Row],[Number of Users]]-Table1[[#This Row],[Licenses Bought]]&lt;0, 0, Table1[[#This Row],[Number of Users]]-Table1[[#This Row],[Licenses Bought]])</f>
        <v>3</v>
      </c>
      <c r="P1061" s="8">
        <f>Table1[[#This Row],[Upsell $ Per Non-Paying User]] * Table1[[#This Row],[Non-Paying Users]]</f>
        <v>30</v>
      </c>
      <c r="Q1061">
        <f>IF(Table1[[#This Row],[Sales Month]]=MAX(Table1[Sales Month]),Table1[[#This Row],[Upsell $ Per Non-Paying User]]*Table1[[#This Row],[Non-Paying Users]],0)</f>
        <v>0</v>
      </c>
      <c r="R1061" t="str" cm="1">
        <f t="array" ref="R1061">_xlfn.IFS(Table1[[#This Row],[Current Upsell $]]=0," ",Table1[[#This Row],[Current Upsell $]]&gt;=400,"High",Table1[[#This Row],[Current Upsell $]]&gt;=100,"Medium",Table1[[#This Row],[Current Upsell $]]&lt;100,"Low")</f>
        <v xml:space="preserve"> </v>
      </c>
      <c r="S1061" t="str">
        <f>_xlfn.CONCAT(Table1[[#This Row],[Subscription Type]]," ",Table1[[#This Row],[Upsell Priorities ]], " ",TEXT(Table1[[#This Row],[Current Upsell $]],"$#,#"))</f>
        <v>Basic   $</v>
      </c>
      <c r="T1061">
        <f>COUNTIF(Table1[Sales Month],Table1[[#This Row],[Sales Month]])</f>
        <v>146</v>
      </c>
    </row>
    <row r="1062" spans="1:20" x14ac:dyDescent="0.2">
      <c r="A1062">
        <v>100098</v>
      </c>
      <c r="B1062" t="s">
        <v>3</v>
      </c>
      <c r="F1062">
        <v>0</v>
      </c>
      <c r="G1062">
        <v>3</v>
      </c>
      <c r="H1062" s="1">
        <v>44044</v>
      </c>
      <c r="I1062" s="1">
        <v>44197</v>
      </c>
      <c r="J1062">
        <v>5</v>
      </c>
      <c r="K1062">
        <v>5</v>
      </c>
      <c r="L1062" s="1">
        <v>44166</v>
      </c>
      <c r="M1062">
        <v>0</v>
      </c>
      <c r="N1062" s="8" cm="1">
        <f t="array" ref="N1062">_xlfn.SWITCH(Table1[[#This Row],[Subscription Type]],"Basic",10,"Premium",10,"Business",25,"Enterprise",27)</f>
        <v>10</v>
      </c>
      <c r="O1062" s="9">
        <f>IF(Table1[[#This Row],[Number of Users]]-Table1[[#This Row],[Licenses Bought]]&lt;0, 0, Table1[[#This Row],[Number of Users]]-Table1[[#This Row],[Licenses Bought]])</f>
        <v>3</v>
      </c>
      <c r="P1062" s="8">
        <f>Table1[[#This Row],[Upsell $ Per Non-Paying User]] * Table1[[#This Row],[Non-Paying Users]]</f>
        <v>30</v>
      </c>
      <c r="Q1062">
        <f>IF(Table1[[#This Row],[Sales Month]]=MAX(Table1[Sales Month]),Table1[[#This Row],[Upsell $ Per Non-Paying User]]*Table1[[#This Row],[Non-Paying Users]],0)</f>
        <v>0</v>
      </c>
      <c r="R1062" t="str" cm="1">
        <f t="array" ref="R1062">_xlfn.IFS(Table1[[#This Row],[Current Upsell $]]=0," ",Table1[[#This Row],[Current Upsell $]]&gt;=400,"High",Table1[[#This Row],[Current Upsell $]]&gt;=100,"Medium",Table1[[#This Row],[Current Upsell $]]&lt;100,"Low")</f>
        <v xml:space="preserve"> </v>
      </c>
      <c r="S1062" t="str">
        <f>_xlfn.CONCAT(Table1[[#This Row],[Subscription Type]]," ",Table1[[#This Row],[Upsell Priorities ]], " ",TEXT(Table1[[#This Row],[Current Upsell $]],"$#,#"))</f>
        <v>Basic   $</v>
      </c>
      <c r="T1062">
        <f>COUNTIF(Table1[Sales Month],Table1[[#This Row],[Sales Month]])</f>
        <v>153</v>
      </c>
    </row>
    <row r="1063" spans="1:20" x14ac:dyDescent="0.2">
      <c r="A1063">
        <v>100098</v>
      </c>
      <c r="B1063" t="s">
        <v>3</v>
      </c>
      <c r="F1063">
        <v>0</v>
      </c>
      <c r="G1063">
        <v>3</v>
      </c>
      <c r="H1063" s="1">
        <v>44044</v>
      </c>
      <c r="I1063" s="1">
        <v>44197</v>
      </c>
      <c r="J1063">
        <v>5</v>
      </c>
      <c r="K1063">
        <v>5</v>
      </c>
      <c r="L1063" s="1">
        <v>44197</v>
      </c>
      <c r="M1063">
        <v>0</v>
      </c>
      <c r="N1063" s="8" cm="1">
        <f t="array" ref="N1063">_xlfn.SWITCH(Table1[[#This Row],[Subscription Type]],"Basic",10,"Premium",10,"Business",25,"Enterprise",27)</f>
        <v>10</v>
      </c>
      <c r="O1063" s="9">
        <f>IF(Table1[[#This Row],[Number of Users]]-Table1[[#This Row],[Licenses Bought]]&lt;0, 0, Table1[[#This Row],[Number of Users]]-Table1[[#This Row],[Licenses Bought]])</f>
        <v>3</v>
      </c>
      <c r="P1063" s="8">
        <f>Table1[[#This Row],[Upsell $ Per Non-Paying User]] * Table1[[#This Row],[Non-Paying Users]]</f>
        <v>30</v>
      </c>
      <c r="Q1063">
        <f>IF(Table1[[#This Row],[Sales Month]]=MAX(Table1[Sales Month]),Table1[[#This Row],[Upsell $ Per Non-Paying User]]*Table1[[#This Row],[Non-Paying Users]],0)</f>
        <v>0</v>
      </c>
      <c r="R1063" t="str" cm="1">
        <f t="array" ref="R1063">_xlfn.IFS(Table1[[#This Row],[Current Upsell $]]=0," ",Table1[[#This Row],[Current Upsell $]]&gt;=400,"High",Table1[[#This Row],[Current Upsell $]]&gt;=100,"Medium",Table1[[#This Row],[Current Upsell $]]&lt;100,"Low")</f>
        <v xml:space="preserve"> </v>
      </c>
      <c r="S1063" t="str">
        <f>_xlfn.CONCAT(Table1[[#This Row],[Subscription Type]]," ",Table1[[#This Row],[Upsell Priorities ]], " ",TEXT(Table1[[#This Row],[Current Upsell $]],"$#,#"))</f>
        <v>Basic   $</v>
      </c>
      <c r="T1063">
        <f>COUNTIF(Table1[Sales Month],Table1[[#This Row],[Sales Month]])</f>
        <v>158</v>
      </c>
    </row>
    <row r="1064" spans="1:20" x14ac:dyDescent="0.2">
      <c r="A1064">
        <v>100099</v>
      </c>
      <c r="B1064" t="s">
        <v>3</v>
      </c>
      <c r="F1064">
        <v>0</v>
      </c>
      <c r="G1064">
        <v>3</v>
      </c>
      <c r="H1064" s="1">
        <v>44044</v>
      </c>
      <c r="I1064" s="1">
        <v>44105</v>
      </c>
      <c r="J1064">
        <v>2</v>
      </c>
      <c r="K1064">
        <v>8</v>
      </c>
      <c r="L1064" s="1">
        <v>44044</v>
      </c>
      <c r="M1064">
        <v>0</v>
      </c>
      <c r="N1064" s="8" cm="1">
        <f t="array" ref="N1064">_xlfn.SWITCH(Table1[[#This Row],[Subscription Type]],"Basic",10,"Premium",10,"Business",25,"Enterprise",27)</f>
        <v>10</v>
      </c>
      <c r="O1064" s="9">
        <f>IF(Table1[[#This Row],[Number of Users]]-Table1[[#This Row],[Licenses Bought]]&lt;0, 0, Table1[[#This Row],[Number of Users]]-Table1[[#This Row],[Licenses Bought]])</f>
        <v>3</v>
      </c>
      <c r="P1064" s="8">
        <f>Table1[[#This Row],[Upsell $ Per Non-Paying User]] * Table1[[#This Row],[Non-Paying Users]]</f>
        <v>30</v>
      </c>
      <c r="Q1064">
        <f>IF(Table1[[#This Row],[Sales Month]]=MAX(Table1[Sales Month]),Table1[[#This Row],[Upsell $ Per Non-Paying User]]*Table1[[#This Row],[Non-Paying Users]],0)</f>
        <v>0</v>
      </c>
      <c r="R1064" t="str" cm="1">
        <f t="array" ref="R1064">_xlfn.IFS(Table1[[#This Row],[Current Upsell $]]=0," ",Table1[[#This Row],[Current Upsell $]]&gt;=400,"High",Table1[[#This Row],[Current Upsell $]]&gt;=100,"Medium",Table1[[#This Row],[Current Upsell $]]&lt;100,"Low")</f>
        <v xml:space="preserve"> </v>
      </c>
      <c r="S1064" t="str">
        <f>_xlfn.CONCAT(Table1[[#This Row],[Subscription Type]]," ",Table1[[#This Row],[Upsell Priorities ]], " ",TEXT(Table1[[#This Row],[Current Upsell $]],"$#,#"))</f>
        <v>Basic   $</v>
      </c>
      <c r="T1064">
        <f>COUNTIF(Table1[Sales Month],Table1[[#This Row],[Sales Month]])</f>
        <v>104</v>
      </c>
    </row>
    <row r="1065" spans="1:20" x14ac:dyDescent="0.2">
      <c r="A1065">
        <v>100099</v>
      </c>
      <c r="B1065" t="s">
        <v>3</v>
      </c>
      <c r="F1065">
        <v>0</v>
      </c>
      <c r="G1065">
        <v>2</v>
      </c>
      <c r="H1065" s="1">
        <v>44044</v>
      </c>
      <c r="I1065" s="1">
        <v>44105</v>
      </c>
      <c r="J1065">
        <v>2</v>
      </c>
      <c r="K1065">
        <v>8</v>
      </c>
      <c r="L1065" s="1">
        <v>44075</v>
      </c>
      <c r="M1065">
        <v>0</v>
      </c>
      <c r="N1065" s="8" cm="1">
        <f t="array" ref="N1065">_xlfn.SWITCH(Table1[[#This Row],[Subscription Type]],"Basic",10,"Premium",10,"Business",25,"Enterprise",27)</f>
        <v>10</v>
      </c>
      <c r="O1065" s="9">
        <f>IF(Table1[[#This Row],[Number of Users]]-Table1[[#This Row],[Licenses Bought]]&lt;0, 0, Table1[[#This Row],[Number of Users]]-Table1[[#This Row],[Licenses Bought]])</f>
        <v>2</v>
      </c>
      <c r="P1065" s="8">
        <f>Table1[[#This Row],[Upsell $ Per Non-Paying User]] * Table1[[#This Row],[Non-Paying Users]]</f>
        <v>20</v>
      </c>
      <c r="Q1065">
        <f>IF(Table1[[#This Row],[Sales Month]]=MAX(Table1[Sales Month]),Table1[[#This Row],[Upsell $ Per Non-Paying User]]*Table1[[#This Row],[Non-Paying Users]],0)</f>
        <v>0</v>
      </c>
      <c r="R1065" t="str" cm="1">
        <f t="array" ref="R1065">_xlfn.IFS(Table1[[#This Row],[Current Upsell $]]=0," ",Table1[[#This Row],[Current Upsell $]]&gt;=400,"High",Table1[[#This Row],[Current Upsell $]]&gt;=100,"Medium",Table1[[#This Row],[Current Upsell $]]&lt;100,"Low")</f>
        <v xml:space="preserve"> </v>
      </c>
      <c r="S1065" t="str">
        <f>_xlfn.CONCAT(Table1[[#This Row],[Subscription Type]]," ",Table1[[#This Row],[Upsell Priorities ]], " ",TEXT(Table1[[#This Row],[Current Upsell $]],"$#,#"))</f>
        <v>Basic   $</v>
      </c>
      <c r="T1065">
        <f>COUNTIF(Table1[Sales Month],Table1[[#This Row],[Sales Month]])</f>
        <v>137</v>
      </c>
    </row>
    <row r="1066" spans="1:20" x14ac:dyDescent="0.2">
      <c r="A1066">
        <v>100099</v>
      </c>
      <c r="B1066" t="s">
        <v>3</v>
      </c>
      <c r="F1066">
        <v>0</v>
      </c>
      <c r="G1066">
        <v>3</v>
      </c>
      <c r="H1066" s="1">
        <v>44044</v>
      </c>
      <c r="I1066" s="1">
        <v>44105</v>
      </c>
      <c r="J1066">
        <v>2</v>
      </c>
      <c r="K1066">
        <v>8</v>
      </c>
      <c r="L1066" s="1">
        <v>44105</v>
      </c>
      <c r="M1066">
        <v>0</v>
      </c>
      <c r="N1066" s="8" cm="1">
        <f t="array" ref="N1066">_xlfn.SWITCH(Table1[[#This Row],[Subscription Type]],"Basic",10,"Premium",10,"Business",25,"Enterprise",27)</f>
        <v>10</v>
      </c>
      <c r="O1066" s="9">
        <f>IF(Table1[[#This Row],[Number of Users]]-Table1[[#This Row],[Licenses Bought]]&lt;0, 0, Table1[[#This Row],[Number of Users]]-Table1[[#This Row],[Licenses Bought]])</f>
        <v>3</v>
      </c>
      <c r="P1066" s="8">
        <f>Table1[[#This Row],[Upsell $ Per Non-Paying User]] * Table1[[#This Row],[Non-Paying Users]]</f>
        <v>30</v>
      </c>
      <c r="Q1066">
        <f>IF(Table1[[#This Row],[Sales Month]]=MAX(Table1[Sales Month]),Table1[[#This Row],[Upsell $ Per Non-Paying User]]*Table1[[#This Row],[Non-Paying Users]],0)</f>
        <v>0</v>
      </c>
      <c r="R1066" t="str" cm="1">
        <f t="array" ref="R1066">_xlfn.IFS(Table1[[#This Row],[Current Upsell $]]=0," ",Table1[[#This Row],[Current Upsell $]]&gt;=400,"High",Table1[[#This Row],[Current Upsell $]]&gt;=100,"Medium",Table1[[#This Row],[Current Upsell $]]&lt;100,"Low")</f>
        <v xml:space="preserve"> </v>
      </c>
      <c r="S1066" t="str">
        <f>_xlfn.CONCAT(Table1[[#This Row],[Subscription Type]]," ",Table1[[#This Row],[Upsell Priorities ]], " ",TEXT(Table1[[#This Row],[Current Upsell $]],"$#,#"))</f>
        <v>Basic   $</v>
      </c>
      <c r="T1066">
        <f>COUNTIF(Table1[Sales Month],Table1[[#This Row],[Sales Month]])</f>
        <v>147</v>
      </c>
    </row>
    <row r="1067" spans="1:20" x14ac:dyDescent="0.2">
      <c r="A1067">
        <v>100100</v>
      </c>
      <c r="B1067" t="s">
        <v>3</v>
      </c>
      <c r="F1067">
        <v>0</v>
      </c>
      <c r="G1067">
        <v>3</v>
      </c>
      <c r="H1067" s="1">
        <v>44044</v>
      </c>
      <c r="I1067" s="1">
        <v>44256</v>
      </c>
      <c r="J1067">
        <v>7</v>
      </c>
      <c r="K1067">
        <v>3</v>
      </c>
      <c r="L1067" s="1">
        <v>44044</v>
      </c>
      <c r="M1067">
        <v>0</v>
      </c>
      <c r="N1067" s="8" cm="1">
        <f t="array" ref="N1067">_xlfn.SWITCH(Table1[[#This Row],[Subscription Type]],"Basic",10,"Premium",10,"Business",25,"Enterprise",27)</f>
        <v>10</v>
      </c>
      <c r="O1067" s="9">
        <f>IF(Table1[[#This Row],[Number of Users]]-Table1[[#This Row],[Licenses Bought]]&lt;0, 0, Table1[[#This Row],[Number of Users]]-Table1[[#This Row],[Licenses Bought]])</f>
        <v>3</v>
      </c>
      <c r="P1067" s="8">
        <f>Table1[[#This Row],[Upsell $ Per Non-Paying User]] * Table1[[#This Row],[Non-Paying Users]]</f>
        <v>30</v>
      </c>
      <c r="Q1067">
        <f>IF(Table1[[#This Row],[Sales Month]]=MAX(Table1[Sales Month]),Table1[[#This Row],[Upsell $ Per Non-Paying User]]*Table1[[#This Row],[Non-Paying Users]],0)</f>
        <v>0</v>
      </c>
      <c r="R1067" t="str" cm="1">
        <f t="array" ref="R1067">_xlfn.IFS(Table1[[#This Row],[Current Upsell $]]=0," ",Table1[[#This Row],[Current Upsell $]]&gt;=400,"High",Table1[[#This Row],[Current Upsell $]]&gt;=100,"Medium",Table1[[#This Row],[Current Upsell $]]&lt;100,"Low")</f>
        <v xml:space="preserve"> </v>
      </c>
      <c r="S1067" t="str">
        <f>_xlfn.CONCAT(Table1[[#This Row],[Subscription Type]]," ",Table1[[#This Row],[Upsell Priorities ]], " ",TEXT(Table1[[#This Row],[Current Upsell $]],"$#,#"))</f>
        <v>Basic   $</v>
      </c>
      <c r="T1067">
        <f>COUNTIF(Table1[Sales Month],Table1[[#This Row],[Sales Month]])</f>
        <v>104</v>
      </c>
    </row>
    <row r="1068" spans="1:20" x14ac:dyDescent="0.2">
      <c r="A1068">
        <v>100100</v>
      </c>
      <c r="B1068" t="s">
        <v>3</v>
      </c>
      <c r="F1068">
        <v>0</v>
      </c>
      <c r="G1068">
        <v>3</v>
      </c>
      <c r="H1068" s="1">
        <v>44044</v>
      </c>
      <c r="I1068" s="1">
        <v>44256</v>
      </c>
      <c r="J1068">
        <v>7</v>
      </c>
      <c r="K1068">
        <v>3</v>
      </c>
      <c r="L1068" s="1">
        <v>44075</v>
      </c>
      <c r="M1068">
        <v>0</v>
      </c>
      <c r="N1068" s="8" cm="1">
        <f t="array" ref="N1068">_xlfn.SWITCH(Table1[[#This Row],[Subscription Type]],"Basic",10,"Premium",10,"Business",25,"Enterprise",27)</f>
        <v>10</v>
      </c>
      <c r="O1068" s="9">
        <f>IF(Table1[[#This Row],[Number of Users]]-Table1[[#This Row],[Licenses Bought]]&lt;0, 0, Table1[[#This Row],[Number of Users]]-Table1[[#This Row],[Licenses Bought]])</f>
        <v>3</v>
      </c>
      <c r="P1068" s="8">
        <f>Table1[[#This Row],[Upsell $ Per Non-Paying User]] * Table1[[#This Row],[Non-Paying Users]]</f>
        <v>30</v>
      </c>
      <c r="Q1068">
        <f>IF(Table1[[#This Row],[Sales Month]]=MAX(Table1[Sales Month]),Table1[[#This Row],[Upsell $ Per Non-Paying User]]*Table1[[#This Row],[Non-Paying Users]],0)</f>
        <v>0</v>
      </c>
      <c r="R1068" t="str" cm="1">
        <f t="array" ref="R1068">_xlfn.IFS(Table1[[#This Row],[Current Upsell $]]=0," ",Table1[[#This Row],[Current Upsell $]]&gt;=400,"High",Table1[[#This Row],[Current Upsell $]]&gt;=100,"Medium",Table1[[#This Row],[Current Upsell $]]&lt;100,"Low")</f>
        <v xml:space="preserve"> </v>
      </c>
      <c r="S1068" t="str">
        <f>_xlfn.CONCAT(Table1[[#This Row],[Subscription Type]]," ",Table1[[#This Row],[Upsell Priorities ]], " ",TEXT(Table1[[#This Row],[Current Upsell $]],"$#,#"))</f>
        <v>Basic   $</v>
      </c>
      <c r="T1068">
        <f>COUNTIF(Table1[Sales Month],Table1[[#This Row],[Sales Month]])</f>
        <v>137</v>
      </c>
    </row>
    <row r="1069" spans="1:20" x14ac:dyDescent="0.2">
      <c r="A1069">
        <v>100100</v>
      </c>
      <c r="B1069" t="s">
        <v>3</v>
      </c>
      <c r="F1069">
        <v>0</v>
      </c>
      <c r="G1069">
        <v>3</v>
      </c>
      <c r="H1069" s="1">
        <v>44044</v>
      </c>
      <c r="I1069" s="1">
        <v>44256</v>
      </c>
      <c r="J1069">
        <v>7</v>
      </c>
      <c r="K1069">
        <v>3</v>
      </c>
      <c r="L1069" s="1">
        <v>44105</v>
      </c>
      <c r="M1069">
        <v>0</v>
      </c>
      <c r="N1069" s="8" cm="1">
        <f t="array" ref="N1069">_xlfn.SWITCH(Table1[[#This Row],[Subscription Type]],"Basic",10,"Premium",10,"Business",25,"Enterprise",27)</f>
        <v>10</v>
      </c>
      <c r="O1069" s="9">
        <f>IF(Table1[[#This Row],[Number of Users]]-Table1[[#This Row],[Licenses Bought]]&lt;0, 0, Table1[[#This Row],[Number of Users]]-Table1[[#This Row],[Licenses Bought]])</f>
        <v>3</v>
      </c>
      <c r="P1069" s="8">
        <f>Table1[[#This Row],[Upsell $ Per Non-Paying User]] * Table1[[#This Row],[Non-Paying Users]]</f>
        <v>30</v>
      </c>
      <c r="Q1069">
        <f>IF(Table1[[#This Row],[Sales Month]]=MAX(Table1[Sales Month]),Table1[[#This Row],[Upsell $ Per Non-Paying User]]*Table1[[#This Row],[Non-Paying Users]],0)</f>
        <v>0</v>
      </c>
      <c r="R1069" t="str" cm="1">
        <f t="array" ref="R1069">_xlfn.IFS(Table1[[#This Row],[Current Upsell $]]=0," ",Table1[[#This Row],[Current Upsell $]]&gt;=400,"High",Table1[[#This Row],[Current Upsell $]]&gt;=100,"Medium",Table1[[#This Row],[Current Upsell $]]&lt;100,"Low")</f>
        <v xml:space="preserve"> </v>
      </c>
      <c r="S1069" t="str">
        <f>_xlfn.CONCAT(Table1[[#This Row],[Subscription Type]]," ",Table1[[#This Row],[Upsell Priorities ]], " ",TEXT(Table1[[#This Row],[Current Upsell $]],"$#,#"))</f>
        <v>Basic   $</v>
      </c>
      <c r="T1069">
        <f>COUNTIF(Table1[Sales Month],Table1[[#This Row],[Sales Month]])</f>
        <v>147</v>
      </c>
    </row>
    <row r="1070" spans="1:20" x14ac:dyDescent="0.2">
      <c r="A1070">
        <v>100100</v>
      </c>
      <c r="B1070" t="s">
        <v>3</v>
      </c>
      <c r="F1070">
        <v>0</v>
      </c>
      <c r="G1070">
        <v>3</v>
      </c>
      <c r="H1070" s="1">
        <v>44044</v>
      </c>
      <c r="I1070" s="1">
        <v>44256</v>
      </c>
      <c r="J1070">
        <v>7</v>
      </c>
      <c r="K1070">
        <v>3</v>
      </c>
      <c r="L1070" s="1">
        <v>44136</v>
      </c>
      <c r="M1070">
        <v>0</v>
      </c>
      <c r="N1070" s="8" cm="1">
        <f t="array" ref="N1070">_xlfn.SWITCH(Table1[[#This Row],[Subscription Type]],"Basic",10,"Premium",10,"Business",25,"Enterprise",27)</f>
        <v>10</v>
      </c>
      <c r="O1070" s="9">
        <f>IF(Table1[[#This Row],[Number of Users]]-Table1[[#This Row],[Licenses Bought]]&lt;0, 0, Table1[[#This Row],[Number of Users]]-Table1[[#This Row],[Licenses Bought]])</f>
        <v>3</v>
      </c>
      <c r="P1070" s="8">
        <f>Table1[[#This Row],[Upsell $ Per Non-Paying User]] * Table1[[#This Row],[Non-Paying Users]]</f>
        <v>30</v>
      </c>
      <c r="Q1070">
        <f>IF(Table1[[#This Row],[Sales Month]]=MAX(Table1[Sales Month]),Table1[[#This Row],[Upsell $ Per Non-Paying User]]*Table1[[#This Row],[Non-Paying Users]],0)</f>
        <v>0</v>
      </c>
      <c r="R1070" t="str" cm="1">
        <f t="array" ref="R1070">_xlfn.IFS(Table1[[#This Row],[Current Upsell $]]=0," ",Table1[[#This Row],[Current Upsell $]]&gt;=400,"High",Table1[[#This Row],[Current Upsell $]]&gt;=100,"Medium",Table1[[#This Row],[Current Upsell $]]&lt;100,"Low")</f>
        <v xml:space="preserve"> </v>
      </c>
      <c r="S1070" t="str">
        <f>_xlfn.CONCAT(Table1[[#This Row],[Subscription Type]]," ",Table1[[#This Row],[Upsell Priorities ]], " ",TEXT(Table1[[#This Row],[Current Upsell $]],"$#,#"))</f>
        <v>Basic   $</v>
      </c>
      <c r="T1070">
        <f>COUNTIF(Table1[Sales Month],Table1[[#This Row],[Sales Month]])</f>
        <v>146</v>
      </c>
    </row>
    <row r="1071" spans="1:20" x14ac:dyDescent="0.2">
      <c r="A1071">
        <v>100100</v>
      </c>
      <c r="B1071" t="s">
        <v>3</v>
      </c>
      <c r="F1071">
        <v>0</v>
      </c>
      <c r="G1071">
        <v>3</v>
      </c>
      <c r="H1071" s="1">
        <v>44044</v>
      </c>
      <c r="I1071" s="1">
        <v>44256</v>
      </c>
      <c r="J1071">
        <v>7</v>
      </c>
      <c r="K1071">
        <v>3</v>
      </c>
      <c r="L1071" s="1">
        <v>44166</v>
      </c>
      <c r="M1071">
        <v>0</v>
      </c>
      <c r="N1071" s="8" cm="1">
        <f t="array" ref="N1071">_xlfn.SWITCH(Table1[[#This Row],[Subscription Type]],"Basic",10,"Premium",10,"Business",25,"Enterprise",27)</f>
        <v>10</v>
      </c>
      <c r="O1071" s="9">
        <f>IF(Table1[[#This Row],[Number of Users]]-Table1[[#This Row],[Licenses Bought]]&lt;0, 0, Table1[[#This Row],[Number of Users]]-Table1[[#This Row],[Licenses Bought]])</f>
        <v>3</v>
      </c>
      <c r="P1071" s="8">
        <f>Table1[[#This Row],[Upsell $ Per Non-Paying User]] * Table1[[#This Row],[Non-Paying Users]]</f>
        <v>30</v>
      </c>
      <c r="Q1071">
        <f>IF(Table1[[#This Row],[Sales Month]]=MAX(Table1[Sales Month]),Table1[[#This Row],[Upsell $ Per Non-Paying User]]*Table1[[#This Row],[Non-Paying Users]],0)</f>
        <v>0</v>
      </c>
      <c r="R1071" t="str" cm="1">
        <f t="array" ref="R1071">_xlfn.IFS(Table1[[#This Row],[Current Upsell $]]=0," ",Table1[[#This Row],[Current Upsell $]]&gt;=400,"High",Table1[[#This Row],[Current Upsell $]]&gt;=100,"Medium",Table1[[#This Row],[Current Upsell $]]&lt;100,"Low")</f>
        <v xml:space="preserve"> </v>
      </c>
      <c r="S1071" t="str">
        <f>_xlfn.CONCAT(Table1[[#This Row],[Subscription Type]]," ",Table1[[#This Row],[Upsell Priorities ]], " ",TEXT(Table1[[#This Row],[Current Upsell $]],"$#,#"))</f>
        <v>Basic   $</v>
      </c>
      <c r="T1071">
        <f>COUNTIF(Table1[Sales Month],Table1[[#This Row],[Sales Month]])</f>
        <v>153</v>
      </c>
    </row>
    <row r="1072" spans="1:20" x14ac:dyDescent="0.2">
      <c r="A1072">
        <v>100100</v>
      </c>
      <c r="B1072" t="s">
        <v>3</v>
      </c>
      <c r="F1072">
        <v>0</v>
      </c>
      <c r="G1072">
        <v>3</v>
      </c>
      <c r="H1072" s="1">
        <v>44044</v>
      </c>
      <c r="I1072" s="1">
        <v>44256</v>
      </c>
      <c r="J1072">
        <v>7</v>
      </c>
      <c r="K1072">
        <v>3</v>
      </c>
      <c r="L1072" s="1">
        <v>44197</v>
      </c>
      <c r="M1072">
        <v>0</v>
      </c>
      <c r="N1072" s="8" cm="1">
        <f t="array" ref="N1072">_xlfn.SWITCH(Table1[[#This Row],[Subscription Type]],"Basic",10,"Premium",10,"Business",25,"Enterprise",27)</f>
        <v>10</v>
      </c>
      <c r="O1072" s="9">
        <f>IF(Table1[[#This Row],[Number of Users]]-Table1[[#This Row],[Licenses Bought]]&lt;0, 0, Table1[[#This Row],[Number of Users]]-Table1[[#This Row],[Licenses Bought]])</f>
        <v>3</v>
      </c>
      <c r="P1072" s="8">
        <f>Table1[[#This Row],[Upsell $ Per Non-Paying User]] * Table1[[#This Row],[Non-Paying Users]]</f>
        <v>30</v>
      </c>
      <c r="Q1072">
        <f>IF(Table1[[#This Row],[Sales Month]]=MAX(Table1[Sales Month]),Table1[[#This Row],[Upsell $ Per Non-Paying User]]*Table1[[#This Row],[Non-Paying Users]],0)</f>
        <v>0</v>
      </c>
      <c r="R1072" t="str" cm="1">
        <f t="array" ref="R1072">_xlfn.IFS(Table1[[#This Row],[Current Upsell $]]=0," ",Table1[[#This Row],[Current Upsell $]]&gt;=400,"High",Table1[[#This Row],[Current Upsell $]]&gt;=100,"Medium",Table1[[#This Row],[Current Upsell $]]&lt;100,"Low")</f>
        <v xml:space="preserve"> </v>
      </c>
      <c r="S1072" t="str">
        <f>_xlfn.CONCAT(Table1[[#This Row],[Subscription Type]]," ",Table1[[#This Row],[Upsell Priorities ]], " ",TEXT(Table1[[#This Row],[Current Upsell $]],"$#,#"))</f>
        <v>Basic   $</v>
      </c>
      <c r="T1072">
        <f>COUNTIF(Table1[Sales Month],Table1[[#This Row],[Sales Month]])</f>
        <v>158</v>
      </c>
    </row>
    <row r="1073" spans="1:20" x14ac:dyDescent="0.2">
      <c r="A1073">
        <v>100100</v>
      </c>
      <c r="B1073" t="s">
        <v>3</v>
      </c>
      <c r="F1073">
        <v>0</v>
      </c>
      <c r="G1073">
        <v>3</v>
      </c>
      <c r="H1073" s="1">
        <v>44044</v>
      </c>
      <c r="I1073" s="1">
        <v>44256</v>
      </c>
      <c r="J1073">
        <v>7</v>
      </c>
      <c r="K1073">
        <v>3</v>
      </c>
      <c r="L1073" s="1">
        <v>44228</v>
      </c>
      <c r="M1073">
        <v>0</v>
      </c>
      <c r="N1073" s="8" cm="1">
        <f t="array" ref="N1073">_xlfn.SWITCH(Table1[[#This Row],[Subscription Type]],"Basic",10,"Premium",10,"Business",25,"Enterprise",27)</f>
        <v>10</v>
      </c>
      <c r="O1073" s="9">
        <f>IF(Table1[[#This Row],[Number of Users]]-Table1[[#This Row],[Licenses Bought]]&lt;0, 0, Table1[[#This Row],[Number of Users]]-Table1[[#This Row],[Licenses Bought]])</f>
        <v>3</v>
      </c>
      <c r="P1073" s="8">
        <f>Table1[[#This Row],[Upsell $ Per Non-Paying User]] * Table1[[#This Row],[Non-Paying Users]]</f>
        <v>30</v>
      </c>
      <c r="Q1073">
        <f>IF(Table1[[#This Row],[Sales Month]]=MAX(Table1[Sales Month]),Table1[[#This Row],[Upsell $ Per Non-Paying User]]*Table1[[#This Row],[Non-Paying Users]],0)</f>
        <v>0</v>
      </c>
      <c r="R1073" t="str" cm="1">
        <f t="array" ref="R1073">_xlfn.IFS(Table1[[#This Row],[Current Upsell $]]=0," ",Table1[[#This Row],[Current Upsell $]]&gt;=400,"High",Table1[[#This Row],[Current Upsell $]]&gt;=100,"Medium",Table1[[#This Row],[Current Upsell $]]&lt;100,"Low")</f>
        <v xml:space="preserve"> </v>
      </c>
      <c r="S1073" t="str">
        <f>_xlfn.CONCAT(Table1[[#This Row],[Subscription Type]]," ",Table1[[#This Row],[Upsell Priorities ]], " ",TEXT(Table1[[#This Row],[Current Upsell $]],"$#,#"))</f>
        <v>Basic   $</v>
      </c>
      <c r="T1073">
        <f>COUNTIF(Table1[Sales Month],Table1[[#This Row],[Sales Month]])</f>
        <v>175</v>
      </c>
    </row>
    <row r="1074" spans="1:20" x14ac:dyDescent="0.2">
      <c r="A1074">
        <v>100100</v>
      </c>
      <c r="B1074" t="s">
        <v>3</v>
      </c>
      <c r="F1074">
        <v>0</v>
      </c>
      <c r="G1074">
        <v>3</v>
      </c>
      <c r="H1074" s="1">
        <v>44044</v>
      </c>
      <c r="I1074" s="1">
        <v>44256</v>
      </c>
      <c r="J1074">
        <v>7</v>
      </c>
      <c r="K1074">
        <v>3</v>
      </c>
      <c r="L1074" s="1">
        <v>44256</v>
      </c>
      <c r="M1074">
        <v>0</v>
      </c>
      <c r="N1074" s="8" cm="1">
        <f t="array" ref="N1074">_xlfn.SWITCH(Table1[[#This Row],[Subscription Type]],"Basic",10,"Premium",10,"Business",25,"Enterprise",27)</f>
        <v>10</v>
      </c>
      <c r="O1074" s="9">
        <f>IF(Table1[[#This Row],[Number of Users]]-Table1[[#This Row],[Licenses Bought]]&lt;0, 0, Table1[[#This Row],[Number of Users]]-Table1[[#This Row],[Licenses Bought]])</f>
        <v>3</v>
      </c>
      <c r="P1074" s="8">
        <f>Table1[[#This Row],[Upsell $ Per Non-Paying User]] * Table1[[#This Row],[Non-Paying Users]]</f>
        <v>30</v>
      </c>
      <c r="Q1074">
        <f>IF(Table1[[#This Row],[Sales Month]]=MAX(Table1[Sales Month]),Table1[[#This Row],[Upsell $ Per Non-Paying User]]*Table1[[#This Row],[Non-Paying Users]],0)</f>
        <v>0</v>
      </c>
      <c r="R1074" t="str" cm="1">
        <f t="array" ref="R1074">_xlfn.IFS(Table1[[#This Row],[Current Upsell $]]=0," ",Table1[[#This Row],[Current Upsell $]]&gt;=400,"High",Table1[[#This Row],[Current Upsell $]]&gt;=100,"Medium",Table1[[#This Row],[Current Upsell $]]&lt;100,"Low")</f>
        <v xml:space="preserve"> </v>
      </c>
      <c r="S1074" t="str">
        <f>_xlfn.CONCAT(Table1[[#This Row],[Subscription Type]]," ",Table1[[#This Row],[Upsell Priorities ]], " ",TEXT(Table1[[#This Row],[Current Upsell $]],"$#,#"))</f>
        <v>Basic   $</v>
      </c>
      <c r="T1074">
        <f>COUNTIF(Table1[Sales Month],Table1[[#This Row],[Sales Month]])</f>
        <v>194</v>
      </c>
    </row>
    <row r="1075" spans="1:20" x14ac:dyDescent="0.2">
      <c r="A1075">
        <v>100101</v>
      </c>
      <c r="B1075" t="s">
        <v>3</v>
      </c>
      <c r="F1075">
        <v>0</v>
      </c>
      <c r="G1075">
        <v>2</v>
      </c>
      <c r="H1075" s="1">
        <v>44044</v>
      </c>
      <c r="I1075" s="1">
        <v>44105</v>
      </c>
      <c r="J1075">
        <v>2</v>
      </c>
      <c r="K1075">
        <v>8</v>
      </c>
      <c r="L1075" s="1">
        <v>44044</v>
      </c>
      <c r="M1075">
        <v>0</v>
      </c>
      <c r="N1075" s="8" cm="1">
        <f t="array" ref="N1075">_xlfn.SWITCH(Table1[[#This Row],[Subscription Type]],"Basic",10,"Premium",10,"Business",25,"Enterprise",27)</f>
        <v>10</v>
      </c>
      <c r="O1075" s="9">
        <f>IF(Table1[[#This Row],[Number of Users]]-Table1[[#This Row],[Licenses Bought]]&lt;0, 0, Table1[[#This Row],[Number of Users]]-Table1[[#This Row],[Licenses Bought]])</f>
        <v>2</v>
      </c>
      <c r="P1075" s="8">
        <f>Table1[[#This Row],[Upsell $ Per Non-Paying User]] * Table1[[#This Row],[Non-Paying Users]]</f>
        <v>20</v>
      </c>
      <c r="Q1075">
        <f>IF(Table1[[#This Row],[Sales Month]]=MAX(Table1[Sales Month]),Table1[[#This Row],[Upsell $ Per Non-Paying User]]*Table1[[#This Row],[Non-Paying Users]],0)</f>
        <v>0</v>
      </c>
      <c r="R1075" t="str" cm="1">
        <f t="array" ref="R1075">_xlfn.IFS(Table1[[#This Row],[Current Upsell $]]=0," ",Table1[[#This Row],[Current Upsell $]]&gt;=400,"High",Table1[[#This Row],[Current Upsell $]]&gt;=100,"Medium",Table1[[#This Row],[Current Upsell $]]&lt;100,"Low")</f>
        <v xml:space="preserve"> </v>
      </c>
      <c r="S1075" t="str">
        <f>_xlfn.CONCAT(Table1[[#This Row],[Subscription Type]]," ",Table1[[#This Row],[Upsell Priorities ]], " ",TEXT(Table1[[#This Row],[Current Upsell $]],"$#,#"))</f>
        <v>Basic   $</v>
      </c>
      <c r="T1075">
        <f>COUNTIF(Table1[Sales Month],Table1[[#This Row],[Sales Month]])</f>
        <v>104</v>
      </c>
    </row>
    <row r="1076" spans="1:20" x14ac:dyDescent="0.2">
      <c r="A1076">
        <v>100101</v>
      </c>
      <c r="B1076" t="s">
        <v>3</v>
      </c>
      <c r="F1076">
        <v>0</v>
      </c>
      <c r="G1076">
        <v>2</v>
      </c>
      <c r="H1076" s="1">
        <v>44044</v>
      </c>
      <c r="I1076" s="1">
        <v>44105</v>
      </c>
      <c r="J1076">
        <v>2</v>
      </c>
      <c r="K1076">
        <v>8</v>
      </c>
      <c r="L1076" s="1">
        <v>44075</v>
      </c>
      <c r="M1076">
        <v>0</v>
      </c>
      <c r="N1076" s="8" cm="1">
        <f t="array" ref="N1076">_xlfn.SWITCH(Table1[[#This Row],[Subscription Type]],"Basic",10,"Premium",10,"Business",25,"Enterprise",27)</f>
        <v>10</v>
      </c>
      <c r="O1076" s="9">
        <f>IF(Table1[[#This Row],[Number of Users]]-Table1[[#This Row],[Licenses Bought]]&lt;0, 0, Table1[[#This Row],[Number of Users]]-Table1[[#This Row],[Licenses Bought]])</f>
        <v>2</v>
      </c>
      <c r="P1076" s="8">
        <f>Table1[[#This Row],[Upsell $ Per Non-Paying User]] * Table1[[#This Row],[Non-Paying Users]]</f>
        <v>20</v>
      </c>
      <c r="Q1076">
        <f>IF(Table1[[#This Row],[Sales Month]]=MAX(Table1[Sales Month]),Table1[[#This Row],[Upsell $ Per Non-Paying User]]*Table1[[#This Row],[Non-Paying Users]],0)</f>
        <v>0</v>
      </c>
      <c r="R1076" t="str" cm="1">
        <f t="array" ref="R1076">_xlfn.IFS(Table1[[#This Row],[Current Upsell $]]=0," ",Table1[[#This Row],[Current Upsell $]]&gt;=400,"High",Table1[[#This Row],[Current Upsell $]]&gt;=100,"Medium",Table1[[#This Row],[Current Upsell $]]&lt;100,"Low")</f>
        <v xml:space="preserve"> </v>
      </c>
      <c r="S1076" t="str">
        <f>_xlfn.CONCAT(Table1[[#This Row],[Subscription Type]]," ",Table1[[#This Row],[Upsell Priorities ]], " ",TEXT(Table1[[#This Row],[Current Upsell $]],"$#,#"))</f>
        <v>Basic   $</v>
      </c>
      <c r="T1076">
        <f>COUNTIF(Table1[Sales Month],Table1[[#This Row],[Sales Month]])</f>
        <v>137</v>
      </c>
    </row>
    <row r="1077" spans="1:20" x14ac:dyDescent="0.2">
      <c r="A1077">
        <v>100101</v>
      </c>
      <c r="B1077" t="s">
        <v>3</v>
      </c>
      <c r="F1077">
        <v>0</v>
      </c>
      <c r="G1077">
        <v>2</v>
      </c>
      <c r="H1077" s="1">
        <v>44044</v>
      </c>
      <c r="I1077" s="1">
        <v>44105</v>
      </c>
      <c r="J1077">
        <v>2</v>
      </c>
      <c r="K1077">
        <v>8</v>
      </c>
      <c r="L1077" s="1">
        <v>44105</v>
      </c>
      <c r="M1077">
        <v>0</v>
      </c>
      <c r="N1077" s="8" cm="1">
        <f t="array" ref="N1077">_xlfn.SWITCH(Table1[[#This Row],[Subscription Type]],"Basic",10,"Premium",10,"Business",25,"Enterprise",27)</f>
        <v>10</v>
      </c>
      <c r="O1077" s="9">
        <f>IF(Table1[[#This Row],[Number of Users]]-Table1[[#This Row],[Licenses Bought]]&lt;0, 0, Table1[[#This Row],[Number of Users]]-Table1[[#This Row],[Licenses Bought]])</f>
        <v>2</v>
      </c>
      <c r="P1077" s="8">
        <f>Table1[[#This Row],[Upsell $ Per Non-Paying User]] * Table1[[#This Row],[Non-Paying Users]]</f>
        <v>20</v>
      </c>
      <c r="Q1077">
        <f>IF(Table1[[#This Row],[Sales Month]]=MAX(Table1[Sales Month]),Table1[[#This Row],[Upsell $ Per Non-Paying User]]*Table1[[#This Row],[Non-Paying Users]],0)</f>
        <v>0</v>
      </c>
      <c r="R1077" t="str" cm="1">
        <f t="array" ref="R1077">_xlfn.IFS(Table1[[#This Row],[Current Upsell $]]=0," ",Table1[[#This Row],[Current Upsell $]]&gt;=400,"High",Table1[[#This Row],[Current Upsell $]]&gt;=100,"Medium",Table1[[#This Row],[Current Upsell $]]&lt;100,"Low")</f>
        <v xml:space="preserve"> </v>
      </c>
      <c r="S1077" t="str">
        <f>_xlfn.CONCAT(Table1[[#This Row],[Subscription Type]]," ",Table1[[#This Row],[Upsell Priorities ]], " ",TEXT(Table1[[#This Row],[Current Upsell $]],"$#,#"))</f>
        <v>Basic   $</v>
      </c>
      <c r="T1077">
        <f>COUNTIF(Table1[Sales Month],Table1[[#This Row],[Sales Month]])</f>
        <v>147</v>
      </c>
    </row>
    <row r="1078" spans="1:20" x14ac:dyDescent="0.2">
      <c r="A1078">
        <v>100102</v>
      </c>
      <c r="B1078" t="s">
        <v>3</v>
      </c>
      <c r="F1078">
        <v>0</v>
      </c>
      <c r="G1078">
        <v>2</v>
      </c>
      <c r="H1078" s="1">
        <v>44044</v>
      </c>
      <c r="I1078" s="1">
        <v>44105</v>
      </c>
      <c r="J1078">
        <v>2</v>
      </c>
      <c r="K1078">
        <v>8</v>
      </c>
      <c r="L1078" s="1">
        <v>44044</v>
      </c>
      <c r="M1078">
        <v>0</v>
      </c>
      <c r="N1078" s="8" cm="1">
        <f t="array" ref="N1078">_xlfn.SWITCH(Table1[[#This Row],[Subscription Type]],"Basic",10,"Premium",10,"Business",25,"Enterprise",27)</f>
        <v>10</v>
      </c>
      <c r="O1078" s="9">
        <f>IF(Table1[[#This Row],[Number of Users]]-Table1[[#This Row],[Licenses Bought]]&lt;0, 0, Table1[[#This Row],[Number of Users]]-Table1[[#This Row],[Licenses Bought]])</f>
        <v>2</v>
      </c>
      <c r="P1078" s="8">
        <f>Table1[[#This Row],[Upsell $ Per Non-Paying User]] * Table1[[#This Row],[Non-Paying Users]]</f>
        <v>20</v>
      </c>
      <c r="Q1078">
        <f>IF(Table1[[#This Row],[Sales Month]]=MAX(Table1[Sales Month]),Table1[[#This Row],[Upsell $ Per Non-Paying User]]*Table1[[#This Row],[Non-Paying Users]],0)</f>
        <v>0</v>
      </c>
      <c r="R1078" t="str" cm="1">
        <f t="array" ref="R1078">_xlfn.IFS(Table1[[#This Row],[Current Upsell $]]=0," ",Table1[[#This Row],[Current Upsell $]]&gt;=400,"High",Table1[[#This Row],[Current Upsell $]]&gt;=100,"Medium",Table1[[#This Row],[Current Upsell $]]&lt;100,"Low")</f>
        <v xml:space="preserve"> </v>
      </c>
      <c r="S1078" t="str">
        <f>_xlfn.CONCAT(Table1[[#This Row],[Subscription Type]]," ",Table1[[#This Row],[Upsell Priorities ]], " ",TEXT(Table1[[#This Row],[Current Upsell $]],"$#,#"))</f>
        <v>Basic   $</v>
      </c>
      <c r="T1078">
        <f>COUNTIF(Table1[Sales Month],Table1[[#This Row],[Sales Month]])</f>
        <v>104</v>
      </c>
    </row>
    <row r="1079" spans="1:20" x14ac:dyDescent="0.2">
      <c r="A1079">
        <v>100102</v>
      </c>
      <c r="B1079" t="s">
        <v>3</v>
      </c>
      <c r="F1079">
        <v>0</v>
      </c>
      <c r="G1079">
        <v>2</v>
      </c>
      <c r="H1079" s="1">
        <v>44044</v>
      </c>
      <c r="I1079" s="1">
        <v>44105</v>
      </c>
      <c r="J1079">
        <v>2</v>
      </c>
      <c r="K1079">
        <v>8</v>
      </c>
      <c r="L1079" s="1">
        <v>44075</v>
      </c>
      <c r="M1079">
        <v>0</v>
      </c>
      <c r="N1079" s="8" cm="1">
        <f t="array" ref="N1079">_xlfn.SWITCH(Table1[[#This Row],[Subscription Type]],"Basic",10,"Premium",10,"Business",25,"Enterprise",27)</f>
        <v>10</v>
      </c>
      <c r="O1079" s="9">
        <f>IF(Table1[[#This Row],[Number of Users]]-Table1[[#This Row],[Licenses Bought]]&lt;0, 0, Table1[[#This Row],[Number of Users]]-Table1[[#This Row],[Licenses Bought]])</f>
        <v>2</v>
      </c>
      <c r="P1079" s="8">
        <f>Table1[[#This Row],[Upsell $ Per Non-Paying User]] * Table1[[#This Row],[Non-Paying Users]]</f>
        <v>20</v>
      </c>
      <c r="Q1079">
        <f>IF(Table1[[#This Row],[Sales Month]]=MAX(Table1[Sales Month]),Table1[[#This Row],[Upsell $ Per Non-Paying User]]*Table1[[#This Row],[Non-Paying Users]],0)</f>
        <v>0</v>
      </c>
      <c r="R1079" t="str" cm="1">
        <f t="array" ref="R1079">_xlfn.IFS(Table1[[#This Row],[Current Upsell $]]=0," ",Table1[[#This Row],[Current Upsell $]]&gt;=400,"High",Table1[[#This Row],[Current Upsell $]]&gt;=100,"Medium",Table1[[#This Row],[Current Upsell $]]&lt;100,"Low")</f>
        <v xml:space="preserve"> </v>
      </c>
      <c r="S1079" t="str">
        <f>_xlfn.CONCAT(Table1[[#This Row],[Subscription Type]]," ",Table1[[#This Row],[Upsell Priorities ]], " ",TEXT(Table1[[#This Row],[Current Upsell $]],"$#,#"))</f>
        <v>Basic   $</v>
      </c>
      <c r="T1079">
        <f>COUNTIF(Table1[Sales Month],Table1[[#This Row],[Sales Month]])</f>
        <v>137</v>
      </c>
    </row>
    <row r="1080" spans="1:20" x14ac:dyDescent="0.2">
      <c r="A1080">
        <v>100102</v>
      </c>
      <c r="B1080" t="s">
        <v>3</v>
      </c>
      <c r="F1080">
        <v>0</v>
      </c>
      <c r="G1080">
        <v>2</v>
      </c>
      <c r="H1080" s="1">
        <v>44044</v>
      </c>
      <c r="I1080" s="1">
        <v>44105</v>
      </c>
      <c r="J1080">
        <v>2</v>
      </c>
      <c r="K1080">
        <v>8</v>
      </c>
      <c r="L1080" s="1">
        <v>44105</v>
      </c>
      <c r="M1080">
        <v>0</v>
      </c>
      <c r="N1080" s="8" cm="1">
        <f t="array" ref="N1080">_xlfn.SWITCH(Table1[[#This Row],[Subscription Type]],"Basic",10,"Premium",10,"Business",25,"Enterprise",27)</f>
        <v>10</v>
      </c>
      <c r="O1080" s="9">
        <f>IF(Table1[[#This Row],[Number of Users]]-Table1[[#This Row],[Licenses Bought]]&lt;0, 0, Table1[[#This Row],[Number of Users]]-Table1[[#This Row],[Licenses Bought]])</f>
        <v>2</v>
      </c>
      <c r="P1080" s="8">
        <f>Table1[[#This Row],[Upsell $ Per Non-Paying User]] * Table1[[#This Row],[Non-Paying Users]]</f>
        <v>20</v>
      </c>
      <c r="Q1080">
        <f>IF(Table1[[#This Row],[Sales Month]]=MAX(Table1[Sales Month]),Table1[[#This Row],[Upsell $ Per Non-Paying User]]*Table1[[#This Row],[Non-Paying Users]],0)</f>
        <v>0</v>
      </c>
      <c r="R1080" t="str" cm="1">
        <f t="array" ref="R1080">_xlfn.IFS(Table1[[#This Row],[Current Upsell $]]=0," ",Table1[[#This Row],[Current Upsell $]]&gt;=400,"High",Table1[[#This Row],[Current Upsell $]]&gt;=100,"Medium",Table1[[#This Row],[Current Upsell $]]&lt;100,"Low")</f>
        <v xml:space="preserve"> </v>
      </c>
      <c r="S1080" t="str">
        <f>_xlfn.CONCAT(Table1[[#This Row],[Subscription Type]]," ",Table1[[#This Row],[Upsell Priorities ]], " ",TEXT(Table1[[#This Row],[Current Upsell $]],"$#,#"))</f>
        <v>Basic   $</v>
      </c>
      <c r="T1080">
        <f>COUNTIF(Table1[Sales Month],Table1[[#This Row],[Sales Month]])</f>
        <v>147</v>
      </c>
    </row>
    <row r="1081" spans="1:20" x14ac:dyDescent="0.2">
      <c r="A1081">
        <v>100103</v>
      </c>
      <c r="B1081" t="s">
        <v>3</v>
      </c>
      <c r="F1081">
        <v>0</v>
      </c>
      <c r="G1081">
        <v>2</v>
      </c>
      <c r="H1081" s="1">
        <v>44044</v>
      </c>
      <c r="I1081" s="1">
        <v>44256</v>
      </c>
      <c r="J1081">
        <v>7</v>
      </c>
      <c r="K1081">
        <v>3</v>
      </c>
      <c r="L1081" s="1">
        <v>44044</v>
      </c>
      <c r="M1081">
        <v>0</v>
      </c>
      <c r="N1081" s="8" cm="1">
        <f t="array" ref="N1081">_xlfn.SWITCH(Table1[[#This Row],[Subscription Type]],"Basic",10,"Premium",10,"Business",25,"Enterprise",27)</f>
        <v>10</v>
      </c>
      <c r="O1081" s="9">
        <f>IF(Table1[[#This Row],[Number of Users]]-Table1[[#This Row],[Licenses Bought]]&lt;0, 0, Table1[[#This Row],[Number of Users]]-Table1[[#This Row],[Licenses Bought]])</f>
        <v>2</v>
      </c>
      <c r="P1081" s="8">
        <f>Table1[[#This Row],[Upsell $ Per Non-Paying User]] * Table1[[#This Row],[Non-Paying Users]]</f>
        <v>20</v>
      </c>
      <c r="Q1081">
        <f>IF(Table1[[#This Row],[Sales Month]]=MAX(Table1[Sales Month]),Table1[[#This Row],[Upsell $ Per Non-Paying User]]*Table1[[#This Row],[Non-Paying Users]],0)</f>
        <v>0</v>
      </c>
      <c r="R1081" t="str" cm="1">
        <f t="array" ref="R1081">_xlfn.IFS(Table1[[#This Row],[Current Upsell $]]=0," ",Table1[[#This Row],[Current Upsell $]]&gt;=400,"High",Table1[[#This Row],[Current Upsell $]]&gt;=100,"Medium",Table1[[#This Row],[Current Upsell $]]&lt;100,"Low")</f>
        <v xml:space="preserve"> </v>
      </c>
      <c r="S1081" t="str">
        <f>_xlfn.CONCAT(Table1[[#This Row],[Subscription Type]]," ",Table1[[#This Row],[Upsell Priorities ]], " ",TEXT(Table1[[#This Row],[Current Upsell $]],"$#,#"))</f>
        <v>Basic   $</v>
      </c>
      <c r="T1081">
        <f>COUNTIF(Table1[Sales Month],Table1[[#This Row],[Sales Month]])</f>
        <v>104</v>
      </c>
    </row>
    <row r="1082" spans="1:20" x14ac:dyDescent="0.2">
      <c r="A1082">
        <v>100103</v>
      </c>
      <c r="B1082" t="s">
        <v>3</v>
      </c>
      <c r="F1082">
        <v>0</v>
      </c>
      <c r="G1082">
        <v>1</v>
      </c>
      <c r="H1082" s="1">
        <v>44044</v>
      </c>
      <c r="I1082" s="1">
        <v>44256</v>
      </c>
      <c r="J1082">
        <v>7</v>
      </c>
      <c r="K1082">
        <v>3</v>
      </c>
      <c r="L1082" s="1">
        <v>44075</v>
      </c>
      <c r="M1082">
        <v>0</v>
      </c>
      <c r="N1082" s="8" cm="1">
        <f t="array" ref="N1082">_xlfn.SWITCH(Table1[[#This Row],[Subscription Type]],"Basic",10,"Premium",10,"Business",25,"Enterprise",27)</f>
        <v>10</v>
      </c>
      <c r="O1082" s="9">
        <f>IF(Table1[[#This Row],[Number of Users]]-Table1[[#This Row],[Licenses Bought]]&lt;0, 0, Table1[[#This Row],[Number of Users]]-Table1[[#This Row],[Licenses Bought]])</f>
        <v>1</v>
      </c>
      <c r="P1082" s="8">
        <f>Table1[[#This Row],[Upsell $ Per Non-Paying User]] * Table1[[#This Row],[Non-Paying Users]]</f>
        <v>10</v>
      </c>
      <c r="Q1082">
        <f>IF(Table1[[#This Row],[Sales Month]]=MAX(Table1[Sales Month]),Table1[[#This Row],[Upsell $ Per Non-Paying User]]*Table1[[#This Row],[Non-Paying Users]],0)</f>
        <v>0</v>
      </c>
      <c r="R1082" t="str" cm="1">
        <f t="array" ref="R1082">_xlfn.IFS(Table1[[#This Row],[Current Upsell $]]=0," ",Table1[[#This Row],[Current Upsell $]]&gt;=400,"High",Table1[[#This Row],[Current Upsell $]]&gt;=100,"Medium",Table1[[#This Row],[Current Upsell $]]&lt;100,"Low")</f>
        <v xml:space="preserve"> </v>
      </c>
      <c r="S1082" t="str">
        <f>_xlfn.CONCAT(Table1[[#This Row],[Subscription Type]]," ",Table1[[#This Row],[Upsell Priorities ]], " ",TEXT(Table1[[#This Row],[Current Upsell $]],"$#,#"))</f>
        <v>Basic   $</v>
      </c>
      <c r="T1082">
        <f>COUNTIF(Table1[Sales Month],Table1[[#This Row],[Sales Month]])</f>
        <v>137</v>
      </c>
    </row>
    <row r="1083" spans="1:20" x14ac:dyDescent="0.2">
      <c r="A1083">
        <v>100103</v>
      </c>
      <c r="B1083" t="s">
        <v>3</v>
      </c>
      <c r="F1083">
        <v>0</v>
      </c>
      <c r="G1083">
        <v>2</v>
      </c>
      <c r="H1083" s="1">
        <v>44044</v>
      </c>
      <c r="I1083" s="1">
        <v>44256</v>
      </c>
      <c r="J1083">
        <v>7</v>
      </c>
      <c r="K1083">
        <v>3</v>
      </c>
      <c r="L1083" s="1">
        <v>44105</v>
      </c>
      <c r="M1083">
        <v>0</v>
      </c>
      <c r="N1083" s="8" cm="1">
        <f t="array" ref="N1083">_xlfn.SWITCH(Table1[[#This Row],[Subscription Type]],"Basic",10,"Premium",10,"Business",25,"Enterprise",27)</f>
        <v>10</v>
      </c>
      <c r="O1083" s="9">
        <f>IF(Table1[[#This Row],[Number of Users]]-Table1[[#This Row],[Licenses Bought]]&lt;0, 0, Table1[[#This Row],[Number of Users]]-Table1[[#This Row],[Licenses Bought]])</f>
        <v>2</v>
      </c>
      <c r="P1083" s="8">
        <f>Table1[[#This Row],[Upsell $ Per Non-Paying User]] * Table1[[#This Row],[Non-Paying Users]]</f>
        <v>20</v>
      </c>
      <c r="Q1083">
        <f>IF(Table1[[#This Row],[Sales Month]]=MAX(Table1[Sales Month]),Table1[[#This Row],[Upsell $ Per Non-Paying User]]*Table1[[#This Row],[Non-Paying Users]],0)</f>
        <v>0</v>
      </c>
      <c r="R1083" t="str" cm="1">
        <f t="array" ref="R1083">_xlfn.IFS(Table1[[#This Row],[Current Upsell $]]=0," ",Table1[[#This Row],[Current Upsell $]]&gt;=400,"High",Table1[[#This Row],[Current Upsell $]]&gt;=100,"Medium",Table1[[#This Row],[Current Upsell $]]&lt;100,"Low")</f>
        <v xml:space="preserve"> </v>
      </c>
      <c r="S1083" t="str">
        <f>_xlfn.CONCAT(Table1[[#This Row],[Subscription Type]]," ",Table1[[#This Row],[Upsell Priorities ]], " ",TEXT(Table1[[#This Row],[Current Upsell $]],"$#,#"))</f>
        <v>Basic   $</v>
      </c>
      <c r="T1083">
        <f>COUNTIF(Table1[Sales Month],Table1[[#This Row],[Sales Month]])</f>
        <v>147</v>
      </c>
    </row>
    <row r="1084" spans="1:20" x14ac:dyDescent="0.2">
      <c r="A1084">
        <v>100103</v>
      </c>
      <c r="B1084" t="s">
        <v>3</v>
      </c>
      <c r="F1084">
        <v>0</v>
      </c>
      <c r="G1084">
        <v>2</v>
      </c>
      <c r="H1084" s="1">
        <v>44044</v>
      </c>
      <c r="I1084" s="1">
        <v>44256</v>
      </c>
      <c r="J1084">
        <v>7</v>
      </c>
      <c r="K1084">
        <v>3</v>
      </c>
      <c r="L1084" s="1">
        <v>44136</v>
      </c>
      <c r="M1084">
        <v>0</v>
      </c>
      <c r="N1084" s="8" cm="1">
        <f t="array" ref="N1084">_xlfn.SWITCH(Table1[[#This Row],[Subscription Type]],"Basic",10,"Premium",10,"Business",25,"Enterprise",27)</f>
        <v>10</v>
      </c>
      <c r="O1084" s="9">
        <f>IF(Table1[[#This Row],[Number of Users]]-Table1[[#This Row],[Licenses Bought]]&lt;0, 0, Table1[[#This Row],[Number of Users]]-Table1[[#This Row],[Licenses Bought]])</f>
        <v>2</v>
      </c>
      <c r="P1084" s="8">
        <f>Table1[[#This Row],[Upsell $ Per Non-Paying User]] * Table1[[#This Row],[Non-Paying Users]]</f>
        <v>20</v>
      </c>
      <c r="Q1084">
        <f>IF(Table1[[#This Row],[Sales Month]]=MAX(Table1[Sales Month]),Table1[[#This Row],[Upsell $ Per Non-Paying User]]*Table1[[#This Row],[Non-Paying Users]],0)</f>
        <v>0</v>
      </c>
      <c r="R1084" t="str" cm="1">
        <f t="array" ref="R1084">_xlfn.IFS(Table1[[#This Row],[Current Upsell $]]=0," ",Table1[[#This Row],[Current Upsell $]]&gt;=400,"High",Table1[[#This Row],[Current Upsell $]]&gt;=100,"Medium",Table1[[#This Row],[Current Upsell $]]&lt;100,"Low")</f>
        <v xml:space="preserve"> </v>
      </c>
      <c r="S1084" t="str">
        <f>_xlfn.CONCAT(Table1[[#This Row],[Subscription Type]]," ",Table1[[#This Row],[Upsell Priorities ]], " ",TEXT(Table1[[#This Row],[Current Upsell $]],"$#,#"))</f>
        <v>Basic   $</v>
      </c>
      <c r="T1084">
        <f>COUNTIF(Table1[Sales Month],Table1[[#This Row],[Sales Month]])</f>
        <v>146</v>
      </c>
    </row>
    <row r="1085" spans="1:20" x14ac:dyDescent="0.2">
      <c r="A1085">
        <v>100103</v>
      </c>
      <c r="B1085" t="s">
        <v>3</v>
      </c>
      <c r="F1085">
        <v>0</v>
      </c>
      <c r="G1085">
        <v>2</v>
      </c>
      <c r="H1085" s="1">
        <v>44044</v>
      </c>
      <c r="I1085" s="1">
        <v>44256</v>
      </c>
      <c r="J1085">
        <v>7</v>
      </c>
      <c r="K1085">
        <v>3</v>
      </c>
      <c r="L1085" s="1">
        <v>44166</v>
      </c>
      <c r="M1085">
        <v>0</v>
      </c>
      <c r="N1085" s="8" cm="1">
        <f t="array" ref="N1085">_xlfn.SWITCH(Table1[[#This Row],[Subscription Type]],"Basic",10,"Premium",10,"Business",25,"Enterprise",27)</f>
        <v>10</v>
      </c>
      <c r="O1085" s="9">
        <f>IF(Table1[[#This Row],[Number of Users]]-Table1[[#This Row],[Licenses Bought]]&lt;0, 0, Table1[[#This Row],[Number of Users]]-Table1[[#This Row],[Licenses Bought]])</f>
        <v>2</v>
      </c>
      <c r="P1085" s="8">
        <f>Table1[[#This Row],[Upsell $ Per Non-Paying User]] * Table1[[#This Row],[Non-Paying Users]]</f>
        <v>20</v>
      </c>
      <c r="Q1085">
        <f>IF(Table1[[#This Row],[Sales Month]]=MAX(Table1[Sales Month]),Table1[[#This Row],[Upsell $ Per Non-Paying User]]*Table1[[#This Row],[Non-Paying Users]],0)</f>
        <v>0</v>
      </c>
      <c r="R1085" t="str" cm="1">
        <f t="array" ref="R1085">_xlfn.IFS(Table1[[#This Row],[Current Upsell $]]=0," ",Table1[[#This Row],[Current Upsell $]]&gt;=400,"High",Table1[[#This Row],[Current Upsell $]]&gt;=100,"Medium",Table1[[#This Row],[Current Upsell $]]&lt;100,"Low")</f>
        <v xml:space="preserve"> </v>
      </c>
      <c r="S1085" t="str">
        <f>_xlfn.CONCAT(Table1[[#This Row],[Subscription Type]]," ",Table1[[#This Row],[Upsell Priorities ]], " ",TEXT(Table1[[#This Row],[Current Upsell $]],"$#,#"))</f>
        <v>Basic   $</v>
      </c>
      <c r="T1085">
        <f>COUNTIF(Table1[Sales Month],Table1[[#This Row],[Sales Month]])</f>
        <v>153</v>
      </c>
    </row>
    <row r="1086" spans="1:20" x14ac:dyDescent="0.2">
      <c r="A1086">
        <v>100103</v>
      </c>
      <c r="B1086" t="s">
        <v>3</v>
      </c>
      <c r="F1086">
        <v>0</v>
      </c>
      <c r="G1086">
        <v>1</v>
      </c>
      <c r="H1086" s="1">
        <v>44044</v>
      </c>
      <c r="I1086" s="1">
        <v>44256</v>
      </c>
      <c r="J1086">
        <v>7</v>
      </c>
      <c r="K1086">
        <v>3</v>
      </c>
      <c r="L1086" s="1">
        <v>44197</v>
      </c>
      <c r="M1086">
        <v>0</v>
      </c>
      <c r="N1086" s="8" cm="1">
        <f t="array" ref="N1086">_xlfn.SWITCH(Table1[[#This Row],[Subscription Type]],"Basic",10,"Premium",10,"Business",25,"Enterprise",27)</f>
        <v>10</v>
      </c>
      <c r="O1086" s="9">
        <f>IF(Table1[[#This Row],[Number of Users]]-Table1[[#This Row],[Licenses Bought]]&lt;0, 0, Table1[[#This Row],[Number of Users]]-Table1[[#This Row],[Licenses Bought]])</f>
        <v>1</v>
      </c>
      <c r="P1086" s="8">
        <f>Table1[[#This Row],[Upsell $ Per Non-Paying User]] * Table1[[#This Row],[Non-Paying Users]]</f>
        <v>10</v>
      </c>
      <c r="Q1086">
        <f>IF(Table1[[#This Row],[Sales Month]]=MAX(Table1[Sales Month]),Table1[[#This Row],[Upsell $ Per Non-Paying User]]*Table1[[#This Row],[Non-Paying Users]],0)</f>
        <v>0</v>
      </c>
      <c r="R1086" t="str" cm="1">
        <f t="array" ref="R1086">_xlfn.IFS(Table1[[#This Row],[Current Upsell $]]=0," ",Table1[[#This Row],[Current Upsell $]]&gt;=400,"High",Table1[[#This Row],[Current Upsell $]]&gt;=100,"Medium",Table1[[#This Row],[Current Upsell $]]&lt;100,"Low")</f>
        <v xml:space="preserve"> </v>
      </c>
      <c r="S1086" t="str">
        <f>_xlfn.CONCAT(Table1[[#This Row],[Subscription Type]]," ",Table1[[#This Row],[Upsell Priorities ]], " ",TEXT(Table1[[#This Row],[Current Upsell $]],"$#,#"))</f>
        <v>Basic   $</v>
      </c>
      <c r="T1086">
        <f>COUNTIF(Table1[Sales Month],Table1[[#This Row],[Sales Month]])</f>
        <v>158</v>
      </c>
    </row>
    <row r="1087" spans="1:20" x14ac:dyDescent="0.2">
      <c r="A1087">
        <v>100103</v>
      </c>
      <c r="B1087" t="s">
        <v>3</v>
      </c>
      <c r="F1087">
        <v>0</v>
      </c>
      <c r="G1087">
        <v>2</v>
      </c>
      <c r="H1087" s="1">
        <v>44044</v>
      </c>
      <c r="I1087" s="1">
        <v>44256</v>
      </c>
      <c r="J1087">
        <v>7</v>
      </c>
      <c r="K1087">
        <v>3</v>
      </c>
      <c r="L1087" s="1">
        <v>44228</v>
      </c>
      <c r="M1087">
        <v>0</v>
      </c>
      <c r="N1087" s="8" cm="1">
        <f t="array" ref="N1087">_xlfn.SWITCH(Table1[[#This Row],[Subscription Type]],"Basic",10,"Premium",10,"Business",25,"Enterprise",27)</f>
        <v>10</v>
      </c>
      <c r="O1087" s="9">
        <f>IF(Table1[[#This Row],[Number of Users]]-Table1[[#This Row],[Licenses Bought]]&lt;0, 0, Table1[[#This Row],[Number of Users]]-Table1[[#This Row],[Licenses Bought]])</f>
        <v>2</v>
      </c>
      <c r="P1087" s="8">
        <f>Table1[[#This Row],[Upsell $ Per Non-Paying User]] * Table1[[#This Row],[Non-Paying Users]]</f>
        <v>20</v>
      </c>
      <c r="Q1087">
        <f>IF(Table1[[#This Row],[Sales Month]]=MAX(Table1[Sales Month]),Table1[[#This Row],[Upsell $ Per Non-Paying User]]*Table1[[#This Row],[Non-Paying Users]],0)</f>
        <v>0</v>
      </c>
      <c r="R1087" t="str" cm="1">
        <f t="array" ref="R1087">_xlfn.IFS(Table1[[#This Row],[Current Upsell $]]=0," ",Table1[[#This Row],[Current Upsell $]]&gt;=400,"High",Table1[[#This Row],[Current Upsell $]]&gt;=100,"Medium",Table1[[#This Row],[Current Upsell $]]&lt;100,"Low")</f>
        <v xml:space="preserve"> </v>
      </c>
      <c r="S1087" t="str">
        <f>_xlfn.CONCAT(Table1[[#This Row],[Subscription Type]]," ",Table1[[#This Row],[Upsell Priorities ]], " ",TEXT(Table1[[#This Row],[Current Upsell $]],"$#,#"))</f>
        <v>Basic   $</v>
      </c>
      <c r="T1087">
        <f>COUNTIF(Table1[Sales Month],Table1[[#This Row],[Sales Month]])</f>
        <v>175</v>
      </c>
    </row>
    <row r="1088" spans="1:20" x14ac:dyDescent="0.2">
      <c r="A1088">
        <v>100103</v>
      </c>
      <c r="B1088" t="s">
        <v>3</v>
      </c>
      <c r="F1088">
        <v>0</v>
      </c>
      <c r="G1088">
        <v>2</v>
      </c>
      <c r="H1088" s="1">
        <v>44044</v>
      </c>
      <c r="I1088" s="1">
        <v>44256</v>
      </c>
      <c r="J1088">
        <v>7</v>
      </c>
      <c r="K1088">
        <v>3</v>
      </c>
      <c r="L1088" s="1">
        <v>44256</v>
      </c>
      <c r="M1088">
        <v>0</v>
      </c>
      <c r="N1088" s="8" cm="1">
        <f t="array" ref="N1088">_xlfn.SWITCH(Table1[[#This Row],[Subscription Type]],"Basic",10,"Premium",10,"Business",25,"Enterprise",27)</f>
        <v>10</v>
      </c>
      <c r="O1088" s="9">
        <f>IF(Table1[[#This Row],[Number of Users]]-Table1[[#This Row],[Licenses Bought]]&lt;0, 0, Table1[[#This Row],[Number of Users]]-Table1[[#This Row],[Licenses Bought]])</f>
        <v>2</v>
      </c>
      <c r="P1088" s="8">
        <f>Table1[[#This Row],[Upsell $ Per Non-Paying User]] * Table1[[#This Row],[Non-Paying Users]]</f>
        <v>20</v>
      </c>
      <c r="Q1088">
        <f>IF(Table1[[#This Row],[Sales Month]]=MAX(Table1[Sales Month]),Table1[[#This Row],[Upsell $ Per Non-Paying User]]*Table1[[#This Row],[Non-Paying Users]],0)</f>
        <v>0</v>
      </c>
      <c r="R1088" t="str" cm="1">
        <f t="array" ref="R1088">_xlfn.IFS(Table1[[#This Row],[Current Upsell $]]=0," ",Table1[[#This Row],[Current Upsell $]]&gt;=400,"High",Table1[[#This Row],[Current Upsell $]]&gt;=100,"Medium",Table1[[#This Row],[Current Upsell $]]&lt;100,"Low")</f>
        <v xml:space="preserve"> </v>
      </c>
      <c r="S1088" t="str">
        <f>_xlfn.CONCAT(Table1[[#This Row],[Subscription Type]]," ",Table1[[#This Row],[Upsell Priorities ]], " ",TEXT(Table1[[#This Row],[Current Upsell $]],"$#,#"))</f>
        <v>Basic   $</v>
      </c>
      <c r="T1088">
        <f>COUNTIF(Table1[Sales Month],Table1[[#This Row],[Sales Month]])</f>
        <v>194</v>
      </c>
    </row>
    <row r="1089" spans="1:20" x14ac:dyDescent="0.2">
      <c r="A1089">
        <v>100104</v>
      </c>
      <c r="B1089" t="s">
        <v>3</v>
      </c>
      <c r="F1089">
        <v>0</v>
      </c>
      <c r="G1089">
        <v>2</v>
      </c>
      <c r="H1089" s="1">
        <v>44044</v>
      </c>
      <c r="I1089" s="1">
        <v>44075</v>
      </c>
      <c r="J1089">
        <v>1</v>
      </c>
      <c r="K1089">
        <v>9</v>
      </c>
      <c r="L1089" s="1">
        <v>44044</v>
      </c>
      <c r="M1089">
        <v>0</v>
      </c>
      <c r="N1089" s="8" cm="1">
        <f t="array" ref="N1089">_xlfn.SWITCH(Table1[[#This Row],[Subscription Type]],"Basic",10,"Premium",10,"Business",25,"Enterprise",27)</f>
        <v>10</v>
      </c>
      <c r="O1089" s="9">
        <f>IF(Table1[[#This Row],[Number of Users]]-Table1[[#This Row],[Licenses Bought]]&lt;0, 0, Table1[[#This Row],[Number of Users]]-Table1[[#This Row],[Licenses Bought]])</f>
        <v>2</v>
      </c>
      <c r="P1089" s="8">
        <f>Table1[[#This Row],[Upsell $ Per Non-Paying User]] * Table1[[#This Row],[Non-Paying Users]]</f>
        <v>20</v>
      </c>
      <c r="Q1089">
        <f>IF(Table1[[#This Row],[Sales Month]]=MAX(Table1[Sales Month]),Table1[[#This Row],[Upsell $ Per Non-Paying User]]*Table1[[#This Row],[Non-Paying Users]],0)</f>
        <v>0</v>
      </c>
      <c r="R1089" t="str" cm="1">
        <f t="array" ref="R1089">_xlfn.IFS(Table1[[#This Row],[Current Upsell $]]=0," ",Table1[[#This Row],[Current Upsell $]]&gt;=400,"High",Table1[[#This Row],[Current Upsell $]]&gt;=100,"Medium",Table1[[#This Row],[Current Upsell $]]&lt;100,"Low")</f>
        <v xml:space="preserve"> </v>
      </c>
      <c r="S1089" t="str">
        <f>_xlfn.CONCAT(Table1[[#This Row],[Subscription Type]]," ",Table1[[#This Row],[Upsell Priorities ]], " ",TEXT(Table1[[#This Row],[Current Upsell $]],"$#,#"))</f>
        <v>Basic   $</v>
      </c>
      <c r="T1089">
        <f>COUNTIF(Table1[Sales Month],Table1[[#This Row],[Sales Month]])</f>
        <v>104</v>
      </c>
    </row>
    <row r="1090" spans="1:20" x14ac:dyDescent="0.2">
      <c r="A1090">
        <v>100104</v>
      </c>
      <c r="B1090" t="s">
        <v>3</v>
      </c>
      <c r="F1090">
        <v>0</v>
      </c>
      <c r="G1090">
        <v>2</v>
      </c>
      <c r="H1090" s="1">
        <v>44044</v>
      </c>
      <c r="I1090" s="1">
        <v>44075</v>
      </c>
      <c r="J1090">
        <v>1</v>
      </c>
      <c r="K1090">
        <v>9</v>
      </c>
      <c r="L1090" s="1">
        <v>44075</v>
      </c>
      <c r="M1090">
        <v>0</v>
      </c>
      <c r="N1090" s="8" cm="1">
        <f t="array" ref="N1090">_xlfn.SWITCH(Table1[[#This Row],[Subscription Type]],"Basic",10,"Premium",10,"Business",25,"Enterprise",27)</f>
        <v>10</v>
      </c>
      <c r="O1090" s="9">
        <f>IF(Table1[[#This Row],[Number of Users]]-Table1[[#This Row],[Licenses Bought]]&lt;0, 0, Table1[[#This Row],[Number of Users]]-Table1[[#This Row],[Licenses Bought]])</f>
        <v>2</v>
      </c>
      <c r="P1090" s="8">
        <f>Table1[[#This Row],[Upsell $ Per Non-Paying User]] * Table1[[#This Row],[Non-Paying Users]]</f>
        <v>20</v>
      </c>
      <c r="Q1090">
        <f>IF(Table1[[#This Row],[Sales Month]]=MAX(Table1[Sales Month]),Table1[[#This Row],[Upsell $ Per Non-Paying User]]*Table1[[#This Row],[Non-Paying Users]],0)</f>
        <v>0</v>
      </c>
      <c r="R1090" t="str" cm="1">
        <f t="array" ref="R1090">_xlfn.IFS(Table1[[#This Row],[Current Upsell $]]=0," ",Table1[[#This Row],[Current Upsell $]]&gt;=400,"High",Table1[[#This Row],[Current Upsell $]]&gt;=100,"Medium",Table1[[#This Row],[Current Upsell $]]&lt;100,"Low")</f>
        <v xml:space="preserve"> </v>
      </c>
      <c r="S1090" t="str">
        <f>_xlfn.CONCAT(Table1[[#This Row],[Subscription Type]]," ",Table1[[#This Row],[Upsell Priorities ]], " ",TEXT(Table1[[#This Row],[Current Upsell $]],"$#,#"))</f>
        <v>Basic   $</v>
      </c>
      <c r="T1090">
        <f>COUNTIF(Table1[Sales Month],Table1[[#This Row],[Sales Month]])</f>
        <v>137</v>
      </c>
    </row>
    <row r="1091" spans="1:20" x14ac:dyDescent="0.2">
      <c r="A1091">
        <v>100105</v>
      </c>
      <c r="B1091" t="s">
        <v>3</v>
      </c>
      <c r="F1091">
        <v>0</v>
      </c>
      <c r="G1091">
        <v>2</v>
      </c>
      <c r="H1091" s="1">
        <v>44044</v>
      </c>
      <c r="I1091" s="1">
        <v>44166</v>
      </c>
      <c r="J1091">
        <v>4</v>
      </c>
      <c r="K1091">
        <v>6</v>
      </c>
      <c r="L1091" s="1">
        <v>44044</v>
      </c>
      <c r="M1091">
        <v>0</v>
      </c>
      <c r="N1091" s="8" cm="1">
        <f t="array" ref="N1091">_xlfn.SWITCH(Table1[[#This Row],[Subscription Type]],"Basic",10,"Premium",10,"Business",25,"Enterprise",27)</f>
        <v>10</v>
      </c>
      <c r="O1091" s="9">
        <f>IF(Table1[[#This Row],[Number of Users]]-Table1[[#This Row],[Licenses Bought]]&lt;0, 0, Table1[[#This Row],[Number of Users]]-Table1[[#This Row],[Licenses Bought]])</f>
        <v>2</v>
      </c>
      <c r="P1091" s="8">
        <f>Table1[[#This Row],[Upsell $ Per Non-Paying User]] * Table1[[#This Row],[Non-Paying Users]]</f>
        <v>20</v>
      </c>
      <c r="Q1091">
        <f>IF(Table1[[#This Row],[Sales Month]]=MAX(Table1[Sales Month]),Table1[[#This Row],[Upsell $ Per Non-Paying User]]*Table1[[#This Row],[Non-Paying Users]],0)</f>
        <v>0</v>
      </c>
      <c r="R1091" t="str" cm="1">
        <f t="array" ref="R1091">_xlfn.IFS(Table1[[#This Row],[Current Upsell $]]=0," ",Table1[[#This Row],[Current Upsell $]]&gt;=400,"High",Table1[[#This Row],[Current Upsell $]]&gt;=100,"Medium",Table1[[#This Row],[Current Upsell $]]&lt;100,"Low")</f>
        <v xml:space="preserve"> </v>
      </c>
      <c r="S1091" t="str">
        <f>_xlfn.CONCAT(Table1[[#This Row],[Subscription Type]]," ",Table1[[#This Row],[Upsell Priorities ]], " ",TEXT(Table1[[#This Row],[Current Upsell $]],"$#,#"))</f>
        <v>Basic   $</v>
      </c>
      <c r="T1091">
        <f>COUNTIF(Table1[Sales Month],Table1[[#This Row],[Sales Month]])</f>
        <v>104</v>
      </c>
    </row>
    <row r="1092" spans="1:20" x14ac:dyDescent="0.2">
      <c r="A1092">
        <v>100105</v>
      </c>
      <c r="B1092" t="s">
        <v>3</v>
      </c>
      <c r="F1092">
        <v>0</v>
      </c>
      <c r="G1092">
        <v>2</v>
      </c>
      <c r="H1092" s="1">
        <v>44044</v>
      </c>
      <c r="I1092" s="1">
        <v>44166</v>
      </c>
      <c r="J1092">
        <v>4</v>
      </c>
      <c r="K1092">
        <v>6</v>
      </c>
      <c r="L1092" s="1">
        <v>44075</v>
      </c>
      <c r="M1092">
        <v>0</v>
      </c>
      <c r="N1092" s="8" cm="1">
        <f t="array" ref="N1092">_xlfn.SWITCH(Table1[[#This Row],[Subscription Type]],"Basic",10,"Premium",10,"Business",25,"Enterprise",27)</f>
        <v>10</v>
      </c>
      <c r="O1092" s="9">
        <f>IF(Table1[[#This Row],[Number of Users]]-Table1[[#This Row],[Licenses Bought]]&lt;0, 0, Table1[[#This Row],[Number of Users]]-Table1[[#This Row],[Licenses Bought]])</f>
        <v>2</v>
      </c>
      <c r="P1092" s="8">
        <f>Table1[[#This Row],[Upsell $ Per Non-Paying User]] * Table1[[#This Row],[Non-Paying Users]]</f>
        <v>20</v>
      </c>
      <c r="Q1092">
        <f>IF(Table1[[#This Row],[Sales Month]]=MAX(Table1[Sales Month]),Table1[[#This Row],[Upsell $ Per Non-Paying User]]*Table1[[#This Row],[Non-Paying Users]],0)</f>
        <v>0</v>
      </c>
      <c r="R1092" t="str" cm="1">
        <f t="array" ref="R1092">_xlfn.IFS(Table1[[#This Row],[Current Upsell $]]=0," ",Table1[[#This Row],[Current Upsell $]]&gt;=400,"High",Table1[[#This Row],[Current Upsell $]]&gt;=100,"Medium",Table1[[#This Row],[Current Upsell $]]&lt;100,"Low")</f>
        <v xml:space="preserve"> </v>
      </c>
      <c r="S1092" t="str">
        <f>_xlfn.CONCAT(Table1[[#This Row],[Subscription Type]]," ",Table1[[#This Row],[Upsell Priorities ]], " ",TEXT(Table1[[#This Row],[Current Upsell $]],"$#,#"))</f>
        <v>Basic   $</v>
      </c>
      <c r="T1092">
        <f>COUNTIF(Table1[Sales Month],Table1[[#This Row],[Sales Month]])</f>
        <v>137</v>
      </c>
    </row>
    <row r="1093" spans="1:20" x14ac:dyDescent="0.2">
      <c r="A1093">
        <v>100105</v>
      </c>
      <c r="B1093" t="s">
        <v>3</v>
      </c>
      <c r="F1093">
        <v>0</v>
      </c>
      <c r="G1093">
        <v>2</v>
      </c>
      <c r="H1093" s="1">
        <v>44044</v>
      </c>
      <c r="I1093" s="1">
        <v>44166</v>
      </c>
      <c r="J1093">
        <v>4</v>
      </c>
      <c r="K1093">
        <v>6</v>
      </c>
      <c r="L1093" s="1">
        <v>44105</v>
      </c>
      <c r="M1093">
        <v>0</v>
      </c>
      <c r="N1093" s="8" cm="1">
        <f t="array" ref="N1093">_xlfn.SWITCH(Table1[[#This Row],[Subscription Type]],"Basic",10,"Premium",10,"Business",25,"Enterprise",27)</f>
        <v>10</v>
      </c>
      <c r="O1093" s="9">
        <f>IF(Table1[[#This Row],[Number of Users]]-Table1[[#This Row],[Licenses Bought]]&lt;0, 0, Table1[[#This Row],[Number of Users]]-Table1[[#This Row],[Licenses Bought]])</f>
        <v>2</v>
      </c>
      <c r="P1093" s="8">
        <f>Table1[[#This Row],[Upsell $ Per Non-Paying User]] * Table1[[#This Row],[Non-Paying Users]]</f>
        <v>20</v>
      </c>
      <c r="Q1093">
        <f>IF(Table1[[#This Row],[Sales Month]]=MAX(Table1[Sales Month]),Table1[[#This Row],[Upsell $ Per Non-Paying User]]*Table1[[#This Row],[Non-Paying Users]],0)</f>
        <v>0</v>
      </c>
      <c r="R1093" t="str" cm="1">
        <f t="array" ref="R1093">_xlfn.IFS(Table1[[#This Row],[Current Upsell $]]=0," ",Table1[[#This Row],[Current Upsell $]]&gt;=400,"High",Table1[[#This Row],[Current Upsell $]]&gt;=100,"Medium",Table1[[#This Row],[Current Upsell $]]&lt;100,"Low")</f>
        <v xml:space="preserve"> </v>
      </c>
      <c r="S1093" t="str">
        <f>_xlfn.CONCAT(Table1[[#This Row],[Subscription Type]]," ",Table1[[#This Row],[Upsell Priorities ]], " ",TEXT(Table1[[#This Row],[Current Upsell $]],"$#,#"))</f>
        <v>Basic   $</v>
      </c>
      <c r="T1093">
        <f>COUNTIF(Table1[Sales Month],Table1[[#This Row],[Sales Month]])</f>
        <v>147</v>
      </c>
    </row>
    <row r="1094" spans="1:20" x14ac:dyDescent="0.2">
      <c r="A1094">
        <v>100105</v>
      </c>
      <c r="B1094" t="s">
        <v>3</v>
      </c>
      <c r="F1094">
        <v>0</v>
      </c>
      <c r="G1094">
        <v>2</v>
      </c>
      <c r="H1094" s="1">
        <v>44044</v>
      </c>
      <c r="I1094" s="1">
        <v>44166</v>
      </c>
      <c r="J1094">
        <v>4</v>
      </c>
      <c r="K1094">
        <v>6</v>
      </c>
      <c r="L1094" s="1">
        <v>44136</v>
      </c>
      <c r="M1094">
        <v>0</v>
      </c>
      <c r="N1094" s="8" cm="1">
        <f t="array" ref="N1094">_xlfn.SWITCH(Table1[[#This Row],[Subscription Type]],"Basic",10,"Premium",10,"Business",25,"Enterprise",27)</f>
        <v>10</v>
      </c>
      <c r="O1094" s="9">
        <f>IF(Table1[[#This Row],[Number of Users]]-Table1[[#This Row],[Licenses Bought]]&lt;0, 0, Table1[[#This Row],[Number of Users]]-Table1[[#This Row],[Licenses Bought]])</f>
        <v>2</v>
      </c>
      <c r="P1094" s="8">
        <f>Table1[[#This Row],[Upsell $ Per Non-Paying User]] * Table1[[#This Row],[Non-Paying Users]]</f>
        <v>20</v>
      </c>
      <c r="Q1094">
        <f>IF(Table1[[#This Row],[Sales Month]]=MAX(Table1[Sales Month]),Table1[[#This Row],[Upsell $ Per Non-Paying User]]*Table1[[#This Row],[Non-Paying Users]],0)</f>
        <v>0</v>
      </c>
      <c r="R1094" t="str" cm="1">
        <f t="array" ref="R1094">_xlfn.IFS(Table1[[#This Row],[Current Upsell $]]=0," ",Table1[[#This Row],[Current Upsell $]]&gt;=400,"High",Table1[[#This Row],[Current Upsell $]]&gt;=100,"Medium",Table1[[#This Row],[Current Upsell $]]&lt;100,"Low")</f>
        <v xml:space="preserve"> </v>
      </c>
      <c r="S1094" t="str">
        <f>_xlfn.CONCAT(Table1[[#This Row],[Subscription Type]]," ",Table1[[#This Row],[Upsell Priorities ]], " ",TEXT(Table1[[#This Row],[Current Upsell $]],"$#,#"))</f>
        <v>Basic   $</v>
      </c>
      <c r="T1094">
        <f>COUNTIF(Table1[Sales Month],Table1[[#This Row],[Sales Month]])</f>
        <v>146</v>
      </c>
    </row>
    <row r="1095" spans="1:20" x14ac:dyDescent="0.2">
      <c r="A1095">
        <v>100105</v>
      </c>
      <c r="B1095" t="s">
        <v>3</v>
      </c>
      <c r="F1095">
        <v>0</v>
      </c>
      <c r="G1095">
        <v>2</v>
      </c>
      <c r="H1095" s="1">
        <v>44044</v>
      </c>
      <c r="I1095" s="1">
        <v>44166</v>
      </c>
      <c r="J1095">
        <v>4</v>
      </c>
      <c r="K1095">
        <v>6</v>
      </c>
      <c r="L1095" s="1">
        <v>44166</v>
      </c>
      <c r="M1095">
        <v>0</v>
      </c>
      <c r="N1095" s="8" cm="1">
        <f t="array" ref="N1095">_xlfn.SWITCH(Table1[[#This Row],[Subscription Type]],"Basic",10,"Premium",10,"Business",25,"Enterprise",27)</f>
        <v>10</v>
      </c>
      <c r="O1095" s="9">
        <f>IF(Table1[[#This Row],[Number of Users]]-Table1[[#This Row],[Licenses Bought]]&lt;0, 0, Table1[[#This Row],[Number of Users]]-Table1[[#This Row],[Licenses Bought]])</f>
        <v>2</v>
      </c>
      <c r="P1095" s="8">
        <f>Table1[[#This Row],[Upsell $ Per Non-Paying User]] * Table1[[#This Row],[Non-Paying Users]]</f>
        <v>20</v>
      </c>
      <c r="Q1095">
        <f>IF(Table1[[#This Row],[Sales Month]]=MAX(Table1[Sales Month]),Table1[[#This Row],[Upsell $ Per Non-Paying User]]*Table1[[#This Row],[Non-Paying Users]],0)</f>
        <v>0</v>
      </c>
      <c r="R1095" t="str" cm="1">
        <f t="array" ref="R1095">_xlfn.IFS(Table1[[#This Row],[Current Upsell $]]=0," ",Table1[[#This Row],[Current Upsell $]]&gt;=400,"High",Table1[[#This Row],[Current Upsell $]]&gt;=100,"Medium",Table1[[#This Row],[Current Upsell $]]&lt;100,"Low")</f>
        <v xml:space="preserve"> </v>
      </c>
      <c r="S1095" t="str">
        <f>_xlfn.CONCAT(Table1[[#This Row],[Subscription Type]]," ",Table1[[#This Row],[Upsell Priorities ]], " ",TEXT(Table1[[#This Row],[Current Upsell $]],"$#,#"))</f>
        <v>Basic   $</v>
      </c>
      <c r="T1095">
        <f>COUNTIF(Table1[Sales Month],Table1[[#This Row],[Sales Month]])</f>
        <v>153</v>
      </c>
    </row>
    <row r="1096" spans="1:20" x14ac:dyDescent="0.2">
      <c r="A1096">
        <v>100106</v>
      </c>
      <c r="B1096" t="s">
        <v>3</v>
      </c>
      <c r="F1096">
        <v>0</v>
      </c>
      <c r="G1096">
        <v>2</v>
      </c>
      <c r="H1096" s="1">
        <v>44044</v>
      </c>
      <c r="I1096" s="1">
        <v>44228</v>
      </c>
      <c r="J1096">
        <v>6</v>
      </c>
      <c r="K1096">
        <v>4</v>
      </c>
      <c r="L1096" s="1">
        <v>44044</v>
      </c>
      <c r="M1096">
        <v>0</v>
      </c>
      <c r="N1096" s="8" cm="1">
        <f t="array" ref="N1096">_xlfn.SWITCH(Table1[[#This Row],[Subscription Type]],"Basic",10,"Premium",10,"Business",25,"Enterprise",27)</f>
        <v>10</v>
      </c>
      <c r="O1096" s="9">
        <f>IF(Table1[[#This Row],[Number of Users]]-Table1[[#This Row],[Licenses Bought]]&lt;0, 0, Table1[[#This Row],[Number of Users]]-Table1[[#This Row],[Licenses Bought]])</f>
        <v>2</v>
      </c>
      <c r="P1096" s="8">
        <f>Table1[[#This Row],[Upsell $ Per Non-Paying User]] * Table1[[#This Row],[Non-Paying Users]]</f>
        <v>20</v>
      </c>
      <c r="Q1096">
        <f>IF(Table1[[#This Row],[Sales Month]]=MAX(Table1[Sales Month]),Table1[[#This Row],[Upsell $ Per Non-Paying User]]*Table1[[#This Row],[Non-Paying Users]],0)</f>
        <v>0</v>
      </c>
      <c r="R1096" t="str" cm="1">
        <f t="array" ref="R1096">_xlfn.IFS(Table1[[#This Row],[Current Upsell $]]=0," ",Table1[[#This Row],[Current Upsell $]]&gt;=400,"High",Table1[[#This Row],[Current Upsell $]]&gt;=100,"Medium",Table1[[#This Row],[Current Upsell $]]&lt;100,"Low")</f>
        <v xml:space="preserve"> </v>
      </c>
      <c r="S1096" t="str">
        <f>_xlfn.CONCAT(Table1[[#This Row],[Subscription Type]]," ",Table1[[#This Row],[Upsell Priorities ]], " ",TEXT(Table1[[#This Row],[Current Upsell $]],"$#,#"))</f>
        <v>Basic   $</v>
      </c>
      <c r="T1096">
        <f>COUNTIF(Table1[Sales Month],Table1[[#This Row],[Sales Month]])</f>
        <v>104</v>
      </c>
    </row>
    <row r="1097" spans="1:20" x14ac:dyDescent="0.2">
      <c r="A1097">
        <v>100106</v>
      </c>
      <c r="B1097" t="s">
        <v>3</v>
      </c>
      <c r="F1097">
        <v>0</v>
      </c>
      <c r="G1097">
        <v>2</v>
      </c>
      <c r="H1097" s="1">
        <v>44044</v>
      </c>
      <c r="I1097" s="1">
        <v>44228</v>
      </c>
      <c r="J1097">
        <v>6</v>
      </c>
      <c r="K1097">
        <v>4</v>
      </c>
      <c r="L1097" s="1">
        <v>44075</v>
      </c>
      <c r="M1097">
        <v>0</v>
      </c>
      <c r="N1097" s="8" cm="1">
        <f t="array" ref="N1097">_xlfn.SWITCH(Table1[[#This Row],[Subscription Type]],"Basic",10,"Premium",10,"Business",25,"Enterprise",27)</f>
        <v>10</v>
      </c>
      <c r="O1097" s="9">
        <f>IF(Table1[[#This Row],[Number of Users]]-Table1[[#This Row],[Licenses Bought]]&lt;0, 0, Table1[[#This Row],[Number of Users]]-Table1[[#This Row],[Licenses Bought]])</f>
        <v>2</v>
      </c>
      <c r="P1097" s="8">
        <f>Table1[[#This Row],[Upsell $ Per Non-Paying User]] * Table1[[#This Row],[Non-Paying Users]]</f>
        <v>20</v>
      </c>
      <c r="Q1097">
        <f>IF(Table1[[#This Row],[Sales Month]]=MAX(Table1[Sales Month]),Table1[[#This Row],[Upsell $ Per Non-Paying User]]*Table1[[#This Row],[Non-Paying Users]],0)</f>
        <v>0</v>
      </c>
      <c r="R1097" t="str" cm="1">
        <f t="array" ref="R1097">_xlfn.IFS(Table1[[#This Row],[Current Upsell $]]=0," ",Table1[[#This Row],[Current Upsell $]]&gt;=400,"High",Table1[[#This Row],[Current Upsell $]]&gt;=100,"Medium",Table1[[#This Row],[Current Upsell $]]&lt;100,"Low")</f>
        <v xml:space="preserve"> </v>
      </c>
      <c r="S1097" t="str">
        <f>_xlfn.CONCAT(Table1[[#This Row],[Subscription Type]]," ",Table1[[#This Row],[Upsell Priorities ]], " ",TEXT(Table1[[#This Row],[Current Upsell $]],"$#,#"))</f>
        <v>Basic   $</v>
      </c>
      <c r="T1097">
        <f>COUNTIF(Table1[Sales Month],Table1[[#This Row],[Sales Month]])</f>
        <v>137</v>
      </c>
    </row>
    <row r="1098" spans="1:20" x14ac:dyDescent="0.2">
      <c r="A1098">
        <v>100106</v>
      </c>
      <c r="B1098" t="s">
        <v>3</v>
      </c>
      <c r="F1098">
        <v>0</v>
      </c>
      <c r="G1098">
        <v>2</v>
      </c>
      <c r="H1098" s="1">
        <v>44044</v>
      </c>
      <c r="I1098" s="1">
        <v>44228</v>
      </c>
      <c r="J1098">
        <v>6</v>
      </c>
      <c r="K1098">
        <v>4</v>
      </c>
      <c r="L1098" s="1">
        <v>44105</v>
      </c>
      <c r="M1098">
        <v>0</v>
      </c>
      <c r="N1098" s="8" cm="1">
        <f t="array" ref="N1098">_xlfn.SWITCH(Table1[[#This Row],[Subscription Type]],"Basic",10,"Premium",10,"Business",25,"Enterprise",27)</f>
        <v>10</v>
      </c>
      <c r="O1098" s="9">
        <f>IF(Table1[[#This Row],[Number of Users]]-Table1[[#This Row],[Licenses Bought]]&lt;0, 0, Table1[[#This Row],[Number of Users]]-Table1[[#This Row],[Licenses Bought]])</f>
        <v>2</v>
      </c>
      <c r="P1098" s="8">
        <f>Table1[[#This Row],[Upsell $ Per Non-Paying User]] * Table1[[#This Row],[Non-Paying Users]]</f>
        <v>20</v>
      </c>
      <c r="Q1098">
        <f>IF(Table1[[#This Row],[Sales Month]]=MAX(Table1[Sales Month]),Table1[[#This Row],[Upsell $ Per Non-Paying User]]*Table1[[#This Row],[Non-Paying Users]],0)</f>
        <v>0</v>
      </c>
      <c r="R1098" t="str" cm="1">
        <f t="array" ref="R1098">_xlfn.IFS(Table1[[#This Row],[Current Upsell $]]=0," ",Table1[[#This Row],[Current Upsell $]]&gt;=400,"High",Table1[[#This Row],[Current Upsell $]]&gt;=100,"Medium",Table1[[#This Row],[Current Upsell $]]&lt;100,"Low")</f>
        <v xml:space="preserve"> </v>
      </c>
      <c r="S1098" t="str">
        <f>_xlfn.CONCAT(Table1[[#This Row],[Subscription Type]]," ",Table1[[#This Row],[Upsell Priorities ]], " ",TEXT(Table1[[#This Row],[Current Upsell $]],"$#,#"))</f>
        <v>Basic   $</v>
      </c>
      <c r="T1098">
        <f>COUNTIF(Table1[Sales Month],Table1[[#This Row],[Sales Month]])</f>
        <v>147</v>
      </c>
    </row>
    <row r="1099" spans="1:20" x14ac:dyDescent="0.2">
      <c r="A1099">
        <v>100106</v>
      </c>
      <c r="B1099" t="s">
        <v>3</v>
      </c>
      <c r="F1099">
        <v>0</v>
      </c>
      <c r="G1099">
        <v>2</v>
      </c>
      <c r="H1099" s="1">
        <v>44044</v>
      </c>
      <c r="I1099" s="1">
        <v>44228</v>
      </c>
      <c r="J1099">
        <v>6</v>
      </c>
      <c r="K1099">
        <v>4</v>
      </c>
      <c r="L1099" s="1">
        <v>44136</v>
      </c>
      <c r="M1099">
        <v>0</v>
      </c>
      <c r="N1099" s="8" cm="1">
        <f t="array" ref="N1099">_xlfn.SWITCH(Table1[[#This Row],[Subscription Type]],"Basic",10,"Premium",10,"Business",25,"Enterprise",27)</f>
        <v>10</v>
      </c>
      <c r="O1099" s="9">
        <f>IF(Table1[[#This Row],[Number of Users]]-Table1[[#This Row],[Licenses Bought]]&lt;0, 0, Table1[[#This Row],[Number of Users]]-Table1[[#This Row],[Licenses Bought]])</f>
        <v>2</v>
      </c>
      <c r="P1099" s="8">
        <f>Table1[[#This Row],[Upsell $ Per Non-Paying User]] * Table1[[#This Row],[Non-Paying Users]]</f>
        <v>20</v>
      </c>
      <c r="Q1099">
        <f>IF(Table1[[#This Row],[Sales Month]]=MAX(Table1[Sales Month]),Table1[[#This Row],[Upsell $ Per Non-Paying User]]*Table1[[#This Row],[Non-Paying Users]],0)</f>
        <v>0</v>
      </c>
      <c r="R1099" t="str" cm="1">
        <f t="array" ref="R1099">_xlfn.IFS(Table1[[#This Row],[Current Upsell $]]=0," ",Table1[[#This Row],[Current Upsell $]]&gt;=400,"High",Table1[[#This Row],[Current Upsell $]]&gt;=100,"Medium",Table1[[#This Row],[Current Upsell $]]&lt;100,"Low")</f>
        <v xml:space="preserve"> </v>
      </c>
      <c r="S1099" t="str">
        <f>_xlfn.CONCAT(Table1[[#This Row],[Subscription Type]]," ",Table1[[#This Row],[Upsell Priorities ]], " ",TEXT(Table1[[#This Row],[Current Upsell $]],"$#,#"))</f>
        <v>Basic   $</v>
      </c>
      <c r="T1099">
        <f>COUNTIF(Table1[Sales Month],Table1[[#This Row],[Sales Month]])</f>
        <v>146</v>
      </c>
    </row>
    <row r="1100" spans="1:20" x14ac:dyDescent="0.2">
      <c r="A1100">
        <v>100106</v>
      </c>
      <c r="B1100" t="s">
        <v>3</v>
      </c>
      <c r="F1100">
        <v>0</v>
      </c>
      <c r="G1100">
        <v>2</v>
      </c>
      <c r="H1100" s="1">
        <v>44044</v>
      </c>
      <c r="I1100" s="1">
        <v>44228</v>
      </c>
      <c r="J1100">
        <v>6</v>
      </c>
      <c r="K1100">
        <v>4</v>
      </c>
      <c r="L1100" s="1">
        <v>44166</v>
      </c>
      <c r="M1100">
        <v>0</v>
      </c>
      <c r="N1100" s="8" cm="1">
        <f t="array" ref="N1100">_xlfn.SWITCH(Table1[[#This Row],[Subscription Type]],"Basic",10,"Premium",10,"Business",25,"Enterprise",27)</f>
        <v>10</v>
      </c>
      <c r="O1100" s="9">
        <f>IF(Table1[[#This Row],[Number of Users]]-Table1[[#This Row],[Licenses Bought]]&lt;0, 0, Table1[[#This Row],[Number of Users]]-Table1[[#This Row],[Licenses Bought]])</f>
        <v>2</v>
      </c>
      <c r="P1100" s="8">
        <f>Table1[[#This Row],[Upsell $ Per Non-Paying User]] * Table1[[#This Row],[Non-Paying Users]]</f>
        <v>20</v>
      </c>
      <c r="Q1100">
        <f>IF(Table1[[#This Row],[Sales Month]]=MAX(Table1[Sales Month]),Table1[[#This Row],[Upsell $ Per Non-Paying User]]*Table1[[#This Row],[Non-Paying Users]],0)</f>
        <v>0</v>
      </c>
      <c r="R1100" t="str" cm="1">
        <f t="array" ref="R1100">_xlfn.IFS(Table1[[#This Row],[Current Upsell $]]=0," ",Table1[[#This Row],[Current Upsell $]]&gt;=400,"High",Table1[[#This Row],[Current Upsell $]]&gt;=100,"Medium",Table1[[#This Row],[Current Upsell $]]&lt;100,"Low")</f>
        <v xml:space="preserve"> </v>
      </c>
      <c r="S1100" t="str">
        <f>_xlfn.CONCAT(Table1[[#This Row],[Subscription Type]]," ",Table1[[#This Row],[Upsell Priorities ]], " ",TEXT(Table1[[#This Row],[Current Upsell $]],"$#,#"))</f>
        <v>Basic   $</v>
      </c>
      <c r="T1100">
        <f>COUNTIF(Table1[Sales Month],Table1[[#This Row],[Sales Month]])</f>
        <v>153</v>
      </c>
    </row>
    <row r="1101" spans="1:20" x14ac:dyDescent="0.2">
      <c r="A1101">
        <v>100106</v>
      </c>
      <c r="B1101" t="s">
        <v>3</v>
      </c>
      <c r="F1101">
        <v>0</v>
      </c>
      <c r="G1101">
        <v>2</v>
      </c>
      <c r="H1101" s="1">
        <v>44044</v>
      </c>
      <c r="I1101" s="1">
        <v>44228</v>
      </c>
      <c r="J1101">
        <v>6</v>
      </c>
      <c r="K1101">
        <v>4</v>
      </c>
      <c r="L1101" s="1">
        <v>44197</v>
      </c>
      <c r="M1101">
        <v>0</v>
      </c>
      <c r="N1101" s="8" cm="1">
        <f t="array" ref="N1101">_xlfn.SWITCH(Table1[[#This Row],[Subscription Type]],"Basic",10,"Premium",10,"Business",25,"Enterprise",27)</f>
        <v>10</v>
      </c>
      <c r="O1101" s="9">
        <f>IF(Table1[[#This Row],[Number of Users]]-Table1[[#This Row],[Licenses Bought]]&lt;0, 0, Table1[[#This Row],[Number of Users]]-Table1[[#This Row],[Licenses Bought]])</f>
        <v>2</v>
      </c>
      <c r="P1101" s="8">
        <f>Table1[[#This Row],[Upsell $ Per Non-Paying User]] * Table1[[#This Row],[Non-Paying Users]]</f>
        <v>20</v>
      </c>
      <c r="Q1101">
        <f>IF(Table1[[#This Row],[Sales Month]]=MAX(Table1[Sales Month]),Table1[[#This Row],[Upsell $ Per Non-Paying User]]*Table1[[#This Row],[Non-Paying Users]],0)</f>
        <v>0</v>
      </c>
      <c r="R1101" t="str" cm="1">
        <f t="array" ref="R1101">_xlfn.IFS(Table1[[#This Row],[Current Upsell $]]=0," ",Table1[[#This Row],[Current Upsell $]]&gt;=400,"High",Table1[[#This Row],[Current Upsell $]]&gt;=100,"Medium",Table1[[#This Row],[Current Upsell $]]&lt;100,"Low")</f>
        <v xml:space="preserve"> </v>
      </c>
      <c r="S1101" t="str">
        <f>_xlfn.CONCAT(Table1[[#This Row],[Subscription Type]]," ",Table1[[#This Row],[Upsell Priorities ]], " ",TEXT(Table1[[#This Row],[Current Upsell $]],"$#,#"))</f>
        <v>Basic   $</v>
      </c>
      <c r="T1101">
        <f>COUNTIF(Table1[Sales Month],Table1[[#This Row],[Sales Month]])</f>
        <v>158</v>
      </c>
    </row>
    <row r="1102" spans="1:20" x14ac:dyDescent="0.2">
      <c r="A1102">
        <v>100106</v>
      </c>
      <c r="B1102" t="s">
        <v>3</v>
      </c>
      <c r="F1102">
        <v>0</v>
      </c>
      <c r="G1102">
        <v>2</v>
      </c>
      <c r="H1102" s="1">
        <v>44044</v>
      </c>
      <c r="I1102" s="1">
        <v>44228</v>
      </c>
      <c r="J1102">
        <v>6</v>
      </c>
      <c r="K1102">
        <v>4</v>
      </c>
      <c r="L1102" s="1">
        <v>44228</v>
      </c>
      <c r="M1102">
        <v>0</v>
      </c>
      <c r="N1102" s="8" cm="1">
        <f t="array" ref="N1102">_xlfn.SWITCH(Table1[[#This Row],[Subscription Type]],"Basic",10,"Premium",10,"Business",25,"Enterprise",27)</f>
        <v>10</v>
      </c>
      <c r="O1102" s="9">
        <f>IF(Table1[[#This Row],[Number of Users]]-Table1[[#This Row],[Licenses Bought]]&lt;0, 0, Table1[[#This Row],[Number of Users]]-Table1[[#This Row],[Licenses Bought]])</f>
        <v>2</v>
      </c>
      <c r="P1102" s="8">
        <f>Table1[[#This Row],[Upsell $ Per Non-Paying User]] * Table1[[#This Row],[Non-Paying Users]]</f>
        <v>20</v>
      </c>
      <c r="Q1102">
        <f>IF(Table1[[#This Row],[Sales Month]]=MAX(Table1[Sales Month]),Table1[[#This Row],[Upsell $ Per Non-Paying User]]*Table1[[#This Row],[Non-Paying Users]],0)</f>
        <v>0</v>
      </c>
      <c r="R1102" t="str" cm="1">
        <f t="array" ref="R1102">_xlfn.IFS(Table1[[#This Row],[Current Upsell $]]=0," ",Table1[[#This Row],[Current Upsell $]]&gt;=400,"High",Table1[[#This Row],[Current Upsell $]]&gt;=100,"Medium",Table1[[#This Row],[Current Upsell $]]&lt;100,"Low")</f>
        <v xml:space="preserve"> </v>
      </c>
      <c r="S1102" t="str">
        <f>_xlfn.CONCAT(Table1[[#This Row],[Subscription Type]]," ",Table1[[#This Row],[Upsell Priorities ]], " ",TEXT(Table1[[#This Row],[Current Upsell $]],"$#,#"))</f>
        <v>Basic   $</v>
      </c>
      <c r="T1102">
        <f>COUNTIF(Table1[Sales Month],Table1[[#This Row],[Sales Month]])</f>
        <v>175</v>
      </c>
    </row>
    <row r="1103" spans="1:20" x14ac:dyDescent="0.2">
      <c r="A1103">
        <v>100107</v>
      </c>
      <c r="B1103" t="s">
        <v>3</v>
      </c>
      <c r="F1103">
        <v>0</v>
      </c>
      <c r="G1103">
        <v>2</v>
      </c>
      <c r="H1103" s="1">
        <v>44044</v>
      </c>
      <c r="I1103" s="1">
        <v>44105</v>
      </c>
      <c r="J1103">
        <v>2</v>
      </c>
      <c r="K1103">
        <v>8</v>
      </c>
      <c r="L1103" s="1">
        <v>44044</v>
      </c>
      <c r="M1103">
        <v>0</v>
      </c>
      <c r="N1103" s="8" cm="1">
        <f t="array" ref="N1103">_xlfn.SWITCH(Table1[[#This Row],[Subscription Type]],"Basic",10,"Premium",10,"Business",25,"Enterprise",27)</f>
        <v>10</v>
      </c>
      <c r="O1103" s="9">
        <f>IF(Table1[[#This Row],[Number of Users]]-Table1[[#This Row],[Licenses Bought]]&lt;0, 0, Table1[[#This Row],[Number of Users]]-Table1[[#This Row],[Licenses Bought]])</f>
        <v>2</v>
      </c>
      <c r="P1103" s="8">
        <f>Table1[[#This Row],[Upsell $ Per Non-Paying User]] * Table1[[#This Row],[Non-Paying Users]]</f>
        <v>20</v>
      </c>
      <c r="Q1103">
        <f>IF(Table1[[#This Row],[Sales Month]]=MAX(Table1[Sales Month]),Table1[[#This Row],[Upsell $ Per Non-Paying User]]*Table1[[#This Row],[Non-Paying Users]],0)</f>
        <v>0</v>
      </c>
      <c r="R1103" t="str" cm="1">
        <f t="array" ref="R1103">_xlfn.IFS(Table1[[#This Row],[Current Upsell $]]=0," ",Table1[[#This Row],[Current Upsell $]]&gt;=400,"High",Table1[[#This Row],[Current Upsell $]]&gt;=100,"Medium",Table1[[#This Row],[Current Upsell $]]&lt;100,"Low")</f>
        <v xml:space="preserve"> </v>
      </c>
      <c r="S1103" t="str">
        <f>_xlfn.CONCAT(Table1[[#This Row],[Subscription Type]]," ",Table1[[#This Row],[Upsell Priorities ]], " ",TEXT(Table1[[#This Row],[Current Upsell $]],"$#,#"))</f>
        <v>Basic   $</v>
      </c>
      <c r="T1103">
        <f>COUNTIF(Table1[Sales Month],Table1[[#This Row],[Sales Month]])</f>
        <v>104</v>
      </c>
    </row>
    <row r="1104" spans="1:20" x14ac:dyDescent="0.2">
      <c r="A1104">
        <v>100107</v>
      </c>
      <c r="B1104" t="s">
        <v>3</v>
      </c>
      <c r="F1104">
        <v>0</v>
      </c>
      <c r="G1104">
        <v>2</v>
      </c>
      <c r="H1104" s="1">
        <v>44044</v>
      </c>
      <c r="I1104" s="1">
        <v>44105</v>
      </c>
      <c r="J1104">
        <v>2</v>
      </c>
      <c r="K1104">
        <v>8</v>
      </c>
      <c r="L1104" s="1">
        <v>44075</v>
      </c>
      <c r="M1104">
        <v>0</v>
      </c>
      <c r="N1104" s="8" cm="1">
        <f t="array" ref="N1104">_xlfn.SWITCH(Table1[[#This Row],[Subscription Type]],"Basic",10,"Premium",10,"Business",25,"Enterprise",27)</f>
        <v>10</v>
      </c>
      <c r="O1104" s="9">
        <f>IF(Table1[[#This Row],[Number of Users]]-Table1[[#This Row],[Licenses Bought]]&lt;0, 0, Table1[[#This Row],[Number of Users]]-Table1[[#This Row],[Licenses Bought]])</f>
        <v>2</v>
      </c>
      <c r="P1104" s="8">
        <f>Table1[[#This Row],[Upsell $ Per Non-Paying User]] * Table1[[#This Row],[Non-Paying Users]]</f>
        <v>20</v>
      </c>
      <c r="Q1104">
        <f>IF(Table1[[#This Row],[Sales Month]]=MAX(Table1[Sales Month]),Table1[[#This Row],[Upsell $ Per Non-Paying User]]*Table1[[#This Row],[Non-Paying Users]],0)</f>
        <v>0</v>
      </c>
      <c r="R1104" t="str" cm="1">
        <f t="array" ref="R1104">_xlfn.IFS(Table1[[#This Row],[Current Upsell $]]=0," ",Table1[[#This Row],[Current Upsell $]]&gt;=400,"High",Table1[[#This Row],[Current Upsell $]]&gt;=100,"Medium",Table1[[#This Row],[Current Upsell $]]&lt;100,"Low")</f>
        <v xml:space="preserve"> </v>
      </c>
      <c r="S1104" t="str">
        <f>_xlfn.CONCAT(Table1[[#This Row],[Subscription Type]]," ",Table1[[#This Row],[Upsell Priorities ]], " ",TEXT(Table1[[#This Row],[Current Upsell $]],"$#,#"))</f>
        <v>Basic   $</v>
      </c>
      <c r="T1104">
        <f>COUNTIF(Table1[Sales Month],Table1[[#This Row],[Sales Month]])</f>
        <v>137</v>
      </c>
    </row>
    <row r="1105" spans="1:20" x14ac:dyDescent="0.2">
      <c r="A1105">
        <v>100107</v>
      </c>
      <c r="B1105" t="s">
        <v>3</v>
      </c>
      <c r="F1105">
        <v>0</v>
      </c>
      <c r="G1105">
        <v>2</v>
      </c>
      <c r="H1105" s="1">
        <v>44044</v>
      </c>
      <c r="I1105" s="1">
        <v>44105</v>
      </c>
      <c r="J1105">
        <v>2</v>
      </c>
      <c r="K1105">
        <v>8</v>
      </c>
      <c r="L1105" s="1">
        <v>44105</v>
      </c>
      <c r="M1105">
        <v>0</v>
      </c>
      <c r="N1105" s="8" cm="1">
        <f t="array" ref="N1105">_xlfn.SWITCH(Table1[[#This Row],[Subscription Type]],"Basic",10,"Premium",10,"Business",25,"Enterprise",27)</f>
        <v>10</v>
      </c>
      <c r="O1105" s="9">
        <f>IF(Table1[[#This Row],[Number of Users]]-Table1[[#This Row],[Licenses Bought]]&lt;0, 0, Table1[[#This Row],[Number of Users]]-Table1[[#This Row],[Licenses Bought]])</f>
        <v>2</v>
      </c>
      <c r="P1105" s="8">
        <f>Table1[[#This Row],[Upsell $ Per Non-Paying User]] * Table1[[#This Row],[Non-Paying Users]]</f>
        <v>20</v>
      </c>
      <c r="Q1105">
        <f>IF(Table1[[#This Row],[Sales Month]]=MAX(Table1[Sales Month]),Table1[[#This Row],[Upsell $ Per Non-Paying User]]*Table1[[#This Row],[Non-Paying Users]],0)</f>
        <v>0</v>
      </c>
      <c r="R1105" t="str" cm="1">
        <f t="array" ref="R1105">_xlfn.IFS(Table1[[#This Row],[Current Upsell $]]=0," ",Table1[[#This Row],[Current Upsell $]]&gt;=400,"High",Table1[[#This Row],[Current Upsell $]]&gt;=100,"Medium",Table1[[#This Row],[Current Upsell $]]&lt;100,"Low")</f>
        <v xml:space="preserve"> </v>
      </c>
      <c r="S1105" t="str">
        <f>_xlfn.CONCAT(Table1[[#This Row],[Subscription Type]]," ",Table1[[#This Row],[Upsell Priorities ]], " ",TEXT(Table1[[#This Row],[Current Upsell $]],"$#,#"))</f>
        <v>Basic   $</v>
      </c>
      <c r="T1105">
        <f>COUNTIF(Table1[Sales Month],Table1[[#This Row],[Sales Month]])</f>
        <v>147</v>
      </c>
    </row>
    <row r="1106" spans="1:20" x14ac:dyDescent="0.2">
      <c r="A1106">
        <v>100108</v>
      </c>
      <c r="B1106" t="s">
        <v>3</v>
      </c>
      <c r="D1106" s="1"/>
      <c r="E1106" s="1"/>
      <c r="F1106">
        <v>0</v>
      </c>
      <c r="G1106">
        <v>2</v>
      </c>
      <c r="H1106" s="1">
        <v>44044</v>
      </c>
      <c r="I1106" s="1">
        <v>44378</v>
      </c>
      <c r="J1106">
        <v>11</v>
      </c>
      <c r="K1106">
        <v>0</v>
      </c>
      <c r="L1106" s="1">
        <v>44044</v>
      </c>
      <c r="M1106">
        <v>0</v>
      </c>
      <c r="N1106" s="8" cm="1">
        <f t="array" ref="N1106">_xlfn.SWITCH(Table1[[#This Row],[Subscription Type]],"Basic",10,"Premium",10,"Business",25,"Enterprise",27)</f>
        <v>10</v>
      </c>
      <c r="O1106" s="9">
        <f>IF(Table1[[#This Row],[Number of Users]]-Table1[[#This Row],[Licenses Bought]]&lt;0, 0, Table1[[#This Row],[Number of Users]]-Table1[[#This Row],[Licenses Bought]])</f>
        <v>2</v>
      </c>
      <c r="P1106" s="8">
        <f>Table1[[#This Row],[Upsell $ Per Non-Paying User]] * Table1[[#This Row],[Non-Paying Users]]</f>
        <v>20</v>
      </c>
      <c r="Q1106">
        <f>IF(Table1[[#This Row],[Sales Month]]=MAX(Table1[Sales Month]),Table1[[#This Row],[Upsell $ Per Non-Paying User]]*Table1[[#This Row],[Non-Paying Users]],0)</f>
        <v>0</v>
      </c>
      <c r="R1106" t="str" cm="1">
        <f t="array" ref="R1106">_xlfn.IFS(Table1[[#This Row],[Current Upsell $]]=0," ",Table1[[#This Row],[Current Upsell $]]&gt;=400,"High",Table1[[#This Row],[Current Upsell $]]&gt;=100,"Medium",Table1[[#This Row],[Current Upsell $]]&lt;100,"Low")</f>
        <v xml:space="preserve"> </v>
      </c>
      <c r="S1106" t="str">
        <f>_xlfn.CONCAT(Table1[[#This Row],[Subscription Type]]," ",Table1[[#This Row],[Upsell Priorities ]], " ",TEXT(Table1[[#This Row],[Current Upsell $]],"$#,#"))</f>
        <v>Basic   $</v>
      </c>
      <c r="T1106">
        <f>COUNTIF(Table1[Sales Month],Table1[[#This Row],[Sales Month]])</f>
        <v>104</v>
      </c>
    </row>
    <row r="1107" spans="1:20" x14ac:dyDescent="0.2">
      <c r="A1107">
        <v>100108</v>
      </c>
      <c r="B1107" t="s">
        <v>0</v>
      </c>
      <c r="D1107" s="1"/>
      <c r="E1107" s="1"/>
      <c r="F1107">
        <v>1</v>
      </c>
      <c r="G1107">
        <v>2</v>
      </c>
      <c r="H1107" s="1">
        <v>44044</v>
      </c>
      <c r="I1107" s="1">
        <v>44378</v>
      </c>
      <c r="J1107">
        <v>11</v>
      </c>
      <c r="K1107">
        <v>0</v>
      </c>
      <c r="L1107" s="1">
        <v>44075</v>
      </c>
      <c r="M1107">
        <v>10</v>
      </c>
      <c r="N1107" s="8" cm="1">
        <f t="array" ref="N1107">_xlfn.SWITCH(Table1[[#This Row],[Subscription Type]],"Basic",10,"Premium",10,"Business",25,"Enterprise",27)</f>
        <v>10</v>
      </c>
      <c r="O1107" s="9">
        <f>IF(Table1[[#This Row],[Number of Users]]-Table1[[#This Row],[Licenses Bought]]&lt;0, 0, Table1[[#This Row],[Number of Users]]-Table1[[#This Row],[Licenses Bought]])</f>
        <v>1</v>
      </c>
      <c r="P1107" s="8">
        <f>Table1[[#This Row],[Upsell $ Per Non-Paying User]] * Table1[[#This Row],[Non-Paying Users]]</f>
        <v>10</v>
      </c>
      <c r="Q1107">
        <f>IF(Table1[[#This Row],[Sales Month]]=MAX(Table1[Sales Month]),Table1[[#This Row],[Upsell $ Per Non-Paying User]]*Table1[[#This Row],[Non-Paying Users]],0)</f>
        <v>0</v>
      </c>
      <c r="R1107" t="str" cm="1">
        <f t="array" ref="R1107">_xlfn.IFS(Table1[[#This Row],[Current Upsell $]]=0," ",Table1[[#This Row],[Current Upsell $]]&gt;=400,"High",Table1[[#This Row],[Current Upsell $]]&gt;=100,"Medium",Table1[[#This Row],[Current Upsell $]]&lt;100,"Low")</f>
        <v xml:space="preserve"> </v>
      </c>
      <c r="S1107" t="str">
        <f>_xlfn.CONCAT(Table1[[#This Row],[Subscription Type]]," ",Table1[[#This Row],[Upsell Priorities ]], " ",TEXT(Table1[[#This Row],[Current Upsell $]],"$#,#"))</f>
        <v>Premium   $</v>
      </c>
      <c r="T1107">
        <f>COUNTIF(Table1[Sales Month],Table1[[#This Row],[Sales Month]])</f>
        <v>137</v>
      </c>
    </row>
    <row r="1108" spans="1:20" x14ac:dyDescent="0.2">
      <c r="A1108">
        <v>100108</v>
      </c>
      <c r="B1108" t="s">
        <v>0</v>
      </c>
      <c r="D1108" s="1"/>
      <c r="E1108" s="1"/>
      <c r="F1108">
        <v>1</v>
      </c>
      <c r="G1108">
        <v>2</v>
      </c>
      <c r="H1108" s="1">
        <v>44044</v>
      </c>
      <c r="I1108" s="1">
        <v>44378</v>
      </c>
      <c r="J1108">
        <v>11</v>
      </c>
      <c r="K1108">
        <v>0</v>
      </c>
      <c r="L1108" s="1">
        <v>44105</v>
      </c>
      <c r="M1108">
        <v>10</v>
      </c>
      <c r="N1108" s="8" cm="1">
        <f t="array" ref="N1108">_xlfn.SWITCH(Table1[[#This Row],[Subscription Type]],"Basic",10,"Premium",10,"Business",25,"Enterprise",27)</f>
        <v>10</v>
      </c>
      <c r="O1108" s="9">
        <f>IF(Table1[[#This Row],[Number of Users]]-Table1[[#This Row],[Licenses Bought]]&lt;0, 0, Table1[[#This Row],[Number of Users]]-Table1[[#This Row],[Licenses Bought]])</f>
        <v>1</v>
      </c>
      <c r="P1108" s="8">
        <f>Table1[[#This Row],[Upsell $ Per Non-Paying User]] * Table1[[#This Row],[Non-Paying Users]]</f>
        <v>10</v>
      </c>
      <c r="Q1108">
        <f>IF(Table1[[#This Row],[Sales Month]]=MAX(Table1[Sales Month]),Table1[[#This Row],[Upsell $ Per Non-Paying User]]*Table1[[#This Row],[Non-Paying Users]],0)</f>
        <v>0</v>
      </c>
      <c r="R1108" t="str" cm="1">
        <f t="array" ref="R1108">_xlfn.IFS(Table1[[#This Row],[Current Upsell $]]=0," ",Table1[[#This Row],[Current Upsell $]]&gt;=400,"High",Table1[[#This Row],[Current Upsell $]]&gt;=100,"Medium",Table1[[#This Row],[Current Upsell $]]&lt;100,"Low")</f>
        <v xml:space="preserve"> </v>
      </c>
      <c r="S1108" t="str">
        <f>_xlfn.CONCAT(Table1[[#This Row],[Subscription Type]]," ",Table1[[#This Row],[Upsell Priorities ]], " ",TEXT(Table1[[#This Row],[Current Upsell $]],"$#,#"))</f>
        <v>Premium   $</v>
      </c>
      <c r="T1108">
        <f>COUNTIF(Table1[Sales Month],Table1[[#This Row],[Sales Month]])</f>
        <v>147</v>
      </c>
    </row>
    <row r="1109" spans="1:20" x14ac:dyDescent="0.2">
      <c r="A1109">
        <v>100108</v>
      </c>
      <c r="B1109" t="s">
        <v>0</v>
      </c>
      <c r="D1109" s="1"/>
      <c r="E1109" s="1"/>
      <c r="F1109">
        <v>1</v>
      </c>
      <c r="G1109">
        <v>2</v>
      </c>
      <c r="H1109" s="1">
        <v>44044</v>
      </c>
      <c r="I1109" s="1">
        <v>44378</v>
      </c>
      <c r="J1109">
        <v>11</v>
      </c>
      <c r="K1109">
        <v>0</v>
      </c>
      <c r="L1109" s="1">
        <v>44136</v>
      </c>
      <c r="M1109">
        <v>10</v>
      </c>
      <c r="N1109" s="8" cm="1">
        <f t="array" ref="N1109">_xlfn.SWITCH(Table1[[#This Row],[Subscription Type]],"Basic",10,"Premium",10,"Business",25,"Enterprise",27)</f>
        <v>10</v>
      </c>
      <c r="O1109" s="9">
        <f>IF(Table1[[#This Row],[Number of Users]]-Table1[[#This Row],[Licenses Bought]]&lt;0, 0, Table1[[#This Row],[Number of Users]]-Table1[[#This Row],[Licenses Bought]])</f>
        <v>1</v>
      </c>
      <c r="P1109" s="8">
        <f>Table1[[#This Row],[Upsell $ Per Non-Paying User]] * Table1[[#This Row],[Non-Paying Users]]</f>
        <v>10</v>
      </c>
      <c r="Q1109">
        <f>IF(Table1[[#This Row],[Sales Month]]=MAX(Table1[Sales Month]),Table1[[#This Row],[Upsell $ Per Non-Paying User]]*Table1[[#This Row],[Non-Paying Users]],0)</f>
        <v>0</v>
      </c>
      <c r="R1109" t="str" cm="1">
        <f t="array" ref="R1109">_xlfn.IFS(Table1[[#This Row],[Current Upsell $]]=0," ",Table1[[#This Row],[Current Upsell $]]&gt;=400,"High",Table1[[#This Row],[Current Upsell $]]&gt;=100,"Medium",Table1[[#This Row],[Current Upsell $]]&lt;100,"Low")</f>
        <v xml:space="preserve"> </v>
      </c>
      <c r="S1109" t="str">
        <f>_xlfn.CONCAT(Table1[[#This Row],[Subscription Type]]," ",Table1[[#This Row],[Upsell Priorities ]], " ",TEXT(Table1[[#This Row],[Current Upsell $]],"$#,#"))</f>
        <v>Premium   $</v>
      </c>
      <c r="T1109">
        <f>COUNTIF(Table1[Sales Month],Table1[[#This Row],[Sales Month]])</f>
        <v>146</v>
      </c>
    </row>
    <row r="1110" spans="1:20" x14ac:dyDescent="0.2">
      <c r="A1110">
        <v>100108</v>
      </c>
      <c r="B1110" t="s">
        <v>0</v>
      </c>
      <c r="D1110" s="1"/>
      <c r="E1110" s="1"/>
      <c r="F1110">
        <v>1</v>
      </c>
      <c r="G1110">
        <v>2</v>
      </c>
      <c r="H1110" s="1">
        <v>44044</v>
      </c>
      <c r="I1110" s="1">
        <v>44378</v>
      </c>
      <c r="J1110">
        <v>11</v>
      </c>
      <c r="K1110">
        <v>0</v>
      </c>
      <c r="L1110" s="1">
        <v>44166</v>
      </c>
      <c r="M1110">
        <v>10</v>
      </c>
      <c r="N1110" s="8" cm="1">
        <f t="array" ref="N1110">_xlfn.SWITCH(Table1[[#This Row],[Subscription Type]],"Basic",10,"Premium",10,"Business",25,"Enterprise",27)</f>
        <v>10</v>
      </c>
      <c r="O1110" s="9">
        <f>IF(Table1[[#This Row],[Number of Users]]-Table1[[#This Row],[Licenses Bought]]&lt;0, 0, Table1[[#This Row],[Number of Users]]-Table1[[#This Row],[Licenses Bought]])</f>
        <v>1</v>
      </c>
      <c r="P1110" s="8">
        <f>Table1[[#This Row],[Upsell $ Per Non-Paying User]] * Table1[[#This Row],[Non-Paying Users]]</f>
        <v>10</v>
      </c>
      <c r="Q1110">
        <f>IF(Table1[[#This Row],[Sales Month]]=MAX(Table1[Sales Month]),Table1[[#This Row],[Upsell $ Per Non-Paying User]]*Table1[[#This Row],[Non-Paying Users]],0)</f>
        <v>0</v>
      </c>
      <c r="R1110" t="str" cm="1">
        <f t="array" ref="R1110">_xlfn.IFS(Table1[[#This Row],[Current Upsell $]]=0," ",Table1[[#This Row],[Current Upsell $]]&gt;=400,"High",Table1[[#This Row],[Current Upsell $]]&gt;=100,"Medium",Table1[[#This Row],[Current Upsell $]]&lt;100,"Low")</f>
        <v xml:space="preserve"> </v>
      </c>
      <c r="S1110" t="str">
        <f>_xlfn.CONCAT(Table1[[#This Row],[Subscription Type]]," ",Table1[[#This Row],[Upsell Priorities ]], " ",TEXT(Table1[[#This Row],[Current Upsell $]],"$#,#"))</f>
        <v>Premium   $</v>
      </c>
      <c r="T1110">
        <f>COUNTIF(Table1[Sales Month],Table1[[#This Row],[Sales Month]])</f>
        <v>153</v>
      </c>
    </row>
    <row r="1111" spans="1:20" x14ac:dyDescent="0.2">
      <c r="A1111">
        <v>100108</v>
      </c>
      <c r="B1111" t="s">
        <v>0</v>
      </c>
      <c r="D1111" s="1"/>
      <c r="E1111" s="1"/>
      <c r="F1111">
        <v>1</v>
      </c>
      <c r="G1111">
        <v>2</v>
      </c>
      <c r="H1111" s="1">
        <v>44044</v>
      </c>
      <c r="I1111" s="1">
        <v>44378</v>
      </c>
      <c r="J1111">
        <v>11</v>
      </c>
      <c r="K1111">
        <v>0</v>
      </c>
      <c r="L1111" s="1">
        <v>44197</v>
      </c>
      <c r="M1111">
        <v>10</v>
      </c>
      <c r="N1111" s="8" cm="1">
        <f t="array" ref="N1111">_xlfn.SWITCH(Table1[[#This Row],[Subscription Type]],"Basic",10,"Premium",10,"Business",25,"Enterprise",27)</f>
        <v>10</v>
      </c>
      <c r="O1111" s="9">
        <f>IF(Table1[[#This Row],[Number of Users]]-Table1[[#This Row],[Licenses Bought]]&lt;0, 0, Table1[[#This Row],[Number of Users]]-Table1[[#This Row],[Licenses Bought]])</f>
        <v>1</v>
      </c>
      <c r="P1111" s="8">
        <f>Table1[[#This Row],[Upsell $ Per Non-Paying User]] * Table1[[#This Row],[Non-Paying Users]]</f>
        <v>10</v>
      </c>
      <c r="Q1111">
        <f>IF(Table1[[#This Row],[Sales Month]]=MAX(Table1[Sales Month]),Table1[[#This Row],[Upsell $ Per Non-Paying User]]*Table1[[#This Row],[Non-Paying Users]],0)</f>
        <v>0</v>
      </c>
      <c r="R1111" t="str" cm="1">
        <f t="array" ref="R1111">_xlfn.IFS(Table1[[#This Row],[Current Upsell $]]=0," ",Table1[[#This Row],[Current Upsell $]]&gt;=400,"High",Table1[[#This Row],[Current Upsell $]]&gt;=100,"Medium",Table1[[#This Row],[Current Upsell $]]&lt;100,"Low")</f>
        <v xml:space="preserve"> </v>
      </c>
      <c r="S1111" t="str">
        <f>_xlfn.CONCAT(Table1[[#This Row],[Subscription Type]]," ",Table1[[#This Row],[Upsell Priorities ]], " ",TEXT(Table1[[#This Row],[Current Upsell $]],"$#,#"))</f>
        <v>Premium   $</v>
      </c>
      <c r="T1111">
        <f>COUNTIF(Table1[Sales Month],Table1[[#This Row],[Sales Month]])</f>
        <v>158</v>
      </c>
    </row>
    <row r="1112" spans="1:20" x14ac:dyDescent="0.2">
      <c r="A1112">
        <v>100108</v>
      </c>
      <c r="B1112" t="s">
        <v>0</v>
      </c>
      <c r="D1112" s="1"/>
      <c r="E1112" s="1"/>
      <c r="F1112">
        <v>1</v>
      </c>
      <c r="G1112">
        <v>2</v>
      </c>
      <c r="H1112" s="1">
        <v>44044</v>
      </c>
      <c r="I1112" s="1">
        <v>44378</v>
      </c>
      <c r="J1112">
        <v>11</v>
      </c>
      <c r="K1112">
        <v>0</v>
      </c>
      <c r="L1112" s="1">
        <v>44228</v>
      </c>
      <c r="M1112">
        <v>10</v>
      </c>
      <c r="N1112" s="8" cm="1">
        <f t="array" ref="N1112">_xlfn.SWITCH(Table1[[#This Row],[Subscription Type]],"Basic",10,"Premium",10,"Business",25,"Enterprise",27)</f>
        <v>10</v>
      </c>
      <c r="O1112" s="9">
        <f>IF(Table1[[#This Row],[Number of Users]]-Table1[[#This Row],[Licenses Bought]]&lt;0, 0, Table1[[#This Row],[Number of Users]]-Table1[[#This Row],[Licenses Bought]])</f>
        <v>1</v>
      </c>
      <c r="P1112" s="8">
        <f>Table1[[#This Row],[Upsell $ Per Non-Paying User]] * Table1[[#This Row],[Non-Paying Users]]</f>
        <v>10</v>
      </c>
      <c r="Q1112">
        <f>IF(Table1[[#This Row],[Sales Month]]=MAX(Table1[Sales Month]),Table1[[#This Row],[Upsell $ Per Non-Paying User]]*Table1[[#This Row],[Non-Paying Users]],0)</f>
        <v>0</v>
      </c>
      <c r="R1112" t="str" cm="1">
        <f t="array" ref="R1112">_xlfn.IFS(Table1[[#This Row],[Current Upsell $]]=0," ",Table1[[#This Row],[Current Upsell $]]&gt;=400,"High",Table1[[#This Row],[Current Upsell $]]&gt;=100,"Medium",Table1[[#This Row],[Current Upsell $]]&lt;100,"Low")</f>
        <v xml:space="preserve"> </v>
      </c>
      <c r="S1112" t="str">
        <f>_xlfn.CONCAT(Table1[[#This Row],[Subscription Type]]," ",Table1[[#This Row],[Upsell Priorities ]], " ",TEXT(Table1[[#This Row],[Current Upsell $]],"$#,#"))</f>
        <v>Premium   $</v>
      </c>
      <c r="T1112">
        <f>COUNTIF(Table1[Sales Month],Table1[[#This Row],[Sales Month]])</f>
        <v>175</v>
      </c>
    </row>
    <row r="1113" spans="1:20" x14ac:dyDescent="0.2">
      <c r="A1113">
        <v>100108</v>
      </c>
      <c r="B1113" t="s">
        <v>0</v>
      </c>
      <c r="D1113" s="1"/>
      <c r="E1113" s="1"/>
      <c r="F1113">
        <v>1</v>
      </c>
      <c r="G1113">
        <v>2</v>
      </c>
      <c r="H1113" s="1">
        <v>44044</v>
      </c>
      <c r="I1113" s="1">
        <v>44378</v>
      </c>
      <c r="J1113">
        <v>11</v>
      </c>
      <c r="K1113">
        <v>0</v>
      </c>
      <c r="L1113" s="1">
        <v>44256</v>
      </c>
      <c r="M1113">
        <v>10</v>
      </c>
      <c r="N1113" s="8" cm="1">
        <f t="array" ref="N1113">_xlfn.SWITCH(Table1[[#This Row],[Subscription Type]],"Basic",10,"Premium",10,"Business",25,"Enterprise",27)</f>
        <v>10</v>
      </c>
      <c r="O1113" s="9">
        <f>IF(Table1[[#This Row],[Number of Users]]-Table1[[#This Row],[Licenses Bought]]&lt;0, 0, Table1[[#This Row],[Number of Users]]-Table1[[#This Row],[Licenses Bought]])</f>
        <v>1</v>
      </c>
      <c r="P1113" s="8">
        <f>Table1[[#This Row],[Upsell $ Per Non-Paying User]] * Table1[[#This Row],[Non-Paying Users]]</f>
        <v>10</v>
      </c>
      <c r="Q1113">
        <f>IF(Table1[[#This Row],[Sales Month]]=MAX(Table1[Sales Month]),Table1[[#This Row],[Upsell $ Per Non-Paying User]]*Table1[[#This Row],[Non-Paying Users]],0)</f>
        <v>0</v>
      </c>
      <c r="R1113" t="str" cm="1">
        <f t="array" ref="R1113">_xlfn.IFS(Table1[[#This Row],[Current Upsell $]]=0," ",Table1[[#This Row],[Current Upsell $]]&gt;=400,"High",Table1[[#This Row],[Current Upsell $]]&gt;=100,"Medium",Table1[[#This Row],[Current Upsell $]]&lt;100,"Low")</f>
        <v xml:space="preserve"> </v>
      </c>
      <c r="S1113" t="str">
        <f>_xlfn.CONCAT(Table1[[#This Row],[Subscription Type]]," ",Table1[[#This Row],[Upsell Priorities ]], " ",TEXT(Table1[[#This Row],[Current Upsell $]],"$#,#"))</f>
        <v>Premium   $</v>
      </c>
      <c r="T1113">
        <f>COUNTIF(Table1[Sales Month],Table1[[#This Row],[Sales Month]])</f>
        <v>194</v>
      </c>
    </row>
    <row r="1114" spans="1:20" x14ac:dyDescent="0.2">
      <c r="A1114">
        <v>100108</v>
      </c>
      <c r="B1114" t="s">
        <v>0</v>
      </c>
      <c r="D1114" s="1"/>
      <c r="E1114" s="1"/>
      <c r="F1114">
        <v>1</v>
      </c>
      <c r="G1114">
        <v>2</v>
      </c>
      <c r="H1114" s="1">
        <v>44044</v>
      </c>
      <c r="I1114" s="1">
        <v>44378</v>
      </c>
      <c r="J1114">
        <v>11</v>
      </c>
      <c r="K1114">
        <v>0</v>
      </c>
      <c r="L1114" s="1">
        <v>44287</v>
      </c>
      <c r="M1114">
        <v>10</v>
      </c>
      <c r="N1114" s="8" cm="1">
        <f t="array" ref="N1114">_xlfn.SWITCH(Table1[[#This Row],[Subscription Type]],"Basic",10,"Premium",10,"Business",25,"Enterprise",27)</f>
        <v>10</v>
      </c>
      <c r="O1114" s="9">
        <f>IF(Table1[[#This Row],[Number of Users]]-Table1[[#This Row],[Licenses Bought]]&lt;0, 0, Table1[[#This Row],[Number of Users]]-Table1[[#This Row],[Licenses Bought]])</f>
        <v>1</v>
      </c>
      <c r="P1114" s="8">
        <f>Table1[[#This Row],[Upsell $ Per Non-Paying User]] * Table1[[#This Row],[Non-Paying Users]]</f>
        <v>10</v>
      </c>
      <c r="Q1114">
        <f>IF(Table1[[#This Row],[Sales Month]]=MAX(Table1[Sales Month]),Table1[[#This Row],[Upsell $ Per Non-Paying User]]*Table1[[#This Row],[Non-Paying Users]],0)</f>
        <v>0</v>
      </c>
      <c r="R1114" t="str" cm="1">
        <f t="array" ref="R1114">_xlfn.IFS(Table1[[#This Row],[Current Upsell $]]=0," ",Table1[[#This Row],[Current Upsell $]]&gt;=400,"High",Table1[[#This Row],[Current Upsell $]]&gt;=100,"Medium",Table1[[#This Row],[Current Upsell $]]&lt;100,"Low")</f>
        <v xml:space="preserve"> </v>
      </c>
      <c r="S1114" t="str">
        <f>_xlfn.CONCAT(Table1[[#This Row],[Subscription Type]]," ",Table1[[#This Row],[Upsell Priorities ]], " ",TEXT(Table1[[#This Row],[Current Upsell $]],"$#,#"))</f>
        <v>Premium   $</v>
      </c>
      <c r="T1114">
        <f>COUNTIF(Table1[Sales Month],Table1[[#This Row],[Sales Month]])</f>
        <v>208</v>
      </c>
    </row>
    <row r="1115" spans="1:20" x14ac:dyDescent="0.2">
      <c r="A1115">
        <v>100108</v>
      </c>
      <c r="B1115" t="s">
        <v>0</v>
      </c>
      <c r="D1115" s="1"/>
      <c r="E1115" s="1"/>
      <c r="F1115">
        <v>1</v>
      </c>
      <c r="G1115">
        <v>2</v>
      </c>
      <c r="H1115" s="1">
        <v>44044</v>
      </c>
      <c r="I1115" s="1">
        <v>44378</v>
      </c>
      <c r="J1115">
        <v>11</v>
      </c>
      <c r="K1115">
        <v>0</v>
      </c>
      <c r="L1115" s="1">
        <v>44317</v>
      </c>
      <c r="M1115">
        <v>10</v>
      </c>
      <c r="N1115" s="8" cm="1">
        <f t="array" ref="N1115">_xlfn.SWITCH(Table1[[#This Row],[Subscription Type]],"Basic",10,"Premium",10,"Business",25,"Enterprise",27)</f>
        <v>10</v>
      </c>
      <c r="O1115" s="9">
        <f>IF(Table1[[#This Row],[Number of Users]]-Table1[[#This Row],[Licenses Bought]]&lt;0, 0, Table1[[#This Row],[Number of Users]]-Table1[[#This Row],[Licenses Bought]])</f>
        <v>1</v>
      </c>
      <c r="P1115" s="8">
        <f>Table1[[#This Row],[Upsell $ Per Non-Paying User]] * Table1[[#This Row],[Non-Paying Users]]</f>
        <v>10</v>
      </c>
      <c r="Q1115">
        <f>IF(Table1[[#This Row],[Sales Month]]=MAX(Table1[Sales Month]),Table1[[#This Row],[Upsell $ Per Non-Paying User]]*Table1[[#This Row],[Non-Paying Users]],0)</f>
        <v>0</v>
      </c>
      <c r="R1115" t="str" cm="1">
        <f t="array" ref="R1115">_xlfn.IFS(Table1[[#This Row],[Current Upsell $]]=0," ",Table1[[#This Row],[Current Upsell $]]&gt;=400,"High",Table1[[#This Row],[Current Upsell $]]&gt;=100,"Medium",Table1[[#This Row],[Current Upsell $]]&lt;100,"Low")</f>
        <v xml:space="preserve"> </v>
      </c>
      <c r="S1115" t="str">
        <f>_xlfn.CONCAT(Table1[[#This Row],[Subscription Type]]," ",Table1[[#This Row],[Upsell Priorities ]], " ",TEXT(Table1[[#This Row],[Current Upsell $]],"$#,#"))</f>
        <v>Premium   $</v>
      </c>
      <c r="T1115">
        <f>COUNTIF(Table1[Sales Month],Table1[[#This Row],[Sales Month]])</f>
        <v>249</v>
      </c>
    </row>
    <row r="1116" spans="1:20" x14ac:dyDescent="0.2">
      <c r="A1116">
        <v>100108</v>
      </c>
      <c r="B1116" t="s">
        <v>0</v>
      </c>
      <c r="D1116" s="1"/>
      <c r="E1116" s="1"/>
      <c r="F1116">
        <v>1</v>
      </c>
      <c r="G1116">
        <v>2</v>
      </c>
      <c r="H1116" s="1">
        <v>44044</v>
      </c>
      <c r="I1116" s="1">
        <v>44378</v>
      </c>
      <c r="J1116">
        <v>11</v>
      </c>
      <c r="K1116">
        <v>0</v>
      </c>
      <c r="L1116" s="1">
        <v>44348</v>
      </c>
      <c r="M1116">
        <v>10</v>
      </c>
      <c r="N1116" s="8" cm="1">
        <f t="array" ref="N1116">_xlfn.SWITCH(Table1[[#This Row],[Subscription Type]],"Basic",10,"Premium",10,"Business",25,"Enterprise",27)</f>
        <v>10</v>
      </c>
      <c r="O1116" s="9">
        <f>IF(Table1[[#This Row],[Number of Users]]-Table1[[#This Row],[Licenses Bought]]&lt;0, 0, Table1[[#This Row],[Number of Users]]-Table1[[#This Row],[Licenses Bought]])</f>
        <v>1</v>
      </c>
      <c r="P1116" s="8">
        <f>Table1[[#This Row],[Upsell $ Per Non-Paying User]] * Table1[[#This Row],[Non-Paying Users]]</f>
        <v>10</v>
      </c>
      <c r="Q1116">
        <f>IF(Table1[[#This Row],[Sales Month]]=MAX(Table1[Sales Month]),Table1[[#This Row],[Upsell $ Per Non-Paying User]]*Table1[[#This Row],[Non-Paying Users]],0)</f>
        <v>10</v>
      </c>
      <c r="R1116" t="str" cm="1">
        <f t="array" ref="R1116">_xlfn.IFS(Table1[[#This Row],[Current Upsell $]]=0," ",Table1[[#This Row],[Current Upsell $]]&gt;=400,"High",Table1[[#This Row],[Current Upsell $]]&gt;=100,"Medium",Table1[[#This Row],[Current Upsell $]]&lt;100,"Low")</f>
        <v>Low</v>
      </c>
      <c r="S1116" t="str">
        <f>_xlfn.CONCAT(Table1[[#This Row],[Subscription Type]]," ",Table1[[#This Row],[Upsell Priorities ]], " ",TEXT(Table1[[#This Row],[Current Upsell $]],"$#,#"))</f>
        <v>Premium Low $10</v>
      </c>
      <c r="T1116">
        <f>COUNTIF(Table1[Sales Month],Table1[[#This Row],[Sales Month]])</f>
        <v>307</v>
      </c>
    </row>
    <row r="1117" spans="1:20" x14ac:dyDescent="0.2">
      <c r="A1117">
        <v>100109</v>
      </c>
      <c r="B1117" t="s">
        <v>3</v>
      </c>
      <c r="D1117" s="1"/>
      <c r="E1117" s="1"/>
      <c r="F1117">
        <v>0</v>
      </c>
      <c r="G1117">
        <v>2</v>
      </c>
      <c r="H1117" s="1">
        <v>44044</v>
      </c>
      <c r="I1117" s="1">
        <v>44378</v>
      </c>
      <c r="J1117">
        <v>11</v>
      </c>
      <c r="K1117">
        <v>0</v>
      </c>
      <c r="L1117" s="1">
        <v>44044</v>
      </c>
      <c r="M1117">
        <v>0</v>
      </c>
      <c r="N1117" s="8" cm="1">
        <f t="array" ref="N1117">_xlfn.SWITCH(Table1[[#This Row],[Subscription Type]],"Basic",10,"Premium",10,"Business",25,"Enterprise",27)</f>
        <v>10</v>
      </c>
      <c r="O1117" s="9">
        <f>IF(Table1[[#This Row],[Number of Users]]-Table1[[#This Row],[Licenses Bought]]&lt;0, 0, Table1[[#This Row],[Number of Users]]-Table1[[#This Row],[Licenses Bought]])</f>
        <v>2</v>
      </c>
      <c r="P1117" s="8">
        <f>Table1[[#This Row],[Upsell $ Per Non-Paying User]] * Table1[[#This Row],[Non-Paying Users]]</f>
        <v>20</v>
      </c>
      <c r="Q1117">
        <f>IF(Table1[[#This Row],[Sales Month]]=MAX(Table1[Sales Month]),Table1[[#This Row],[Upsell $ Per Non-Paying User]]*Table1[[#This Row],[Non-Paying Users]],0)</f>
        <v>0</v>
      </c>
      <c r="R1117" t="str" cm="1">
        <f t="array" ref="R1117">_xlfn.IFS(Table1[[#This Row],[Current Upsell $]]=0," ",Table1[[#This Row],[Current Upsell $]]&gt;=400,"High",Table1[[#This Row],[Current Upsell $]]&gt;=100,"Medium",Table1[[#This Row],[Current Upsell $]]&lt;100,"Low")</f>
        <v xml:space="preserve"> </v>
      </c>
      <c r="S1117" t="str">
        <f>_xlfn.CONCAT(Table1[[#This Row],[Subscription Type]]," ",Table1[[#This Row],[Upsell Priorities ]], " ",TEXT(Table1[[#This Row],[Current Upsell $]],"$#,#"))</f>
        <v>Basic   $</v>
      </c>
      <c r="T1117">
        <f>COUNTIF(Table1[Sales Month],Table1[[#This Row],[Sales Month]])</f>
        <v>104</v>
      </c>
    </row>
    <row r="1118" spans="1:20" x14ac:dyDescent="0.2">
      <c r="A1118">
        <v>100109</v>
      </c>
      <c r="B1118" t="s">
        <v>0</v>
      </c>
      <c r="D1118" s="1"/>
      <c r="E1118" s="1"/>
      <c r="F1118">
        <v>1</v>
      </c>
      <c r="G1118">
        <v>2</v>
      </c>
      <c r="H1118" s="1">
        <v>44044</v>
      </c>
      <c r="I1118" s="1">
        <v>44378</v>
      </c>
      <c r="J1118">
        <v>11</v>
      </c>
      <c r="K1118">
        <v>0</v>
      </c>
      <c r="L1118" s="1">
        <v>44075</v>
      </c>
      <c r="M1118">
        <v>10</v>
      </c>
      <c r="N1118" s="8" cm="1">
        <f t="array" ref="N1118">_xlfn.SWITCH(Table1[[#This Row],[Subscription Type]],"Basic",10,"Premium",10,"Business",25,"Enterprise",27)</f>
        <v>10</v>
      </c>
      <c r="O1118" s="9">
        <f>IF(Table1[[#This Row],[Number of Users]]-Table1[[#This Row],[Licenses Bought]]&lt;0, 0, Table1[[#This Row],[Number of Users]]-Table1[[#This Row],[Licenses Bought]])</f>
        <v>1</v>
      </c>
      <c r="P1118" s="8">
        <f>Table1[[#This Row],[Upsell $ Per Non-Paying User]] * Table1[[#This Row],[Non-Paying Users]]</f>
        <v>10</v>
      </c>
      <c r="Q1118">
        <f>IF(Table1[[#This Row],[Sales Month]]=MAX(Table1[Sales Month]),Table1[[#This Row],[Upsell $ Per Non-Paying User]]*Table1[[#This Row],[Non-Paying Users]],0)</f>
        <v>0</v>
      </c>
      <c r="R1118" t="str" cm="1">
        <f t="array" ref="R1118">_xlfn.IFS(Table1[[#This Row],[Current Upsell $]]=0," ",Table1[[#This Row],[Current Upsell $]]&gt;=400,"High",Table1[[#This Row],[Current Upsell $]]&gt;=100,"Medium",Table1[[#This Row],[Current Upsell $]]&lt;100,"Low")</f>
        <v xml:space="preserve"> </v>
      </c>
      <c r="S1118" t="str">
        <f>_xlfn.CONCAT(Table1[[#This Row],[Subscription Type]]," ",Table1[[#This Row],[Upsell Priorities ]], " ",TEXT(Table1[[#This Row],[Current Upsell $]],"$#,#"))</f>
        <v>Premium   $</v>
      </c>
      <c r="T1118">
        <f>COUNTIF(Table1[Sales Month],Table1[[#This Row],[Sales Month]])</f>
        <v>137</v>
      </c>
    </row>
    <row r="1119" spans="1:20" x14ac:dyDescent="0.2">
      <c r="A1119">
        <v>100109</v>
      </c>
      <c r="B1119" t="s">
        <v>0</v>
      </c>
      <c r="D1119" s="1"/>
      <c r="E1119" s="1"/>
      <c r="F1119">
        <v>1</v>
      </c>
      <c r="G1119">
        <v>2</v>
      </c>
      <c r="H1119" s="1">
        <v>44044</v>
      </c>
      <c r="I1119" s="1">
        <v>44378</v>
      </c>
      <c r="J1119">
        <v>11</v>
      </c>
      <c r="K1119">
        <v>0</v>
      </c>
      <c r="L1119" s="1">
        <v>44105</v>
      </c>
      <c r="M1119">
        <v>10</v>
      </c>
      <c r="N1119" s="8" cm="1">
        <f t="array" ref="N1119">_xlfn.SWITCH(Table1[[#This Row],[Subscription Type]],"Basic",10,"Premium",10,"Business",25,"Enterprise",27)</f>
        <v>10</v>
      </c>
      <c r="O1119" s="9">
        <f>IF(Table1[[#This Row],[Number of Users]]-Table1[[#This Row],[Licenses Bought]]&lt;0, 0, Table1[[#This Row],[Number of Users]]-Table1[[#This Row],[Licenses Bought]])</f>
        <v>1</v>
      </c>
      <c r="P1119" s="8">
        <f>Table1[[#This Row],[Upsell $ Per Non-Paying User]] * Table1[[#This Row],[Non-Paying Users]]</f>
        <v>10</v>
      </c>
      <c r="Q1119">
        <f>IF(Table1[[#This Row],[Sales Month]]=MAX(Table1[Sales Month]),Table1[[#This Row],[Upsell $ Per Non-Paying User]]*Table1[[#This Row],[Non-Paying Users]],0)</f>
        <v>0</v>
      </c>
      <c r="R1119" t="str" cm="1">
        <f t="array" ref="R1119">_xlfn.IFS(Table1[[#This Row],[Current Upsell $]]=0," ",Table1[[#This Row],[Current Upsell $]]&gt;=400,"High",Table1[[#This Row],[Current Upsell $]]&gt;=100,"Medium",Table1[[#This Row],[Current Upsell $]]&lt;100,"Low")</f>
        <v xml:space="preserve"> </v>
      </c>
      <c r="S1119" t="str">
        <f>_xlfn.CONCAT(Table1[[#This Row],[Subscription Type]]," ",Table1[[#This Row],[Upsell Priorities ]], " ",TEXT(Table1[[#This Row],[Current Upsell $]],"$#,#"))</f>
        <v>Premium   $</v>
      </c>
      <c r="T1119">
        <f>COUNTIF(Table1[Sales Month],Table1[[#This Row],[Sales Month]])</f>
        <v>147</v>
      </c>
    </row>
    <row r="1120" spans="1:20" x14ac:dyDescent="0.2">
      <c r="A1120">
        <v>100109</v>
      </c>
      <c r="B1120" t="s">
        <v>0</v>
      </c>
      <c r="D1120" s="1"/>
      <c r="E1120" s="1"/>
      <c r="F1120">
        <v>1</v>
      </c>
      <c r="G1120">
        <v>2</v>
      </c>
      <c r="H1120" s="1">
        <v>44044</v>
      </c>
      <c r="I1120" s="1">
        <v>44378</v>
      </c>
      <c r="J1120">
        <v>11</v>
      </c>
      <c r="K1120">
        <v>0</v>
      </c>
      <c r="L1120" s="1">
        <v>44136</v>
      </c>
      <c r="M1120">
        <v>10</v>
      </c>
      <c r="N1120" s="8" cm="1">
        <f t="array" ref="N1120">_xlfn.SWITCH(Table1[[#This Row],[Subscription Type]],"Basic",10,"Premium",10,"Business",25,"Enterprise",27)</f>
        <v>10</v>
      </c>
      <c r="O1120" s="9">
        <f>IF(Table1[[#This Row],[Number of Users]]-Table1[[#This Row],[Licenses Bought]]&lt;0, 0, Table1[[#This Row],[Number of Users]]-Table1[[#This Row],[Licenses Bought]])</f>
        <v>1</v>
      </c>
      <c r="P1120" s="8">
        <f>Table1[[#This Row],[Upsell $ Per Non-Paying User]] * Table1[[#This Row],[Non-Paying Users]]</f>
        <v>10</v>
      </c>
      <c r="Q1120">
        <f>IF(Table1[[#This Row],[Sales Month]]=MAX(Table1[Sales Month]),Table1[[#This Row],[Upsell $ Per Non-Paying User]]*Table1[[#This Row],[Non-Paying Users]],0)</f>
        <v>0</v>
      </c>
      <c r="R1120" t="str" cm="1">
        <f t="array" ref="R1120">_xlfn.IFS(Table1[[#This Row],[Current Upsell $]]=0," ",Table1[[#This Row],[Current Upsell $]]&gt;=400,"High",Table1[[#This Row],[Current Upsell $]]&gt;=100,"Medium",Table1[[#This Row],[Current Upsell $]]&lt;100,"Low")</f>
        <v xml:space="preserve"> </v>
      </c>
      <c r="S1120" t="str">
        <f>_xlfn.CONCAT(Table1[[#This Row],[Subscription Type]]," ",Table1[[#This Row],[Upsell Priorities ]], " ",TEXT(Table1[[#This Row],[Current Upsell $]],"$#,#"))</f>
        <v>Premium   $</v>
      </c>
      <c r="T1120">
        <f>COUNTIF(Table1[Sales Month],Table1[[#This Row],[Sales Month]])</f>
        <v>146</v>
      </c>
    </row>
    <row r="1121" spans="1:20" x14ac:dyDescent="0.2">
      <c r="A1121">
        <v>100109</v>
      </c>
      <c r="B1121" t="s">
        <v>0</v>
      </c>
      <c r="D1121" s="1"/>
      <c r="E1121" s="1"/>
      <c r="F1121">
        <v>1</v>
      </c>
      <c r="G1121">
        <v>2</v>
      </c>
      <c r="H1121" s="1">
        <v>44044</v>
      </c>
      <c r="I1121" s="1">
        <v>44378</v>
      </c>
      <c r="J1121">
        <v>11</v>
      </c>
      <c r="K1121">
        <v>0</v>
      </c>
      <c r="L1121" s="1">
        <v>44166</v>
      </c>
      <c r="M1121">
        <v>10</v>
      </c>
      <c r="N1121" s="8" cm="1">
        <f t="array" ref="N1121">_xlfn.SWITCH(Table1[[#This Row],[Subscription Type]],"Basic",10,"Premium",10,"Business",25,"Enterprise",27)</f>
        <v>10</v>
      </c>
      <c r="O1121" s="9">
        <f>IF(Table1[[#This Row],[Number of Users]]-Table1[[#This Row],[Licenses Bought]]&lt;0, 0, Table1[[#This Row],[Number of Users]]-Table1[[#This Row],[Licenses Bought]])</f>
        <v>1</v>
      </c>
      <c r="P1121" s="8">
        <f>Table1[[#This Row],[Upsell $ Per Non-Paying User]] * Table1[[#This Row],[Non-Paying Users]]</f>
        <v>10</v>
      </c>
      <c r="Q1121">
        <f>IF(Table1[[#This Row],[Sales Month]]=MAX(Table1[Sales Month]),Table1[[#This Row],[Upsell $ Per Non-Paying User]]*Table1[[#This Row],[Non-Paying Users]],0)</f>
        <v>0</v>
      </c>
      <c r="R1121" t="str" cm="1">
        <f t="array" ref="R1121">_xlfn.IFS(Table1[[#This Row],[Current Upsell $]]=0," ",Table1[[#This Row],[Current Upsell $]]&gt;=400,"High",Table1[[#This Row],[Current Upsell $]]&gt;=100,"Medium",Table1[[#This Row],[Current Upsell $]]&lt;100,"Low")</f>
        <v xml:space="preserve"> </v>
      </c>
      <c r="S1121" t="str">
        <f>_xlfn.CONCAT(Table1[[#This Row],[Subscription Type]]," ",Table1[[#This Row],[Upsell Priorities ]], " ",TEXT(Table1[[#This Row],[Current Upsell $]],"$#,#"))</f>
        <v>Premium   $</v>
      </c>
      <c r="T1121">
        <f>COUNTIF(Table1[Sales Month],Table1[[#This Row],[Sales Month]])</f>
        <v>153</v>
      </c>
    </row>
    <row r="1122" spans="1:20" x14ac:dyDescent="0.2">
      <c r="A1122">
        <v>100109</v>
      </c>
      <c r="B1122" t="s">
        <v>0</v>
      </c>
      <c r="D1122" s="1"/>
      <c r="E1122" s="1"/>
      <c r="F1122">
        <v>1</v>
      </c>
      <c r="G1122">
        <v>2</v>
      </c>
      <c r="H1122" s="1">
        <v>44044</v>
      </c>
      <c r="I1122" s="1">
        <v>44378</v>
      </c>
      <c r="J1122">
        <v>11</v>
      </c>
      <c r="K1122">
        <v>0</v>
      </c>
      <c r="L1122" s="1">
        <v>44197</v>
      </c>
      <c r="M1122">
        <v>10</v>
      </c>
      <c r="N1122" s="8" cm="1">
        <f t="array" ref="N1122">_xlfn.SWITCH(Table1[[#This Row],[Subscription Type]],"Basic",10,"Premium",10,"Business",25,"Enterprise",27)</f>
        <v>10</v>
      </c>
      <c r="O1122" s="9">
        <f>IF(Table1[[#This Row],[Number of Users]]-Table1[[#This Row],[Licenses Bought]]&lt;0, 0, Table1[[#This Row],[Number of Users]]-Table1[[#This Row],[Licenses Bought]])</f>
        <v>1</v>
      </c>
      <c r="P1122" s="8">
        <f>Table1[[#This Row],[Upsell $ Per Non-Paying User]] * Table1[[#This Row],[Non-Paying Users]]</f>
        <v>10</v>
      </c>
      <c r="Q1122">
        <f>IF(Table1[[#This Row],[Sales Month]]=MAX(Table1[Sales Month]),Table1[[#This Row],[Upsell $ Per Non-Paying User]]*Table1[[#This Row],[Non-Paying Users]],0)</f>
        <v>0</v>
      </c>
      <c r="R1122" t="str" cm="1">
        <f t="array" ref="R1122">_xlfn.IFS(Table1[[#This Row],[Current Upsell $]]=0," ",Table1[[#This Row],[Current Upsell $]]&gt;=400,"High",Table1[[#This Row],[Current Upsell $]]&gt;=100,"Medium",Table1[[#This Row],[Current Upsell $]]&lt;100,"Low")</f>
        <v xml:space="preserve"> </v>
      </c>
      <c r="S1122" t="str">
        <f>_xlfn.CONCAT(Table1[[#This Row],[Subscription Type]]," ",Table1[[#This Row],[Upsell Priorities ]], " ",TEXT(Table1[[#This Row],[Current Upsell $]],"$#,#"))</f>
        <v>Premium   $</v>
      </c>
      <c r="T1122">
        <f>COUNTIF(Table1[Sales Month],Table1[[#This Row],[Sales Month]])</f>
        <v>158</v>
      </c>
    </row>
    <row r="1123" spans="1:20" x14ac:dyDescent="0.2">
      <c r="A1123">
        <v>100109</v>
      </c>
      <c r="B1123" t="s">
        <v>0</v>
      </c>
      <c r="D1123" s="1"/>
      <c r="E1123" s="1"/>
      <c r="F1123">
        <v>1</v>
      </c>
      <c r="G1123">
        <v>1</v>
      </c>
      <c r="H1123" s="1">
        <v>44044</v>
      </c>
      <c r="I1123" s="1">
        <v>44378</v>
      </c>
      <c r="J1123">
        <v>11</v>
      </c>
      <c r="K1123">
        <v>0</v>
      </c>
      <c r="L1123" s="1">
        <v>44228</v>
      </c>
      <c r="M1123">
        <v>10</v>
      </c>
      <c r="N1123" s="8" cm="1">
        <f t="array" ref="N1123">_xlfn.SWITCH(Table1[[#This Row],[Subscription Type]],"Basic",10,"Premium",10,"Business",25,"Enterprise",27)</f>
        <v>10</v>
      </c>
      <c r="O1123" s="9">
        <f>IF(Table1[[#This Row],[Number of Users]]-Table1[[#This Row],[Licenses Bought]]&lt;0, 0, Table1[[#This Row],[Number of Users]]-Table1[[#This Row],[Licenses Bought]])</f>
        <v>0</v>
      </c>
      <c r="P1123" s="8">
        <f>Table1[[#This Row],[Upsell $ Per Non-Paying User]] * Table1[[#This Row],[Non-Paying Users]]</f>
        <v>0</v>
      </c>
      <c r="Q1123">
        <f>IF(Table1[[#This Row],[Sales Month]]=MAX(Table1[Sales Month]),Table1[[#This Row],[Upsell $ Per Non-Paying User]]*Table1[[#This Row],[Non-Paying Users]],0)</f>
        <v>0</v>
      </c>
      <c r="R1123" t="str" cm="1">
        <f t="array" ref="R1123">_xlfn.IFS(Table1[[#This Row],[Current Upsell $]]=0," ",Table1[[#This Row],[Current Upsell $]]&gt;=400,"High",Table1[[#This Row],[Current Upsell $]]&gt;=100,"Medium",Table1[[#This Row],[Current Upsell $]]&lt;100,"Low")</f>
        <v xml:space="preserve"> </v>
      </c>
      <c r="S1123" t="str">
        <f>_xlfn.CONCAT(Table1[[#This Row],[Subscription Type]]," ",Table1[[#This Row],[Upsell Priorities ]], " ",TEXT(Table1[[#This Row],[Current Upsell $]],"$#,#"))</f>
        <v>Premium   $</v>
      </c>
      <c r="T1123">
        <f>COUNTIF(Table1[Sales Month],Table1[[#This Row],[Sales Month]])</f>
        <v>175</v>
      </c>
    </row>
    <row r="1124" spans="1:20" x14ac:dyDescent="0.2">
      <c r="A1124">
        <v>100109</v>
      </c>
      <c r="B1124" t="s">
        <v>0</v>
      </c>
      <c r="D1124" s="1"/>
      <c r="E1124" s="1"/>
      <c r="F1124">
        <v>1</v>
      </c>
      <c r="G1124">
        <v>2</v>
      </c>
      <c r="H1124" s="1">
        <v>44044</v>
      </c>
      <c r="I1124" s="1">
        <v>44378</v>
      </c>
      <c r="J1124">
        <v>11</v>
      </c>
      <c r="K1124">
        <v>0</v>
      </c>
      <c r="L1124" s="1">
        <v>44256</v>
      </c>
      <c r="M1124">
        <v>10</v>
      </c>
      <c r="N1124" s="8" cm="1">
        <f t="array" ref="N1124">_xlfn.SWITCH(Table1[[#This Row],[Subscription Type]],"Basic",10,"Premium",10,"Business",25,"Enterprise",27)</f>
        <v>10</v>
      </c>
      <c r="O1124" s="9">
        <f>IF(Table1[[#This Row],[Number of Users]]-Table1[[#This Row],[Licenses Bought]]&lt;0, 0, Table1[[#This Row],[Number of Users]]-Table1[[#This Row],[Licenses Bought]])</f>
        <v>1</v>
      </c>
      <c r="P1124" s="8">
        <f>Table1[[#This Row],[Upsell $ Per Non-Paying User]] * Table1[[#This Row],[Non-Paying Users]]</f>
        <v>10</v>
      </c>
      <c r="Q1124">
        <f>IF(Table1[[#This Row],[Sales Month]]=MAX(Table1[Sales Month]),Table1[[#This Row],[Upsell $ Per Non-Paying User]]*Table1[[#This Row],[Non-Paying Users]],0)</f>
        <v>0</v>
      </c>
      <c r="R1124" t="str" cm="1">
        <f t="array" ref="R1124">_xlfn.IFS(Table1[[#This Row],[Current Upsell $]]=0," ",Table1[[#This Row],[Current Upsell $]]&gt;=400,"High",Table1[[#This Row],[Current Upsell $]]&gt;=100,"Medium",Table1[[#This Row],[Current Upsell $]]&lt;100,"Low")</f>
        <v xml:space="preserve"> </v>
      </c>
      <c r="S1124" t="str">
        <f>_xlfn.CONCAT(Table1[[#This Row],[Subscription Type]]," ",Table1[[#This Row],[Upsell Priorities ]], " ",TEXT(Table1[[#This Row],[Current Upsell $]],"$#,#"))</f>
        <v>Premium   $</v>
      </c>
      <c r="T1124">
        <f>COUNTIF(Table1[Sales Month],Table1[[#This Row],[Sales Month]])</f>
        <v>194</v>
      </c>
    </row>
    <row r="1125" spans="1:20" x14ac:dyDescent="0.2">
      <c r="A1125">
        <v>100109</v>
      </c>
      <c r="B1125" t="s">
        <v>0</v>
      </c>
      <c r="D1125" s="1"/>
      <c r="E1125" s="1"/>
      <c r="F1125">
        <v>1</v>
      </c>
      <c r="G1125">
        <v>2</v>
      </c>
      <c r="H1125" s="1">
        <v>44044</v>
      </c>
      <c r="I1125" s="1">
        <v>44378</v>
      </c>
      <c r="J1125">
        <v>11</v>
      </c>
      <c r="K1125">
        <v>0</v>
      </c>
      <c r="L1125" s="1">
        <v>44287</v>
      </c>
      <c r="M1125">
        <v>10</v>
      </c>
      <c r="N1125" s="8" cm="1">
        <f t="array" ref="N1125">_xlfn.SWITCH(Table1[[#This Row],[Subscription Type]],"Basic",10,"Premium",10,"Business",25,"Enterprise",27)</f>
        <v>10</v>
      </c>
      <c r="O1125" s="9">
        <f>IF(Table1[[#This Row],[Number of Users]]-Table1[[#This Row],[Licenses Bought]]&lt;0, 0, Table1[[#This Row],[Number of Users]]-Table1[[#This Row],[Licenses Bought]])</f>
        <v>1</v>
      </c>
      <c r="P1125" s="8">
        <f>Table1[[#This Row],[Upsell $ Per Non-Paying User]] * Table1[[#This Row],[Non-Paying Users]]</f>
        <v>10</v>
      </c>
      <c r="Q1125">
        <f>IF(Table1[[#This Row],[Sales Month]]=MAX(Table1[Sales Month]),Table1[[#This Row],[Upsell $ Per Non-Paying User]]*Table1[[#This Row],[Non-Paying Users]],0)</f>
        <v>0</v>
      </c>
      <c r="R1125" t="str" cm="1">
        <f t="array" ref="R1125">_xlfn.IFS(Table1[[#This Row],[Current Upsell $]]=0," ",Table1[[#This Row],[Current Upsell $]]&gt;=400,"High",Table1[[#This Row],[Current Upsell $]]&gt;=100,"Medium",Table1[[#This Row],[Current Upsell $]]&lt;100,"Low")</f>
        <v xml:space="preserve"> </v>
      </c>
      <c r="S1125" t="str">
        <f>_xlfn.CONCAT(Table1[[#This Row],[Subscription Type]]," ",Table1[[#This Row],[Upsell Priorities ]], " ",TEXT(Table1[[#This Row],[Current Upsell $]],"$#,#"))</f>
        <v>Premium   $</v>
      </c>
      <c r="T1125">
        <f>COUNTIF(Table1[Sales Month],Table1[[#This Row],[Sales Month]])</f>
        <v>208</v>
      </c>
    </row>
    <row r="1126" spans="1:20" x14ac:dyDescent="0.2">
      <c r="A1126">
        <v>100109</v>
      </c>
      <c r="B1126" t="s">
        <v>0</v>
      </c>
      <c r="D1126" s="1"/>
      <c r="E1126" s="1"/>
      <c r="F1126">
        <v>1</v>
      </c>
      <c r="G1126">
        <v>2</v>
      </c>
      <c r="H1126" s="1">
        <v>44044</v>
      </c>
      <c r="I1126" s="1">
        <v>44378</v>
      </c>
      <c r="J1126">
        <v>11</v>
      </c>
      <c r="K1126">
        <v>0</v>
      </c>
      <c r="L1126" s="1">
        <v>44317</v>
      </c>
      <c r="M1126">
        <v>10</v>
      </c>
      <c r="N1126" s="8" cm="1">
        <f t="array" ref="N1126">_xlfn.SWITCH(Table1[[#This Row],[Subscription Type]],"Basic",10,"Premium",10,"Business",25,"Enterprise",27)</f>
        <v>10</v>
      </c>
      <c r="O1126" s="9">
        <f>IF(Table1[[#This Row],[Number of Users]]-Table1[[#This Row],[Licenses Bought]]&lt;0, 0, Table1[[#This Row],[Number of Users]]-Table1[[#This Row],[Licenses Bought]])</f>
        <v>1</v>
      </c>
      <c r="P1126" s="8">
        <f>Table1[[#This Row],[Upsell $ Per Non-Paying User]] * Table1[[#This Row],[Non-Paying Users]]</f>
        <v>10</v>
      </c>
      <c r="Q1126">
        <f>IF(Table1[[#This Row],[Sales Month]]=MAX(Table1[Sales Month]),Table1[[#This Row],[Upsell $ Per Non-Paying User]]*Table1[[#This Row],[Non-Paying Users]],0)</f>
        <v>0</v>
      </c>
      <c r="R1126" t="str" cm="1">
        <f t="array" ref="R1126">_xlfn.IFS(Table1[[#This Row],[Current Upsell $]]=0," ",Table1[[#This Row],[Current Upsell $]]&gt;=400,"High",Table1[[#This Row],[Current Upsell $]]&gt;=100,"Medium",Table1[[#This Row],[Current Upsell $]]&lt;100,"Low")</f>
        <v xml:space="preserve"> </v>
      </c>
      <c r="S1126" t="str">
        <f>_xlfn.CONCAT(Table1[[#This Row],[Subscription Type]]," ",Table1[[#This Row],[Upsell Priorities ]], " ",TEXT(Table1[[#This Row],[Current Upsell $]],"$#,#"))</f>
        <v>Premium   $</v>
      </c>
      <c r="T1126">
        <f>COUNTIF(Table1[Sales Month],Table1[[#This Row],[Sales Month]])</f>
        <v>249</v>
      </c>
    </row>
    <row r="1127" spans="1:20" x14ac:dyDescent="0.2">
      <c r="A1127">
        <v>100109</v>
      </c>
      <c r="B1127" t="s">
        <v>0</v>
      </c>
      <c r="D1127" s="1"/>
      <c r="E1127" s="1"/>
      <c r="F1127">
        <v>1</v>
      </c>
      <c r="G1127">
        <v>2</v>
      </c>
      <c r="H1127" s="1">
        <v>44044</v>
      </c>
      <c r="I1127" s="1">
        <v>44378</v>
      </c>
      <c r="J1127">
        <v>11</v>
      </c>
      <c r="K1127">
        <v>0</v>
      </c>
      <c r="L1127" s="1">
        <v>44348</v>
      </c>
      <c r="M1127">
        <v>10</v>
      </c>
      <c r="N1127" s="8" cm="1">
        <f t="array" ref="N1127">_xlfn.SWITCH(Table1[[#This Row],[Subscription Type]],"Basic",10,"Premium",10,"Business",25,"Enterprise",27)</f>
        <v>10</v>
      </c>
      <c r="O1127" s="9">
        <f>IF(Table1[[#This Row],[Number of Users]]-Table1[[#This Row],[Licenses Bought]]&lt;0, 0, Table1[[#This Row],[Number of Users]]-Table1[[#This Row],[Licenses Bought]])</f>
        <v>1</v>
      </c>
      <c r="P1127" s="8">
        <f>Table1[[#This Row],[Upsell $ Per Non-Paying User]] * Table1[[#This Row],[Non-Paying Users]]</f>
        <v>10</v>
      </c>
      <c r="Q1127">
        <f>IF(Table1[[#This Row],[Sales Month]]=MAX(Table1[Sales Month]),Table1[[#This Row],[Upsell $ Per Non-Paying User]]*Table1[[#This Row],[Non-Paying Users]],0)</f>
        <v>10</v>
      </c>
      <c r="R1127" t="str" cm="1">
        <f t="array" ref="R1127">_xlfn.IFS(Table1[[#This Row],[Current Upsell $]]=0," ",Table1[[#This Row],[Current Upsell $]]&gt;=400,"High",Table1[[#This Row],[Current Upsell $]]&gt;=100,"Medium",Table1[[#This Row],[Current Upsell $]]&lt;100,"Low")</f>
        <v>Low</v>
      </c>
      <c r="S1127" t="str">
        <f>_xlfn.CONCAT(Table1[[#This Row],[Subscription Type]]," ",Table1[[#This Row],[Upsell Priorities ]], " ",TEXT(Table1[[#This Row],[Current Upsell $]],"$#,#"))</f>
        <v>Premium Low $10</v>
      </c>
      <c r="T1127">
        <f>COUNTIF(Table1[Sales Month],Table1[[#This Row],[Sales Month]])</f>
        <v>307</v>
      </c>
    </row>
    <row r="1128" spans="1:20" x14ac:dyDescent="0.2">
      <c r="A1128">
        <v>100110</v>
      </c>
      <c r="B1128" t="s">
        <v>3</v>
      </c>
      <c r="D1128" s="1"/>
      <c r="E1128" s="1"/>
      <c r="F1128">
        <v>0</v>
      </c>
      <c r="G1128">
        <v>74</v>
      </c>
      <c r="H1128" s="1">
        <v>44075</v>
      </c>
      <c r="I1128" s="1">
        <v>44378</v>
      </c>
      <c r="J1128">
        <v>10</v>
      </c>
      <c r="K1128">
        <v>0</v>
      </c>
      <c r="L1128" s="1">
        <v>44075</v>
      </c>
      <c r="M1128">
        <v>0</v>
      </c>
      <c r="N1128" s="8" cm="1">
        <f t="array" ref="N1128">_xlfn.SWITCH(Table1[[#This Row],[Subscription Type]],"Basic",10,"Premium",10,"Business",25,"Enterprise",27)</f>
        <v>10</v>
      </c>
      <c r="O1128" s="9">
        <f>IF(Table1[[#This Row],[Number of Users]]-Table1[[#This Row],[Licenses Bought]]&lt;0, 0, Table1[[#This Row],[Number of Users]]-Table1[[#This Row],[Licenses Bought]])</f>
        <v>74</v>
      </c>
      <c r="P1128" s="8">
        <f>Table1[[#This Row],[Upsell $ Per Non-Paying User]] * Table1[[#This Row],[Non-Paying Users]]</f>
        <v>740</v>
      </c>
      <c r="Q1128">
        <f>IF(Table1[[#This Row],[Sales Month]]=MAX(Table1[Sales Month]),Table1[[#This Row],[Upsell $ Per Non-Paying User]]*Table1[[#This Row],[Non-Paying Users]],0)</f>
        <v>0</v>
      </c>
      <c r="R1128" t="str" cm="1">
        <f t="array" ref="R1128">_xlfn.IFS(Table1[[#This Row],[Current Upsell $]]=0," ",Table1[[#This Row],[Current Upsell $]]&gt;=400,"High",Table1[[#This Row],[Current Upsell $]]&gt;=100,"Medium",Table1[[#This Row],[Current Upsell $]]&lt;100,"Low")</f>
        <v xml:space="preserve"> </v>
      </c>
      <c r="S1128" t="str">
        <f>_xlfn.CONCAT(Table1[[#This Row],[Subscription Type]]," ",Table1[[#This Row],[Upsell Priorities ]], " ",TEXT(Table1[[#This Row],[Current Upsell $]],"$#,#"))</f>
        <v>Basic   $</v>
      </c>
      <c r="T1128">
        <f>COUNTIF(Table1[Sales Month],Table1[[#This Row],[Sales Month]])</f>
        <v>137</v>
      </c>
    </row>
    <row r="1129" spans="1:20" x14ac:dyDescent="0.2">
      <c r="A1129">
        <v>100110</v>
      </c>
      <c r="B1129" t="s">
        <v>0</v>
      </c>
      <c r="D1129" s="1"/>
      <c r="E1129" s="1"/>
      <c r="F1129">
        <v>16</v>
      </c>
      <c r="G1129">
        <v>75</v>
      </c>
      <c r="H1129" s="1">
        <v>44075</v>
      </c>
      <c r="I1129" s="1">
        <v>44378</v>
      </c>
      <c r="J1129">
        <v>10</v>
      </c>
      <c r="K1129">
        <v>0</v>
      </c>
      <c r="L1129" s="1">
        <v>44105</v>
      </c>
      <c r="M1129">
        <v>160</v>
      </c>
      <c r="N1129" s="8" cm="1">
        <f t="array" ref="N1129">_xlfn.SWITCH(Table1[[#This Row],[Subscription Type]],"Basic",10,"Premium",10,"Business",25,"Enterprise",27)</f>
        <v>10</v>
      </c>
      <c r="O1129" s="9">
        <f>IF(Table1[[#This Row],[Number of Users]]-Table1[[#This Row],[Licenses Bought]]&lt;0, 0, Table1[[#This Row],[Number of Users]]-Table1[[#This Row],[Licenses Bought]])</f>
        <v>59</v>
      </c>
      <c r="P1129" s="8">
        <f>Table1[[#This Row],[Upsell $ Per Non-Paying User]] * Table1[[#This Row],[Non-Paying Users]]</f>
        <v>590</v>
      </c>
      <c r="Q1129">
        <f>IF(Table1[[#This Row],[Sales Month]]=MAX(Table1[Sales Month]),Table1[[#This Row],[Upsell $ Per Non-Paying User]]*Table1[[#This Row],[Non-Paying Users]],0)</f>
        <v>0</v>
      </c>
      <c r="R1129" t="str" cm="1">
        <f t="array" ref="R1129">_xlfn.IFS(Table1[[#This Row],[Current Upsell $]]=0," ",Table1[[#This Row],[Current Upsell $]]&gt;=400,"High",Table1[[#This Row],[Current Upsell $]]&gt;=100,"Medium",Table1[[#This Row],[Current Upsell $]]&lt;100,"Low")</f>
        <v xml:space="preserve"> </v>
      </c>
      <c r="S1129" t="str">
        <f>_xlfn.CONCAT(Table1[[#This Row],[Subscription Type]]," ",Table1[[#This Row],[Upsell Priorities ]], " ",TEXT(Table1[[#This Row],[Current Upsell $]],"$#,#"))</f>
        <v>Premium   $</v>
      </c>
      <c r="T1129">
        <f>COUNTIF(Table1[Sales Month],Table1[[#This Row],[Sales Month]])</f>
        <v>147</v>
      </c>
    </row>
    <row r="1130" spans="1:20" x14ac:dyDescent="0.2">
      <c r="A1130">
        <v>100110</v>
      </c>
      <c r="B1130" t="s">
        <v>0</v>
      </c>
      <c r="D1130" s="1"/>
      <c r="E1130" s="1"/>
      <c r="F1130">
        <v>54</v>
      </c>
      <c r="G1130">
        <v>66</v>
      </c>
      <c r="H1130" s="1">
        <v>44075</v>
      </c>
      <c r="I1130" s="1">
        <v>44378</v>
      </c>
      <c r="J1130">
        <v>10</v>
      </c>
      <c r="K1130">
        <v>0</v>
      </c>
      <c r="L1130" s="1">
        <v>44136</v>
      </c>
      <c r="M1130">
        <v>540</v>
      </c>
      <c r="N1130" s="8" cm="1">
        <f t="array" ref="N1130">_xlfn.SWITCH(Table1[[#This Row],[Subscription Type]],"Basic",10,"Premium",10,"Business",25,"Enterprise",27)</f>
        <v>10</v>
      </c>
      <c r="O1130" s="9">
        <f>IF(Table1[[#This Row],[Number of Users]]-Table1[[#This Row],[Licenses Bought]]&lt;0, 0, Table1[[#This Row],[Number of Users]]-Table1[[#This Row],[Licenses Bought]])</f>
        <v>12</v>
      </c>
      <c r="P1130" s="8">
        <f>Table1[[#This Row],[Upsell $ Per Non-Paying User]] * Table1[[#This Row],[Non-Paying Users]]</f>
        <v>120</v>
      </c>
      <c r="Q1130">
        <f>IF(Table1[[#This Row],[Sales Month]]=MAX(Table1[Sales Month]),Table1[[#This Row],[Upsell $ Per Non-Paying User]]*Table1[[#This Row],[Non-Paying Users]],0)</f>
        <v>0</v>
      </c>
      <c r="R1130" t="str" cm="1">
        <f t="array" ref="R1130">_xlfn.IFS(Table1[[#This Row],[Current Upsell $]]=0," ",Table1[[#This Row],[Current Upsell $]]&gt;=400,"High",Table1[[#This Row],[Current Upsell $]]&gt;=100,"Medium",Table1[[#This Row],[Current Upsell $]]&lt;100,"Low")</f>
        <v xml:space="preserve"> </v>
      </c>
      <c r="S1130" t="str">
        <f>_xlfn.CONCAT(Table1[[#This Row],[Subscription Type]]," ",Table1[[#This Row],[Upsell Priorities ]], " ",TEXT(Table1[[#This Row],[Current Upsell $]],"$#,#"))</f>
        <v>Premium   $</v>
      </c>
      <c r="T1130">
        <f>COUNTIF(Table1[Sales Month],Table1[[#This Row],[Sales Month]])</f>
        <v>146</v>
      </c>
    </row>
    <row r="1131" spans="1:20" x14ac:dyDescent="0.2">
      <c r="A1131">
        <v>100110</v>
      </c>
      <c r="B1131" t="s">
        <v>0</v>
      </c>
      <c r="D1131" s="1"/>
      <c r="E1131" s="1"/>
      <c r="F1131">
        <v>62</v>
      </c>
      <c r="G1131">
        <v>72</v>
      </c>
      <c r="H1131" s="1">
        <v>44075</v>
      </c>
      <c r="I1131" s="1">
        <v>44378</v>
      </c>
      <c r="J1131">
        <v>10</v>
      </c>
      <c r="K1131">
        <v>0</v>
      </c>
      <c r="L1131" s="1">
        <v>44166</v>
      </c>
      <c r="M1131">
        <v>620</v>
      </c>
      <c r="N1131" s="8" cm="1">
        <f t="array" ref="N1131">_xlfn.SWITCH(Table1[[#This Row],[Subscription Type]],"Basic",10,"Premium",10,"Business",25,"Enterprise",27)</f>
        <v>10</v>
      </c>
      <c r="O1131" s="9">
        <f>IF(Table1[[#This Row],[Number of Users]]-Table1[[#This Row],[Licenses Bought]]&lt;0, 0, Table1[[#This Row],[Number of Users]]-Table1[[#This Row],[Licenses Bought]])</f>
        <v>10</v>
      </c>
      <c r="P1131" s="8">
        <f>Table1[[#This Row],[Upsell $ Per Non-Paying User]] * Table1[[#This Row],[Non-Paying Users]]</f>
        <v>100</v>
      </c>
      <c r="Q1131">
        <f>IF(Table1[[#This Row],[Sales Month]]=MAX(Table1[Sales Month]),Table1[[#This Row],[Upsell $ Per Non-Paying User]]*Table1[[#This Row],[Non-Paying Users]],0)</f>
        <v>0</v>
      </c>
      <c r="R1131" t="str" cm="1">
        <f t="array" ref="R1131">_xlfn.IFS(Table1[[#This Row],[Current Upsell $]]=0," ",Table1[[#This Row],[Current Upsell $]]&gt;=400,"High",Table1[[#This Row],[Current Upsell $]]&gt;=100,"Medium",Table1[[#This Row],[Current Upsell $]]&lt;100,"Low")</f>
        <v xml:space="preserve"> </v>
      </c>
      <c r="S1131" t="str">
        <f>_xlfn.CONCAT(Table1[[#This Row],[Subscription Type]]," ",Table1[[#This Row],[Upsell Priorities ]], " ",TEXT(Table1[[#This Row],[Current Upsell $]],"$#,#"))</f>
        <v>Premium   $</v>
      </c>
      <c r="T1131">
        <f>COUNTIF(Table1[Sales Month],Table1[[#This Row],[Sales Month]])</f>
        <v>153</v>
      </c>
    </row>
    <row r="1132" spans="1:20" x14ac:dyDescent="0.2">
      <c r="A1132">
        <v>100110</v>
      </c>
      <c r="B1132" t="s">
        <v>0</v>
      </c>
      <c r="D1132" s="1"/>
      <c r="E1132" s="1"/>
      <c r="F1132">
        <v>62</v>
      </c>
      <c r="G1132">
        <v>69</v>
      </c>
      <c r="H1132" s="1">
        <v>44075</v>
      </c>
      <c r="I1132" s="1">
        <v>44378</v>
      </c>
      <c r="J1132">
        <v>10</v>
      </c>
      <c r="K1132">
        <v>0</v>
      </c>
      <c r="L1132" s="1">
        <v>44197</v>
      </c>
      <c r="M1132">
        <v>620</v>
      </c>
      <c r="N1132" s="8" cm="1">
        <f t="array" ref="N1132">_xlfn.SWITCH(Table1[[#This Row],[Subscription Type]],"Basic",10,"Premium",10,"Business",25,"Enterprise",27)</f>
        <v>10</v>
      </c>
      <c r="O1132" s="9">
        <f>IF(Table1[[#This Row],[Number of Users]]-Table1[[#This Row],[Licenses Bought]]&lt;0, 0, Table1[[#This Row],[Number of Users]]-Table1[[#This Row],[Licenses Bought]])</f>
        <v>7</v>
      </c>
      <c r="P1132" s="8">
        <f>Table1[[#This Row],[Upsell $ Per Non-Paying User]] * Table1[[#This Row],[Non-Paying Users]]</f>
        <v>70</v>
      </c>
      <c r="Q1132">
        <f>IF(Table1[[#This Row],[Sales Month]]=MAX(Table1[Sales Month]),Table1[[#This Row],[Upsell $ Per Non-Paying User]]*Table1[[#This Row],[Non-Paying Users]],0)</f>
        <v>0</v>
      </c>
      <c r="R1132" t="str" cm="1">
        <f t="array" ref="R1132">_xlfn.IFS(Table1[[#This Row],[Current Upsell $]]=0," ",Table1[[#This Row],[Current Upsell $]]&gt;=400,"High",Table1[[#This Row],[Current Upsell $]]&gt;=100,"Medium",Table1[[#This Row],[Current Upsell $]]&lt;100,"Low")</f>
        <v xml:space="preserve"> </v>
      </c>
      <c r="S1132" t="str">
        <f>_xlfn.CONCAT(Table1[[#This Row],[Subscription Type]]," ",Table1[[#This Row],[Upsell Priorities ]], " ",TEXT(Table1[[#This Row],[Current Upsell $]],"$#,#"))</f>
        <v>Premium   $</v>
      </c>
      <c r="T1132">
        <f>COUNTIF(Table1[Sales Month],Table1[[#This Row],[Sales Month]])</f>
        <v>158</v>
      </c>
    </row>
    <row r="1133" spans="1:20" x14ac:dyDescent="0.2">
      <c r="A1133">
        <v>100110</v>
      </c>
      <c r="B1133" t="s">
        <v>0</v>
      </c>
      <c r="D1133" s="1"/>
      <c r="E1133" s="1"/>
      <c r="F1133">
        <v>62</v>
      </c>
      <c r="G1133">
        <v>64</v>
      </c>
      <c r="H1133" s="1">
        <v>44075</v>
      </c>
      <c r="I1133" s="1">
        <v>44378</v>
      </c>
      <c r="J1133">
        <v>10</v>
      </c>
      <c r="K1133">
        <v>0</v>
      </c>
      <c r="L1133" s="1">
        <v>44228</v>
      </c>
      <c r="M1133">
        <v>620</v>
      </c>
      <c r="N1133" s="8" cm="1">
        <f t="array" ref="N1133">_xlfn.SWITCH(Table1[[#This Row],[Subscription Type]],"Basic",10,"Premium",10,"Business",25,"Enterprise",27)</f>
        <v>10</v>
      </c>
      <c r="O1133" s="9">
        <f>IF(Table1[[#This Row],[Number of Users]]-Table1[[#This Row],[Licenses Bought]]&lt;0, 0, Table1[[#This Row],[Number of Users]]-Table1[[#This Row],[Licenses Bought]])</f>
        <v>2</v>
      </c>
      <c r="P1133" s="8">
        <f>Table1[[#This Row],[Upsell $ Per Non-Paying User]] * Table1[[#This Row],[Non-Paying Users]]</f>
        <v>20</v>
      </c>
      <c r="Q1133">
        <f>IF(Table1[[#This Row],[Sales Month]]=MAX(Table1[Sales Month]),Table1[[#This Row],[Upsell $ Per Non-Paying User]]*Table1[[#This Row],[Non-Paying Users]],0)</f>
        <v>0</v>
      </c>
      <c r="R1133" t="str" cm="1">
        <f t="array" ref="R1133">_xlfn.IFS(Table1[[#This Row],[Current Upsell $]]=0," ",Table1[[#This Row],[Current Upsell $]]&gt;=400,"High",Table1[[#This Row],[Current Upsell $]]&gt;=100,"Medium",Table1[[#This Row],[Current Upsell $]]&lt;100,"Low")</f>
        <v xml:space="preserve"> </v>
      </c>
      <c r="S1133" t="str">
        <f>_xlfn.CONCAT(Table1[[#This Row],[Subscription Type]]," ",Table1[[#This Row],[Upsell Priorities ]], " ",TEXT(Table1[[#This Row],[Current Upsell $]],"$#,#"))</f>
        <v>Premium   $</v>
      </c>
      <c r="T1133">
        <f>COUNTIF(Table1[Sales Month],Table1[[#This Row],[Sales Month]])</f>
        <v>175</v>
      </c>
    </row>
    <row r="1134" spans="1:20" x14ac:dyDescent="0.2">
      <c r="A1134">
        <v>100110</v>
      </c>
      <c r="B1134" t="s">
        <v>0</v>
      </c>
      <c r="D1134" s="1"/>
      <c r="E1134" s="1"/>
      <c r="F1134">
        <v>62</v>
      </c>
      <c r="G1134">
        <v>69</v>
      </c>
      <c r="H1134" s="1">
        <v>44075</v>
      </c>
      <c r="I1134" s="1">
        <v>44378</v>
      </c>
      <c r="J1134">
        <v>10</v>
      </c>
      <c r="K1134">
        <v>0</v>
      </c>
      <c r="L1134" s="1">
        <v>44256</v>
      </c>
      <c r="M1134">
        <v>620</v>
      </c>
      <c r="N1134" s="8" cm="1">
        <f t="array" ref="N1134">_xlfn.SWITCH(Table1[[#This Row],[Subscription Type]],"Basic",10,"Premium",10,"Business",25,"Enterprise",27)</f>
        <v>10</v>
      </c>
      <c r="O1134" s="9">
        <f>IF(Table1[[#This Row],[Number of Users]]-Table1[[#This Row],[Licenses Bought]]&lt;0, 0, Table1[[#This Row],[Number of Users]]-Table1[[#This Row],[Licenses Bought]])</f>
        <v>7</v>
      </c>
      <c r="P1134" s="8">
        <f>Table1[[#This Row],[Upsell $ Per Non-Paying User]] * Table1[[#This Row],[Non-Paying Users]]</f>
        <v>70</v>
      </c>
      <c r="Q1134">
        <f>IF(Table1[[#This Row],[Sales Month]]=MAX(Table1[Sales Month]),Table1[[#This Row],[Upsell $ Per Non-Paying User]]*Table1[[#This Row],[Non-Paying Users]],0)</f>
        <v>0</v>
      </c>
      <c r="R1134" t="str" cm="1">
        <f t="array" ref="R1134">_xlfn.IFS(Table1[[#This Row],[Current Upsell $]]=0," ",Table1[[#This Row],[Current Upsell $]]&gt;=400,"High",Table1[[#This Row],[Current Upsell $]]&gt;=100,"Medium",Table1[[#This Row],[Current Upsell $]]&lt;100,"Low")</f>
        <v xml:space="preserve"> </v>
      </c>
      <c r="S1134" t="str">
        <f>_xlfn.CONCAT(Table1[[#This Row],[Subscription Type]]," ",Table1[[#This Row],[Upsell Priorities ]], " ",TEXT(Table1[[#This Row],[Current Upsell $]],"$#,#"))</f>
        <v>Premium   $</v>
      </c>
      <c r="T1134">
        <f>COUNTIF(Table1[Sales Month],Table1[[#This Row],[Sales Month]])</f>
        <v>194</v>
      </c>
    </row>
    <row r="1135" spans="1:20" x14ac:dyDescent="0.2">
      <c r="A1135">
        <v>100110</v>
      </c>
      <c r="B1135" t="s">
        <v>0</v>
      </c>
      <c r="D1135" s="1"/>
      <c r="E1135" s="1"/>
      <c r="F1135">
        <v>62</v>
      </c>
      <c r="G1135">
        <v>84</v>
      </c>
      <c r="H1135" s="1">
        <v>44075</v>
      </c>
      <c r="I1135" s="1">
        <v>44378</v>
      </c>
      <c r="J1135">
        <v>10</v>
      </c>
      <c r="K1135">
        <v>0</v>
      </c>
      <c r="L1135" s="1">
        <v>44287</v>
      </c>
      <c r="M1135">
        <v>620</v>
      </c>
      <c r="N1135" s="8" cm="1">
        <f t="array" ref="N1135">_xlfn.SWITCH(Table1[[#This Row],[Subscription Type]],"Basic",10,"Premium",10,"Business",25,"Enterprise",27)</f>
        <v>10</v>
      </c>
      <c r="O1135" s="9">
        <f>IF(Table1[[#This Row],[Number of Users]]-Table1[[#This Row],[Licenses Bought]]&lt;0, 0, Table1[[#This Row],[Number of Users]]-Table1[[#This Row],[Licenses Bought]])</f>
        <v>22</v>
      </c>
      <c r="P1135" s="8">
        <f>Table1[[#This Row],[Upsell $ Per Non-Paying User]] * Table1[[#This Row],[Non-Paying Users]]</f>
        <v>220</v>
      </c>
      <c r="Q1135">
        <f>IF(Table1[[#This Row],[Sales Month]]=MAX(Table1[Sales Month]),Table1[[#This Row],[Upsell $ Per Non-Paying User]]*Table1[[#This Row],[Non-Paying Users]],0)</f>
        <v>0</v>
      </c>
      <c r="R1135" t="str" cm="1">
        <f t="array" ref="R1135">_xlfn.IFS(Table1[[#This Row],[Current Upsell $]]=0," ",Table1[[#This Row],[Current Upsell $]]&gt;=400,"High",Table1[[#This Row],[Current Upsell $]]&gt;=100,"Medium",Table1[[#This Row],[Current Upsell $]]&lt;100,"Low")</f>
        <v xml:space="preserve"> </v>
      </c>
      <c r="S1135" t="str">
        <f>_xlfn.CONCAT(Table1[[#This Row],[Subscription Type]]," ",Table1[[#This Row],[Upsell Priorities ]], " ",TEXT(Table1[[#This Row],[Current Upsell $]],"$#,#"))</f>
        <v>Premium   $</v>
      </c>
      <c r="T1135">
        <f>COUNTIF(Table1[Sales Month],Table1[[#This Row],[Sales Month]])</f>
        <v>208</v>
      </c>
    </row>
    <row r="1136" spans="1:20" x14ac:dyDescent="0.2">
      <c r="A1136">
        <v>100110</v>
      </c>
      <c r="B1136" t="s">
        <v>0</v>
      </c>
      <c r="D1136" s="1"/>
      <c r="E1136" s="1"/>
      <c r="F1136">
        <v>62</v>
      </c>
      <c r="G1136">
        <v>67</v>
      </c>
      <c r="H1136" s="1">
        <v>44075</v>
      </c>
      <c r="I1136" s="1">
        <v>44378</v>
      </c>
      <c r="J1136">
        <v>10</v>
      </c>
      <c r="K1136">
        <v>0</v>
      </c>
      <c r="L1136" s="1">
        <v>44317</v>
      </c>
      <c r="M1136">
        <v>620</v>
      </c>
      <c r="N1136" s="8" cm="1">
        <f t="array" ref="N1136">_xlfn.SWITCH(Table1[[#This Row],[Subscription Type]],"Basic",10,"Premium",10,"Business",25,"Enterprise",27)</f>
        <v>10</v>
      </c>
      <c r="O1136" s="9">
        <f>IF(Table1[[#This Row],[Number of Users]]-Table1[[#This Row],[Licenses Bought]]&lt;0, 0, Table1[[#This Row],[Number of Users]]-Table1[[#This Row],[Licenses Bought]])</f>
        <v>5</v>
      </c>
      <c r="P1136" s="8">
        <f>Table1[[#This Row],[Upsell $ Per Non-Paying User]] * Table1[[#This Row],[Non-Paying Users]]</f>
        <v>50</v>
      </c>
      <c r="Q1136">
        <f>IF(Table1[[#This Row],[Sales Month]]=MAX(Table1[Sales Month]),Table1[[#This Row],[Upsell $ Per Non-Paying User]]*Table1[[#This Row],[Non-Paying Users]],0)</f>
        <v>0</v>
      </c>
      <c r="R1136" t="str" cm="1">
        <f t="array" ref="R1136">_xlfn.IFS(Table1[[#This Row],[Current Upsell $]]=0," ",Table1[[#This Row],[Current Upsell $]]&gt;=400,"High",Table1[[#This Row],[Current Upsell $]]&gt;=100,"Medium",Table1[[#This Row],[Current Upsell $]]&lt;100,"Low")</f>
        <v xml:space="preserve"> </v>
      </c>
      <c r="S1136" t="str">
        <f>_xlfn.CONCAT(Table1[[#This Row],[Subscription Type]]," ",Table1[[#This Row],[Upsell Priorities ]], " ",TEXT(Table1[[#This Row],[Current Upsell $]],"$#,#"))</f>
        <v>Premium   $</v>
      </c>
      <c r="T1136">
        <f>COUNTIF(Table1[Sales Month],Table1[[#This Row],[Sales Month]])</f>
        <v>249</v>
      </c>
    </row>
    <row r="1137" spans="1:20" x14ac:dyDescent="0.2">
      <c r="A1137">
        <v>100110</v>
      </c>
      <c r="B1137" t="s">
        <v>0</v>
      </c>
      <c r="D1137" s="1"/>
      <c r="E1137" s="1"/>
      <c r="F1137">
        <v>62</v>
      </c>
      <c r="G1137">
        <v>82</v>
      </c>
      <c r="H1137" s="1">
        <v>44075</v>
      </c>
      <c r="I1137" s="1">
        <v>44378</v>
      </c>
      <c r="J1137">
        <v>10</v>
      </c>
      <c r="K1137">
        <v>0</v>
      </c>
      <c r="L1137" s="1">
        <v>44348</v>
      </c>
      <c r="M1137">
        <v>620</v>
      </c>
      <c r="N1137" s="8" cm="1">
        <f t="array" ref="N1137">_xlfn.SWITCH(Table1[[#This Row],[Subscription Type]],"Basic",10,"Premium",10,"Business",25,"Enterprise",27)</f>
        <v>10</v>
      </c>
      <c r="O1137" s="9">
        <f>IF(Table1[[#This Row],[Number of Users]]-Table1[[#This Row],[Licenses Bought]]&lt;0, 0, Table1[[#This Row],[Number of Users]]-Table1[[#This Row],[Licenses Bought]])</f>
        <v>20</v>
      </c>
      <c r="P1137" s="8">
        <f>Table1[[#This Row],[Upsell $ Per Non-Paying User]] * Table1[[#This Row],[Non-Paying Users]]</f>
        <v>200</v>
      </c>
      <c r="Q1137">
        <f>IF(Table1[[#This Row],[Sales Month]]=MAX(Table1[Sales Month]),Table1[[#This Row],[Upsell $ Per Non-Paying User]]*Table1[[#This Row],[Non-Paying Users]],0)</f>
        <v>200</v>
      </c>
      <c r="R1137" t="str" cm="1">
        <f t="array" ref="R1137">_xlfn.IFS(Table1[[#This Row],[Current Upsell $]]=0," ",Table1[[#This Row],[Current Upsell $]]&gt;=400,"High",Table1[[#This Row],[Current Upsell $]]&gt;=100,"Medium",Table1[[#This Row],[Current Upsell $]]&lt;100,"Low")</f>
        <v>Medium</v>
      </c>
      <c r="S1137" t="str">
        <f>_xlfn.CONCAT(Table1[[#This Row],[Subscription Type]]," ",Table1[[#This Row],[Upsell Priorities ]], " ",TEXT(Table1[[#This Row],[Current Upsell $]],"$#,#"))</f>
        <v>Premium Medium $200</v>
      </c>
      <c r="T1137">
        <f>COUNTIF(Table1[Sales Month],Table1[[#This Row],[Sales Month]])</f>
        <v>307</v>
      </c>
    </row>
    <row r="1138" spans="1:20" x14ac:dyDescent="0.2">
      <c r="A1138">
        <v>100111</v>
      </c>
      <c r="B1138" t="s">
        <v>3</v>
      </c>
      <c r="D1138" s="1"/>
      <c r="E1138" s="1"/>
      <c r="F1138">
        <v>0</v>
      </c>
      <c r="G1138">
        <v>73</v>
      </c>
      <c r="H1138" s="1">
        <v>44075</v>
      </c>
      <c r="I1138" s="1">
        <v>44378</v>
      </c>
      <c r="J1138">
        <v>10</v>
      </c>
      <c r="K1138">
        <v>0</v>
      </c>
      <c r="L1138" s="1">
        <v>44075</v>
      </c>
      <c r="M1138">
        <v>0</v>
      </c>
      <c r="N1138" s="8" cm="1">
        <f t="array" ref="N1138">_xlfn.SWITCH(Table1[[#This Row],[Subscription Type]],"Basic",10,"Premium",10,"Business",25,"Enterprise",27)</f>
        <v>10</v>
      </c>
      <c r="O1138" s="9">
        <f>IF(Table1[[#This Row],[Number of Users]]-Table1[[#This Row],[Licenses Bought]]&lt;0, 0, Table1[[#This Row],[Number of Users]]-Table1[[#This Row],[Licenses Bought]])</f>
        <v>73</v>
      </c>
      <c r="P1138" s="8">
        <f>Table1[[#This Row],[Upsell $ Per Non-Paying User]] * Table1[[#This Row],[Non-Paying Users]]</f>
        <v>730</v>
      </c>
      <c r="Q1138">
        <f>IF(Table1[[#This Row],[Sales Month]]=MAX(Table1[Sales Month]),Table1[[#This Row],[Upsell $ Per Non-Paying User]]*Table1[[#This Row],[Non-Paying Users]],0)</f>
        <v>0</v>
      </c>
      <c r="R1138" t="str" cm="1">
        <f t="array" ref="R1138">_xlfn.IFS(Table1[[#This Row],[Current Upsell $]]=0," ",Table1[[#This Row],[Current Upsell $]]&gt;=400,"High",Table1[[#This Row],[Current Upsell $]]&gt;=100,"Medium",Table1[[#This Row],[Current Upsell $]]&lt;100,"Low")</f>
        <v xml:space="preserve"> </v>
      </c>
      <c r="S1138" t="str">
        <f>_xlfn.CONCAT(Table1[[#This Row],[Subscription Type]]," ",Table1[[#This Row],[Upsell Priorities ]], " ",TEXT(Table1[[#This Row],[Current Upsell $]],"$#,#"))</f>
        <v>Basic   $</v>
      </c>
      <c r="T1138">
        <f>COUNTIF(Table1[Sales Month],Table1[[#This Row],[Sales Month]])</f>
        <v>137</v>
      </c>
    </row>
    <row r="1139" spans="1:20" x14ac:dyDescent="0.2">
      <c r="A1139">
        <v>100111</v>
      </c>
      <c r="B1139" t="s">
        <v>1</v>
      </c>
      <c r="D1139" s="1"/>
      <c r="E1139" s="1"/>
      <c r="F1139">
        <v>25</v>
      </c>
      <c r="G1139">
        <v>70</v>
      </c>
      <c r="H1139" s="1">
        <v>44075</v>
      </c>
      <c r="I1139" s="1">
        <v>44378</v>
      </c>
      <c r="J1139">
        <v>10</v>
      </c>
      <c r="K1139">
        <v>0</v>
      </c>
      <c r="L1139" s="1">
        <v>44105</v>
      </c>
      <c r="M1139">
        <v>625</v>
      </c>
      <c r="N1139" s="8" cm="1">
        <f t="array" ref="N1139">_xlfn.SWITCH(Table1[[#This Row],[Subscription Type]],"Basic",10,"Premium",10,"Business",25,"Enterprise",27)</f>
        <v>25</v>
      </c>
      <c r="O1139" s="9">
        <f>IF(Table1[[#This Row],[Number of Users]]-Table1[[#This Row],[Licenses Bought]]&lt;0, 0, Table1[[#This Row],[Number of Users]]-Table1[[#This Row],[Licenses Bought]])</f>
        <v>45</v>
      </c>
      <c r="P1139" s="8">
        <f>Table1[[#This Row],[Upsell $ Per Non-Paying User]] * Table1[[#This Row],[Non-Paying Users]]</f>
        <v>1125</v>
      </c>
      <c r="Q1139">
        <f>IF(Table1[[#This Row],[Sales Month]]=MAX(Table1[Sales Month]),Table1[[#This Row],[Upsell $ Per Non-Paying User]]*Table1[[#This Row],[Non-Paying Users]],0)</f>
        <v>0</v>
      </c>
      <c r="R1139" t="str" cm="1">
        <f t="array" ref="R1139">_xlfn.IFS(Table1[[#This Row],[Current Upsell $]]=0," ",Table1[[#This Row],[Current Upsell $]]&gt;=400,"High",Table1[[#This Row],[Current Upsell $]]&gt;=100,"Medium",Table1[[#This Row],[Current Upsell $]]&lt;100,"Low")</f>
        <v xml:space="preserve"> </v>
      </c>
      <c r="S1139" t="str">
        <f>_xlfn.CONCAT(Table1[[#This Row],[Subscription Type]]," ",Table1[[#This Row],[Upsell Priorities ]], " ",TEXT(Table1[[#This Row],[Current Upsell $]],"$#,#"))</f>
        <v>Business   $</v>
      </c>
      <c r="T1139">
        <f>COUNTIF(Table1[Sales Month],Table1[[#This Row],[Sales Month]])</f>
        <v>147</v>
      </c>
    </row>
    <row r="1140" spans="1:20" x14ac:dyDescent="0.2">
      <c r="A1140">
        <v>100111</v>
      </c>
      <c r="B1140" t="s">
        <v>1</v>
      </c>
      <c r="D1140" s="1"/>
      <c r="E1140" s="1"/>
      <c r="F1140">
        <v>48</v>
      </c>
      <c r="G1140">
        <v>64</v>
      </c>
      <c r="H1140" s="1">
        <v>44075</v>
      </c>
      <c r="I1140" s="1">
        <v>44378</v>
      </c>
      <c r="J1140">
        <v>10</v>
      </c>
      <c r="K1140">
        <v>0</v>
      </c>
      <c r="L1140" s="1">
        <v>44136</v>
      </c>
      <c r="M1140">
        <v>1200</v>
      </c>
      <c r="N1140" s="8" cm="1">
        <f t="array" ref="N1140">_xlfn.SWITCH(Table1[[#This Row],[Subscription Type]],"Basic",10,"Premium",10,"Business",25,"Enterprise",27)</f>
        <v>25</v>
      </c>
      <c r="O1140" s="9">
        <f>IF(Table1[[#This Row],[Number of Users]]-Table1[[#This Row],[Licenses Bought]]&lt;0, 0, Table1[[#This Row],[Number of Users]]-Table1[[#This Row],[Licenses Bought]])</f>
        <v>16</v>
      </c>
      <c r="P1140" s="8">
        <f>Table1[[#This Row],[Upsell $ Per Non-Paying User]] * Table1[[#This Row],[Non-Paying Users]]</f>
        <v>400</v>
      </c>
      <c r="Q1140">
        <f>IF(Table1[[#This Row],[Sales Month]]=MAX(Table1[Sales Month]),Table1[[#This Row],[Upsell $ Per Non-Paying User]]*Table1[[#This Row],[Non-Paying Users]],0)</f>
        <v>0</v>
      </c>
      <c r="R1140" t="str" cm="1">
        <f t="array" ref="R1140">_xlfn.IFS(Table1[[#This Row],[Current Upsell $]]=0," ",Table1[[#This Row],[Current Upsell $]]&gt;=400,"High",Table1[[#This Row],[Current Upsell $]]&gt;=100,"Medium",Table1[[#This Row],[Current Upsell $]]&lt;100,"Low")</f>
        <v xml:space="preserve"> </v>
      </c>
      <c r="S1140" t="str">
        <f>_xlfn.CONCAT(Table1[[#This Row],[Subscription Type]]," ",Table1[[#This Row],[Upsell Priorities ]], " ",TEXT(Table1[[#This Row],[Current Upsell $]],"$#,#"))</f>
        <v>Business   $</v>
      </c>
      <c r="T1140">
        <f>COUNTIF(Table1[Sales Month],Table1[[#This Row],[Sales Month]])</f>
        <v>146</v>
      </c>
    </row>
    <row r="1141" spans="1:20" x14ac:dyDescent="0.2">
      <c r="A1141">
        <v>100111</v>
      </c>
      <c r="B1141" t="s">
        <v>1</v>
      </c>
      <c r="D1141" s="1"/>
      <c r="E1141" s="1"/>
      <c r="F1141">
        <v>48</v>
      </c>
      <c r="G1141">
        <v>60</v>
      </c>
      <c r="H1141" s="1">
        <v>44075</v>
      </c>
      <c r="I1141" s="1">
        <v>44378</v>
      </c>
      <c r="J1141">
        <v>10</v>
      </c>
      <c r="K1141">
        <v>0</v>
      </c>
      <c r="L1141" s="1">
        <v>44166</v>
      </c>
      <c r="M1141">
        <v>1200</v>
      </c>
      <c r="N1141" s="8" cm="1">
        <f t="array" ref="N1141">_xlfn.SWITCH(Table1[[#This Row],[Subscription Type]],"Basic",10,"Premium",10,"Business",25,"Enterprise",27)</f>
        <v>25</v>
      </c>
      <c r="O1141" s="9">
        <f>IF(Table1[[#This Row],[Number of Users]]-Table1[[#This Row],[Licenses Bought]]&lt;0, 0, Table1[[#This Row],[Number of Users]]-Table1[[#This Row],[Licenses Bought]])</f>
        <v>12</v>
      </c>
      <c r="P1141" s="8">
        <f>Table1[[#This Row],[Upsell $ Per Non-Paying User]] * Table1[[#This Row],[Non-Paying Users]]</f>
        <v>300</v>
      </c>
      <c r="Q1141">
        <f>IF(Table1[[#This Row],[Sales Month]]=MAX(Table1[Sales Month]),Table1[[#This Row],[Upsell $ Per Non-Paying User]]*Table1[[#This Row],[Non-Paying Users]],0)</f>
        <v>0</v>
      </c>
      <c r="R1141" t="str" cm="1">
        <f t="array" ref="R1141">_xlfn.IFS(Table1[[#This Row],[Current Upsell $]]=0," ",Table1[[#This Row],[Current Upsell $]]&gt;=400,"High",Table1[[#This Row],[Current Upsell $]]&gt;=100,"Medium",Table1[[#This Row],[Current Upsell $]]&lt;100,"Low")</f>
        <v xml:space="preserve"> </v>
      </c>
      <c r="S1141" t="str">
        <f>_xlfn.CONCAT(Table1[[#This Row],[Subscription Type]]," ",Table1[[#This Row],[Upsell Priorities ]], " ",TEXT(Table1[[#This Row],[Current Upsell $]],"$#,#"))</f>
        <v>Business   $</v>
      </c>
      <c r="T1141">
        <f>COUNTIF(Table1[Sales Month],Table1[[#This Row],[Sales Month]])</f>
        <v>153</v>
      </c>
    </row>
    <row r="1142" spans="1:20" x14ac:dyDescent="0.2">
      <c r="A1142">
        <v>100111</v>
      </c>
      <c r="B1142" t="s">
        <v>1</v>
      </c>
      <c r="D1142" s="1"/>
      <c r="E1142" s="1"/>
      <c r="F1142">
        <v>48</v>
      </c>
      <c r="G1142">
        <v>61</v>
      </c>
      <c r="H1142" s="1">
        <v>44075</v>
      </c>
      <c r="I1142" s="1">
        <v>44378</v>
      </c>
      <c r="J1142">
        <v>10</v>
      </c>
      <c r="K1142">
        <v>0</v>
      </c>
      <c r="L1142" s="1">
        <v>44197</v>
      </c>
      <c r="M1142">
        <v>1200</v>
      </c>
      <c r="N1142" s="8" cm="1">
        <f t="array" ref="N1142">_xlfn.SWITCH(Table1[[#This Row],[Subscription Type]],"Basic",10,"Premium",10,"Business",25,"Enterprise",27)</f>
        <v>25</v>
      </c>
      <c r="O1142" s="9">
        <f>IF(Table1[[#This Row],[Number of Users]]-Table1[[#This Row],[Licenses Bought]]&lt;0, 0, Table1[[#This Row],[Number of Users]]-Table1[[#This Row],[Licenses Bought]])</f>
        <v>13</v>
      </c>
      <c r="P1142" s="8">
        <f>Table1[[#This Row],[Upsell $ Per Non-Paying User]] * Table1[[#This Row],[Non-Paying Users]]</f>
        <v>325</v>
      </c>
      <c r="Q1142">
        <f>IF(Table1[[#This Row],[Sales Month]]=MAX(Table1[Sales Month]),Table1[[#This Row],[Upsell $ Per Non-Paying User]]*Table1[[#This Row],[Non-Paying Users]],0)</f>
        <v>0</v>
      </c>
      <c r="R1142" t="str" cm="1">
        <f t="array" ref="R1142">_xlfn.IFS(Table1[[#This Row],[Current Upsell $]]=0," ",Table1[[#This Row],[Current Upsell $]]&gt;=400,"High",Table1[[#This Row],[Current Upsell $]]&gt;=100,"Medium",Table1[[#This Row],[Current Upsell $]]&lt;100,"Low")</f>
        <v xml:space="preserve"> </v>
      </c>
      <c r="S1142" t="str">
        <f>_xlfn.CONCAT(Table1[[#This Row],[Subscription Type]]," ",Table1[[#This Row],[Upsell Priorities ]], " ",TEXT(Table1[[#This Row],[Current Upsell $]],"$#,#"))</f>
        <v>Business   $</v>
      </c>
      <c r="T1142">
        <f>COUNTIF(Table1[Sales Month],Table1[[#This Row],[Sales Month]])</f>
        <v>158</v>
      </c>
    </row>
    <row r="1143" spans="1:20" x14ac:dyDescent="0.2">
      <c r="A1143">
        <v>100111</v>
      </c>
      <c r="B1143" t="s">
        <v>1</v>
      </c>
      <c r="D1143" s="1"/>
      <c r="E1143" s="1"/>
      <c r="F1143">
        <v>48</v>
      </c>
      <c r="G1143">
        <v>67</v>
      </c>
      <c r="H1143" s="1">
        <v>44075</v>
      </c>
      <c r="I1143" s="1">
        <v>44378</v>
      </c>
      <c r="J1143">
        <v>10</v>
      </c>
      <c r="K1143">
        <v>0</v>
      </c>
      <c r="L1143" s="1">
        <v>44228</v>
      </c>
      <c r="M1143">
        <v>1200</v>
      </c>
      <c r="N1143" s="8" cm="1">
        <f t="array" ref="N1143">_xlfn.SWITCH(Table1[[#This Row],[Subscription Type]],"Basic",10,"Premium",10,"Business",25,"Enterprise",27)</f>
        <v>25</v>
      </c>
      <c r="O1143" s="9">
        <f>IF(Table1[[#This Row],[Number of Users]]-Table1[[#This Row],[Licenses Bought]]&lt;0, 0, Table1[[#This Row],[Number of Users]]-Table1[[#This Row],[Licenses Bought]])</f>
        <v>19</v>
      </c>
      <c r="P1143" s="8">
        <f>Table1[[#This Row],[Upsell $ Per Non-Paying User]] * Table1[[#This Row],[Non-Paying Users]]</f>
        <v>475</v>
      </c>
      <c r="Q1143">
        <f>IF(Table1[[#This Row],[Sales Month]]=MAX(Table1[Sales Month]),Table1[[#This Row],[Upsell $ Per Non-Paying User]]*Table1[[#This Row],[Non-Paying Users]],0)</f>
        <v>0</v>
      </c>
      <c r="R1143" t="str" cm="1">
        <f t="array" ref="R1143">_xlfn.IFS(Table1[[#This Row],[Current Upsell $]]=0," ",Table1[[#This Row],[Current Upsell $]]&gt;=400,"High",Table1[[#This Row],[Current Upsell $]]&gt;=100,"Medium",Table1[[#This Row],[Current Upsell $]]&lt;100,"Low")</f>
        <v xml:space="preserve"> </v>
      </c>
      <c r="S1143" t="str">
        <f>_xlfn.CONCAT(Table1[[#This Row],[Subscription Type]]," ",Table1[[#This Row],[Upsell Priorities ]], " ",TEXT(Table1[[#This Row],[Current Upsell $]],"$#,#"))</f>
        <v>Business   $</v>
      </c>
      <c r="T1143">
        <f>COUNTIF(Table1[Sales Month],Table1[[#This Row],[Sales Month]])</f>
        <v>175</v>
      </c>
    </row>
    <row r="1144" spans="1:20" x14ac:dyDescent="0.2">
      <c r="A1144">
        <v>100111</v>
      </c>
      <c r="B1144" t="s">
        <v>1</v>
      </c>
      <c r="D1144" s="1"/>
      <c r="E1144" s="1"/>
      <c r="F1144">
        <v>48</v>
      </c>
      <c r="G1144">
        <v>54</v>
      </c>
      <c r="H1144" s="1">
        <v>44075</v>
      </c>
      <c r="I1144" s="1">
        <v>44378</v>
      </c>
      <c r="J1144">
        <v>10</v>
      </c>
      <c r="K1144">
        <v>0</v>
      </c>
      <c r="L1144" s="1">
        <v>44256</v>
      </c>
      <c r="M1144">
        <v>1200</v>
      </c>
      <c r="N1144" s="8" cm="1">
        <f t="array" ref="N1144">_xlfn.SWITCH(Table1[[#This Row],[Subscription Type]],"Basic",10,"Premium",10,"Business",25,"Enterprise",27)</f>
        <v>25</v>
      </c>
      <c r="O1144" s="9">
        <f>IF(Table1[[#This Row],[Number of Users]]-Table1[[#This Row],[Licenses Bought]]&lt;0, 0, Table1[[#This Row],[Number of Users]]-Table1[[#This Row],[Licenses Bought]])</f>
        <v>6</v>
      </c>
      <c r="P1144" s="8">
        <f>Table1[[#This Row],[Upsell $ Per Non-Paying User]] * Table1[[#This Row],[Non-Paying Users]]</f>
        <v>150</v>
      </c>
      <c r="Q1144">
        <f>IF(Table1[[#This Row],[Sales Month]]=MAX(Table1[Sales Month]),Table1[[#This Row],[Upsell $ Per Non-Paying User]]*Table1[[#This Row],[Non-Paying Users]],0)</f>
        <v>0</v>
      </c>
      <c r="R1144" t="str" cm="1">
        <f t="array" ref="R1144">_xlfn.IFS(Table1[[#This Row],[Current Upsell $]]=0," ",Table1[[#This Row],[Current Upsell $]]&gt;=400,"High",Table1[[#This Row],[Current Upsell $]]&gt;=100,"Medium",Table1[[#This Row],[Current Upsell $]]&lt;100,"Low")</f>
        <v xml:space="preserve"> </v>
      </c>
      <c r="S1144" t="str">
        <f>_xlfn.CONCAT(Table1[[#This Row],[Subscription Type]]," ",Table1[[#This Row],[Upsell Priorities ]], " ",TEXT(Table1[[#This Row],[Current Upsell $]],"$#,#"))</f>
        <v>Business   $</v>
      </c>
      <c r="T1144">
        <f>COUNTIF(Table1[Sales Month],Table1[[#This Row],[Sales Month]])</f>
        <v>194</v>
      </c>
    </row>
    <row r="1145" spans="1:20" x14ac:dyDescent="0.2">
      <c r="A1145">
        <v>100111</v>
      </c>
      <c r="B1145" t="s">
        <v>1</v>
      </c>
      <c r="D1145" s="1"/>
      <c r="E1145" s="1"/>
      <c r="F1145">
        <v>48</v>
      </c>
      <c r="G1145">
        <v>58</v>
      </c>
      <c r="H1145" s="1">
        <v>44075</v>
      </c>
      <c r="I1145" s="1">
        <v>44378</v>
      </c>
      <c r="J1145">
        <v>10</v>
      </c>
      <c r="K1145">
        <v>0</v>
      </c>
      <c r="L1145" s="1">
        <v>44287</v>
      </c>
      <c r="M1145">
        <v>1200</v>
      </c>
      <c r="N1145" s="8" cm="1">
        <f t="array" ref="N1145">_xlfn.SWITCH(Table1[[#This Row],[Subscription Type]],"Basic",10,"Premium",10,"Business",25,"Enterprise",27)</f>
        <v>25</v>
      </c>
      <c r="O1145" s="9">
        <f>IF(Table1[[#This Row],[Number of Users]]-Table1[[#This Row],[Licenses Bought]]&lt;0, 0, Table1[[#This Row],[Number of Users]]-Table1[[#This Row],[Licenses Bought]])</f>
        <v>10</v>
      </c>
      <c r="P1145" s="8">
        <f>Table1[[#This Row],[Upsell $ Per Non-Paying User]] * Table1[[#This Row],[Non-Paying Users]]</f>
        <v>250</v>
      </c>
      <c r="Q1145">
        <f>IF(Table1[[#This Row],[Sales Month]]=MAX(Table1[Sales Month]),Table1[[#This Row],[Upsell $ Per Non-Paying User]]*Table1[[#This Row],[Non-Paying Users]],0)</f>
        <v>0</v>
      </c>
      <c r="R1145" t="str" cm="1">
        <f t="array" ref="R1145">_xlfn.IFS(Table1[[#This Row],[Current Upsell $]]=0," ",Table1[[#This Row],[Current Upsell $]]&gt;=400,"High",Table1[[#This Row],[Current Upsell $]]&gt;=100,"Medium",Table1[[#This Row],[Current Upsell $]]&lt;100,"Low")</f>
        <v xml:space="preserve"> </v>
      </c>
      <c r="S1145" t="str">
        <f>_xlfn.CONCAT(Table1[[#This Row],[Subscription Type]]," ",Table1[[#This Row],[Upsell Priorities ]], " ",TEXT(Table1[[#This Row],[Current Upsell $]],"$#,#"))</f>
        <v>Business   $</v>
      </c>
      <c r="T1145">
        <f>COUNTIF(Table1[Sales Month],Table1[[#This Row],[Sales Month]])</f>
        <v>208</v>
      </c>
    </row>
    <row r="1146" spans="1:20" x14ac:dyDescent="0.2">
      <c r="A1146">
        <v>100111</v>
      </c>
      <c r="B1146" t="s">
        <v>1</v>
      </c>
      <c r="D1146" s="1"/>
      <c r="E1146" s="1"/>
      <c r="F1146">
        <v>48</v>
      </c>
      <c r="G1146">
        <v>51</v>
      </c>
      <c r="H1146" s="1">
        <v>44075</v>
      </c>
      <c r="I1146" s="1">
        <v>44378</v>
      </c>
      <c r="J1146">
        <v>10</v>
      </c>
      <c r="K1146">
        <v>0</v>
      </c>
      <c r="L1146" s="1">
        <v>44317</v>
      </c>
      <c r="M1146">
        <v>1200</v>
      </c>
      <c r="N1146" s="8" cm="1">
        <f t="array" ref="N1146">_xlfn.SWITCH(Table1[[#This Row],[Subscription Type]],"Basic",10,"Premium",10,"Business",25,"Enterprise",27)</f>
        <v>25</v>
      </c>
      <c r="O1146" s="9">
        <f>IF(Table1[[#This Row],[Number of Users]]-Table1[[#This Row],[Licenses Bought]]&lt;0, 0, Table1[[#This Row],[Number of Users]]-Table1[[#This Row],[Licenses Bought]])</f>
        <v>3</v>
      </c>
      <c r="P1146" s="8">
        <f>Table1[[#This Row],[Upsell $ Per Non-Paying User]] * Table1[[#This Row],[Non-Paying Users]]</f>
        <v>75</v>
      </c>
      <c r="Q1146">
        <f>IF(Table1[[#This Row],[Sales Month]]=MAX(Table1[Sales Month]),Table1[[#This Row],[Upsell $ Per Non-Paying User]]*Table1[[#This Row],[Non-Paying Users]],0)</f>
        <v>0</v>
      </c>
      <c r="R1146" t="str" cm="1">
        <f t="array" ref="R1146">_xlfn.IFS(Table1[[#This Row],[Current Upsell $]]=0," ",Table1[[#This Row],[Current Upsell $]]&gt;=400,"High",Table1[[#This Row],[Current Upsell $]]&gt;=100,"Medium",Table1[[#This Row],[Current Upsell $]]&lt;100,"Low")</f>
        <v xml:space="preserve"> </v>
      </c>
      <c r="S1146" t="str">
        <f>_xlfn.CONCAT(Table1[[#This Row],[Subscription Type]]," ",Table1[[#This Row],[Upsell Priorities ]], " ",TEXT(Table1[[#This Row],[Current Upsell $]],"$#,#"))</f>
        <v>Business   $</v>
      </c>
      <c r="T1146">
        <f>COUNTIF(Table1[Sales Month],Table1[[#This Row],[Sales Month]])</f>
        <v>249</v>
      </c>
    </row>
    <row r="1147" spans="1:20" x14ac:dyDescent="0.2">
      <c r="A1147">
        <v>100111</v>
      </c>
      <c r="B1147" t="s">
        <v>1</v>
      </c>
      <c r="D1147" s="1"/>
      <c r="E1147" s="1"/>
      <c r="F1147">
        <v>48</v>
      </c>
      <c r="G1147">
        <v>59</v>
      </c>
      <c r="H1147" s="1">
        <v>44075</v>
      </c>
      <c r="I1147" s="1">
        <v>44378</v>
      </c>
      <c r="J1147">
        <v>10</v>
      </c>
      <c r="K1147">
        <v>0</v>
      </c>
      <c r="L1147" s="1">
        <v>44348</v>
      </c>
      <c r="M1147">
        <v>1200</v>
      </c>
      <c r="N1147" s="8" cm="1">
        <f t="array" ref="N1147">_xlfn.SWITCH(Table1[[#This Row],[Subscription Type]],"Basic",10,"Premium",10,"Business",25,"Enterprise",27)</f>
        <v>25</v>
      </c>
      <c r="O1147" s="9">
        <f>IF(Table1[[#This Row],[Number of Users]]-Table1[[#This Row],[Licenses Bought]]&lt;0, 0, Table1[[#This Row],[Number of Users]]-Table1[[#This Row],[Licenses Bought]])</f>
        <v>11</v>
      </c>
      <c r="P1147" s="8">
        <f>Table1[[#This Row],[Upsell $ Per Non-Paying User]] * Table1[[#This Row],[Non-Paying Users]]</f>
        <v>275</v>
      </c>
      <c r="Q1147">
        <f>IF(Table1[[#This Row],[Sales Month]]=MAX(Table1[Sales Month]),Table1[[#This Row],[Upsell $ Per Non-Paying User]]*Table1[[#This Row],[Non-Paying Users]],0)</f>
        <v>275</v>
      </c>
      <c r="R1147" t="str" cm="1">
        <f t="array" ref="R1147">_xlfn.IFS(Table1[[#This Row],[Current Upsell $]]=0," ",Table1[[#This Row],[Current Upsell $]]&gt;=400,"High",Table1[[#This Row],[Current Upsell $]]&gt;=100,"Medium",Table1[[#This Row],[Current Upsell $]]&lt;100,"Low")</f>
        <v>Medium</v>
      </c>
      <c r="S1147" t="str">
        <f>_xlfn.CONCAT(Table1[[#This Row],[Subscription Type]]," ",Table1[[#This Row],[Upsell Priorities ]], " ",TEXT(Table1[[#This Row],[Current Upsell $]],"$#,#"))</f>
        <v>Business Medium $275</v>
      </c>
      <c r="T1147">
        <f>COUNTIF(Table1[Sales Month],Table1[[#This Row],[Sales Month]])</f>
        <v>307</v>
      </c>
    </row>
    <row r="1148" spans="1:20" x14ac:dyDescent="0.2">
      <c r="A1148">
        <v>100112</v>
      </c>
      <c r="B1148" t="s">
        <v>3</v>
      </c>
      <c r="D1148" s="1"/>
      <c r="E1148" s="1"/>
      <c r="F1148">
        <v>0</v>
      </c>
      <c r="G1148">
        <v>58</v>
      </c>
      <c r="H1148" s="1">
        <v>44075</v>
      </c>
      <c r="I1148" s="1">
        <v>44378</v>
      </c>
      <c r="J1148">
        <v>10</v>
      </c>
      <c r="K1148">
        <v>0</v>
      </c>
      <c r="L1148" s="1">
        <v>44075</v>
      </c>
      <c r="M1148">
        <v>0</v>
      </c>
      <c r="N1148" s="8" cm="1">
        <f t="array" ref="N1148">_xlfn.SWITCH(Table1[[#This Row],[Subscription Type]],"Basic",10,"Premium",10,"Business",25,"Enterprise",27)</f>
        <v>10</v>
      </c>
      <c r="O1148" s="9">
        <f>IF(Table1[[#This Row],[Number of Users]]-Table1[[#This Row],[Licenses Bought]]&lt;0, 0, Table1[[#This Row],[Number of Users]]-Table1[[#This Row],[Licenses Bought]])</f>
        <v>58</v>
      </c>
      <c r="P1148" s="8">
        <f>Table1[[#This Row],[Upsell $ Per Non-Paying User]] * Table1[[#This Row],[Non-Paying Users]]</f>
        <v>580</v>
      </c>
      <c r="Q1148">
        <f>IF(Table1[[#This Row],[Sales Month]]=MAX(Table1[Sales Month]),Table1[[#This Row],[Upsell $ Per Non-Paying User]]*Table1[[#This Row],[Non-Paying Users]],0)</f>
        <v>0</v>
      </c>
      <c r="R1148" t="str" cm="1">
        <f t="array" ref="R1148">_xlfn.IFS(Table1[[#This Row],[Current Upsell $]]=0," ",Table1[[#This Row],[Current Upsell $]]&gt;=400,"High",Table1[[#This Row],[Current Upsell $]]&gt;=100,"Medium",Table1[[#This Row],[Current Upsell $]]&lt;100,"Low")</f>
        <v xml:space="preserve"> </v>
      </c>
      <c r="S1148" t="str">
        <f>_xlfn.CONCAT(Table1[[#This Row],[Subscription Type]]," ",Table1[[#This Row],[Upsell Priorities ]], " ",TEXT(Table1[[#This Row],[Current Upsell $]],"$#,#"))</f>
        <v>Basic   $</v>
      </c>
      <c r="T1148">
        <f>COUNTIF(Table1[Sales Month],Table1[[#This Row],[Sales Month]])</f>
        <v>137</v>
      </c>
    </row>
    <row r="1149" spans="1:20" x14ac:dyDescent="0.2">
      <c r="A1149">
        <v>100112</v>
      </c>
      <c r="B1149" t="s">
        <v>1</v>
      </c>
      <c r="D1149" s="1"/>
      <c r="E1149" s="1"/>
      <c r="F1149">
        <v>15</v>
      </c>
      <c r="G1149">
        <v>65</v>
      </c>
      <c r="H1149" s="1">
        <v>44075</v>
      </c>
      <c r="I1149" s="1">
        <v>44378</v>
      </c>
      <c r="J1149">
        <v>10</v>
      </c>
      <c r="K1149">
        <v>0</v>
      </c>
      <c r="L1149" s="1">
        <v>44105</v>
      </c>
      <c r="M1149">
        <v>375</v>
      </c>
      <c r="N1149" s="8" cm="1">
        <f t="array" ref="N1149">_xlfn.SWITCH(Table1[[#This Row],[Subscription Type]],"Basic",10,"Premium",10,"Business",25,"Enterprise",27)</f>
        <v>25</v>
      </c>
      <c r="O1149" s="9">
        <f>IF(Table1[[#This Row],[Number of Users]]-Table1[[#This Row],[Licenses Bought]]&lt;0, 0, Table1[[#This Row],[Number of Users]]-Table1[[#This Row],[Licenses Bought]])</f>
        <v>50</v>
      </c>
      <c r="P1149" s="8">
        <f>Table1[[#This Row],[Upsell $ Per Non-Paying User]] * Table1[[#This Row],[Non-Paying Users]]</f>
        <v>1250</v>
      </c>
      <c r="Q1149">
        <f>IF(Table1[[#This Row],[Sales Month]]=MAX(Table1[Sales Month]),Table1[[#This Row],[Upsell $ Per Non-Paying User]]*Table1[[#This Row],[Non-Paying Users]],0)</f>
        <v>0</v>
      </c>
      <c r="R1149" t="str" cm="1">
        <f t="array" ref="R1149">_xlfn.IFS(Table1[[#This Row],[Current Upsell $]]=0," ",Table1[[#This Row],[Current Upsell $]]&gt;=400,"High",Table1[[#This Row],[Current Upsell $]]&gt;=100,"Medium",Table1[[#This Row],[Current Upsell $]]&lt;100,"Low")</f>
        <v xml:space="preserve"> </v>
      </c>
      <c r="S1149" t="str">
        <f>_xlfn.CONCAT(Table1[[#This Row],[Subscription Type]]," ",Table1[[#This Row],[Upsell Priorities ]], " ",TEXT(Table1[[#This Row],[Current Upsell $]],"$#,#"))</f>
        <v>Business   $</v>
      </c>
      <c r="T1149">
        <f>COUNTIF(Table1[Sales Month],Table1[[#This Row],[Sales Month]])</f>
        <v>147</v>
      </c>
    </row>
    <row r="1150" spans="1:20" x14ac:dyDescent="0.2">
      <c r="A1150">
        <v>100112</v>
      </c>
      <c r="B1150" t="s">
        <v>1</v>
      </c>
      <c r="D1150" s="1"/>
      <c r="E1150" s="1"/>
      <c r="F1150">
        <v>47</v>
      </c>
      <c r="G1150">
        <v>47</v>
      </c>
      <c r="H1150" s="1">
        <v>44075</v>
      </c>
      <c r="I1150" s="1">
        <v>44378</v>
      </c>
      <c r="J1150">
        <v>10</v>
      </c>
      <c r="K1150">
        <v>0</v>
      </c>
      <c r="L1150" s="1">
        <v>44136</v>
      </c>
      <c r="M1150">
        <v>1175</v>
      </c>
      <c r="N1150" s="8" cm="1">
        <f t="array" ref="N1150">_xlfn.SWITCH(Table1[[#This Row],[Subscription Type]],"Basic",10,"Premium",10,"Business",25,"Enterprise",27)</f>
        <v>25</v>
      </c>
      <c r="O1150" s="9">
        <f>IF(Table1[[#This Row],[Number of Users]]-Table1[[#This Row],[Licenses Bought]]&lt;0, 0, Table1[[#This Row],[Number of Users]]-Table1[[#This Row],[Licenses Bought]])</f>
        <v>0</v>
      </c>
      <c r="P1150" s="8">
        <f>Table1[[#This Row],[Upsell $ Per Non-Paying User]] * Table1[[#This Row],[Non-Paying Users]]</f>
        <v>0</v>
      </c>
      <c r="Q1150">
        <f>IF(Table1[[#This Row],[Sales Month]]=MAX(Table1[Sales Month]),Table1[[#This Row],[Upsell $ Per Non-Paying User]]*Table1[[#This Row],[Non-Paying Users]],0)</f>
        <v>0</v>
      </c>
      <c r="R1150" t="str" cm="1">
        <f t="array" ref="R1150">_xlfn.IFS(Table1[[#This Row],[Current Upsell $]]=0," ",Table1[[#This Row],[Current Upsell $]]&gt;=400,"High",Table1[[#This Row],[Current Upsell $]]&gt;=100,"Medium",Table1[[#This Row],[Current Upsell $]]&lt;100,"Low")</f>
        <v xml:space="preserve"> </v>
      </c>
      <c r="S1150" t="str">
        <f>_xlfn.CONCAT(Table1[[#This Row],[Subscription Type]]," ",Table1[[#This Row],[Upsell Priorities ]], " ",TEXT(Table1[[#This Row],[Current Upsell $]],"$#,#"))</f>
        <v>Business   $</v>
      </c>
      <c r="T1150">
        <f>COUNTIF(Table1[Sales Month],Table1[[#This Row],[Sales Month]])</f>
        <v>146</v>
      </c>
    </row>
    <row r="1151" spans="1:20" x14ac:dyDescent="0.2">
      <c r="A1151">
        <v>100112</v>
      </c>
      <c r="B1151" t="s">
        <v>1</v>
      </c>
      <c r="D1151" s="1"/>
      <c r="E1151" s="1"/>
      <c r="F1151">
        <v>47</v>
      </c>
      <c r="G1151">
        <v>54</v>
      </c>
      <c r="H1151" s="1">
        <v>44075</v>
      </c>
      <c r="I1151" s="1">
        <v>44378</v>
      </c>
      <c r="J1151">
        <v>10</v>
      </c>
      <c r="K1151">
        <v>0</v>
      </c>
      <c r="L1151" s="1">
        <v>44166</v>
      </c>
      <c r="M1151">
        <v>1175</v>
      </c>
      <c r="N1151" s="8" cm="1">
        <f t="array" ref="N1151">_xlfn.SWITCH(Table1[[#This Row],[Subscription Type]],"Basic",10,"Premium",10,"Business",25,"Enterprise",27)</f>
        <v>25</v>
      </c>
      <c r="O1151" s="9">
        <f>IF(Table1[[#This Row],[Number of Users]]-Table1[[#This Row],[Licenses Bought]]&lt;0, 0, Table1[[#This Row],[Number of Users]]-Table1[[#This Row],[Licenses Bought]])</f>
        <v>7</v>
      </c>
      <c r="P1151" s="8">
        <f>Table1[[#This Row],[Upsell $ Per Non-Paying User]] * Table1[[#This Row],[Non-Paying Users]]</f>
        <v>175</v>
      </c>
      <c r="Q1151">
        <f>IF(Table1[[#This Row],[Sales Month]]=MAX(Table1[Sales Month]),Table1[[#This Row],[Upsell $ Per Non-Paying User]]*Table1[[#This Row],[Non-Paying Users]],0)</f>
        <v>0</v>
      </c>
      <c r="R1151" t="str" cm="1">
        <f t="array" ref="R1151">_xlfn.IFS(Table1[[#This Row],[Current Upsell $]]=0," ",Table1[[#This Row],[Current Upsell $]]&gt;=400,"High",Table1[[#This Row],[Current Upsell $]]&gt;=100,"Medium",Table1[[#This Row],[Current Upsell $]]&lt;100,"Low")</f>
        <v xml:space="preserve"> </v>
      </c>
      <c r="S1151" t="str">
        <f>_xlfn.CONCAT(Table1[[#This Row],[Subscription Type]]," ",Table1[[#This Row],[Upsell Priorities ]], " ",TEXT(Table1[[#This Row],[Current Upsell $]],"$#,#"))</f>
        <v>Business   $</v>
      </c>
      <c r="T1151">
        <f>COUNTIF(Table1[Sales Month],Table1[[#This Row],[Sales Month]])</f>
        <v>153</v>
      </c>
    </row>
    <row r="1152" spans="1:20" x14ac:dyDescent="0.2">
      <c r="A1152">
        <v>100112</v>
      </c>
      <c r="B1152" t="s">
        <v>1</v>
      </c>
      <c r="D1152" s="1"/>
      <c r="E1152" s="1"/>
      <c r="F1152">
        <v>47</v>
      </c>
      <c r="G1152">
        <v>70</v>
      </c>
      <c r="H1152" s="1">
        <v>44075</v>
      </c>
      <c r="I1152" s="1">
        <v>44378</v>
      </c>
      <c r="J1152">
        <v>10</v>
      </c>
      <c r="K1152">
        <v>0</v>
      </c>
      <c r="L1152" s="1">
        <v>44197</v>
      </c>
      <c r="M1152">
        <v>1175</v>
      </c>
      <c r="N1152" s="8" cm="1">
        <f t="array" ref="N1152">_xlfn.SWITCH(Table1[[#This Row],[Subscription Type]],"Basic",10,"Premium",10,"Business",25,"Enterprise",27)</f>
        <v>25</v>
      </c>
      <c r="O1152" s="9">
        <f>IF(Table1[[#This Row],[Number of Users]]-Table1[[#This Row],[Licenses Bought]]&lt;0, 0, Table1[[#This Row],[Number of Users]]-Table1[[#This Row],[Licenses Bought]])</f>
        <v>23</v>
      </c>
      <c r="P1152" s="8">
        <f>Table1[[#This Row],[Upsell $ Per Non-Paying User]] * Table1[[#This Row],[Non-Paying Users]]</f>
        <v>575</v>
      </c>
      <c r="Q1152">
        <f>IF(Table1[[#This Row],[Sales Month]]=MAX(Table1[Sales Month]),Table1[[#This Row],[Upsell $ Per Non-Paying User]]*Table1[[#This Row],[Non-Paying Users]],0)</f>
        <v>0</v>
      </c>
      <c r="R1152" t="str" cm="1">
        <f t="array" ref="R1152">_xlfn.IFS(Table1[[#This Row],[Current Upsell $]]=0," ",Table1[[#This Row],[Current Upsell $]]&gt;=400,"High",Table1[[#This Row],[Current Upsell $]]&gt;=100,"Medium",Table1[[#This Row],[Current Upsell $]]&lt;100,"Low")</f>
        <v xml:space="preserve"> </v>
      </c>
      <c r="S1152" t="str">
        <f>_xlfn.CONCAT(Table1[[#This Row],[Subscription Type]]," ",Table1[[#This Row],[Upsell Priorities ]], " ",TEXT(Table1[[#This Row],[Current Upsell $]],"$#,#"))</f>
        <v>Business   $</v>
      </c>
      <c r="T1152">
        <f>COUNTIF(Table1[Sales Month],Table1[[#This Row],[Sales Month]])</f>
        <v>158</v>
      </c>
    </row>
    <row r="1153" spans="1:20" x14ac:dyDescent="0.2">
      <c r="A1153">
        <v>100112</v>
      </c>
      <c r="B1153" t="s">
        <v>1</v>
      </c>
      <c r="D1153" s="1"/>
      <c r="E1153" s="1"/>
      <c r="F1153">
        <v>47</v>
      </c>
      <c r="G1153">
        <v>53</v>
      </c>
      <c r="H1153" s="1">
        <v>44075</v>
      </c>
      <c r="I1153" s="1">
        <v>44378</v>
      </c>
      <c r="J1153">
        <v>10</v>
      </c>
      <c r="K1153">
        <v>0</v>
      </c>
      <c r="L1153" s="1">
        <v>44228</v>
      </c>
      <c r="M1153">
        <v>1175</v>
      </c>
      <c r="N1153" s="8" cm="1">
        <f t="array" ref="N1153">_xlfn.SWITCH(Table1[[#This Row],[Subscription Type]],"Basic",10,"Premium",10,"Business",25,"Enterprise",27)</f>
        <v>25</v>
      </c>
      <c r="O1153" s="9">
        <f>IF(Table1[[#This Row],[Number of Users]]-Table1[[#This Row],[Licenses Bought]]&lt;0, 0, Table1[[#This Row],[Number of Users]]-Table1[[#This Row],[Licenses Bought]])</f>
        <v>6</v>
      </c>
      <c r="P1153" s="8">
        <f>Table1[[#This Row],[Upsell $ Per Non-Paying User]] * Table1[[#This Row],[Non-Paying Users]]</f>
        <v>150</v>
      </c>
      <c r="Q1153">
        <f>IF(Table1[[#This Row],[Sales Month]]=MAX(Table1[Sales Month]),Table1[[#This Row],[Upsell $ Per Non-Paying User]]*Table1[[#This Row],[Non-Paying Users]],0)</f>
        <v>0</v>
      </c>
      <c r="R1153" t="str" cm="1">
        <f t="array" ref="R1153">_xlfn.IFS(Table1[[#This Row],[Current Upsell $]]=0," ",Table1[[#This Row],[Current Upsell $]]&gt;=400,"High",Table1[[#This Row],[Current Upsell $]]&gt;=100,"Medium",Table1[[#This Row],[Current Upsell $]]&lt;100,"Low")</f>
        <v xml:space="preserve"> </v>
      </c>
      <c r="S1153" t="str">
        <f>_xlfn.CONCAT(Table1[[#This Row],[Subscription Type]]," ",Table1[[#This Row],[Upsell Priorities ]], " ",TEXT(Table1[[#This Row],[Current Upsell $]],"$#,#"))</f>
        <v>Business   $</v>
      </c>
      <c r="T1153">
        <f>COUNTIF(Table1[Sales Month],Table1[[#This Row],[Sales Month]])</f>
        <v>175</v>
      </c>
    </row>
    <row r="1154" spans="1:20" x14ac:dyDescent="0.2">
      <c r="A1154">
        <v>100112</v>
      </c>
      <c r="B1154" t="s">
        <v>1</v>
      </c>
      <c r="D1154" s="1"/>
      <c r="E1154" s="1"/>
      <c r="F1154">
        <v>47</v>
      </c>
      <c r="G1154">
        <v>49</v>
      </c>
      <c r="H1154" s="1">
        <v>44075</v>
      </c>
      <c r="I1154" s="1">
        <v>44378</v>
      </c>
      <c r="J1154">
        <v>10</v>
      </c>
      <c r="K1154">
        <v>0</v>
      </c>
      <c r="L1154" s="1">
        <v>44256</v>
      </c>
      <c r="M1154">
        <v>1175</v>
      </c>
      <c r="N1154" s="8" cm="1">
        <f t="array" ref="N1154">_xlfn.SWITCH(Table1[[#This Row],[Subscription Type]],"Basic",10,"Premium",10,"Business",25,"Enterprise",27)</f>
        <v>25</v>
      </c>
      <c r="O1154" s="9">
        <f>IF(Table1[[#This Row],[Number of Users]]-Table1[[#This Row],[Licenses Bought]]&lt;0, 0, Table1[[#This Row],[Number of Users]]-Table1[[#This Row],[Licenses Bought]])</f>
        <v>2</v>
      </c>
      <c r="P1154" s="8">
        <f>Table1[[#This Row],[Upsell $ Per Non-Paying User]] * Table1[[#This Row],[Non-Paying Users]]</f>
        <v>50</v>
      </c>
      <c r="Q1154">
        <f>IF(Table1[[#This Row],[Sales Month]]=MAX(Table1[Sales Month]),Table1[[#This Row],[Upsell $ Per Non-Paying User]]*Table1[[#This Row],[Non-Paying Users]],0)</f>
        <v>0</v>
      </c>
      <c r="R1154" t="str" cm="1">
        <f t="array" ref="R1154">_xlfn.IFS(Table1[[#This Row],[Current Upsell $]]=0," ",Table1[[#This Row],[Current Upsell $]]&gt;=400,"High",Table1[[#This Row],[Current Upsell $]]&gt;=100,"Medium",Table1[[#This Row],[Current Upsell $]]&lt;100,"Low")</f>
        <v xml:space="preserve"> </v>
      </c>
      <c r="S1154" t="str">
        <f>_xlfn.CONCAT(Table1[[#This Row],[Subscription Type]]," ",Table1[[#This Row],[Upsell Priorities ]], " ",TEXT(Table1[[#This Row],[Current Upsell $]],"$#,#"))</f>
        <v>Business   $</v>
      </c>
      <c r="T1154">
        <f>COUNTIF(Table1[Sales Month],Table1[[#This Row],[Sales Month]])</f>
        <v>194</v>
      </c>
    </row>
    <row r="1155" spans="1:20" x14ac:dyDescent="0.2">
      <c r="A1155">
        <v>100112</v>
      </c>
      <c r="B1155" t="s">
        <v>1</v>
      </c>
      <c r="D1155" s="1"/>
      <c r="E1155" s="1"/>
      <c r="F1155">
        <v>47</v>
      </c>
      <c r="G1155">
        <v>47</v>
      </c>
      <c r="H1155" s="1">
        <v>44075</v>
      </c>
      <c r="I1155" s="1">
        <v>44378</v>
      </c>
      <c r="J1155">
        <v>10</v>
      </c>
      <c r="K1155">
        <v>0</v>
      </c>
      <c r="L1155" s="1">
        <v>44287</v>
      </c>
      <c r="M1155">
        <v>1175</v>
      </c>
      <c r="N1155" s="8" cm="1">
        <f t="array" ref="N1155">_xlfn.SWITCH(Table1[[#This Row],[Subscription Type]],"Basic",10,"Premium",10,"Business",25,"Enterprise",27)</f>
        <v>25</v>
      </c>
      <c r="O1155" s="9">
        <f>IF(Table1[[#This Row],[Number of Users]]-Table1[[#This Row],[Licenses Bought]]&lt;0, 0, Table1[[#This Row],[Number of Users]]-Table1[[#This Row],[Licenses Bought]])</f>
        <v>0</v>
      </c>
      <c r="P1155" s="8">
        <f>Table1[[#This Row],[Upsell $ Per Non-Paying User]] * Table1[[#This Row],[Non-Paying Users]]</f>
        <v>0</v>
      </c>
      <c r="Q1155">
        <f>IF(Table1[[#This Row],[Sales Month]]=MAX(Table1[Sales Month]),Table1[[#This Row],[Upsell $ Per Non-Paying User]]*Table1[[#This Row],[Non-Paying Users]],0)</f>
        <v>0</v>
      </c>
      <c r="R1155" t="str" cm="1">
        <f t="array" ref="R1155">_xlfn.IFS(Table1[[#This Row],[Current Upsell $]]=0," ",Table1[[#This Row],[Current Upsell $]]&gt;=400,"High",Table1[[#This Row],[Current Upsell $]]&gt;=100,"Medium",Table1[[#This Row],[Current Upsell $]]&lt;100,"Low")</f>
        <v xml:space="preserve"> </v>
      </c>
      <c r="S1155" t="str">
        <f>_xlfn.CONCAT(Table1[[#This Row],[Subscription Type]]," ",Table1[[#This Row],[Upsell Priorities ]], " ",TEXT(Table1[[#This Row],[Current Upsell $]],"$#,#"))</f>
        <v>Business   $</v>
      </c>
      <c r="T1155">
        <f>COUNTIF(Table1[Sales Month],Table1[[#This Row],[Sales Month]])</f>
        <v>208</v>
      </c>
    </row>
    <row r="1156" spans="1:20" x14ac:dyDescent="0.2">
      <c r="A1156">
        <v>100112</v>
      </c>
      <c r="B1156" t="s">
        <v>1</v>
      </c>
      <c r="D1156" s="1"/>
      <c r="E1156" s="1"/>
      <c r="F1156">
        <v>47</v>
      </c>
      <c r="G1156">
        <v>55</v>
      </c>
      <c r="H1156" s="1">
        <v>44075</v>
      </c>
      <c r="I1156" s="1">
        <v>44378</v>
      </c>
      <c r="J1156">
        <v>10</v>
      </c>
      <c r="K1156">
        <v>0</v>
      </c>
      <c r="L1156" s="1">
        <v>44317</v>
      </c>
      <c r="M1156">
        <v>1175</v>
      </c>
      <c r="N1156" s="8" cm="1">
        <f t="array" ref="N1156">_xlfn.SWITCH(Table1[[#This Row],[Subscription Type]],"Basic",10,"Premium",10,"Business",25,"Enterprise",27)</f>
        <v>25</v>
      </c>
      <c r="O1156" s="9">
        <f>IF(Table1[[#This Row],[Number of Users]]-Table1[[#This Row],[Licenses Bought]]&lt;0, 0, Table1[[#This Row],[Number of Users]]-Table1[[#This Row],[Licenses Bought]])</f>
        <v>8</v>
      </c>
      <c r="P1156" s="8">
        <f>Table1[[#This Row],[Upsell $ Per Non-Paying User]] * Table1[[#This Row],[Non-Paying Users]]</f>
        <v>200</v>
      </c>
      <c r="Q1156">
        <f>IF(Table1[[#This Row],[Sales Month]]=MAX(Table1[Sales Month]),Table1[[#This Row],[Upsell $ Per Non-Paying User]]*Table1[[#This Row],[Non-Paying Users]],0)</f>
        <v>0</v>
      </c>
      <c r="R1156" t="str" cm="1">
        <f t="array" ref="R1156">_xlfn.IFS(Table1[[#This Row],[Current Upsell $]]=0," ",Table1[[#This Row],[Current Upsell $]]&gt;=400,"High",Table1[[#This Row],[Current Upsell $]]&gt;=100,"Medium",Table1[[#This Row],[Current Upsell $]]&lt;100,"Low")</f>
        <v xml:space="preserve"> </v>
      </c>
      <c r="S1156" t="str">
        <f>_xlfn.CONCAT(Table1[[#This Row],[Subscription Type]]," ",Table1[[#This Row],[Upsell Priorities ]], " ",TEXT(Table1[[#This Row],[Current Upsell $]],"$#,#"))</f>
        <v>Business   $</v>
      </c>
      <c r="T1156">
        <f>COUNTIF(Table1[Sales Month],Table1[[#This Row],[Sales Month]])</f>
        <v>249</v>
      </c>
    </row>
    <row r="1157" spans="1:20" x14ac:dyDescent="0.2">
      <c r="A1157">
        <v>100112</v>
      </c>
      <c r="B1157" t="s">
        <v>1</v>
      </c>
      <c r="D1157" s="1"/>
      <c r="E1157" s="1"/>
      <c r="F1157">
        <v>47</v>
      </c>
      <c r="G1157">
        <v>54</v>
      </c>
      <c r="H1157" s="1">
        <v>44075</v>
      </c>
      <c r="I1157" s="1">
        <v>44378</v>
      </c>
      <c r="J1157">
        <v>10</v>
      </c>
      <c r="K1157">
        <v>0</v>
      </c>
      <c r="L1157" s="1">
        <v>44348</v>
      </c>
      <c r="M1157">
        <v>1175</v>
      </c>
      <c r="N1157" s="8" cm="1">
        <f t="array" ref="N1157">_xlfn.SWITCH(Table1[[#This Row],[Subscription Type]],"Basic",10,"Premium",10,"Business",25,"Enterprise",27)</f>
        <v>25</v>
      </c>
      <c r="O1157" s="9">
        <f>IF(Table1[[#This Row],[Number of Users]]-Table1[[#This Row],[Licenses Bought]]&lt;0, 0, Table1[[#This Row],[Number of Users]]-Table1[[#This Row],[Licenses Bought]])</f>
        <v>7</v>
      </c>
      <c r="P1157" s="8">
        <f>Table1[[#This Row],[Upsell $ Per Non-Paying User]] * Table1[[#This Row],[Non-Paying Users]]</f>
        <v>175</v>
      </c>
      <c r="Q1157">
        <f>IF(Table1[[#This Row],[Sales Month]]=MAX(Table1[Sales Month]),Table1[[#This Row],[Upsell $ Per Non-Paying User]]*Table1[[#This Row],[Non-Paying Users]],0)</f>
        <v>175</v>
      </c>
      <c r="R1157" t="str" cm="1">
        <f t="array" ref="R1157">_xlfn.IFS(Table1[[#This Row],[Current Upsell $]]=0," ",Table1[[#This Row],[Current Upsell $]]&gt;=400,"High",Table1[[#This Row],[Current Upsell $]]&gt;=100,"Medium",Table1[[#This Row],[Current Upsell $]]&lt;100,"Low")</f>
        <v>Medium</v>
      </c>
      <c r="S1157" t="str">
        <f>_xlfn.CONCAT(Table1[[#This Row],[Subscription Type]]," ",Table1[[#This Row],[Upsell Priorities ]], " ",TEXT(Table1[[#This Row],[Current Upsell $]],"$#,#"))</f>
        <v>Business Medium $175</v>
      </c>
      <c r="T1157">
        <f>COUNTIF(Table1[Sales Month],Table1[[#This Row],[Sales Month]])</f>
        <v>307</v>
      </c>
    </row>
    <row r="1158" spans="1:20" x14ac:dyDescent="0.2">
      <c r="A1158">
        <v>100113</v>
      </c>
      <c r="B1158" t="s">
        <v>3</v>
      </c>
      <c r="D1158" s="1"/>
      <c r="E1158" s="1"/>
      <c r="F1158">
        <v>0</v>
      </c>
      <c r="G1158">
        <v>54</v>
      </c>
      <c r="H1158" s="1">
        <v>44075</v>
      </c>
      <c r="I1158" s="1">
        <v>44378</v>
      </c>
      <c r="J1158">
        <v>10</v>
      </c>
      <c r="K1158">
        <v>0</v>
      </c>
      <c r="L1158" s="1">
        <v>44075</v>
      </c>
      <c r="M1158">
        <v>0</v>
      </c>
      <c r="N1158" s="8" cm="1">
        <f t="array" ref="N1158">_xlfn.SWITCH(Table1[[#This Row],[Subscription Type]],"Basic",10,"Premium",10,"Business",25,"Enterprise",27)</f>
        <v>10</v>
      </c>
      <c r="O1158" s="9">
        <f>IF(Table1[[#This Row],[Number of Users]]-Table1[[#This Row],[Licenses Bought]]&lt;0, 0, Table1[[#This Row],[Number of Users]]-Table1[[#This Row],[Licenses Bought]])</f>
        <v>54</v>
      </c>
      <c r="P1158" s="8">
        <f>Table1[[#This Row],[Upsell $ Per Non-Paying User]] * Table1[[#This Row],[Non-Paying Users]]</f>
        <v>540</v>
      </c>
      <c r="Q1158">
        <f>IF(Table1[[#This Row],[Sales Month]]=MAX(Table1[Sales Month]),Table1[[#This Row],[Upsell $ Per Non-Paying User]]*Table1[[#This Row],[Non-Paying Users]],0)</f>
        <v>0</v>
      </c>
      <c r="R1158" t="str" cm="1">
        <f t="array" ref="R1158">_xlfn.IFS(Table1[[#This Row],[Current Upsell $]]=0," ",Table1[[#This Row],[Current Upsell $]]&gt;=400,"High",Table1[[#This Row],[Current Upsell $]]&gt;=100,"Medium",Table1[[#This Row],[Current Upsell $]]&lt;100,"Low")</f>
        <v xml:space="preserve"> </v>
      </c>
      <c r="S1158" t="str">
        <f>_xlfn.CONCAT(Table1[[#This Row],[Subscription Type]]," ",Table1[[#This Row],[Upsell Priorities ]], " ",TEXT(Table1[[#This Row],[Current Upsell $]],"$#,#"))</f>
        <v>Basic   $</v>
      </c>
      <c r="T1158">
        <f>COUNTIF(Table1[Sales Month],Table1[[#This Row],[Sales Month]])</f>
        <v>137</v>
      </c>
    </row>
    <row r="1159" spans="1:20" x14ac:dyDescent="0.2">
      <c r="A1159">
        <v>100113</v>
      </c>
      <c r="B1159" t="s">
        <v>1</v>
      </c>
      <c r="D1159" s="1"/>
      <c r="E1159" s="1"/>
      <c r="F1159">
        <v>14</v>
      </c>
      <c r="G1159">
        <v>58</v>
      </c>
      <c r="H1159" s="1">
        <v>44075</v>
      </c>
      <c r="I1159" s="1">
        <v>44378</v>
      </c>
      <c r="J1159">
        <v>10</v>
      </c>
      <c r="K1159">
        <v>0</v>
      </c>
      <c r="L1159" s="1">
        <v>44105</v>
      </c>
      <c r="M1159">
        <v>350</v>
      </c>
      <c r="N1159" s="8" cm="1">
        <f t="array" ref="N1159">_xlfn.SWITCH(Table1[[#This Row],[Subscription Type]],"Basic",10,"Premium",10,"Business",25,"Enterprise",27)</f>
        <v>25</v>
      </c>
      <c r="O1159" s="9">
        <f>IF(Table1[[#This Row],[Number of Users]]-Table1[[#This Row],[Licenses Bought]]&lt;0, 0, Table1[[#This Row],[Number of Users]]-Table1[[#This Row],[Licenses Bought]])</f>
        <v>44</v>
      </c>
      <c r="P1159" s="8">
        <f>Table1[[#This Row],[Upsell $ Per Non-Paying User]] * Table1[[#This Row],[Non-Paying Users]]</f>
        <v>1100</v>
      </c>
      <c r="Q1159">
        <f>IF(Table1[[#This Row],[Sales Month]]=MAX(Table1[Sales Month]),Table1[[#This Row],[Upsell $ Per Non-Paying User]]*Table1[[#This Row],[Non-Paying Users]],0)</f>
        <v>0</v>
      </c>
      <c r="R1159" t="str" cm="1">
        <f t="array" ref="R1159">_xlfn.IFS(Table1[[#This Row],[Current Upsell $]]=0," ",Table1[[#This Row],[Current Upsell $]]&gt;=400,"High",Table1[[#This Row],[Current Upsell $]]&gt;=100,"Medium",Table1[[#This Row],[Current Upsell $]]&lt;100,"Low")</f>
        <v xml:space="preserve"> </v>
      </c>
      <c r="S1159" t="str">
        <f>_xlfn.CONCAT(Table1[[#This Row],[Subscription Type]]," ",Table1[[#This Row],[Upsell Priorities ]], " ",TEXT(Table1[[#This Row],[Current Upsell $]],"$#,#"))</f>
        <v>Business   $</v>
      </c>
      <c r="T1159">
        <f>COUNTIF(Table1[Sales Month],Table1[[#This Row],[Sales Month]])</f>
        <v>147</v>
      </c>
    </row>
    <row r="1160" spans="1:20" x14ac:dyDescent="0.2">
      <c r="A1160">
        <v>100113</v>
      </c>
      <c r="B1160" t="s">
        <v>1</v>
      </c>
      <c r="D1160" s="1"/>
      <c r="E1160" s="1"/>
      <c r="F1160">
        <v>27</v>
      </c>
      <c r="G1160">
        <v>48</v>
      </c>
      <c r="H1160" s="1">
        <v>44075</v>
      </c>
      <c r="I1160" s="1">
        <v>44378</v>
      </c>
      <c r="J1160">
        <v>10</v>
      </c>
      <c r="K1160">
        <v>0</v>
      </c>
      <c r="L1160" s="1">
        <v>44136</v>
      </c>
      <c r="M1160">
        <v>675</v>
      </c>
      <c r="N1160" s="8" cm="1">
        <f t="array" ref="N1160">_xlfn.SWITCH(Table1[[#This Row],[Subscription Type]],"Basic",10,"Premium",10,"Business",25,"Enterprise",27)</f>
        <v>25</v>
      </c>
      <c r="O1160" s="9">
        <f>IF(Table1[[#This Row],[Number of Users]]-Table1[[#This Row],[Licenses Bought]]&lt;0, 0, Table1[[#This Row],[Number of Users]]-Table1[[#This Row],[Licenses Bought]])</f>
        <v>21</v>
      </c>
      <c r="P1160" s="8">
        <f>Table1[[#This Row],[Upsell $ Per Non-Paying User]] * Table1[[#This Row],[Non-Paying Users]]</f>
        <v>525</v>
      </c>
      <c r="Q1160">
        <f>IF(Table1[[#This Row],[Sales Month]]=MAX(Table1[Sales Month]),Table1[[#This Row],[Upsell $ Per Non-Paying User]]*Table1[[#This Row],[Non-Paying Users]],0)</f>
        <v>0</v>
      </c>
      <c r="R1160" t="str" cm="1">
        <f t="array" ref="R1160">_xlfn.IFS(Table1[[#This Row],[Current Upsell $]]=0," ",Table1[[#This Row],[Current Upsell $]]&gt;=400,"High",Table1[[#This Row],[Current Upsell $]]&gt;=100,"Medium",Table1[[#This Row],[Current Upsell $]]&lt;100,"Low")</f>
        <v xml:space="preserve"> </v>
      </c>
      <c r="S1160" t="str">
        <f>_xlfn.CONCAT(Table1[[#This Row],[Subscription Type]]," ",Table1[[#This Row],[Upsell Priorities ]], " ",TEXT(Table1[[#This Row],[Current Upsell $]],"$#,#"))</f>
        <v>Business   $</v>
      </c>
      <c r="T1160">
        <f>COUNTIF(Table1[Sales Month],Table1[[#This Row],[Sales Month]])</f>
        <v>146</v>
      </c>
    </row>
    <row r="1161" spans="1:20" x14ac:dyDescent="0.2">
      <c r="A1161">
        <v>100113</v>
      </c>
      <c r="B1161" t="s">
        <v>1</v>
      </c>
      <c r="D1161" s="1"/>
      <c r="E1161" s="1"/>
      <c r="F1161">
        <v>45</v>
      </c>
      <c r="G1161">
        <v>47</v>
      </c>
      <c r="H1161" s="1">
        <v>44075</v>
      </c>
      <c r="I1161" s="1">
        <v>44378</v>
      </c>
      <c r="J1161">
        <v>10</v>
      </c>
      <c r="K1161">
        <v>0</v>
      </c>
      <c r="L1161" s="1">
        <v>44166</v>
      </c>
      <c r="M1161">
        <v>1125</v>
      </c>
      <c r="N1161" s="8" cm="1">
        <f t="array" ref="N1161">_xlfn.SWITCH(Table1[[#This Row],[Subscription Type]],"Basic",10,"Premium",10,"Business",25,"Enterprise",27)</f>
        <v>25</v>
      </c>
      <c r="O1161" s="9">
        <f>IF(Table1[[#This Row],[Number of Users]]-Table1[[#This Row],[Licenses Bought]]&lt;0, 0, Table1[[#This Row],[Number of Users]]-Table1[[#This Row],[Licenses Bought]])</f>
        <v>2</v>
      </c>
      <c r="P1161" s="8">
        <f>Table1[[#This Row],[Upsell $ Per Non-Paying User]] * Table1[[#This Row],[Non-Paying Users]]</f>
        <v>50</v>
      </c>
      <c r="Q1161">
        <f>IF(Table1[[#This Row],[Sales Month]]=MAX(Table1[Sales Month]),Table1[[#This Row],[Upsell $ Per Non-Paying User]]*Table1[[#This Row],[Non-Paying Users]],0)</f>
        <v>0</v>
      </c>
      <c r="R1161" t="str" cm="1">
        <f t="array" ref="R1161">_xlfn.IFS(Table1[[#This Row],[Current Upsell $]]=0," ",Table1[[#This Row],[Current Upsell $]]&gt;=400,"High",Table1[[#This Row],[Current Upsell $]]&gt;=100,"Medium",Table1[[#This Row],[Current Upsell $]]&lt;100,"Low")</f>
        <v xml:space="preserve"> </v>
      </c>
      <c r="S1161" t="str">
        <f>_xlfn.CONCAT(Table1[[#This Row],[Subscription Type]]," ",Table1[[#This Row],[Upsell Priorities ]], " ",TEXT(Table1[[#This Row],[Current Upsell $]],"$#,#"))</f>
        <v>Business   $</v>
      </c>
      <c r="T1161">
        <f>COUNTIF(Table1[Sales Month],Table1[[#This Row],[Sales Month]])</f>
        <v>153</v>
      </c>
    </row>
    <row r="1162" spans="1:20" x14ac:dyDescent="0.2">
      <c r="A1162">
        <v>100113</v>
      </c>
      <c r="B1162" t="s">
        <v>1</v>
      </c>
      <c r="D1162" s="1"/>
      <c r="E1162" s="1"/>
      <c r="F1162">
        <v>45</v>
      </c>
      <c r="G1162">
        <v>58</v>
      </c>
      <c r="H1162" s="1">
        <v>44075</v>
      </c>
      <c r="I1162" s="1">
        <v>44378</v>
      </c>
      <c r="J1162">
        <v>10</v>
      </c>
      <c r="K1162">
        <v>0</v>
      </c>
      <c r="L1162" s="1">
        <v>44197</v>
      </c>
      <c r="M1162">
        <v>1125</v>
      </c>
      <c r="N1162" s="8" cm="1">
        <f t="array" ref="N1162">_xlfn.SWITCH(Table1[[#This Row],[Subscription Type]],"Basic",10,"Premium",10,"Business",25,"Enterprise",27)</f>
        <v>25</v>
      </c>
      <c r="O1162" s="9">
        <f>IF(Table1[[#This Row],[Number of Users]]-Table1[[#This Row],[Licenses Bought]]&lt;0, 0, Table1[[#This Row],[Number of Users]]-Table1[[#This Row],[Licenses Bought]])</f>
        <v>13</v>
      </c>
      <c r="P1162" s="8">
        <f>Table1[[#This Row],[Upsell $ Per Non-Paying User]] * Table1[[#This Row],[Non-Paying Users]]</f>
        <v>325</v>
      </c>
      <c r="Q1162">
        <f>IF(Table1[[#This Row],[Sales Month]]=MAX(Table1[Sales Month]),Table1[[#This Row],[Upsell $ Per Non-Paying User]]*Table1[[#This Row],[Non-Paying Users]],0)</f>
        <v>0</v>
      </c>
      <c r="R1162" t="str" cm="1">
        <f t="array" ref="R1162">_xlfn.IFS(Table1[[#This Row],[Current Upsell $]]=0," ",Table1[[#This Row],[Current Upsell $]]&gt;=400,"High",Table1[[#This Row],[Current Upsell $]]&gt;=100,"Medium",Table1[[#This Row],[Current Upsell $]]&lt;100,"Low")</f>
        <v xml:space="preserve"> </v>
      </c>
      <c r="S1162" t="str">
        <f>_xlfn.CONCAT(Table1[[#This Row],[Subscription Type]]," ",Table1[[#This Row],[Upsell Priorities ]], " ",TEXT(Table1[[#This Row],[Current Upsell $]],"$#,#"))</f>
        <v>Business   $</v>
      </c>
      <c r="T1162">
        <f>COUNTIF(Table1[Sales Month],Table1[[#This Row],[Sales Month]])</f>
        <v>158</v>
      </c>
    </row>
    <row r="1163" spans="1:20" x14ac:dyDescent="0.2">
      <c r="A1163">
        <v>100113</v>
      </c>
      <c r="B1163" t="s">
        <v>1</v>
      </c>
      <c r="D1163" s="1"/>
      <c r="E1163" s="1"/>
      <c r="F1163">
        <v>45</v>
      </c>
      <c r="G1163">
        <v>51</v>
      </c>
      <c r="H1163" s="1">
        <v>44075</v>
      </c>
      <c r="I1163" s="1">
        <v>44378</v>
      </c>
      <c r="J1163">
        <v>10</v>
      </c>
      <c r="K1163">
        <v>0</v>
      </c>
      <c r="L1163" s="1">
        <v>44228</v>
      </c>
      <c r="M1163">
        <v>1125</v>
      </c>
      <c r="N1163" s="8" cm="1">
        <f t="array" ref="N1163">_xlfn.SWITCH(Table1[[#This Row],[Subscription Type]],"Basic",10,"Premium",10,"Business",25,"Enterprise",27)</f>
        <v>25</v>
      </c>
      <c r="O1163" s="9">
        <f>IF(Table1[[#This Row],[Number of Users]]-Table1[[#This Row],[Licenses Bought]]&lt;0, 0, Table1[[#This Row],[Number of Users]]-Table1[[#This Row],[Licenses Bought]])</f>
        <v>6</v>
      </c>
      <c r="P1163" s="8">
        <f>Table1[[#This Row],[Upsell $ Per Non-Paying User]] * Table1[[#This Row],[Non-Paying Users]]</f>
        <v>150</v>
      </c>
      <c r="Q1163">
        <f>IF(Table1[[#This Row],[Sales Month]]=MAX(Table1[Sales Month]),Table1[[#This Row],[Upsell $ Per Non-Paying User]]*Table1[[#This Row],[Non-Paying Users]],0)</f>
        <v>0</v>
      </c>
      <c r="R1163" t="str" cm="1">
        <f t="array" ref="R1163">_xlfn.IFS(Table1[[#This Row],[Current Upsell $]]=0," ",Table1[[#This Row],[Current Upsell $]]&gt;=400,"High",Table1[[#This Row],[Current Upsell $]]&gt;=100,"Medium",Table1[[#This Row],[Current Upsell $]]&lt;100,"Low")</f>
        <v xml:space="preserve"> </v>
      </c>
      <c r="S1163" t="str">
        <f>_xlfn.CONCAT(Table1[[#This Row],[Subscription Type]]," ",Table1[[#This Row],[Upsell Priorities ]], " ",TEXT(Table1[[#This Row],[Current Upsell $]],"$#,#"))</f>
        <v>Business   $</v>
      </c>
      <c r="T1163">
        <f>COUNTIF(Table1[Sales Month],Table1[[#This Row],[Sales Month]])</f>
        <v>175</v>
      </c>
    </row>
    <row r="1164" spans="1:20" x14ac:dyDescent="0.2">
      <c r="A1164">
        <v>100113</v>
      </c>
      <c r="B1164" t="s">
        <v>1</v>
      </c>
      <c r="D1164" s="1"/>
      <c r="E1164" s="1"/>
      <c r="F1164">
        <v>45</v>
      </c>
      <c r="G1164">
        <v>61</v>
      </c>
      <c r="H1164" s="1">
        <v>44075</v>
      </c>
      <c r="I1164" s="1">
        <v>44378</v>
      </c>
      <c r="J1164">
        <v>10</v>
      </c>
      <c r="K1164">
        <v>0</v>
      </c>
      <c r="L1164" s="1">
        <v>44256</v>
      </c>
      <c r="M1164">
        <v>1125</v>
      </c>
      <c r="N1164" s="8" cm="1">
        <f t="array" ref="N1164">_xlfn.SWITCH(Table1[[#This Row],[Subscription Type]],"Basic",10,"Premium",10,"Business",25,"Enterprise",27)</f>
        <v>25</v>
      </c>
      <c r="O1164" s="9">
        <f>IF(Table1[[#This Row],[Number of Users]]-Table1[[#This Row],[Licenses Bought]]&lt;0, 0, Table1[[#This Row],[Number of Users]]-Table1[[#This Row],[Licenses Bought]])</f>
        <v>16</v>
      </c>
      <c r="P1164" s="8">
        <f>Table1[[#This Row],[Upsell $ Per Non-Paying User]] * Table1[[#This Row],[Non-Paying Users]]</f>
        <v>400</v>
      </c>
      <c r="Q1164">
        <f>IF(Table1[[#This Row],[Sales Month]]=MAX(Table1[Sales Month]),Table1[[#This Row],[Upsell $ Per Non-Paying User]]*Table1[[#This Row],[Non-Paying Users]],0)</f>
        <v>0</v>
      </c>
      <c r="R1164" t="str" cm="1">
        <f t="array" ref="R1164">_xlfn.IFS(Table1[[#This Row],[Current Upsell $]]=0," ",Table1[[#This Row],[Current Upsell $]]&gt;=400,"High",Table1[[#This Row],[Current Upsell $]]&gt;=100,"Medium",Table1[[#This Row],[Current Upsell $]]&lt;100,"Low")</f>
        <v xml:space="preserve"> </v>
      </c>
      <c r="S1164" t="str">
        <f>_xlfn.CONCAT(Table1[[#This Row],[Subscription Type]]," ",Table1[[#This Row],[Upsell Priorities ]], " ",TEXT(Table1[[#This Row],[Current Upsell $]],"$#,#"))</f>
        <v>Business   $</v>
      </c>
      <c r="T1164">
        <f>COUNTIF(Table1[Sales Month],Table1[[#This Row],[Sales Month]])</f>
        <v>194</v>
      </c>
    </row>
    <row r="1165" spans="1:20" x14ac:dyDescent="0.2">
      <c r="A1165">
        <v>100113</v>
      </c>
      <c r="B1165" t="s">
        <v>1</v>
      </c>
      <c r="D1165" s="1"/>
      <c r="E1165" s="1"/>
      <c r="F1165">
        <v>45</v>
      </c>
      <c r="G1165">
        <v>46</v>
      </c>
      <c r="H1165" s="1">
        <v>44075</v>
      </c>
      <c r="I1165" s="1">
        <v>44378</v>
      </c>
      <c r="J1165">
        <v>10</v>
      </c>
      <c r="K1165">
        <v>0</v>
      </c>
      <c r="L1165" s="1">
        <v>44287</v>
      </c>
      <c r="M1165">
        <v>1125</v>
      </c>
      <c r="N1165" s="8" cm="1">
        <f t="array" ref="N1165">_xlfn.SWITCH(Table1[[#This Row],[Subscription Type]],"Basic",10,"Premium",10,"Business",25,"Enterprise",27)</f>
        <v>25</v>
      </c>
      <c r="O1165" s="9">
        <f>IF(Table1[[#This Row],[Number of Users]]-Table1[[#This Row],[Licenses Bought]]&lt;0, 0, Table1[[#This Row],[Number of Users]]-Table1[[#This Row],[Licenses Bought]])</f>
        <v>1</v>
      </c>
      <c r="P1165" s="8">
        <f>Table1[[#This Row],[Upsell $ Per Non-Paying User]] * Table1[[#This Row],[Non-Paying Users]]</f>
        <v>25</v>
      </c>
      <c r="Q1165">
        <f>IF(Table1[[#This Row],[Sales Month]]=MAX(Table1[Sales Month]),Table1[[#This Row],[Upsell $ Per Non-Paying User]]*Table1[[#This Row],[Non-Paying Users]],0)</f>
        <v>0</v>
      </c>
      <c r="R1165" t="str" cm="1">
        <f t="array" ref="R1165">_xlfn.IFS(Table1[[#This Row],[Current Upsell $]]=0," ",Table1[[#This Row],[Current Upsell $]]&gt;=400,"High",Table1[[#This Row],[Current Upsell $]]&gt;=100,"Medium",Table1[[#This Row],[Current Upsell $]]&lt;100,"Low")</f>
        <v xml:space="preserve"> </v>
      </c>
      <c r="S1165" t="str">
        <f>_xlfn.CONCAT(Table1[[#This Row],[Subscription Type]]," ",Table1[[#This Row],[Upsell Priorities ]], " ",TEXT(Table1[[#This Row],[Current Upsell $]],"$#,#"))</f>
        <v>Business   $</v>
      </c>
      <c r="T1165">
        <f>COUNTIF(Table1[Sales Month],Table1[[#This Row],[Sales Month]])</f>
        <v>208</v>
      </c>
    </row>
    <row r="1166" spans="1:20" x14ac:dyDescent="0.2">
      <c r="A1166">
        <v>100113</v>
      </c>
      <c r="B1166" t="s">
        <v>1</v>
      </c>
      <c r="D1166" s="1"/>
      <c r="E1166" s="1"/>
      <c r="F1166">
        <v>45</v>
      </c>
      <c r="G1166">
        <v>58</v>
      </c>
      <c r="H1166" s="1">
        <v>44075</v>
      </c>
      <c r="I1166" s="1">
        <v>44378</v>
      </c>
      <c r="J1166">
        <v>10</v>
      </c>
      <c r="K1166">
        <v>0</v>
      </c>
      <c r="L1166" s="1">
        <v>44317</v>
      </c>
      <c r="M1166">
        <v>1125</v>
      </c>
      <c r="N1166" s="8" cm="1">
        <f t="array" ref="N1166">_xlfn.SWITCH(Table1[[#This Row],[Subscription Type]],"Basic",10,"Premium",10,"Business",25,"Enterprise",27)</f>
        <v>25</v>
      </c>
      <c r="O1166" s="9">
        <f>IF(Table1[[#This Row],[Number of Users]]-Table1[[#This Row],[Licenses Bought]]&lt;0, 0, Table1[[#This Row],[Number of Users]]-Table1[[#This Row],[Licenses Bought]])</f>
        <v>13</v>
      </c>
      <c r="P1166" s="8">
        <f>Table1[[#This Row],[Upsell $ Per Non-Paying User]] * Table1[[#This Row],[Non-Paying Users]]</f>
        <v>325</v>
      </c>
      <c r="Q1166">
        <f>IF(Table1[[#This Row],[Sales Month]]=MAX(Table1[Sales Month]),Table1[[#This Row],[Upsell $ Per Non-Paying User]]*Table1[[#This Row],[Non-Paying Users]],0)</f>
        <v>0</v>
      </c>
      <c r="R1166" t="str" cm="1">
        <f t="array" ref="R1166">_xlfn.IFS(Table1[[#This Row],[Current Upsell $]]=0," ",Table1[[#This Row],[Current Upsell $]]&gt;=400,"High",Table1[[#This Row],[Current Upsell $]]&gt;=100,"Medium",Table1[[#This Row],[Current Upsell $]]&lt;100,"Low")</f>
        <v xml:space="preserve"> </v>
      </c>
      <c r="S1166" t="str">
        <f>_xlfn.CONCAT(Table1[[#This Row],[Subscription Type]]," ",Table1[[#This Row],[Upsell Priorities ]], " ",TEXT(Table1[[#This Row],[Current Upsell $]],"$#,#"))</f>
        <v>Business   $</v>
      </c>
      <c r="T1166">
        <f>COUNTIF(Table1[Sales Month],Table1[[#This Row],[Sales Month]])</f>
        <v>249</v>
      </c>
    </row>
    <row r="1167" spans="1:20" x14ac:dyDescent="0.2">
      <c r="A1167">
        <v>100113</v>
      </c>
      <c r="B1167" t="s">
        <v>1</v>
      </c>
      <c r="D1167" s="1"/>
      <c r="E1167" s="1"/>
      <c r="F1167">
        <v>45</v>
      </c>
      <c r="G1167">
        <v>63</v>
      </c>
      <c r="H1167" s="1">
        <v>44075</v>
      </c>
      <c r="I1167" s="1">
        <v>44378</v>
      </c>
      <c r="J1167">
        <v>10</v>
      </c>
      <c r="K1167">
        <v>0</v>
      </c>
      <c r="L1167" s="1">
        <v>44348</v>
      </c>
      <c r="M1167">
        <v>1125</v>
      </c>
      <c r="N1167" s="8" cm="1">
        <f t="array" ref="N1167">_xlfn.SWITCH(Table1[[#This Row],[Subscription Type]],"Basic",10,"Premium",10,"Business",25,"Enterprise",27)</f>
        <v>25</v>
      </c>
      <c r="O1167" s="9">
        <f>IF(Table1[[#This Row],[Number of Users]]-Table1[[#This Row],[Licenses Bought]]&lt;0, 0, Table1[[#This Row],[Number of Users]]-Table1[[#This Row],[Licenses Bought]])</f>
        <v>18</v>
      </c>
      <c r="P1167" s="8">
        <f>Table1[[#This Row],[Upsell $ Per Non-Paying User]] * Table1[[#This Row],[Non-Paying Users]]</f>
        <v>450</v>
      </c>
      <c r="Q1167">
        <f>IF(Table1[[#This Row],[Sales Month]]=MAX(Table1[Sales Month]),Table1[[#This Row],[Upsell $ Per Non-Paying User]]*Table1[[#This Row],[Non-Paying Users]],0)</f>
        <v>450</v>
      </c>
      <c r="R1167" t="str" cm="1">
        <f t="array" ref="R1167">_xlfn.IFS(Table1[[#This Row],[Current Upsell $]]=0," ",Table1[[#This Row],[Current Upsell $]]&gt;=400,"High",Table1[[#This Row],[Current Upsell $]]&gt;=100,"Medium",Table1[[#This Row],[Current Upsell $]]&lt;100,"Low")</f>
        <v>High</v>
      </c>
      <c r="S1167" t="str">
        <f>_xlfn.CONCAT(Table1[[#This Row],[Subscription Type]]," ",Table1[[#This Row],[Upsell Priorities ]], " ",TEXT(Table1[[#This Row],[Current Upsell $]],"$#,#"))</f>
        <v>Business High $450</v>
      </c>
      <c r="T1167">
        <f>COUNTIF(Table1[Sales Month],Table1[[#This Row],[Sales Month]])</f>
        <v>307</v>
      </c>
    </row>
    <row r="1168" spans="1:20" x14ac:dyDescent="0.2">
      <c r="A1168">
        <v>100114</v>
      </c>
      <c r="B1168" t="s">
        <v>3</v>
      </c>
      <c r="D1168" s="1"/>
      <c r="E1168" s="1"/>
      <c r="F1168">
        <v>0</v>
      </c>
      <c r="G1168">
        <v>61</v>
      </c>
      <c r="H1168" s="1">
        <v>44075</v>
      </c>
      <c r="I1168" s="1">
        <v>44378</v>
      </c>
      <c r="J1168">
        <v>10</v>
      </c>
      <c r="K1168">
        <v>0</v>
      </c>
      <c r="L1168" s="1">
        <v>44075</v>
      </c>
      <c r="M1168">
        <v>0</v>
      </c>
      <c r="N1168" s="8" cm="1">
        <f t="array" ref="N1168">_xlfn.SWITCH(Table1[[#This Row],[Subscription Type]],"Basic",10,"Premium",10,"Business",25,"Enterprise",27)</f>
        <v>10</v>
      </c>
      <c r="O1168" s="9">
        <f>IF(Table1[[#This Row],[Number of Users]]-Table1[[#This Row],[Licenses Bought]]&lt;0, 0, Table1[[#This Row],[Number of Users]]-Table1[[#This Row],[Licenses Bought]])</f>
        <v>61</v>
      </c>
      <c r="P1168" s="8">
        <f>Table1[[#This Row],[Upsell $ Per Non-Paying User]] * Table1[[#This Row],[Non-Paying Users]]</f>
        <v>610</v>
      </c>
      <c r="Q1168">
        <f>IF(Table1[[#This Row],[Sales Month]]=MAX(Table1[Sales Month]),Table1[[#This Row],[Upsell $ Per Non-Paying User]]*Table1[[#This Row],[Non-Paying Users]],0)</f>
        <v>0</v>
      </c>
      <c r="R1168" t="str" cm="1">
        <f t="array" ref="R1168">_xlfn.IFS(Table1[[#This Row],[Current Upsell $]]=0," ",Table1[[#This Row],[Current Upsell $]]&gt;=400,"High",Table1[[#This Row],[Current Upsell $]]&gt;=100,"Medium",Table1[[#This Row],[Current Upsell $]]&lt;100,"Low")</f>
        <v xml:space="preserve"> </v>
      </c>
      <c r="S1168" t="str">
        <f>_xlfn.CONCAT(Table1[[#This Row],[Subscription Type]]," ",Table1[[#This Row],[Upsell Priorities ]], " ",TEXT(Table1[[#This Row],[Current Upsell $]],"$#,#"))</f>
        <v>Basic   $</v>
      </c>
      <c r="T1168">
        <f>COUNTIF(Table1[Sales Month],Table1[[#This Row],[Sales Month]])</f>
        <v>137</v>
      </c>
    </row>
    <row r="1169" spans="1:20" x14ac:dyDescent="0.2">
      <c r="A1169">
        <v>100114</v>
      </c>
      <c r="B1169" t="s">
        <v>1</v>
      </c>
      <c r="D1169" s="1"/>
      <c r="E1169" s="1"/>
      <c r="F1169">
        <v>16</v>
      </c>
      <c r="G1169">
        <v>63</v>
      </c>
      <c r="H1169" s="1">
        <v>44075</v>
      </c>
      <c r="I1169" s="1">
        <v>44378</v>
      </c>
      <c r="J1169">
        <v>10</v>
      </c>
      <c r="K1169">
        <v>0</v>
      </c>
      <c r="L1169" s="1">
        <v>44105</v>
      </c>
      <c r="M1169">
        <v>400</v>
      </c>
      <c r="N1169" s="8" cm="1">
        <f t="array" ref="N1169">_xlfn.SWITCH(Table1[[#This Row],[Subscription Type]],"Basic",10,"Premium",10,"Business",25,"Enterprise",27)</f>
        <v>25</v>
      </c>
      <c r="O1169" s="9">
        <f>IF(Table1[[#This Row],[Number of Users]]-Table1[[#This Row],[Licenses Bought]]&lt;0, 0, Table1[[#This Row],[Number of Users]]-Table1[[#This Row],[Licenses Bought]])</f>
        <v>47</v>
      </c>
      <c r="P1169" s="8">
        <f>Table1[[#This Row],[Upsell $ Per Non-Paying User]] * Table1[[#This Row],[Non-Paying Users]]</f>
        <v>1175</v>
      </c>
      <c r="Q1169">
        <f>IF(Table1[[#This Row],[Sales Month]]=MAX(Table1[Sales Month]),Table1[[#This Row],[Upsell $ Per Non-Paying User]]*Table1[[#This Row],[Non-Paying Users]],0)</f>
        <v>0</v>
      </c>
      <c r="R1169" t="str" cm="1">
        <f t="array" ref="R1169">_xlfn.IFS(Table1[[#This Row],[Current Upsell $]]=0," ",Table1[[#This Row],[Current Upsell $]]&gt;=400,"High",Table1[[#This Row],[Current Upsell $]]&gt;=100,"Medium",Table1[[#This Row],[Current Upsell $]]&lt;100,"Low")</f>
        <v xml:space="preserve"> </v>
      </c>
      <c r="S1169" t="str">
        <f>_xlfn.CONCAT(Table1[[#This Row],[Subscription Type]]," ",Table1[[#This Row],[Upsell Priorities ]], " ",TEXT(Table1[[#This Row],[Current Upsell $]],"$#,#"))</f>
        <v>Business   $</v>
      </c>
      <c r="T1169">
        <f>COUNTIF(Table1[Sales Month],Table1[[#This Row],[Sales Month]])</f>
        <v>147</v>
      </c>
    </row>
    <row r="1170" spans="1:20" x14ac:dyDescent="0.2">
      <c r="A1170">
        <v>100114</v>
      </c>
      <c r="B1170" t="s">
        <v>1</v>
      </c>
      <c r="D1170" s="1"/>
      <c r="E1170" s="1"/>
      <c r="F1170">
        <v>29</v>
      </c>
      <c r="G1170">
        <v>46</v>
      </c>
      <c r="H1170" s="1">
        <v>44075</v>
      </c>
      <c r="I1170" s="1">
        <v>44378</v>
      </c>
      <c r="J1170">
        <v>10</v>
      </c>
      <c r="K1170">
        <v>0</v>
      </c>
      <c r="L1170" s="1">
        <v>44136</v>
      </c>
      <c r="M1170">
        <v>725</v>
      </c>
      <c r="N1170" s="8" cm="1">
        <f t="array" ref="N1170">_xlfn.SWITCH(Table1[[#This Row],[Subscription Type]],"Basic",10,"Premium",10,"Business",25,"Enterprise",27)</f>
        <v>25</v>
      </c>
      <c r="O1170" s="9">
        <f>IF(Table1[[#This Row],[Number of Users]]-Table1[[#This Row],[Licenses Bought]]&lt;0, 0, Table1[[#This Row],[Number of Users]]-Table1[[#This Row],[Licenses Bought]])</f>
        <v>17</v>
      </c>
      <c r="P1170" s="8">
        <f>Table1[[#This Row],[Upsell $ Per Non-Paying User]] * Table1[[#This Row],[Non-Paying Users]]</f>
        <v>425</v>
      </c>
      <c r="Q1170">
        <f>IF(Table1[[#This Row],[Sales Month]]=MAX(Table1[Sales Month]),Table1[[#This Row],[Upsell $ Per Non-Paying User]]*Table1[[#This Row],[Non-Paying Users]],0)</f>
        <v>0</v>
      </c>
      <c r="R1170" t="str" cm="1">
        <f t="array" ref="R1170">_xlfn.IFS(Table1[[#This Row],[Current Upsell $]]=0," ",Table1[[#This Row],[Current Upsell $]]&gt;=400,"High",Table1[[#This Row],[Current Upsell $]]&gt;=100,"Medium",Table1[[#This Row],[Current Upsell $]]&lt;100,"Low")</f>
        <v xml:space="preserve"> </v>
      </c>
      <c r="S1170" t="str">
        <f>_xlfn.CONCAT(Table1[[#This Row],[Subscription Type]]," ",Table1[[#This Row],[Upsell Priorities ]], " ",TEXT(Table1[[#This Row],[Current Upsell $]],"$#,#"))</f>
        <v>Business   $</v>
      </c>
      <c r="T1170">
        <f>COUNTIF(Table1[Sales Month],Table1[[#This Row],[Sales Month]])</f>
        <v>146</v>
      </c>
    </row>
    <row r="1171" spans="1:20" x14ac:dyDescent="0.2">
      <c r="A1171">
        <v>100114</v>
      </c>
      <c r="B1171" t="s">
        <v>1</v>
      </c>
      <c r="D1171" s="1"/>
      <c r="E1171" s="1"/>
      <c r="F1171">
        <v>43</v>
      </c>
      <c r="G1171">
        <v>46</v>
      </c>
      <c r="H1171" s="1">
        <v>44075</v>
      </c>
      <c r="I1171" s="1">
        <v>44378</v>
      </c>
      <c r="J1171">
        <v>10</v>
      </c>
      <c r="K1171">
        <v>0</v>
      </c>
      <c r="L1171" s="1">
        <v>44166</v>
      </c>
      <c r="M1171">
        <v>1075</v>
      </c>
      <c r="N1171" s="8" cm="1">
        <f t="array" ref="N1171">_xlfn.SWITCH(Table1[[#This Row],[Subscription Type]],"Basic",10,"Premium",10,"Business",25,"Enterprise",27)</f>
        <v>25</v>
      </c>
      <c r="O1171" s="9">
        <f>IF(Table1[[#This Row],[Number of Users]]-Table1[[#This Row],[Licenses Bought]]&lt;0, 0, Table1[[#This Row],[Number of Users]]-Table1[[#This Row],[Licenses Bought]])</f>
        <v>3</v>
      </c>
      <c r="P1171" s="8">
        <f>Table1[[#This Row],[Upsell $ Per Non-Paying User]] * Table1[[#This Row],[Non-Paying Users]]</f>
        <v>75</v>
      </c>
      <c r="Q1171">
        <f>IF(Table1[[#This Row],[Sales Month]]=MAX(Table1[Sales Month]),Table1[[#This Row],[Upsell $ Per Non-Paying User]]*Table1[[#This Row],[Non-Paying Users]],0)</f>
        <v>0</v>
      </c>
      <c r="R1171" t="str" cm="1">
        <f t="array" ref="R1171">_xlfn.IFS(Table1[[#This Row],[Current Upsell $]]=0," ",Table1[[#This Row],[Current Upsell $]]&gt;=400,"High",Table1[[#This Row],[Current Upsell $]]&gt;=100,"Medium",Table1[[#This Row],[Current Upsell $]]&lt;100,"Low")</f>
        <v xml:space="preserve"> </v>
      </c>
      <c r="S1171" t="str">
        <f>_xlfn.CONCAT(Table1[[#This Row],[Subscription Type]]," ",Table1[[#This Row],[Upsell Priorities ]], " ",TEXT(Table1[[#This Row],[Current Upsell $]],"$#,#"))</f>
        <v>Business   $</v>
      </c>
      <c r="T1171">
        <f>COUNTIF(Table1[Sales Month],Table1[[#This Row],[Sales Month]])</f>
        <v>153</v>
      </c>
    </row>
    <row r="1172" spans="1:20" x14ac:dyDescent="0.2">
      <c r="A1172">
        <v>100114</v>
      </c>
      <c r="B1172" t="s">
        <v>1</v>
      </c>
      <c r="D1172" s="1"/>
      <c r="E1172" s="1"/>
      <c r="F1172">
        <v>43</v>
      </c>
      <c r="G1172">
        <v>60</v>
      </c>
      <c r="H1172" s="1">
        <v>44075</v>
      </c>
      <c r="I1172" s="1">
        <v>44378</v>
      </c>
      <c r="J1172">
        <v>10</v>
      </c>
      <c r="K1172">
        <v>0</v>
      </c>
      <c r="L1172" s="1">
        <v>44197</v>
      </c>
      <c r="M1172">
        <v>1075</v>
      </c>
      <c r="N1172" s="8" cm="1">
        <f t="array" ref="N1172">_xlfn.SWITCH(Table1[[#This Row],[Subscription Type]],"Basic",10,"Premium",10,"Business",25,"Enterprise",27)</f>
        <v>25</v>
      </c>
      <c r="O1172" s="9">
        <f>IF(Table1[[#This Row],[Number of Users]]-Table1[[#This Row],[Licenses Bought]]&lt;0, 0, Table1[[#This Row],[Number of Users]]-Table1[[#This Row],[Licenses Bought]])</f>
        <v>17</v>
      </c>
      <c r="P1172" s="8">
        <f>Table1[[#This Row],[Upsell $ Per Non-Paying User]] * Table1[[#This Row],[Non-Paying Users]]</f>
        <v>425</v>
      </c>
      <c r="Q1172">
        <f>IF(Table1[[#This Row],[Sales Month]]=MAX(Table1[Sales Month]),Table1[[#This Row],[Upsell $ Per Non-Paying User]]*Table1[[#This Row],[Non-Paying Users]],0)</f>
        <v>0</v>
      </c>
      <c r="R1172" t="str" cm="1">
        <f t="array" ref="R1172">_xlfn.IFS(Table1[[#This Row],[Current Upsell $]]=0," ",Table1[[#This Row],[Current Upsell $]]&gt;=400,"High",Table1[[#This Row],[Current Upsell $]]&gt;=100,"Medium",Table1[[#This Row],[Current Upsell $]]&lt;100,"Low")</f>
        <v xml:space="preserve"> </v>
      </c>
      <c r="S1172" t="str">
        <f>_xlfn.CONCAT(Table1[[#This Row],[Subscription Type]]," ",Table1[[#This Row],[Upsell Priorities ]], " ",TEXT(Table1[[#This Row],[Current Upsell $]],"$#,#"))</f>
        <v>Business   $</v>
      </c>
      <c r="T1172">
        <f>COUNTIF(Table1[Sales Month],Table1[[#This Row],[Sales Month]])</f>
        <v>158</v>
      </c>
    </row>
    <row r="1173" spans="1:20" x14ac:dyDescent="0.2">
      <c r="A1173">
        <v>100114</v>
      </c>
      <c r="B1173" t="s">
        <v>1</v>
      </c>
      <c r="D1173" s="1"/>
      <c r="E1173" s="1"/>
      <c r="F1173">
        <v>43</v>
      </c>
      <c r="G1173">
        <v>54</v>
      </c>
      <c r="H1173" s="1">
        <v>44075</v>
      </c>
      <c r="I1173" s="1">
        <v>44378</v>
      </c>
      <c r="J1173">
        <v>10</v>
      </c>
      <c r="K1173">
        <v>0</v>
      </c>
      <c r="L1173" s="1">
        <v>44228</v>
      </c>
      <c r="M1173">
        <v>1075</v>
      </c>
      <c r="N1173" s="8" cm="1">
        <f t="array" ref="N1173">_xlfn.SWITCH(Table1[[#This Row],[Subscription Type]],"Basic",10,"Premium",10,"Business",25,"Enterprise",27)</f>
        <v>25</v>
      </c>
      <c r="O1173" s="9">
        <f>IF(Table1[[#This Row],[Number of Users]]-Table1[[#This Row],[Licenses Bought]]&lt;0, 0, Table1[[#This Row],[Number of Users]]-Table1[[#This Row],[Licenses Bought]])</f>
        <v>11</v>
      </c>
      <c r="P1173" s="8">
        <f>Table1[[#This Row],[Upsell $ Per Non-Paying User]] * Table1[[#This Row],[Non-Paying Users]]</f>
        <v>275</v>
      </c>
      <c r="Q1173">
        <f>IF(Table1[[#This Row],[Sales Month]]=MAX(Table1[Sales Month]),Table1[[#This Row],[Upsell $ Per Non-Paying User]]*Table1[[#This Row],[Non-Paying Users]],0)</f>
        <v>0</v>
      </c>
      <c r="R1173" t="str" cm="1">
        <f t="array" ref="R1173">_xlfn.IFS(Table1[[#This Row],[Current Upsell $]]=0," ",Table1[[#This Row],[Current Upsell $]]&gt;=400,"High",Table1[[#This Row],[Current Upsell $]]&gt;=100,"Medium",Table1[[#This Row],[Current Upsell $]]&lt;100,"Low")</f>
        <v xml:space="preserve"> </v>
      </c>
      <c r="S1173" t="str">
        <f>_xlfn.CONCAT(Table1[[#This Row],[Subscription Type]]," ",Table1[[#This Row],[Upsell Priorities ]], " ",TEXT(Table1[[#This Row],[Current Upsell $]],"$#,#"))</f>
        <v>Business   $</v>
      </c>
      <c r="T1173">
        <f>COUNTIF(Table1[Sales Month],Table1[[#This Row],[Sales Month]])</f>
        <v>175</v>
      </c>
    </row>
    <row r="1174" spans="1:20" x14ac:dyDescent="0.2">
      <c r="A1174">
        <v>100114</v>
      </c>
      <c r="B1174" t="s">
        <v>1</v>
      </c>
      <c r="D1174" s="1"/>
      <c r="E1174" s="1"/>
      <c r="F1174">
        <v>43</v>
      </c>
      <c r="G1174">
        <v>48</v>
      </c>
      <c r="H1174" s="1">
        <v>44075</v>
      </c>
      <c r="I1174" s="1">
        <v>44378</v>
      </c>
      <c r="J1174">
        <v>10</v>
      </c>
      <c r="K1174">
        <v>0</v>
      </c>
      <c r="L1174" s="1">
        <v>44256</v>
      </c>
      <c r="M1174">
        <v>1075</v>
      </c>
      <c r="N1174" s="8" cm="1">
        <f t="array" ref="N1174">_xlfn.SWITCH(Table1[[#This Row],[Subscription Type]],"Basic",10,"Premium",10,"Business",25,"Enterprise",27)</f>
        <v>25</v>
      </c>
      <c r="O1174" s="9">
        <f>IF(Table1[[#This Row],[Number of Users]]-Table1[[#This Row],[Licenses Bought]]&lt;0, 0, Table1[[#This Row],[Number of Users]]-Table1[[#This Row],[Licenses Bought]])</f>
        <v>5</v>
      </c>
      <c r="P1174" s="8">
        <f>Table1[[#This Row],[Upsell $ Per Non-Paying User]] * Table1[[#This Row],[Non-Paying Users]]</f>
        <v>125</v>
      </c>
      <c r="Q1174">
        <f>IF(Table1[[#This Row],[Sales Month]]=MAX(Table1[Sales Month]),Table1[[#This Row],[Upsell $ Per Non-Paying User]]*Table1[[#This Row],[Non-Paying Users]],0)</f>
        <v>0</v>
      </c>
      <c r="R1174" t="str" cm="1">
        <f t="array" ref="R1174">_xlfn.IFS(Table1[[#This Row],[Current Upsell $]]=0," ",Table1[[#This Row],[Current Upsell $]]&gt;=400,"High",Table1[[#This Row],[Current Upsell $]]&gt;=100,"Medium",Table1[[#This Row],[Current Upsell $]]&lt;100,"Low")</f>
        <v xml:space="preserve"> </v>
      </c>
      <c r="S1174" t="str">
        <f>_xlfn.CONCAT(Table1[[#This Row],[Subscription Type]]," ",Table1[[#This Row],[Upsell Priorities ]], " ",TEXT(Table1[[#This Row],[Current Upsell $]],"$#,#"))</f>
        <v>Business   $</v>
      </c>
      <c r="T1174">
        <f>COUNTIF(Table1[Sales Month],Table1[[#This Row],[Sales Month]])</f>
        <v>194</v>
      </c>
    </row>
    <row r="1175" spans="1:20" x14ac:dyDescent="0.2">
      <c r="A1175">
        <v>100114</v>
      </c>
      <c r="B1175" t="s">
        <v>1</v>
      </c>
      <c r="D1175" s="1"/>
      <c r="E1175" s="1"/>
      <c r="F1175">
        <v>43</v>
      </c>
      <c r="G1175">
        <v>53</v>
      </c>
      <c r="H1175" s="1">
        <v>44075</v>
      </c>
      <c r="I1175" s="1">
        <v>44378</v>
      </c>
      <c r="J1175">
        <v>10</v>
      </c>
      <c r="K1175">
        <v>0</v>
      </c>
      <c r="L1175" s="1">
        <v>44287</v>
      </c>
      <c r="M1175">
        <v>1075</v>
      </c>
      <c r="N1175" s="8" cm="1">
        <f t="array" ref="N1175">_xlfn.SWITCH(Table1[[#This Row],[Subscription Type]],"Basic",10,"Premium",10,"Business",25,"Enterprise",27)</f>
        <v>25</v>
      </c>
      <c r="O1175" s="9">
        <f>IF(Table1[[#This Row],[Number of Users]]-Table1[[#This Row],[Licenses Bought]]&lt;0, 0, Table1[[#This Row],[Number of Users]]-Table1[[#This Row],[Licenses Bought]])</f>
        <v>10</v>
      </c>
      <c r="P1175" s="8">
        <f>Table1[[#This Row],[Upsell $ Per Non-Paying User]] * Table1[[#This Row],[Non-Paying Users]]</f>
        <v>250</v>
      </c>
      <c r="Q1175">
        <f>IF(Table1[[#This Row],[Sales Month]]=MAX(Table1[Sales Month]),Table1[[#This Row],[Upsell $ Per Non-Paying User]]*Table1[[#This Row],[Non-Paying Users]],0)</f>
        <v>0</v>
      </c>
      <c r="R1175" t="str" cm="1">
        <f t="array" ref="R1175">_xlfn.IFS(Table1[[#This Row],[Current Upsell $]]=0," ",Table1[[#This Row],[Current Upsell $]]&gt;=400,"High",Table1[[#This Row],[Current Upsell $]]&gt;=100,"Medium",Table1[[#This Row],[Current Upsell $]]&lt;100,"Low")</f>
        <v xml:space="preserve"> </v>
      </c>
      <c r="S1175" t="str">
        <f>_xlfn.CONCAT(Table1[[#This Row],[Subscription Type]]," ",Table1[[#This Row],[Upsell Priorities ]], " ",TEXT(Table1[[#This Row],[Current Upsell $]],"$#,#"))</f>
        <v>Business   $</v>
      </c>
      <c r="T1175">
        <f>COUNTIF(Table1[Sales Month],Table1[[#This Row],[Sales Month]])</f>
        <v>208</v>
      </c>
    </row>
    <row r="1176" spans="1:20" x14ac:dyDescent="0.2">
      <c r="A1176">
        <v>100114</v>
      </c>
      <c r="B1176" t="s">
        <v>1</v>
      </c>
      <c r="D1176" s="1"/>
      <c r="E1176" s="1"/>
      <c r="F1176">
        <v>43</v>
      </c>
      <c r="G1176">
        <v>49</v>
      </c>
      <c r="H1176" s="1">
        <v>44075</v>
      </c>
      <c r="I1176" s="1">
        <v>44378</v>
      </c>
      <c r="J1176">
        <v>10</v>
      </c>
      <c r="K1176">
        <v>0</v>
      </c>
      <c r="L1176" s="1">
        <v>44317</v>
      </c>
      <c r="M1176">
        <v>1075</v>
      </c>
      <c r="N1176" s="8" cm="1">
        <f t="array" ref="N1176">_xlfn.SWITCH(Table1[[#This Row],[Subscription Type]],"Basic",10,"Premium",10,"Business",25,"Enterprise",27)</f>
        <v>25</v>
      </c>
      <c r="O1176" s="9">
        <f>IF(Table1[[#This Row],[Number of Users]]-Table1[[#This Row],[Licenses Bought]]&lt;0, 0, Table1[[#This Row],[Number of Users]]-Table1[[#This Row],[Licenses Bought]])</f>
        <v>6</v>
      </c>
      <c r="P1176" s="8">
        <f>Table1[[#This Row],[Upsell $ Per Non-Paying User]] * Table1[[#This Row],[Non-Paying Users]]</f>
        <v>150</v>
      </c>
      <c r="Q1176">
        <f>IF(Table1[[#This Row],[Sales Month]]=MAX(Table1[Sales Month]),Table1[[#This Row],[Upsell $ Per Non-Paying User]]*Table1[[#This Row],[Non-Paying Users]],0)</f>
        <v>0</v>
      </c>
      <c r="R1176" t="str" cm="1">
        <f t="array" ref="R1176">_xlfn.IFS(Table1[[#This Row],[Current Upsell $]]=0," ",Table1[[#This Row],[Current Upsell $]]&gt;=400,"High",Table1[[#This Row],[Current Upsell $]]&gt;=100,"Medium",Table1[[#This Row],[Current Upsell $]]&lt;100,"Low")</f>
        <v xml:space="preserve"> </v>
      </c>
      <c r="S1176" t="str">
        <f>_xlfn.CONCAT(Table1[[#This Row],[Subscription Type]]," ",Table1[[#This Row],[Upsell Priorities ]], " ",TEXT(Table1[[#This Row],[Current Upsell $]],"$#,#"))</f>
        <v>Business   $</v>
      </c>
      <c r="T1176">
        <f>COUNTIF(Table1[Sales Month],Table1[[#This Row],[Sales Month]])</f>
        <v>249</v>
      </c>
    </row>
    <row r="1177" spans="1:20" x14ac:dyDescent="0.2">
      <c r="A1177">
        <v>100114</v>
      </c>
      <c r="B1177" t="s">
        <v>1</v>
      </c>
      <c r="D1177" s="1"/>
      <c r="E1177" s="1"/>
      <c r="F1177">
        <v>43</v>
      </c>
      <c r="G1177">
        <v>53</v>
      </c>
      <c r="H1177" s="1">
        <v>44075</v>
      </c>
      <c r="I1177" s="1">
        <v>44378</v>
      </c>
      <c r="J1177">
        <v>10</v>
      </c>
      <c r="K1177">
        <v>0</v>
      </c>
      <c r="L1177" s="1">
        <v>44348</v>
      </c>
      <c r="M1177">
        <v>1075</v>
      </c>
      <c r="N1177" s="8" cm="1">
        <f t="array" ref="N1177">_xlfn.SWITCH(Table1[[#This Row],[Subscription Type]],"Basic",10,"Premium",10,"Business",25,"Enterprise",27)</f>
        <v>25</v>
      </c>
      <c r="O1177" s="9">
        <f>IF(Table1[[#This Row],[Number of Users]]-Table1[[#This Row],[Licenses Bought]]&lt;0, 0, Table1[[#This Row],[Number of Users]]-Table1[[#This Row],[Licenses Bought]])</f>
        <v>10</v>
      </c>
      <c r="P1177" s="8">
        <f>Table1[[#This Row],[Upsell $ Per Non-Paying User]] * Table1[[#This Row],[Non-Paying Users]]</f>
        <v>250</v>
      </c>
      <c r="Q1177">
        <f>IF(Table1[[#This Row],[Sales Month]]=MAX(Table1[Sales Month]),Table1[[#This Row],[Upsell $ Per Non-Paying User]]*Table1[[#This Row],[Non-Paying Users]],0)</f>
        <v>250</v>
      </c>
      <c r="R1177" t="str" cm="1">
        <f t="array" ref="R1177">_xlfn.IFS(Table1[[#This Row],[Current Upsell $]]=0," ",Table1[[#This Row],[Current Upsell $]]&gt;=400,"High",Table1[[#This Row],[Current Upsell $]]&gt;=100,"Medium",Table1[[#This Row],[Current Upsell $]]&lt;100,"Low")</f>
        <v>Medium</v>
      </c>
      <c r="S1177" t="str">
        <f>_xlfn.CONCAT(Table1[[#This Row],[Subscription Type]]," ",Table1[[#This Row],[Upsell Priorities ]], " ",TEXT(Table1[[#This Row],[Current Upsell $]],"$#,#"))</f>
        <v>Business Medium $250</v>
      </c>
      <c r="T1177">
        <f>COUNTIF(Table1[Sales Month],Table1[[#This Row],[Sales Month]])</f>
        <v>307</v>
      </c>
    </row>
    <row r="1178" spans="1:20" x14ac:dyDescent="0.2">
      <c r="A1178">
        <v>100115</v>
      </c>
      <c r="B1178" t="s">
        <v>3</v>
      </c>
      <c r="D1178" s="1"/>
      <c r="E1178" s="1"/>
      <c r="F1178">
        <v>0</v>
      </c>
      <c r="G1178">
        <v>43</v>
      </c>
      <c r="H1178" s="1">
        <v>44075</v>
      </c>
      <c r="I1178" s="1">
        <v>44378</v>
      </c>
      <c r="J1178">
        <v>10</v>
      </c>
      <c r="K1178">
        <v>0</v>
      </c>
      <c r="L1178" s="1">
        <v>44075</v>
      </c>
      <c r="M1178">
        <v>0</v>
      </c>
      <c r="N1178" s="8" cm="1">
        <f t="array" ref="N1178">_xlfn.SWITCH(Table1[[#This Row],[Subscription Type]],"Basic",10,"Premium",10,"Business",25,"Enterprise",27)</f>
        <v>10</v>
      </c>
      <c r="O1178" s="9">
        <f>IF(Table1[[#This Row],[Number of Users]]-Table1[[#This Row],[Licenses Bought]]&lt;0, 0, Table1[[#This Row],[Number of Users]]-Table1[[#This Row],[Licenses Bought]])</f>
        <v>43</v>
      </c>
      <c r="P1178" s="8">
        <f>Table1[[#This Row],[Upsell $ Per Non-Paying User]] * Table1[[#This Row],[Non-Paying Users]]</f>
        <v>430</v>
      </c>
      <c r="Q1178">
        <f>IF(Table1[[#This Row],[Sales Month]]=MAX(Table1[Sales Month]),Table1[[#This Row],[Upsell $ Per Non-Paying User]]*Table1[[#This Row],[Non-Paying Users]],0)</f>
        <v>0</v>
      </c>
      <c r="R1178" t="str" cm="1">
        <f t="array" ref="R1178">_xlfn.IFS(Table1[[#This Row],[Current Upsell $]]=0," ",Table1[[#This Row],[Current Upsell $]]&gt;=400,"High",Table1[[#This Row],[Current Upsell $]]&gt;=100,"Medium",Table1[[#This Row],[Current Upsell $]]&lt;100,"Low")</f>
        <v xml:space="preserve"> </v>
      </c>
      <c r="S1178" t="str">
        <f>_xlfn.CONCAT(Table1[[#This Row],[Subscription Type]]," ",Table1[[#This Row],[Upsell Priorities ]], " ",TEXT(Table1[[#This Row],[Current Upsell $]],"$#,#"))</f>
        <v>Basic   $</v>
      </c>
      <c r="T1178">
        <f>COUNTIF(Table1[Sales Month],Table1[[#This Row],[Sales Month]])</f>
        <v>137</v>
      </c>
    </row>
    <row r="1179" spans="1:20" x14ac:dyDescent="0.2">
      <c r="A1179">
        <v>100115</v>
      </c>
      <c r="B1179" t="s">
        <v>0</v>
      </c>
      <c r="D1179" s="1"/>
      <c r="E1179" s="1"/>
      <c r="F1179">
        <v>13</v>
      </c>
      <c r="G1179">
        <v>29</v>
      </c>
      <c r="H1179" s="1">
        <v>44075</v>
      </c>
      <c r="I1179" s="1">
        <v>44378</v>
      </c>
      <c r="J1179">
        <v>10</v>
      </c>
      <c r="K1179">
        <v>0</v>
      </c>
      <c r="L1179" s="1">
        <v>44105</v>
      </c>
      <c r="M1179">
        <v>130</v>
      </c>
      <c r="N1179" s="8" cm="1">
        <f t="array" ref="N1179">_xlfn.SWITCH(Table1[[#This Row],[Subscription Type]],"Basic",10,"Premium",10,"Business",25,"Enterprise",27)</f>
        <v>10</v>
      </c>
      <c r="O1179" s="9">
        <f>IF(Table1[[#This Row],[Number of Users]]-Table1[[#This Row],[Licenses Bought]]&lt;0, 0, Table1[[#This Row],[Number of Users]]-Table1[[#This Row],[Licenses Bought]])</f>
        <v>16</v>
      </c>
      <c r="P1179" s="8">
        <f>Table1[[#This Row],[Upsell $ Per Non-Paying User]] * Table1[[#This Row],[Non-Paying Users]]</f>
        <v>160</v>
      </c>
      <c r="Q1179">
        <f>IF(Table1[[#This Row],[Sales Month]]=MAX(Table1[Sales Month]),Table1[[#This Row],[Upsell $ Per Non-Paying User]]*Table1[[#This Row],[Non-Paying Users]],0)</f>
        <v>0</v>
      </c>
      <c r="R1179" t="str" cm="1">
        <f t="array" ref="R1179">_xlfn.IFS(Table1[[#This Row],[Current Upsell $]]=0," ",Table1[[#This Row],[Current Upsell $]]&gt;=400,"High",Table1[[#This Row],[Current Upsell $]]&gt;=100,"Medium",Table1[[#This Row],[Current Upsell $]]&lt;100,"Low")</f>
        <v xml:space="preserve"> </v>
      </c>
      <c r="S1179" t="str">
        <f>_xlfn.CONCAT(Table1[[#This Row],[Subscription Type]]," ",Table1[[#This Row],[Upsell Priorities ]], " ",TEXT(Table1[[#This Row],[Current Upsell $]],"$#,#"))</f>
        <v>Premium   $</v>
      </c>
      <c r="T1179">
        <f>COUNTIF(Table1[Sales Month],Table1[[#This Row],[Sales Month]])</f>
        <v>147</v>
      </c>
    </row>
    <row r="1180" spans="1:20" x14ac:dyDescent="0.2">
      <c r="A1180">
        <v>100115</v>
      </c>
      <c r="B1180" t="s">
        <v>0</v>
      </c>
      <c r="D1180" s="1"/>
      <c r="E1180" s="1"/>
      <c r="F1180">
        <v>33</v>
      </c>
      <c r="G1180">
        <v>45</v>
      </c>
      <c r="H1180" s="1">
        <v>44075</v>
      </c>
      <c r="I1180" s="1">
        <v>44378</v>
      </c>
      <c r="J1180">
        <v>10</v>
      </c>
      <c r="K1180">
        <v>0</v>
      </c>
      <c r="L1180" s="1">
        <v>44136</v>
      </c>
      <c r="M1180">
        <v>330</v>
      </c>
      <c r="N1180" s="8" cm="1">
        <f t="array" ref="N1180">_xlfn.SWITCH(Table1[[#This Row],[Subscription Type]],"Basic",10,"Premium",10,"Business",25,"Enterprise",27)</f>
        <v>10</v>
      </c>
      <c r="O1180" s="9">
        <f>IF(Table1[[#This Row],[Number of Users]]-Table1[[#This Row],[Licenses Bought]]&lt;0, 0, Table1[[#This Row],[Number of Users]]-Table1[[#This Row],[Licenses Bought]])</f>
        <v>12</v>
      </c>
      <c r="P1180" s="8">
        <f>Table1[[#This Row],[Upsell $ Per Non-Paying User]] * Table1[[#This Row],[Non-Paying Users]]</f>
        <v>120</v>
      </c>
      <c r="Q1180">
        <f>IF(Table1[[#This Row],[Sales Month]]=MAX(Table1[Sales Month]),Table1[[#This Row],[Upsell $ Per Non-Paying User]]*Table1[[#This Row],[Non-Paying Users]],0)</f>
        <v>0</v>
      </c>
      <c r="R1180" t="str" cm="1">
        <f t="array" ref="R1180">_xlfn.IFS(Table1[[#This Row],[Current Upsell $]]=0," ",Table1[[#This Row],[Current Upsell $]]&gt;=400,"High",Table1[[#This Row],[Current Upsell $]]&gt;=100,"Medium",Table1[[#This Row],[Current Upsell $]]&lt;100,"Low")</f>
        <v xml:space="preserve"> </v>
      </c>
      <c r="S1180" t="str">
        <f>_xlfn.CONCAT(Table1[[#This Row],[Subscription Type]]," ",Table1[[#This Row],[Upsell Priorities ]], " ",TEXT(Table1[[#This Row],[Current Upsell $]],"$#,#"))</f>
        <v>Premium   $</v>
      </c>
      <c r="T1180">
        <f>COUNTIF(Table1[Sales Month],Table1[[#This Row],[Sales Month]])</f>
        <v>146</v>
      </c>
    </row>
    <row r="1181" spans="1:20" x14ac:dyDescent="0.2">
      <c r="A1181">
        <v>100115</v>
      </c>
      <c r="B1181" t="s">
        <v>0</v>
      </c>
      <c r="D1181" s="1"/>
      <c r="E1181" s="1"/>
      <c r="F1181">
        <v>33</v>
      </c>
      <c r="G1181">
        <v>43</v>
      </c>
      <c r="H1181" s="1">
        <v>44075</v>
      </c>
      <c r="I1181" s="1">
        <v>44378</v>
      </c>
      <c r="J1181">
        <v>10</v>
      </c>
      <c r="K1181">
        <v>0</v>
      </c>
      <c r="L1181" s="1">
        <v>44166</v>
      </c>
      <c r="M1181">
        <v>330</v>
      </c>
      <c r="N1181" s="8" cm="1">
        <f t="array" ref="N1181">_xlfn.SWITCH(Table1[[#This Row],[Subscription Type]],"Basic",10,"Premium",10,"Business",25,"Enterprise",27)</f>
        <v>10</v>
      </c>
      <c r="O1181" s="9">
        <f>IF(Table1[[#This Row],[Number of Users]]-Table1[[#This Row],[Licenses Bought]]&lt;0, 0, Table1[[#This Row],[Number of Users]]-Table1[[#This Row],[Licenses Bought]])</f>
        <v>10</v>
      </c>
      <c r="P1181" s="8">
        <f>Table1[[#This Row],[Upsell $ Per Non-Paying User]] * Table1[[#This Row],[Non-Paying Users]]</f>
        <v>100</v>
      </c>
      <c r="Q1181">
        <f>IF(Table1[[#This Row],[Sales Month]]=MAX(Table1[Sales Month]),Table1[[#This Row],[Upsell $ Per Non-Paying User]]*Table1[[#This Row],[Non-Paying Users]],0)</f>
        <v>0</v>
      </c>
      <c r="R1181" t="str" cm="1">
        <f t="array" ref="R1181">_xlfn.IFS(Table1[[#This Row],[Current Upsell $]]=0," ",Table1[[#This Row],[Current Upsell $]]&gt;=400,"High",Table1[[#This Row],[Current Upsell $]]&gt;=100,"Medium",Table1[[#This Row],[Current Upsell $]]&lt;100,"Low")</f>
        <v xml:space="preserve"> </v>
      </c>
      <c r="S1181" t="str">
        <f>_xlfn.CONCAT(Table1[[#This Row],[Subscription Type]]," ",Table1[[#This Row],[Upsell Priorities ]], " ",TEXT(Table1[[#This Row],[Current Upsell $]],"$#,#"))</f>
        <v>Premium   $</v>
      </c>
      <c r="T1181">
        <f>COUNTIF(Table1[Sales Month],Table1[[#This Row],[Sales Month]])</f>
        <v>153</v>
      </c>
    </row>
    <row r="1182" spans="1:20" x14ac:dyDescent="0.2">
      <c r="A1182">
        <v>100115</v>
      </c>
      <c r="B1182" t="s">
        <v>0</v>
      </c>
      <c r="D1182" s="1"/>
      <c r="E1182" s="1"/>
      <c r="F1182">
        <v>33</v>
      </c>
      <c r="G1182">
        <v>39</v>
      </c>
      <c r="H1182" s="1">
        <v>44075</v>
      </c>
      <c r="I1182" s="1">
        <v>44378</v>
      </c>
      <c r="J1182">
        <v>10</v>
      </c>
      <c r="K1182">
        <v>0</v>
      </c>
      <c r="L1182" s="1">
        <v>44197</v>
      </c>
      <c r="M1182">
        <v>330</v>
      </c>
      <c r="N1182" s="8" cm="1">
        <f t="array" ref="N1182">_xlfn.SWITCH(Table1[[#This Row],[Subscription Type]],"Basic",10,"Premium",10,"Business",25,"Enterprise",27)</f>
        <v>10</v>
      </c>
      <c r="O1182" s="9">
        <f>IF(Table1[[#This Row],[Number of Users]]-Table1[[#This Row],[Licenses Bought]]&lt;0, 0, Table1[[#This Row],[Number of Users]]-Table1[[#This Row],[Licenses Bought]])</f>
        <v>6</v>
      </c>
      <c r="P1182" s="8">
        <f>Table1[[#This Row],[Upsell $ Per Non-Paying User]] * Table1[[#This Row],[Non-Paying Users]]</f>
        <v>60</v>
      </c>
      <c r="Q1182">
        <f>IF(Table1[[#This Row],[Sales Month]]=MAX(Table1[Sales Month]),Table1[[#This Row],[Upsell $ Per Non-Paying User]]*Table1[[#This Row],[Non-Paying Users]],0)</f>
        <v>0</v>
      </c>
      <c r="R1182" t="str" cm="1">
        <f t="array" ref="R1182">_xlfn.IFS(Table1[[#This Row],[Current Upsell $]]=0," ",Table1[[#This Row],[Current Upsell $]]&gt;=400,"High",Table1[[#This Row],[Current Upsell $]]&gt;=100,"Medium",Table1[[#This Row],[Current Upsell $]]&lt;100,"Low")</f>
        <v xml:space="preserve"> </v>
      </c>
      <c r="S1182" t="str">
        <f>_xlfn.CONCAT(Table1[[#This Row],[Subscription Type]]," ",Table1[[#This Row],[Upsell Priorities ]], " ",TEXT(Table1[[#This Row],[Current Upsell $]],"$#,#"))</f>
        <v>Premium   $</v>
      </c>
      <c r="T1182">
        <f>COUNTIF(Table1[Sales Month],Table1[[#This Row],[Sales Month]])</f>
        <v>158</v>
      </c>
    </row>
    <row r="1183" spans="1:20" x14ac:dyDescent="0.2">
      <c r="A1183">
        <v>100115</v>
      </c>
      <c r="B1183" t="s">
        <v>0</v>
      </c>
      <c r="D1183" s="1"/>
      <c r="E1183" s="1"/>
      <c r="F1183">
        <v>33</v>
      </c>
      <c r="G1183">
        <v>43</v>
      </c>
      <c r="H1183" s="1">
        <v>44075</v>
      </c>
      <c r="I1183" s="1">
        <v>44378</v>
      </c>
      <c r="J1183">
        <v>10</v>
      </c>
      <c r="K1183">
        <v>0</v>
      </c>
      <c r="L1183" s="1">
        <v>44228</v>
      </c>
      <c r="M1183">
        <v>330</v>
      </c>
      <c r="N1183" s="8" cm="1">
        <f t="array" ref="N1183">_xlfn.SWITCH(Table1[[#This Row],[Subscription Type]],"Basic",10,"Premium",10,"Business",25,"Enterprise",27)</f>
        <v>10</v>
      </c>
      <c r="O1183" s="9">
        <f>IF(Table1[[#This Row],[Number of Users]]-Table1[[#This Row],[Licenses Bought]]&lt;0, 0, Table1[[#This Row],[Number of Users]]-Table1[[#This Row],[Licenses Bought]])</f>
        <v>10</v>
      </c>
      <c r="P1183" s="8">
        <f>Table1[[#This Row],[Upsell $ Per Non-Paying User]] * Table1[[#This Row],[Non-Paying Users]]</f>
        <v>100</v>
      </c>
      <c r="Q1183">
        <f>IF(Table1[[#This Row],[Sales Month]]=MAX(Table1[Sales Month]),Table1[[#This Row],[Upsell $ Per Non-Paying User]]*Table1[[#This Row],[Non-Paying Users]],0)</f>
        <v>0</v>
      </c>
      <c r="R1183" t="str" cm="1">
        <f t="array" ref="R1183">_xlfn.IFS(Table1[[#This Row],[Current Upsell $]]=0," ",Table1[[#This Row],[Current Upsell $]]&gt;=400,"High",Table1[[#This Row],[Current Upsell $]]&gt;=100,"Medium",Table1[[#This Row],[Current Upsell $]]&lt;100,"Low")</f>
        <v xml:space="preserve"> </v>
      </c>
      <c r="S1183" t="str">
        <f>_xlfn.CONCAT(Table1[[#This Row],[Subscription Type]]," ",Table1[[#This Row],[Upsell Priorities ]], " ",TEXT(Table1[[#This Row],[Current Upsell $]],"$#,#"))</f>
        <v>Premium   $</v>
      </c>
      <c r="T1183">
        <f>COUNTIF(Table1[Sales Month],Table1[[#This Row],[Sales Month]])</f>
        <v>175</v>
      </c>
    </row>
    <row r="1184" spans="1:20" x14ac:dyDescent="0.2">
      <c r="A1184">
        <v>100115</v>
      </c>
      <c r="B1184" t="s">
        <v>0</v>
      </c>
      <c r="D1184" s="1"/>
      <c r="E1184" s="1"/>
      <c r="F1184">
        <v>33</v>
      </c>
      <c r="G1184">
        <v>50</v>
      </c>
      <c r="H1184" s="1">
        <v>44075</v>
      </c>
      <c r="I1184" s="1">
        <v>44378</v>
      </c>
      <c r="J1184">
        <v>10</v>
      </c>
      <c r="K1184">
        <v>0</v>
      </c>
      <c r="L1184" s="1">
        <v>44256</v>
      </c>
      <c r="M1184">
        <v>330</v>
      </c>
      <c r="N1184" s="8" cm="1">
        <f t="array" ref="N1184">_xlfn.SWITCH(Table1[[#This Row],[Subscription Type]],"Basic",10,"Premium",10,"Business",25,"Enterprise",27)</f>
        <v>10</v>
      </c>
      <c r="O1184" s="9">
        <f>IF(Table1[[#This Row],[Number of Users]]-Table1[[#This Row],[Licenses Bought]]&lt;0, 0, Table1[[#This Row],[Number of Users]]-Table1[[#This Row],[Licenses Bought]])</f>
        <v>17</v>
      </c>
      <c r="P1184" s="8">
        <f>Table1[[#This Row],[Upsell $ Per Non-Paying User]] * Table1[[#This Row],[Non-Paying Users]]</f>
        <v>170</v>
      </c>
      <c r="Q1184">
        <f>IF(Table1[[#This Row],[Sales Month]]=MAX(Table1[Sales Month]),Table1[[#This Row],[Upsell $ Per Non-Paying User]]*Table1[[#This Row],[Non-Paying Users]],0)</f>
        <v>0</v>
      </c>
      <c r="R1184" t="str" cm="1">
        <f t="array" ref="R1184">_xlfn.IFS(Table1[[#This Row],[Current Upsell $]]=0," ",Table1[[#This Row],[Current Upsell $]]&gt;=400,"High",Table1[[#This Row],[Current Upsell $]]&gt;=100,"Medium",Table1[[#This Row],[Current Upsell $]]&lt;100,"Low")</f>
        <v xml:space="preserve"> </v>
      </c>
      <c r="S1184" t="str">
        <f>_xlfn.CONCAT(Table1[[#This Row],[Subscription Type]]," ",Table1[[#This Row],[Upsell Priorities ]], " ",TEXT(Table1[[#This Row],[Current Upsell $]],"$#,#"))</f>
        <v>Premium   $</v>
      </c>
      <c r="T1184">
        <f>COUNTIF(Table1[Sales Month],Table1[[#This Row],[Sales Month]])</f>
        <v>194</v>
      </c>
    </row>
    <row r="1185" spans="1:20" x14ac:dyDescent="0.2">
      <c r="A1185">
        <v>100115</v>
      </c>
      <c r="B1185" t="s">
        <v>0</v>
      </c>
      <c r="D1185" s="1"/>
      <c r="E1185" s="1"/>
      <c r="F1185">
        <v>33</v>
      </c>
      <c r="G1185">
        <v>41</v>
      </c>
      <c r="H1185" s="1">
        <v>44075</v>
      </c>
      <c r="I1185" s="1">
        <v>44378</v>
      </c>
      <c r="J1185">
        <v>10</v>
      </c>
      <c r="K1185">
        <v>0</v>
      </c>
      <c r="L1185" s="1">
        <v>44287</v>
      </c>
      <c r="M1185">
        <v>330</v>
      </c>
      <c r="N1185" s="8" cm="1">
        <f t="array" ref="N1185">_xlfn.SWITCH(Table1[[#This Row],[Subscription Type]],"Basic",10,"Premium",10,"Business",25,"Enterprise",27)</f>
        <v>10</v>
      </c>
      <c r="O1185" s="9">
        <f>IF(Table1[[#This Row],[Number of Users]]-Table1[[#This Row],[Licenses Bought]]&lt;0, 0, Table1[[#This Row],[Number of Users]]-Table1[[#This Row],[Licenses Bought]])</f>
        <v>8</v>
      </c>
      <c r="P1185" s="8">
        <f>Table1[[#This Row],[Upsell $ Per Non-Paying User]] * Table1[[#This Row],[Non-Paying Users]]</f>
        <v>80</v>
      </c>
      <c r="Q1185">
        <f>IF(Table1[[#This Row],[Sales Month]]=MAX(Table1[Sales Month]),Table1[[#This Row],[Upsell $ Per Non-Paying User]]*Table1[[#This Row],[Non-Paying Users]],0)</f>
        <v>0</v>
      </c>
      <c r="R1185" t="str" cm="1">
        <f t="array" ref="R1185">_xlfn.IFS(Table1[[#This Row],[Current Upsell $]]=0," ",Table1[[#This Row],[Current Upsell $]]&gt;=400,"High",Table1[[#This Row],[Current Upsell $]]&gt;=100,"Medium",Table1[[#This Row],[Current Upsell $]]&lt;100,"Low")</f>
        <v xml:space="preserve"> </v>
      </c>
      <c r="S1185" t="str">
        <f>_xlfn.CONCAT(Table1[[#This Row],[Subscription Type]]," ",Table1[[#This Row],[Upsell Priorities ]], " ",TEXT(Table1[[#This Row],[Current Upsell $]],"$#,#"))</f>
        <v>Premium   $</v>
      </c>
      <c r="T1185">
        <f>COUNTIF(Table1[Sales Month],Table1[[#This Row],[Sales Month]])</f>
        <v>208</v>
      </c>
    </row>
    <row r="1186" spans="1:20" x14ac:dyDescent="0.2">
      <c r="A1186">
        <v>100115</v>
      </c>
      <c r="B1186" t="s">
        <v>0</v>
      </c>
      <c r="D1186" s="1"/>
      <c r="E1186" s="1"/>
      <c r="F1186">
        <v>33</v>
      </c>
      <c r="G1186">
        <v>39</v>
      </c>
      <c r="H1186" s="1">
        <v>44075</v>
      </c>
      <c r="I1186" s="1">
        <v>44378</v>
      </c>
      <c r="J1186">
        <v>10</v>
      </c>
      <c r="K1186">
        <v>0</v>
      </c>
      <c r="L1186" s="1">
        <v>44317</v>
      </c>
      <c r="M1186">
        <v>330</v>
      </c>
      <c r="N1186" s="8" cm="1">
        <f t="array" ref="N1186">_xlfn.SWITCH(Table1[[#This Row],[Subscription Type]],"Basic",10,"Premium",10,"Business",25,"Enterprise",27)</f>
        <v>10</v>
      </c>
      <c r="O1186" s="9">
        <f>IF(Table1[[#This Row],[Number of Users]]-Table1[[#This Row],[Licenses Bought]]&lt;0, 0, Table1[[#This Row],[Number of Users]]-Table1[[#This Row],[Licenses Bought]])</f>
        <v>6</v>
      </c>
      <c r="P1186" s="8">
        <f>Table1[[#This Row],[Upsell $ Per Non-Paying User]] * Table1[[#This Row],[Non-Paying Users]]</f>
        <v>60</v>
      </c>
      <c r="Q1186">
        <f>IF(Table1[[#This Row],[Sales Month]]=MAX(Table1[Sales Month]),Table1[[#This Row],[Upsell $ Per Non-Paying User]]*Table1[[#This Row],[Non-Paying Users]],0)</f>
        <v>0</v>
      </c>
      <c r="R1186" t="str" cm="1">
        <f t="array" ref="R1186">_xlfn.IFS(Table1[[#This Row],[Current Upsell $]]=0," ",Table1[[#This Row],[Current Upsell $]]&gt;=400,"High",Table1[[#This Row],[Current Upsell $]]&gt;=100,"Medium",Table1[[#This Row],[Current Upsell $]]&lt;100,"Low")</f>
        <v xml:space="preserve"> </v>
      </c>
      <c r="S1186" t="str">
        <f>_xlfn.CONCAT(Table1[[#This Row],[Subscription Type]]," ",Table1[[#This Row],[Upsell Priorities ]], " ",TEXT(Table1[[#This Row],[Current Upsell $]],"$#,#"))</f>
        <v>Premium   $</v>
      </c>
      <c r="T1186">
        <f>COUNTIF(Table1[Sales Month],Table1[[#This Row],[Sales Month]])</f>
        <v>249</v>
      </c>
    </row>
    <row r="1187" spans="1:20" x14ac:dyDescent="0.2">
      <c r="A1187">
        <v>100115</v>
      </c>
      <c r="B1187" t="s">
        <v>0</v>
      </c>
      <c r="D1187" s="1"/>
      <c r="E1187" s="1"/>
      <c r="F1187">
        <v>33</v>
      </c>
      <c r="G1187">
        <v>38</v>
      </c>
      <c r="H1187" s="1">
        <v>44075</v>
      </c>
      <c r="I1187" s="1">
        <v>44378</v>
      </c>
      <c r="J1187">
        <v>10</v>
      </c>
      <c r="K1187">
        <v>0</v>
      </c>
      <c r="L1187" s="1">
        <v>44348</v>
      </c>
      <c r="M1187">
        <v>330</v>
      </c>
      <c r="N1187" s="8" cm="1">
        <f t="array" ref="N1187">_xlfn.SWITCH(Table1[[#This Row],[Subscription Type]],"Basic",10,"Premium",10,"Business",25,"Enterprise",27)</f>
        <v>10</v>
      </c>
      <c r="O1187" s="9">
        <f>IF(Table1[[#This Row],[Number of Users]]-Table1[[#This Row],[Licenses Bought]]&lt;0, 0, Table1[[#This Row],[Number of Users]]-Table1[[#This Row],[Licenses Bought]])</f>
        <v>5</v>
      </c>
      <c r="P1187" s="8">
        <f>Table1[[#This Row],[Upsell $ Per Non-Paying User]] * Table1[[#This Row],[Non-Paying Users]]</f>
        <v>50</v>
      </c>
      <c r="Q1187">
        <f>IF(Table1[[#This Row],[Sales Month]]=MAX(Table1[Sales Month]),Table1[[#This Row],[Upsell $ Per Non-Paying User]]*Table1[[#This Row],[Non-Paying Users]],0)</f>
        <v>50</v>
      </c>
      <c r="R1187" t="str" cm="1">
        <f t="array" ref="R1187">_xlfn.IFS(Table1[[#This Row],[Current Upsell $]]=0," ",Table1[[#This Row],[Current Upsell $]]&gt;=400,"High",Table1[[#This Row],[Current Upsell $]]&gt;=100,"Medium",Table1[[#This Row],[Current Upsell $]]&lt;100,"Low")</f>
        <v>Low</v>
      </c>
      <c r="S1187" t="str">
        <f>_xlfn.CONCAT(Table1[[#This Row],[Subscription Type]]," ",Table1[[#This Row],[Upsell Priorities ]], " ",TEXT(Table1[[#This Row],[Current Upsell $]],"$#,#"))</f>
        <v>Premium Low $50</v>
      </c>
      <c r="T1187">
        <f>COUNTIF(Table1[Sales Month],Table1[[#This Row],[Sales Month]])</f>
        <v>307</v>
      </c>
    </row>
    <row r="1188" spans="1:20" x14ac:dyDescent="0.2">
      <c r="A1188">
        <v>100116</v>
      </c>
      <c r="B1188" t="s">
        <v>3</v>
      </c>
      <c r="D1188" s="1"/>
      <c r="E1188" s="1"/>
      <c r="F1188">
        <v>0</v>
      </c>
      <c r="G1188">
        <v>41</v>
      </c>
      <c r="H1188" s="1">
        <v>44075</v>
      </c>
      <c r="I1188" s="1">
        <v>44378</v>
      </c>
      <c r="J1188">
        <v>10</v>
      </c>
      <c r="K1188">
        <v>0</v>
      </c>
      <c r="L1188" s="1">
        <v>44075</v>
      </c>
      <c r="M1188">
        <v>0</v>
      </c>
      <c r="N1188" s="8" cm="1">
        <f t="array" ref="N1188">_xlfn.SWITCH(Table1[[#This Row],[Subscription Type]],"Basic",10,"Premium",10,"Business",25,"Enterprise",27)</f>
        <v>10</v>
      </c>
      <c r="O1188" s="9">
        <f>IF(Table1[[#This Row],[Number of Users]]-Table1[[#This Row],[Licenses Bought]]&lt;0, 0, Table1[[#This Row],[Number of Users]]-Table1[[#This Row],[Licenses Bought]])</f>
        <v>41</v>
      </c>
      <c r="P1188" s="8">
        <f>Table1[[#This Row],[Upsell $ Per Non-Paying User]] * Table1[[#This Row],[Non-Paying Users]]</f>
        <v>410</v>
      </c>
      <c r="Q1188">
        <f>IF(Table1[[#This Row],[Sales Month]]=MAX(Table1[Sales Month]),Table1[[#This Row],[Upsell $ Per Non-Paying User]]*Table1[[#This Row],[Non-Paying Users]],0)</f>
        <v>0</v>
      </c>
      <c r="R1188" t="str" cm="1">
        <f t="array" ref="R1188">_xlfn.IFS(Table1[[#This Row],[Current Upsell $]]=0," ",Table1[[#This Row],[Current Upsell $]]&gt;=400,"High",Table1[[#This Row],[Current Upsell $]]&gt;=100,"Medium",Table1[[#This Row],[Current Upsell $]]&lt;100,"Low")</f>
        <v xml:space="preserve"> </v>
      </c>
      <c r="S1188" t="str">
        <f>_xlfn.CONCAT(Table1[[#This Row],[Subscription Type]]," ",Table1[[#This Row],[Upsell Priorities ]], " ",TEXT(Table1[[#This Row],[Current Upsell $]],"$#,#"))</f>
        <v>Basic   $</v>
      </c>
      <c r="T1188">
        <f>COUNTIF(Table1[Sales Month],Table1[[#This Row],[Sales Month]])</f>
        <v>137</v>
      </c>
    </row>
    <row r="1189" spans="1:20" x14ac:dyDescent="0.2">
      <c r="A1189">
        <v>100116</v>
      </c>
      <c r="B1189" t="s">
        <v>0</v>
      </c>
      <c r="D1189" s="1"/>
      <c r="E1189" s="1"/>
      <c r="F1189">
        <v>18</v>
      </c>
      <c r="G1189">
        <v>44</v>
      </c>
      <c r="H1189" s="1">
        <v>44075</v>
      </c>
      <c r="I1189" s="1">
        <v>44378</v>
      </c>
      <c r="J1189">
        <v>10</v>
      </c>
      <c r="K1189">
        <v>0</v>
      </c>
      <c r="L1189" s="1">
        <v>44105</v>
      </c>
      <c r="M1189">
        <v>180</v>
      </c>
      <c r="N1189" s="8" cm="1">
        <f t="array" ref="N1189">_xlfn.SWITCH(Table1[[#This Row],[Subscription Type]],"Basic",10,"Premium",10,"Business",25,"Enterprise",27)</f>
        <v>10</v>
      </c>
      <c r="O1189" s="9">
        <f>IF(Table1[[#This Row],[Number of Users]]-Table1[[#This Row],[Licenses Bought]]&lt;0, 0, Table1[[#This Row],[Number of Users]]-Table1[[#This Row],[Licenses Bought]])</f>
        <v>26</v>
      </c>
      <c r="P1189" s="8">
        <f>Table1[[#This Row],[Upsell $ Per Non-Paying User]] * Table1[[#This Row],[Non-Paying Users]]</f>
        <v>260</v>
      </c>
      <c r="Q1189">
        <f>IF(Table1[[#This Row],[Sales Month]]=MAX(Table1[Sales Month]),Table1[[#This Row],[Upsell $ Per Non-Paying User]]*Table1[[#This Row],[Non-Paying Users]],0)</f>
        <v>0</v>
      </c>
      <c r="R1189" t="str" cm="1">
        <f t="array" ref="R1189">_xlfn.IFS(Table1[[#This Row],[Current Upsell $]]=0," ",Table1[[#This Row],[Current Upsell $]]&gt;=400,"High",Table1[[#This Row],[Current Upsell $]]&gt;=100,"Medium",Table1[[#This Row],[Current Upsell $]]&lt;100,"Low")</f>
        <v xml:space="preserve"> </v>
      </c>
      <c r="S1189" t="str">
        <f>_xlfn.CONCAT(Table1[[#This Row],[Subscription Type]]," ",Table1[[#This Row],[Upsell Priorities ]], " ",TEXT(Table1[[#This Row],[Current Upsell $]],"$#,#"))</f>
        <v>Premium   $</v>
      </c>
      <c r="T1189">
        <f>COUNTIF(Table1[Sales Month],Table1[[#This Row],[Sales Month]])</f>
        <v>147</v>
      </c>
    </row>
    <row r="1190" spans="1:20" x14ac:dyDescent="0.2">
      <c r="A1190">
        <v>100116</v>
      </c>
      <c r="B1190" t="s">
        <v>0</v>
      </c>
      <c r="D1190" s="1"/>
      <c r="E1190" s="1"/>
      <c r="F1190">
        <v>25</v>
      </c>
      <c r="G1190">
        <v>43</v>
      </c>
      <c r="H1190" s="1">
        <v>44075</v>
      </c>
      <c r="I1190" s="1">
        <v>44378</v>
      </c>
      <c r="J1190">
        <v>10</v>
      </c>
      <c r="K1190">
        <v>0</v>
      </c>
      <c r="L1190" s="1">
        <v>44136</v>
      </c>
      <c r="M1190">
        <v>250</v>
      </c>
      <c r="N1190" s="8" cm="1">
        <f t="array" ref="N1190">_xlfn.SWITCH(Table1[[#This Row],[Subscription Type]],"Basic",10,"Premium",10,"Business",25,"Enterprise",27)</f>
        <v>10</v>
      </c>
      <c r="O1190" s="9">
        <f>IF(Table1[[#This Row],[Number of Users]]-Table1[[#This Row],[Licenses Bought]]&lt;0, 0, Table1[[#This Row],[Number of Users]]-Table1[[#This Row],[Licenses Bought]])</f>
        <v>18</v>
      </c>
      <c r="P1190" s="8">
        <f>Table1[[#This Row],[Upsell $ Per Non-Paying User]] * Table1[[#This Row],[Non-Paying Users]]</f>
        <v>180</v>
      </c>
      <c r="Q1190">
        <f>IF(Table1[[#This Row],[Sales Month]]=MAX(Table1[Sales Month]),Table1[[#This Row],[Upsell $ Per Non-Paying User]]*Table1[[#This Row],[Non-Paying Users]],0)</f>
        <v>0</v>
      </c>
      <c r="R1190" t="str" cm="1">
        <f t="array" ref="R1190">_xlfn.IFS(Table1[[#This Row],[Current Upsell $]]=0," ",Table1[[#This Row],[Current Upsell $]]&gt;=400,"High",Table1[[#This Row],[Current Upsell $]]&gt;=100,"Medium",Table1[[#This Row],[Current Upsell $]]&lt;100,"Low")</f>
        <v xml:space="preserve"> </v>
      </c>
      <c r="S1190" t="str">
        <f>_xlfn.CONCAT(Table1[[#This Row],[Subscription Type]]," ",Table1[[#This Row],[Upsell Priorities ]], " ",TEXT(Table1[[#This Row],[Current Upsell $]],"$#,#"))</f>
        <v>Premium   $</v>
      </c>
      <c r="T1190">
        <f>COUNTIF(Table1[Sales Month],Table1[[#This Row],[Sales Month]])</f>
        <v>146</v>
      </c>
    </row>
    <row r="1191" spans="1:20" x14ac:dyDescent="0.2">
      <c r="A1191">
        <v>100116</v>
      </c>
      <c r="B1191" t="s">
        <v>0</v>
      </c>
      <c r="D1191" s="1"/>
      <c r="E1191" s="1"/>
      <c r="F1191">
        <v>32</v>
      </c>
      <c r="G1191">
        <v>36</v>
      </c>
      <c r="H1191" s="1">
        <v>44075</v>
      </c>
      <c r="I1191" s="1">
        <v>44378</v>
      </c>
      <c r="J1191">
        <v>10</v>
      </c>
      <c r="K1191">
        <v>0</v>
      </c>
      <c r="L1191" s="1">
        <v>44166</v>
      </c>
      <c r="M1191">
        <v>320</v>
      </c>
      <c r="N1191" s="8" cm="1">
        <f t="array" ref="N1191">_xlfn.SWITCH(Table1[[#This Row],[Subscription Type]],"Basic",10,"Premium",10,"Business",25,"Enterprise",27)</f>
        <v>10</v>
      </c>
      <c r="O1191" s="9">
        <f>IF(Table1[[#This Row],[Number of Users]]-Table1[[#This Row],[Licenses Bought]]&lt;0, 0, Table1[[#This Row],[Number of Users]]-Table1[[#This Row],[Licenses Bought]])</f>
        <v>4</v>
      </c>
      <c r="P1191" s="8">
        <f>Table1[[#This Row],[Upsell $ Per Non-Paying User]] * Table1[[#This Row],[Non-Paying Users]]</f>
        <v>40</v>
      </c>
      <c r="Q1191">
        <f>IF(Table1[[#This Row],[Sales Month]]=MAX(Table1[Sales Month]),Table1[[#This Row],[Upsell $ Per Non-Paying User]]*Table1[[#This Row],[Non-Paying Users]],0)</f>
        <v>0</v>
      </c>
      <c r="R1191" t="str" cm="1">
        <f t="array" ref="R1191">_xlfn.IFS(Table1[[#This Row],[Current Upsell $]]=0," ",Table1[[#This Row],[Current Upsell $]]&gt;=400,"High",Table1[[#This Row],[Current Upsell $]]&gt;=100,"Medium",Table1[[#This Row],[Current Upsell $]]&lt;100,"Low")</f>
        <v xml:space="preserve"> </v>
      </c>
      <c r="S1191" t="str">
        <f>_xlfn.CONCAT(Table1[[#This Row],[Subscription Type]]," ",Table1[[#This Row],[Upsell Priorities ]], " ",TEXT(Table1[[#This Row],[Current Upsell $]],"$#,#"))</f>
        <v>Premium   $</v>
      </c>
      <c r="T1191">
        <f>COUNTIF(Table1[Sales Month],Table1[[#This Row],[Sales Month]])</f>
        <v>153</v>
      </c>
    </row>
    <row r="1192" spans="1:20" x14ac:dyDescent="0.2">
      <c r="A1192">
        <v>100116</v>
      </c>
      <c r="B1192" t="s">
        <v>0</v>
      </c>
      <c r="D1192" s="1"/>
      <c r="E1192" s="1"/>
      <c r="F1192">
        <v>32</v>
      </c>
      <c r="G1192">
        <v>44</v>
      </c>
      <c r="H1192" s="1">
        <v>44075</v>
      </c>
      <c r="I1192" s="1">
        <v>44378</v>
      </c>
      <c r="J1192">
        <v>10</v>
      </c>
      <c r="K1192">
        <v>0</v>
      </c>
      <c r="L1192" s="1">
        <v>44197</v>
      </c>
      <c r="M1192">
        <v>320</v>
      </c>
      <c r="N1192" s="8" cm="1">
        <f t="array" ref="N1192">_xlfn.SWITCH(Table1[[#This Row],[Subscription Type]],"Basic",10,"Premium",10,"Business",25,"Enterprise",27)</f>
        <v>10</v>
      </c>
      <c r="O1192" s="9">
        <f>IF(Table1[[#This Row],[Number of Users]]-Table1[[#This Row],[Licenses Bought]]&lt;0, 0, Table1[[#This Row],[Number of Users]]-Table1[[#This Row],[Licenses Bought]])</f>
        <v>12</v>
      </c>
      <c r="P1192" s="8">
        <f>Table1[[#This Row],[Upsell $ Per Non-Paying User]] * Table1[[#This Row],[Non-Paying Users]]</f>
        <v>120</v>
      </c>
      <c r="Q1192">
        <f>IF(Table1[[#This Row],[Sales Month]]=MAX(Table1[Sales Month]),Table1[[#This Row],[Upsell $ Per Non-Paying User]]*Table1[[#This Row],[Non-Paying Users]],0)</f>
        <v>0</v>
      </c>
      <c r="R1192" t="str" cm="1">
        <f t="array" ref="R1192">_xlfn.IFS(Table1[[#This Row],[Current Upsell $]]=0," ",Table1[[#This Row],[Current Upsell $]]&gt;=400,"High",Table1[[#This Row],[Current Upsell $]]&gt;=100,"Medium",Table1[[#This Row],[Current Upsell $]]&lt;100,"Low")</f>
        <v xml:space="preserve"> </v>
      </c>
      <c r="S1192" t="str">
        <f>_xlfn.CONCAT(Table1[[#This Row],[Subscription Type]]," ",Table1[[#This Row],[Upsell Priorities ]], " ",TEXT(Table1[[#This Row],[Current Upsell $]],"$#,#"))</f>
        <v>Premium   $</v>
      </c>
      <c r="T1192">
        <f>COUNTIF(Table1[Sales Month],Table1[[#This Row],[Sales Month]])</f>
        <v>158</v>
      </c>
    </row>
    <row r="1193" spans="1:20" x14ac:dyDescent="0.2">
      <c r="A1193">
        <v>100116</v>
      </c>
      <c r="B1193" t="s">
        <v>0</v>
      </c>
      <c r="D1193" s="1"/>
      <c r="E1193" s="1"/>
      <c r="F1193">
        <v>32</v>
      </c>
      <c r="G1193">
        <v>40</v>
      </c>
      <c r="H1193" s="1">
        <v>44075</v>
      </c>
      <c r="I1193" s="1">
        <v>44378</v>
      </c>
      <c r="J1193">
        <v>10</v>
      </c>
      <c r="K1193">
        <v>0</v>
      </c>
      <c r="L1193" s="1">
        <v>44228</v>
      </c>
      <c r="M1193">
        <v>320</v>
      </c>
      <c r="N1193" s="8" cm="1">
        <f t="array" ref="N1193">_xlfn.SWITCH(Table1[[#This Row],[Subscription Type]],"Basic",10,"Premium",10,"Business",25,"Enterprise",27)</f>
        <v>10</v>
      </c>
      <c r="O1193" s="9">
        <f>IF(Table1[[#This Row],[Number of Users]]-Table1[[#This Row],[Licenses Bought]]&lt;0, 0, Table1[[#This Row],[Number of Users]]-Table1[[#This Row],[Licenses Bought]])</f>
        <v>8</v>
      </c>
      <c r="P1193" s="8">
        <f>Table1[[#This Row],[Upsell $ Per Non-Paying User]] * Table1[[#This Row],[Non-Paying Users]]</f>
        <v>80</v>
      </c>
      <c r="Q1193">
        <f>IF(Table1[[#This Row],[Sales Month]]=MAX(Table1[Sales Month]),Table1[[#This Row],[Upsell $ Per Non-Paying User]]*Table1[[#This Row],[Non-Paying Users]],0)</f>
        <v>0</v>
      </c>
      <c r="R1193" t="str" cm="1">
        <f t="array" ref="R1193">_xlfn.IFS(Table1[[#This Row],[Current Upsell $]]=0," ",Table1[[#This Row],[Current Upsell $]]&gt;=400,"High",Table1[[#This Row],[Current Upsell $]]&gt;=100,"Medium",Table1[[#This Row],[Current Upsell $]]&lt;100,"Low")</f>
        <v xml:space="preserve"> </v>
      </c>
      <c r="S1193" t="str">
        <f>_xlfn.CONCAT(Table1[[#This Row],[Subscription Type]]," ",Table1[[#This Row],[Upsell Priorities ]], " ",TEXT(Table1[[#This Row],[Current Upsell $]],"$#,#"))</f>
        <v>Premium   $</v>
      </c>
      <c r="T1193">
        <f>COUNTIF(Table1[Sales Month],Table1[[#This Row],[Sales Month]])</f>
        <v>175</v>
      </c>
    </row>
    <row r="1194" spans="1:20" x14ac:dyDescent="0.2">
      <c r="A1194">
        <v>100116</v>
      </c>
      <c r="B1194" t="s">
        <v>0</v>
      </c>
      <c r="D1194" s="1"/>
      <c r="E1194" s="1"/>
      <c r="F1194">
        <v>32</v>
      </c>
      <c r="G1194">
        <v>46</v>
      </c>
      <c r="H1194" s="1">
        <v>44075</v>
      </c>
      <c r="I1194" s="1">
        <v>44378</v>
      </c>
      <c r="J1194">
        <v>10</v>
      </c>
      <c r="K1194">
        <v>0</v>
      </c>
      <c r="L1194" s="1">
        <v>44256</v>
      </c>
      <c r="M1194">
        <v>320</v>
      </c>
      <c r="N1194" s="8" cm="1">
        <f t="array" ref="N1194">_xlfn.SWITCH(Table1[[#This Row],[Subscription Type]],"Basic",10,"Premium",10,"Business",25,"Enterprise",27)</f>
        <v>10</v>
      </c>
      <c r="O1194" s="9">
        <f>IF(Table1[[#This Row],[Number of Users]]-Table1[[#This Row],[Licenses Bought]]&lt;0, 0, Table1[[#This Row],[Number of Users]]-Table1[[#This Row],[Licenses Bought]])</f>
        <v>14</v>
      </c>
      <c r="P1194" s="8">
        <f>Table1[[#This Row],[Upsell $ Per Non-Paying User]] * Table1[[#This Row],[Non-Paying Users]]</f>
        <v>140</v>
      </c>
      <c r="Q1194">
        <f>IF(Table1[[#This Row],[Sales Month]]=MAX(Table1[Sales Month]),Table1[[#This Row],[Upsell $ Per Non-Paying User]]*Table1[[#This Row],[Non-Paying Users]],0)</f>
        <v>0</v>
      </c>
      <c r="R1194" t="str" cm="1">
        <f t="array" ref="R1194">_xlfn.IFS(Table1[[#This Row],[Current Upsell $]]=0," ",Table1[[#This Row],[Current Upsell $]]&gt;=400,"High",Table1[[#This Row],[Current Upsell $]]&gt;=100,"Medium",Table1[[#This Row],[Current Upsell $]]&lt;100,"Low")</f>
        <v xml:space="preserve"> </v>
      </c>
      <c r="S1194" t="str">
        <f>_xlfn.CONCAT(Table1[[#This Row],[Subscription Type]]," ",Table1[[#This Row],[Upsell Priorities ]], " ",TEXT(Table1[[#This Row],[Current Upsell $]],"$#,#"))</f>
        <v>Premium   $</v>
      </c>
      <c r="T1194">
        <f>COUNTIF(Table1[Sales Month],Table1[[#This Row],[Sales Month]])</f>
        <v>194</v>
      </c>
    </row>
    <row r="1195" spans="1:20" x14ac:dyDescent="0.2">
      <c r="A1195">
        <v>100116</v>
      </c>
      <c r="B1195" t="s">
        <v>0</v>
      </c>
      <c r="D1195" s="1"/>
      <c r="E1195" s="1"/>
      <c r="F1195">
        <v>32</v>
      </c>
      <c r="G1195">
        <v>40</v>
      </c>
      <c r="H1195" s="1">
        <v>44075</v>
      </c>
      <c r="I1195" s="1">
        <v>44378</v>
      </c>
      <c r="J1195">
        <v>10</v>
      </c>
      <c r="K1195">
        <v>0</v>
      </c>
      <c r="L1195" s="1">
        <v>44287</v>
      </c>
      <c r="M1195">
        <v>320</v>
      </c>
      <c r="N1195" s="8" cm="1">
        <f t="array" ref="N1195">_xlfn.SWITCH(Table1[[#This Row],[Subscription Type]],"Basic",10,"Premium",10,"Business",25,"Enterprise",27)</f>
        <v>10</v>
      </c>
      <c r="O1195" s="9">
        <f>IF(Table1[[#This Row],[Number of Users]]-Table1[[#This Row],[Licenses Bought]]&lt;0, 0, Table1[[#This Row],[Number of Users]]-Table1[[#This Row],[Licenses Bought]])</f>
        <v>8</v>
      </c>
      <c r="P1195" s="8">
        <f>Table1[[#This Row],[Upsell $ Per Non-Paying User]] * Table1[[#This Row],[Non-Paying Users]]</f>
        <v>80</v>
      </c>
      <c r="Q1195">
        <f>IF(Table1[[#This Row],[Sales Month]]=MAX(Table1[Sales Month]),Table1[[#This Row],[Upsell $ Per Non-Paying User]]*Table1[[#This Row],[Non-Paying Users]],0)</f>
        <v>0</v>
      </c>
      <c r="R1195" t="str" cm="1">
        <f t="array" ref="R1195">_xlfn.IFS(Table1[[#This Row],[Current Upsell $]]=0," ",Table1[[#This Row],[Current Upsell $]]&gt;=400,"High",Table1[[#This Row],[Current Upsell $]]&gt;=100,"Medium",Table1[[#This Row],[Current Upsell $]]&lt;100,"Low")</f>
        <v xml:space="preserve"> </v>
      </c>
      <c r="S1195" t="str">
        <f>_xlfn.CONCAT(Table1[[#This Row],[Subscription Type]]," ",Table1[[#This Row],[Upsell Priorities ]], " ",TEXT(Table1[[#This Row],[Current Upsell $]],"$#,#"))</f>
        <v>Premium   $</v>
      </c>
      <c r="T1195">
        <f>COUNTIF(Table1[Sales Month],Table1[[#This Row],[Sales Month]])</f>
        <v>208</v>
      </c>
    </row>
    <row r="1196" spans="1:20" x14ac:dyDescent="0.2">
      <c r="A1196">
        <v>100116</v>
      </c>
      <c r="B1196" t="s">
        <v>0</v>
      </c>
      <c r="D1196" s="1"/>
      <c r="E1196" s="1"/>
      <c r="F1196">
        <v>32</v>
      </c>
      <c r="G1196">
        <v>48</v>
      </c>
      <c r="H1196" s="1">
        <v>44075</v>
      </c>
      <c r="I1196" s="1">
        <v>44378</v>
      </c>
      <c r="J1196">
        <v>10</v>
      </c>
      <c r="K1196">
        <v>0</v>
      </c>
      <c r="L1196" s="1">
        <v>44317</v>
      </c>
      <c r="M1196">
        <v>320</v>
      </c>
      <c r="N1196" s="8" cm="1">
        <f t="array" ref="N1196">_xlfn.SWITCH(Table1[[#This Row],[Subscription Type]],"Basic",10,"Premium",10,"Business",25,"Enterprise",27)</f>
        <v>10</v>
      </c>
      <c r="O1196" s="9">
        <f>IF(Table1[[#This Row],[Number of Users]]-Table1[[#This Row],[Licenses Bought]]&lt;0, 0, Table1[[#This Row],[Number of Users]]-Table1[[#This Row],[Licenses Bought]])</f>
        <v>16</v>
      </c>
      <c r="P1196" s="8">
        <f>Table1[[#This Row],[Upsell $ Per Non-Paying User]] * Table1[[#This Row],[Non-Paying Users]]</f>
        <v>160</v>
      </c>
      <c r="Q1196">
        <f>IF(Table1[[#This Row],[Sales Month]]=MAX(Table1[Sales Month]),Table1[[#This Row],[Upsell $ Per Non-Paying User]]*Table1[[#This Row],[Non-Paying Users]],0)</f>
        <v>0</v>
      </c>
      <c r="R1196" t="str" cm="1">
        <f t="array" ref="R1196">_xlfn.IFS(Table1[[#This Row],[Current Upsell $]]=0," ",Table1[[#This Row],[Current Upsell $]]&gt;=400,"High",Table1[[#This Row],[Current Upsell $]]&gt;=100,"Medium",Table1[[#This Row],[Current Upsell $]]&lt;100,"Low")</f>
        <v xml:space="preserve"> </v>
      </c>
      <c r="S1196" t="str">
        <f>_xlfn.CONCAT(Table1[[#This Row],[Subscription Type]]," ",Table1[[#This Row],[Upsell Priorities ]], " ",TEXT(Table1[[#This Row],[Current Upsell $]],"$#,#"))</f>
        <v>Premium   $</v>
      </c>
      <c r="T1196">
        <f>COUNTIF(Table1[Sales Month],Table1[[#This Row],[Sales Month]])</f>
        <v>249</v>
      </c>
    </row>
    <row r="1197" spans="1:20" x14ac:dyDescent="0.2">
      <c r="A1197">
        <v>100116</v>
      </c>
      <c r="B1197" t="s">
        <v>0</v>
      </c>
      <c r="D1197" s="1"/>
      <c r="E1197" s="1"/>
      <c r="F1197">
        <v>32</v>
      </c>
      <c r="G1197">
        <v>42</v>
      </c>
      <c r="H1197" s="1">
        <v>44075</v>
      </c>
      <c r="I1197" s="1">
        <v>44378</v>
      </c>
      <c r="J1197">
        <v>10</v>
      </c>
      <c r="K1197">
        <v>0</v>
      </c>
      <c r="L1197" s="1">
        <v>44348</v>
      </c>
      <c r="M1197">
        <v>320</v>
      </c>
      <c r="N1197" s="8" cm="1">
        <f t="array" ref="N1197">_xlfn.SWITCH(Table1[[#This Row],[Subscription Type]],"Basic",10,"Premium",10,"Business",25,"Enterprise",27)</f>
        <v>10</v>
      </c>
      <c r="O1197" s="9">
        <f>IF(Table1[[#This Row],[Number of Users]]-Table1[[#This Row],[Licenses Bought]]&lt;0, 0, Table1[[#This Row],[Number of Users]]-Table1[[#This Row],[Licenses Bought]])</f>
        <v>10</v>
      </c>
      <c r="P1197" s="8">
        <f>Table1[[#This Row],[Upsell $ Per Non-Paying User]] * Table1[[#This Row],[Non-Paying Users]]</f>
        <v>100</v>
      </c>
      <c r="Q1197">
        <f>IF(Table1[[#This Row],[Sales Month]]=MAX(Table1[Sales Month]),Table1[[#This Row],[Upsell $ Per Non-Paying User]]*Table1[[#This Row],[Non-Paying Users]],0)</f>
        <v>100</v>
      </c>
      <c r="R1197" t="str" cm="1">
        <f t="array" ref="R1197">_xlfn.IFS(Table1[[#This Row],[Current Upsell $]]=0," ",Table1[[#This Row],[Current Upsell $]]&gt;=400,"High",Table1[[#This Row],[Current Upsell $]]&gt;=100,"Medium",Table1[[#This Row],[Current Upsell $]]&lt;100,"Low")</f>
        <v>Medium</v>
      </c>
      <c r="S1197" t="str">
        <f>_xlfn.CONCAT(Table1[[#This Row],[Subscription Type]]," ",Table1[[#This Row],[Upsell Priorities ]], " ",TEXT(Table1[[#This Row],[Current Upsell $]],"$#,#"))</f>
        <v>Premium Medium $100</v>
      </c>
      <c r="T1197">
        <f>COUNTIF(Table1[Sales Month],Table1[[#This Row],[Sales Month]])</f>
        <v>307</v>
      </c>
    </row>
    <row r="1198" spans="1:20" x14ac:dyDescent="0.2">
      <c r="A1198">
        <v>100117</v>
      </c>
      <c r="B1198" t="s">
        <v>3</v>
      </c>
      <c r="D1198" s="1"/>
      <c r="E1198" s="1"/>
      <c r="F1198">
        <v>0</v>
      </c>
      <c r="G1198">
        <v>41</v>
      </c>
      <c r="H1198" s="1">
        <v>44075</v>
      </c>
      <c r="I1198" s="1">
        <v>44378</v>
      </c>
      <c r="J1198">
        <v>10</v>
      </c>
      <c r="K1198">
        <v>0</v>
      </c>
      <c r="L1198" s="1">
        <v>44075</v>
      </c>
      <c r="M1198">
        <v>0</v>
      </c>
      <c r="N1198" s="8" cm="1">
        <f t="array" ref="N1198">_xlfn.SWITCH(Table1[[#This Row],[Subscription Type]],"Basic",10,"Premium",10,"Business",25,"Enterprise",27)</f>
        <v>10</v>
      </c>
      <c r="O1198" s="9">
        <f>IF(Table1[[#This Row],[Number of Users]]-Table1[[#This Row],[Licenses Bought]]&lt;0, 0, Table1[[#This Row],[Number of Users]]-Table1[[#This Row],[Licenses Bought]])</f>
        <v>41</v>
      </c>
      <c r="P1198" s="8">
        <f>Table1[[#This Row],[Upsell $ Per Non-Paying User]] * Table1[[#This Row],[Non-Paying Users]]</f>
        <v>410</v>
      </c>
      <c r="Q1198">
        <f>IF(Table1[[#This Row],[Sales Month]]=MAX(Table1[Sales Month]),Table1[[#This Row],[Upsell $ Per Non-Paying User]]*Table1[[#This Row],[Non-Paying Users]],0)</f>
        <v>0</v>
      </c>
      <c r="R1198" t="str" cm="1">
        <f t="array" ref="R1198">_xlfn.IFS(Table1[[#This Row],[Current Upsell $]]=0," ",Table1[[#This Row],[Current Upsell $]]&gt;=400,"High",Table1[[#This Row],[Current Upsell $]]&gt;=100,"Medium",Table1[[#This Row],[Current Upsell $]]&lt;100,"Low")</f>
        <v xml:space="preserve"> </v>
      </c>
      <c r="S1198" t="str">
        <f>_xlfn.CONCAT(Table1[[#This Row],[Subscription Type]]," ",Table1[[#This Row],[Upsell Priorities ]], " ",TEXT(Table1[[#This Row],[Current Upsell $]],"$#,#"))</f>
        <v>Basic   $</v>
      </c>
      <c r="T1198">
        <f>COUNTIF(Table1[Sales Month],Table1[[#This Row],[Sales Month]])</f>
        <v>137</v>
      </c>
    </row>
    <row r="1199" spans="1:20" x14ac:dyDescent="0.2">
      <c r="A1199">
        <v>100117</v>
      </c>
      <c r="B1199" t="s">
        <v>1</v>
      </c>
      <c r="D1199" s="1"/>
      <c r="E1199" s="1"/>
      <c r="F1199">
        <v>10</v>
      </c>
      <c r="G1199">
        <v>43</v>
      </c>
      <c r="H1199" s="1">
        <v>44075</v>
      </c>
      <c r="I1199" s="1">
        <v>44378</v>
      </c>
      <c r="J1199">
        <v>10</v>
      </c>
      <c r="K1199">
        <v>0</v>
      </c>
      <c r="L1199" s="1">
        <v>44105</v>
      </c>
      <c r="M1199">
        <v>250</v>
      </c>
      <c r="N1199" s="8" cm="1">
        <f t="array" ref="N1199">_xlfn.SWITCH(Table1[[#This Row],[Subscription Type]],"Basic",10,"Premium",10,"Business",25,"Enterprise",27)</f>
        <v>25</v>
      </c>
      <c r="O1199" s="9">
        <f>IF(Table1[[#This Row],[Number of Users]]-Table1[[#This Row],[Licenses Bought]]&lt;0, 0, Table1[[#This Row],[Number of Users]]-Table1[[#This Row],[Licenses Bought]])</f>
        <v>33</v>
      </c>
      <c r="P1199" s="8">
        <f>Table1[[#This Row],[Upsell $ Per Non-Paying User]] * Table1[[#This Row],[Non-Paying Users]]</f>
        <v>825</v>
      </c>
      <c r="Q1199">
        <f>IF(Table1[[#This Row],[Sales Month]]=MAX(Table1[Sales Month]),Table1[[#This Row],[Upsell $ Per Non-Paying User]]*Table1[[#This Row],[Non-Paying Users]],0)</f>
        <v>0</v>
      </c>
      <c r="R1199" t="str" cm="1">
        <f t="array" ref="R1199">_xlfn.IFS(Table1[[#This Row],[Current Upsell $]]=0," ",Table1[[#This Row],[Current Upsell $]]&gt;=400,"High",Table1[[#This Row],[Current Upsell $]]&gt;=100,"Medium",Table1[[#This Row],[Current Upsell $]]&lt;100,"Low")</f>
        <v xml:space="preserve"> </v>
      </c>
      <c r="S1199" t="str">
        <f>_xlfn.CONCAT(Table1[[#This Row],[Subscription Type]]," ",Table1[[#This Row],[Upsell Priorities ]], " ",TEXT(Table1[[#This Row],[Current Upsell $]],"$#,#"))</f>
        <v>Business   $</v>
      </c>
      <c r="T1199">
        <f>COUNTIF(Table1[Sales Month],Table1[[#This Row],[Sales Month]])</f>
        <v>147</v>
      </c>
    </row>
    <row r="1200" spans="1:20" x14ac:dyDescent="0.2">
      <c r="A1200">
        <v>100117</v>
      </c>
      <c r="B1200" t="s">
        <v>1</v>
      </c>
      <c r="D1200" s="1"/>
      <c r="E1200" s="1"/>
      <c r="F1200">
        <v>23</v>
      </c>
      <c r="G1200">
        <v>41</v>
      </c>
      <c r="H1200" s="1">
        <v>44075</v>
      </c>
      <c r="I1200" s="1">
        <v>44378</v>
      </c>
      <c r="J1200">
        <v>10</v>
      </c>
      <c r="K1200">
        <v>0</v>
      </c>
      <c r="L1200" s="1">
        <v>44136</v>
      </c>
      <c r="M1200">
        <v>575</v>
      </c>
      <c r="N1200" s="8" cm="1">
        <f t="array" ref="N1200">_xlfn.SWITCH(Table1[[#This Row],[Subscription Type]],"Basic",10,"Premium",10,"Business",25,"Enterprise",27)</f>
        <v>25</v>
      </c>
      <c r="O1200" s="9">
        <f>IF(Table1[[#This Row],[Number of Users]]-Table1[[#This Row],[Licenses Bought]]&lt;0, 0, Table1[[#This Row],[Number of Users]]-Table1[[#This Row],[Licenses Bought]])</f>
        <v>18</v>
      </c>
      <c r="P1200" s="8">
        <f>Table1[[#This Row],[Upsell $ Per Non-Paying User]] * Table1[[#This Row],[Non-Paying Users]]</f>
        <v>450</v>
      </c>
      <c r="Q1200">
        <f>IF(Table1[[#This Row],[Sales Month]]=MAX(Table1[Sales Month]),Table1[[#This Row],[Upsell $ Per Non-Paying User]]*Table1[[#This Row],[Non-Paying Users]],0)</f>
        <v>0</v>
      </c>
      <c r="R1200" t="str" cm="1">
        <f t="array" ref="R1200">_xlfn.IFS(Table1[[#This Row],[Current Upsell $]]=0," ",Table1[[#This Row],[Current Upsell $]]&gt;=400,"High",Table1[[#This Row],[Current Upsell $]]&gt;=100,"Medium",Table1[[#This Row],[Current Upsell $]]&lt;100,"Low")</f>
        <v xml:space="preserve"> </v>
      </c>
      <c r="S1200" t="str">
        <f>_xlfn.CONCAT(Table1[[#This Row],[Subscription Type]]," ",Table1[[#This Row],[Upsell Priorities ]], " ",TEXT(Table1[[#This Row],[Current Upsell $]],"$#,#"))</f>
        <v>Business   $</v>
      </c>
      <c r="T1200">
        <f>COUNTIF(Table1[Sales Month],Table1[[#This Row],[Sales Month]])</f>
        <v>146</v>
      </c>
    </row>
    <row r="1201" spans="1:20" x14ac:dyDescent="0.2">
      <c r="A1201">
        <v>100117</v>
      </c>
      <c r="B1201" t="s">
        <v>1</v>
      </c>
      <c r="D1201" s="1"/>
      <c r="E1201" s="1"/>
      <c r="F1201">
        <v>31</v>
      </c>
      <c r="G1201">
        <v>39</v>
      </c>
      <c r="H1201" s="1">
        <v>44075</v>
      </c>
      <c r="I1201" s="1">
        <v>44378</v>
      </c>
      <c r="J1201">
        <v>10</v>
      </c>
      <c r="K1201">
        <v>0</v>
      </c>
      <c r="L1201" s="1">
        <v>44166</v>
      </c>
      <c r="M1201">
        <v>775</v>
      </c>
      <c r="N1201" s="8" cm="1">
        <f t="array" ref="N1201">_xlfn.SWITCH(Table1[[#This Row],[Subscription Type]],"Basic",10,"Premium",10,"Business",25,"Enterprise",27)</f>
        <v>25</v>
      </c>
      <c r="O1201" s="9">
        <f>IF(Table1[[#This Row],[Number of Users]]-Table1[[#This Row],[Licenses Bought]]&lt;0, 0, Table1[[#This Row],[Number of Users]]-Table1[[#This Row],[Licenses Bought]])</f>
        <v>8</v>
      </c>
      <c r="P1201" s="8">
        <f>Table1[[#This Row],[Upsell $ Per Non-Paying User]] * Table1[[#This Row],[Non-Paying Users]]</f>
        <v>200</v>
      </c>
      <c r="Q1201">
        <f>IF(Table1[[#This Row],[Sales Month]]=MAX(Table1[Sales Month]),Table1[[#This Row],[Upsell $ Per Non-Paying User]]*Table1[[#This Row],[Non-Paying Users]],0)</f>
        <v>0</v>
      </c>
      <c r="R1201" t="str" cm="1">
        <f t="array" ref="R1201">_xlfn.IFS(Table1[[#This Row],[Current Upsell $]]=0," ",Table1[[#This Row],[Current Upsell $]]&gt;=400,"High",Table1[[#This Row],[Current Upsell $]]&gt;=100,"Medium",Table1[[#This Row],[Current Upsell $]]&lt;100,"Low")</f>
        <v xml:space="preserve"> </v>
      </c>
      <c r="S1201" t="str">
        <f>_xlfn.CONCAT(Table1[[#This Row],[Subscription Type]]," ",Table1[[#This Row],[Upsell Priorities ]], " ",TEXT(Table1[[#This Row],[Current Upsell $]],"$#,#"))</f>
        <v>Business   $</v>
      </c>
      <c r="T1201">
        <f>COUNTIF(Table1[Sales Month],Table1[[#This Row],[Sales Month]])</f>
        <v>153</v>
      </c>
    </row>
    <row r="1202" spans="1:20" x14ac:dyDescent="0.2">
      <c r="A1202">
        <v>100117</v>
      </c>
      <c r="B1202" t="s">
        <v>1</v>
      </c>
      <c r="D1202" s="1"/>
      <c r="E1202" s="1"/>
      <c r="F1202">
        <v>31</v>
      </c>
      <c r="G1202">
        <v>39</v>
      </c>
      <c r="H1202" s="1">
        <v>44075</v>
      </c>
      <c r="I1202" s="1">
        <v>44378</v>
      </c>
      <c r="J1202">
        <v>10</v>
      </c>
      <c r="K1202">
        <v>0</v>
      </c>
      <c r="L1202" s="1">
        <v>44197</v>
      </c>
      <c r="M1202">
        <v>775</v>
      </c>
      <c r="N1202" s="8" cm="1">
        <f t="array" ref="N1202">_xlfn.SWITCH(Table1[[#This Row],[Subscription Type]],"Basic",10,"Premium",10,"Business",25,"Enterprise",27)</f>
        <v>25</v>
      </c>
      <c r="O1202" s="9">
        <f>IF(Table1[[#This Row],[Number of Users]]-Table1[[#This Row],[Licenses Bought]]&lt;0, 0, Table1[[#This Row],[Number of Users]]-Table1[[#This Row],[Licenses Bought]])</f>
        <v>8</v>
      </c>
      <c r="P1202" s="8">
        <f>Table1[[#This Row],[Upsell $ Per Non-Paying User]] * Table1[[#This Row],[Non-Paying Users]]</f>
        <v>200</v>
      </c>
      <c r="Q1202">
        <f>IF(Table1[[#This Row],[Sales Month]]=MAX(Table1[Sales Month]),Table1[[#This Row],[Upsell $ Per Non-Paying User]]*Table1[[#This Row],[Non-Paying Users]],0)</f>
        <v>0</v>
      </c>
      <c r="R1202" t="str" cm="1">
        <f t="array" ref="R1202">_xlfn.IFS(Table1[[#This Row],[Current Upsell $]]=0," ",Table1[[#This Row],[Current Upsell $]]&gt;=400,"High",Table1[[#This Row],[Current Upsell $]]&gt;=100,"Medium",Table1[[#This Row],[Current Upsell $]]&lt;100,"Low")</f>
        <v xml:space="preserve"> </v>
      </c>
      <c r="S1202" t="str">
        <f>_xlfn.CONCAT(Table1[[#This Row],[Subscription Type]]," ",Table1[[#This Row],[Upsell Priorities ]], " ",TEXT(Table1[[#This Row],[Current Upsell $]],"$#,#"))</f>
        <v>Business   $</v>
      </c>
      <c r="T1202">
        <f>COUNTIF(Table1[Sales Month],Table1[[#This Row],[Sales Month]])</f>
        <v>158</v>
      </c>
    </row>
    <row r="1203" spans="1:20" x14ac:dyDescent="0.2">
      <c r="A1203">
        <v>100117</v>
      </c>
      <c r="B1203" t="s">
        <v>1</v>
      </c>
      <c r="D1203" s="1"/>
      <c r="E1203" s="1"/>
      <c r="F1203">
        <v>31</v>
      </c>
      <c r="G1203">
        <v>34</v>
      </c>
      <c r="H1203" s="1">
        <v>44075</v>
      </c>
      <c r="I1203" s="1">
        <v>44378</v>
      </c>
      <c r="J1203">
        <v>10</v>
      </c>
      <c r="K1203">
        <v>0</v>
      </c>
      <c r="L1203" s="1">
        <v>44228</v>
      </c>
      <c r="M1203">
        <v>775</v>
      </c>
      <c r="N1203" s="8" cm="1">
        <f t="array" ref="N1203">_xlfn.SWITCH(Table1[[#This Row],[Subscription Type]],"Basic",10,"Premium",10,"Business",25,"Enterprise",27)</f>
        <v>25</v>
      </c>
      <c r="O1203" s="9">
        <f>IF(Table1[[#This Row],[Number of Users]]-Table1[[#This Row],[Licenses Bought]]&lt;0, 0, Table1[[#This Row],[Number of Users]]-Table1[[#This Row],[Licenses Bought]])</f>
        <v>3</v>
      </c>
      <c r="P1203" s="8">
        <f>Table1[[#This Row],[Upsell $ Per Non-Paying User]] * Table1[[#This Row],[Non-Paying Users]]</f>
        <v>75</v>
      </c>
      <c r="Q1203">
        <f>IF(Table1[[#This Row],[Sales Month]]=MAX(Table1[Sales Month]),Table1[[#This Row],[Upsell $ Per Non-Paying User]]*Table1[[#This Row],[Non-Paying Users]],0)</f>
        <v>0</v>
      </c>
      <c r="R1203" t="str" cm="1">
        <f t="array" ref="R1203">_xlfn.IFS(Table1[[#This Row],[Current Upsell $]]=0," ",Table1[[#This Row],[Current Upsell $]]&gt;=400,"High",Table1[[#This Row],[Current Upsell $]]&gt;=100,"Medium",Table1[[#This Row],[Current Upsell $]]&lt;100,"Low")</f>
        <v xml:space="preserve"> </v>
      </c>
      <c r="S1203" t="str">
        <f>_xlfn.CONCAT(Table1[[#This Row],[Subscription Type]]," ",Table1[[#This Row],[Upsell Priorities ]], " ",TEXT(Table1[[#This Row],[Current Upsell $]],"$#,#"))</f>
        <v>Business   $</v>
      </c>
      <c r="T1203">
        <f>COUNTIF(Table1[Sales Month],Table1[[#This Row],[Sales Month]])</f>
        <v>175</v>
      </c>
    </row>
    <row r="1204" spans="1:20" x14ac:dyDescent="0.2">
      <c r="A1204">
        <v>100117</v>
      </c>
      <c r="B1204" t="s">
        <v>1</v>
      </c>
      <c r="D1204" s="1"/>
      <c r="E1204" s="1"/>
      <c r="F1204">
        <v>31</v>
      </c>
      <c r="G1204">
        <v>43</v>
      </c>
      <c r="H1204" s="1">
        <v>44075</v>
      </c>
      <c r="I1204" s="1">
        <v>44378</v>
      </c>
      <c r="J1204">
        <v>10</v>
      </c>
      <c r="K1204">
        <v>0</v>
      </c>
      <c r="L1204" s="1">
        <v>44256</v>
      </c>
      <c r="M1204">
        <v>775</v>
      </c>
      <c r="N1204" s="8" cm="1">
        <f t="array" ref="N1204">_xlfn.SWITCH(Table1[[#This Row],[Subscription Type]],"Basic",10,"Premium",10,"Business",25,"Enterprise",27)</f>
        <v>25</v>
      </c>
      <c r="O1204" s="9">
        <f>IF(Table1[[#This Row],[Number of Users]]-Table1[[#This Row],[Licenses Bought]]&lt;0, 0, Table1[[#This Row],[Number of Users]]-Table1[[#This Row],[Licenses Bought]])</f>
        <v>12</v>
      </c>
      <c r="P1204" s="8">
        <f>Table1[[#This Row],[Upsell $ Per Non-Paying User]] * Table1[[#This Row],[Non-Paying Users]]</f>
        <v>300</v>
      </c>
      <c r="Q1204">
        <f>IF(Table1[[#This Row],[Sales Month]]=MAX(Table1[Sales Month]),Table1[[#This Row],[Upsell $ Per Non-Paying User]]*Table1[[#This Row],[Non-Paying Users]],0)</f>
        <v>0</v>
      </c>
      <c r="R1204" t="str" cm="1">
        <f t="array" ref="R1204">_xlfn.IFS(Table1[[#This Row],[Current Upsell $]]=0," ",Table1[[#This Row],[Current Upsell $]]&gt;=400,"High",Table1[[#This Row],[Current Upsell $]]&gt;=100,"Medium",Table1[[#This Row],[Current Upsell $]]&lt;100,"Low")</f>
        <v xml:space="preserve"> </v>
      </c>
      <c r="S1204" t="str">
        <f>_xlfn.CONCAT(Table1[[#This Row],[Subscription Type]]," ",Table1[[#This Row],[Upsell Priorities ]], " ",TEXT(Table1[[#This Row],[Current Upsell $]],"$#,#"))</f>
        <v>Business   $</v>
      </c>
      <c r="T1204">
        <f>COUNTIF(Table1[Sales Month],Table1[[#This Row],[Sales Month]])</f>
        <v>194</v>
      </c>
    </row>
    <row r="1205" spans="1:20" x14ac:dyDescent="0.2">
      <c r="A1205">
        <v>100117</v>
      </c>
      <c r="B1205" t="s">
        <v>1</v>
      </c>
      <c r="D1205" s="1"/>
      <c r="E1205" s="1"/>
      <c r="F1205">
        <v>31</v>
      </c>
      <c r="G1205">
        <v>32</v>
      </c>
      <c r="H1205" s="1">
        <v>44075</v>
      </c>
      <c r="I1205" s="1">
        <v>44378</v>
      </c>
      <c r="J1205">
        <v>10</v>
      </c>
      <c r="K1205">
        <v>0</v>
      </c>
      <c r="L1205" s="1">
        <v>44287</v>
      </c>
      <c r="M1205">
        <v>775</v>
      </c>
      <c r="N1205" s="8" cm="1">
        <f t="array" ref="N1205">_xlfn.SWITCH(Table1[[#This Row],[Subscription Type]],"Basic",10,"Premium",10,"Business",25,"Enterprise",27)</f>
        <v>25</v>
      </c>
      <c r="O1205" s="9">
        <f>IF(Table1[[#This Row],[Number of Users]]-Table1[[#This Row],[Licenses Bought]]&lt;0, 0, Table1[[#This Row],[Number of Users]]-Table1[[#This Row],[Licenses Bought]])</f>
        <v>1</v>
      </c>
      <c r="P1205" s="8">
        <f>Table1[[#This Row],[Upsell $ Per Non-Paying User]] * Table1[[#This Row],[Non-Paying Users]]</f>
        <v>25</v>
      </c>
      <c r="Q1205">
        <f>IF(Table1[[#This Row],[Sales Month]]=MAX(Table1[Sales Month]),Table1[[#This Row],[Upsell $ Per Non-Paying User]]*Table1[[#This Row],[Non-Paying Users]],0)</f>
        <v>0</v>
      </c>
      <c r="R1205" t="str" cm="1">
        <f t="array" ref="R1205">_xlfn.IFS(Table1[[#This Row],[Current Upsell $]]=0," ",Table1[[#This Row],[Current Upsell $]]&gt;=400,"High",Table1[[#This Row],[Current Upsell $]]&gt;=100,"Medium",Table1[[#This Row],[Current Upsell $]]&lt;100,"Low")</f>
        <v xml:space="preserve"> </v>
      </c>
      <c r="S1205" t="str">
        <f>_xlfn.CONCAT(Table1[[#This Row],[Subscription Type]]," ",Table1[[#This Row],[Upsell Priorities ]], " ",TEXT(Table1[[#This Row],[Current Upsell $]],"$#,#"))</f>
        <v>Business   $</v>
      </c>
      <c r="T1205">
        <f>COUNTIF(Table1[Sales Month],Table1[[#This Row],[Sales Month]])</f>
        <v>208</v>
      </c>
    </row>
    <row r="1206" spans="1:20" x14ac:dyDescent="0.2">
      <c r="A1206">
        <v>100117</v>
      </c>
      <c r="B1206" t="s">
        <v>1</v>
      </c>
      <c r="D1206" s="1"/>
      <c r="E1206" s="1"/>
      <c r="F1206">
        <v>31</v>
      </c>
      <c r="G1206">
        <v>38</v>
      </c>
      <c r="H1206" s="1">
        <v>44075</v>
      </c>
      <c r="I1206" s="1">
        <v>44378</v>
      </c>
      <c r="J1206">
        <v>10</v>
      </c>
      <c r="K1206">
        <v>0</v>
      </c>
      <c r="L1206" s="1">
        <v>44317</v>
      </c>
      <c r="M1206">
        <v>775</v>
      </c>
      <c r="N1206" s="8" cm="1">
        <f t="array" ref="N1206">_xlfn.SWITCH(Table1[[#This Row],[Subscription Type]],"Basic",10,"Premium",10,"Business",25,"Enterprise",27)</f>
        <v>25</v>
      </c>
      <c r="O1206" s="9">
        <f>IF(Table1[[#This Row],[Number of Users]]-Table1[[#This Row],[Licenses Bought]]&lt;0, 0, Table1[[#This Row],[Number of Users]]-Table1[[#This Row],[Licenses Bought]])</f>
        <v>7</v>
      </c>
      <c r="P1206" s="8">
        <f>Table1[[#This Row],[Upsell $ Per Non-Paying User]] * Table1[[#This Row],[Non-Paying Users]]</f>
        <v>175</v>
      </c>
      <c r="Q1206">
        <f>IF(Table1[[#This Row],[Sales Month]]=MAX(Table1[Sales Month]),Table1[[#This Row],[Upsell $ Per Non-Paying User]]*Table1[[#This Row],[Non-Paying Users]],0)</f>
        <v>0</v>
      </c>
      <c r="R1206" t="str" cm="1">
        <f t="array" ref="R1206">_xlfn.IFS(Table1[[#This Row],[Current Upsell $]]=0," ",Table1[[#This Row],[Current Upsell $]]&gt;=400,"High",Table1[[#This Row],[Current Upsell $]]&gt;=100,"Medium",Table1[[#This Row],[Current Upsell $]]&lt;100,"Low")</f>
        <v xml:space="preserve"> </v>
      </c>
      <c r="S1206" t="str">
        <f>_xlfn.CONCAT(Table1[[#This Row],[Subscription Type]]," ",Table1[[#This Row],[Upsell Priorities ]], " ",TEXT(Table1[[#This Row],[Current Upsell $]],"$#,#"))</f>
        <v>Business   $</v>
      </c>
      <c r="T1206">
        <f>COUNTIF(Table1[Sales Month],Table1[[#This Row],[Sales Month]])</f>
        <v>249</v>
      </c>
    </row>
    <row r="1207" spans="1:20" x14ac:dyDescent="0.2">
      <c r="A1207">
        <v>100117</v>
      </c>
      <c r="B1207" t="s">
        <v>1</v>
      </c>
      <c r="D1207" s="1"/>
      <c r="E1207" s="1"/>
      <c r="F1207">
        <v>31</v>
      </c>
      <c r="G1207">
        <v>50</v>
      </c>
      <c r="H1207" s="1">
        <v>44075</v>
      </c>
      <c r="I1207" s="1">
        <v>44378</v>
      </c>
      <c r="J1207">
        <v>10</v>
      </c>
      <c r="K1207">
        <v>0</v>
      </c>
      <c r="L1207" s="1">
        <v>44348</v>
      </c>
      <c r="M1207">
        <v>775</v>
      </c>
      <c r="N1207" s="8" cm="1">
        <f t="array" ref="N1207">_xlfn.SWITCH(Table1[[#This Row],[Subscription Type]],"Basic",10,"Premium",10,"Business",25,"Enterprise",27)</f>
        <v>25</v>
      </c>
      <c r="O1207" s="9">
        <f>IF(Table1[[#This Row],[Number of Users]]-Table1[[#This Row],[Licenses Bought]]&lt;0, 0, Table1[[#This Row],[Number of Users]]-Table1[[#This Row],[Licenses Bought]])</f>
        <v>19</v>
      </c>
      <c r="P1207" s="8">
        <f>Table1[[#This Row],[Upsell $ Per Non-Paying User]] * Table1[[#This Row],[Non-Paying Users]]</f>
        <v>475</v>
      </c>
      <c r="Q1207">
        <f>IF(Table1[[#This Row],[Sales Month]]=MAX(Table1[Sales Month]),Table1[[#This Row],[Upsell $ Per Non-Paying User]]*Table1[[#This Row],[Non-Paying Users]],0)</f>
        <v>475</v>
      </c>
      <c r="R1207" t="str" cm="1">
        <f t="array" ref="R1207">_xlfn.IFS(Table1[[#This Row],[Current Upsell $]]=0," ",Table1[[#This Row],[Current Upsell $]]&gt;=400,"High",Table1[[#This Row],[Current Upsell $]]&gt;=100,"Medium",Table1[[#This Row],[Current Upsell $]]&lt;100,"Low")</f>
        <v>High</v>
      </c>
      <c r="S1207" t="str">
        <f>_xlfn.CONCAT(Table1[[#This Row],[Subscription Type]]," ",Table1[[#This Row],[Upsell Priorities ]], " ",TEXT(Table1[[#This Row],[Current Upsell $]],"$#,#"))</f>
        <v>Business High $475</v>
      </c>
      <c r="T1207">
        <f>COUNTIF(Table1[Sales Month],Table1[[#This Row],[Sales Month]])</f>
        <v>307</v>
      </c>
    </row>
    <row r="1208" spans="1:20" x14ac:dyDescent="0.2">
      <c r="A1208">
        <v>100118</v>
      </c>
      <c r="B1208" t="s">
        <v>3</v>
      </c>
      <c r="D1208" s="1"/>
      <c r="E1208" s="1"/>
      <c r="F1208">
        <v>0</v>
      </c>
      <c r="G1208">
        <v>42</v>
      </c>
      <c r="H1208" s="1">
        <v>44075</v>
      </c>
      <c r="I1208" s="1">
        <v>44378</v>
      </c>
      <c r="J1208">
        <v>10</v>
      </c>
      <c r="K1208">
        <v>0</v>
      </c>
      <c r="L1208" s="1">
        <v>44075</v>
      </c>
      <c r="M1208">
        <v>0</v>
      </c>
      <c r="N1208" s="8" cm="1">
        <f t="array" ref="N1208">_xlfn.SWITCH(Table1[[#This Row],[Subscription Type]],"Basic",10,"Premium",10,"Business",25,"Enterprise",27)</f>
        <v>10</v>
      </c>
      <c r="O1208" s="9">
        <f>IF(Table1[[#This Row],[Number of Users]]-Table1[[#This Row],[Licenses Bought]]&lt;0, 0, Table1[[#This Row],[Number of Users]]-Table1[[#This Row],[Licenses Bought]])</f>
        <v>42</v>
      </c>
      <c r="P1208" s="8">
        <f>Table1[[#This Row],[Upsell $ Per Non-Paying User]] * Table1[[#This Row],[Non-Paying Users]]</f>
        <v>420</v>
      </c>
      <c r="Q1208">
        <f>IF(Table1[[#This Row],[Sales Month]]=MAX(Table1[Sales Month]),Table1[[#This Row],[Upsell $ Per Non-Paying User]]*Table1[[#This Row],[Non-Paying Users]],0)</f>
        <v>0</v>
      </c>
      <c r="R1208" t="str" cm="1">
        <f t="array" ref="R1208">_xlfn.IFS(Table1[[#This Row],[Current Upsell $]]=0," ",Table1[[#This Row],[Current Upsell $]]&gt;=400,"High",Table1[[#This Row],[Current Upsell $]]&gt;=100,"Medium",Table1[[#This Row],[Current Upsell $]]&lt;100,"Low")</f>
        <v xml:space="preserve"> </v>
      </c>
      <c r="S1208" t="str">
        <f>_xlfn.CONCAT(Table1[[#This Row],[Subscription Type]]," ",Table1[[#This Row],[Upsell Priorities ]], " ",TEXT(Table1[[#This Row],[Current Upsell $]],"$#,#"))</f>
        <v>Basic   $</v>
      </c>
      <c r="T1208">
        <f>COUNTIF(Table1[Sales Month],Table1[[#This Row],[Sales Month]])</f>
        <v>137</v>
      </c>
    </row>
    <row r="1209" spans="1:20" x14ac:dyDescent="0.2">
      <c r="A1209">
        <v>100118</v>
      </c>
      <c r="B1209" t="s">
        <v>0</v>
      </c>
      <c r="D1209" s="1"/>
      <c r="E1209" s="1"/>
      <c r="F1209">
        <v>12</v>
      </c>
      <c r="G1209">
        <v>34</v>
      </c>
      <c r="H1209" s="1">
        <v>44075</v>
      </c>
      <c r="I1209" s="1">
        <v>44378</v>
      </c>
      <c r="J1209">
        <v>10</v>
      </c>
      <c r="K1209">
        <v>0</v>
      </c>
      <c r="L1209" s="1">
        <v>44105</v>
      </c>
      <c r="M1209">
        <v>120</v>
      </c>
      <c r="N1209" s="8" cm="1">
        <f t="array" ref="N1209">_xlfn.SWITCH(Table1[[#This Row],[Subscription Type]],"Basic",10,"Premium",10,"Business",25,"Enterprise",27)</f>
        <v>10</v>
      </c>
      <c r="O1209" s="9">
        <f>IF(Table1[[#This Row],[Number of Users]]-Table1[[#This Row],[Licenses Bought]]&lt;0, 0, Table1[[#This Row],[Number of Users]]-Table1[[#This Row],[Licenses Bought]])</f>
        <v>22</v>
      </c>
      <c r="P1209" s="8">
        <f>Table1[[#This Row],[Upsell $ Per Non-Paying User]] * Table1[[#This Row],[Non-Paying Users]]</f>
        <v>220</v>
      </c>
      <c r="Q1209">
        <f>IF(Table1[[#This Row],[Sales Month]]=MAX(Table1[Sales Month]),Table1[[#This Row],[Upsell $ Per Non-Paying User]]*Table1[[#This Row],[Non-Paying Users]],0)</f>
        <v>0</v>
      </c>
      <c r="R1209" t="str" cm="1">
        <f t="array" ref="R1209">_xlfn.IFS(Table1[[#This Row],[Current Upsell $]]=0," ",Table1[[#This Row],[Current Upsell $]]&gt;=400,"High",Table1[[#This Row],[Current Upsell $]]&gt;=100,"Medium",Table1[[#This Row],[Current Upsell $]]&lt;100,"Low")</f>
        <v xml:space="preserve"> </v>
      </c>
      <c r="S1209" t="str">
        <f>_xlfn.CONCAT(Table1[[#This Row],[Subscription Type]]," ",Table1[[#This Row],[Upsell Priorities ]], " ",TEXT(Table1[[#This Row],[Current Upsell $]],"$#,#"))</f>
        <v>Premium   $</v>
      </c>
      <c r="T1209">
        <f>COUNTIF(Table1[Sales Month],Table1[[#This Row],[Sales Month]])</f>
        <v>147</v>
      </c>
    </row>
    <row r="1210" spans="1:20" x14ac:dyDescent="0.2">
      <c r="A1210">
        <v>100118</v>
      </c>
      <c r="B1210" t="s">
        <v>0</v>
      </c>
      <c r="D1210" s="1"/>
      <c r="E1210" s="1"/>
      <c r="F1210">
        <v>17</v>
      </c>
      <c r="G1210">
        <v>34</v>
      </c>
      <c r="H1210" s="1">
        <v>44075</v>
      </c>
      <c r="I1210" s="1">
        <v>44378</v>
      </c>
      <c r="J1210">
        <v>10</v>
      </c>
      <c r="K1210">
        <v>0</v>
      </c>
      <c r="L1210" s="1">
        <v>44136</v>
      </c>
      <c r="M1210">
        <v>170</v>
      </c>
      <c r="N1210" s="8" cm="1">
        <f t="array" ref="N1210">_xlfn.SWITCH(Table1[[#This Row],[Subscription Type]],"Basic",10,"Premium",10,"Business",25,"Enterprise",27)</f>
        <v>10</v>
      </c>
      <c r="O1210" s="9">
        <f>IF(Table1[[#This Row],[Number of Users]]-Table1[[#This Row],[Licenses Bought]]&lt;0, 0, Table1[[#This Row],[Number of Users]]-Table1[[#This Row],[Licenses Bought]])</f>
        <v>17</v>
      </c>
      <c r="P1210" s="8">
        <f>Table1[[#This Row],[Upsell $ Per Non-Paying User]] * Table1[[#This Row],[Non-Paying Users]]</f>
        <v>170</v>
      </c>
      <c r="Q1210">
        <f>IF(Table1[[#This Row],[Sales Month]]=MAX(Table1[Sales Month]),Table1[[#This Row],[Upsell $ Per Non-Paying User]]*Table1[[#This Row],[Non-Paying Users]],0)</f>
        <v>0</v>
      </c>
      <c r="R1210" t="str" cm="1">
        <f t="array" ref="R1210">_xlfn.IFS(Table1[[#This Row],[Current Upsell $]]=0," ",Table1[[#This Row],[Current Upsell $]]&gt;=400,"High",Table1[[#This Row],[Current Upsell $]]&gt;=100,"Medium",Table1[[#This Row],[Current Upsell $]]&lt;100,"Low")</f>
        <v xml:space="preserve"> </v>
      </c>
      <c r="S1210" t="str">
        <f>_xlfn.CONCAT(Table1[[#This Row],[Subscription Type]]," ",Table1[[#This Row],[Upsell Priorities ]], " ",TEXT(Table1[[#This Row],[Current Upsell $]],"$#,#"))</f>
        <v>Premium   $</v>
      </c>
      <c r="T1210">
        <f>COUNTIF(Table1[Sales Month],Table1[[#This Row],[Sales Month]])</f>
        <v>146</v>
      </c>
    </row>
    <row r="1211" spans="1:20" x14ac:dyDescent="0.2">
      <c r="A1211">
        <v>100118</v>
      </c>
      <c r="B1211" t="s">
        <v>0</v>
      </c>
      <c r="D1211" s="1"/>
      <c r="E1211" s="1"/>
      <c r="F1211">
        <v>26</v>
      </c>
      <c r="G1211">
        <v>39</v>
      </c>
      <c r="H1211" s="1">
        <v>44075</v>
      </c>
      <c r="I1211" s="1">
        <v>44378</v>
      </c>
      <c r="J1211">
        <v>10</v>
      </c>
      <c r="K1211">
        <v>0</v>
      </c>
      <c r="L1211" s="1">
        <v>44166</v>
      </c>
      <c r="M1211">
        <v>260</v>
      </c>
      <c r="N1211" s="8" cm="1">
        <f t="array" ref="N1211">_xlfn.SWITCH(Table1[[#This Row],[Subscription Type]],"Basic",10,"Premium",10,"Business",25,"Enterprise",27)</f>
        <v>10</v>
      </c>
      <c r="O1211" s="9">
        <f>IF(Table1[[#This Row],[Number of Users]]-Table1[[#This Row],[Licenses Bought]]&lt;0, 0, Table1[[#This Row],[Number of Users]]-Table1[[#This Row],[Licenses Bought]])</f>
        <v>13</v>
      </c>
      <c r="P1211" s="8">
        <f>Table1[[#This Row],[Upsell $ Per Non-Paying User]] * Table1[[#This Row],[Non-Paying Users]]</f>
        <v>130</v>
      </c>
      <c r="Q1211">
        <f>IF(Table1[[#This Row],[Sales Month]]=MAX(Table1[Sales Month]),Table1[[#This Row],[Upsell $ Per Non-Paying User]]*Table1[[#This Row],[Non-Paying Users]],0)</f>
        <v>0</v>
      </c>
      <c r="R1211" t="str" cm="1">
        <f t="array" ref="R1211">_xlfn.IFS(Table1[[#This Row],[Current Upsell $]]=0," ",Table1[[#This Row],[Current Upsell $]]&gt;=400,"High",Table1[[#This Row],[Current Upsell $]]&gt;=100,"Medium",Table1[[#This Row],[Current Upsell $]]&lt;100,"Low")</f>
        <v xml:space="preserve"> </v>
      </c>
      <c r="S1211" t="str">
        <f>_xlfn.CONCAT(Table1[[#This Row],[Subscription Type]]," ",Table1[[#This Row],[Upsell Priorities ]], " ",TEXT(Table1[[#This Row],[Current Upsell $]],"$#,#"))</f>
        <v>Premium   $</v>
      </c>
      <c r="T1211">
        <f>COUNTIF(Table1[Sales Month],Table1[[#This Row],[Sales Month]])</f>
        <v>153</v>
      </c>
    </row>
    <row r="1212" spans="1:20" x14ac:dyDescent="0.2">
      <c r="A1212">
        <v>100118</v>
      </c>
      <c r="B1212" t="s">
        <v>0</v>
      </c>
      <c r="D1212" s="1"/>
      <c r="E1212" s="1"/>
      <c r="F1212">
        <v>31</v>
      </c>
      <c r="G1212">
        <v>31</v>
      </c>
      <c r="H1212" s="1">
        <v>44075</v>
      </c>
      <c r="I1212" s="1">
        <v>44378</v>
      </c>
      <c r="J1212">
        <v>10</v>
      </c>
      <c r="K1212">
        <v>0</v>
      </c>
      <c r="L1212" s="1">
        <v>44197</v>
      </c>
      <c r="M1212">
        <v>310</v>
      </c>
      <c r="N1212" s="8" cm="1">
        <f t="array" ref="N1212">_xlfn.SWITCH(Table1[[#This Row],[Subscription Type]],"Basic",10,"Premium",10,"Business",25,"Enterprise",27)</f>
        <v>10</v>
      </c>
      <c r="O1212" s="9">
        <f>IF(Table1[[#This Row],[Number of Users]]-Table1[[#This Row],[Licenses Bought]]&lt;0, 0, Table1[[#This Row],[Number of Users]]-Table1[[#This Row],[Licenses Bought]])</f>
        <v>0</v>
      </c>
      <c r="P1212" s="8">
        <f>Table1[[#This Row],[Upsell $ Per Non-Paying User]] * Table1[[#This Row],[Non-Paying Users]]</f>
        <v>0</v>
      </c>
      <c r="Q1212">
        <f>IF(Table1[[#This Row],[Sales Month]]=MAX(Table1[Sales Month]),Table1[[#This Row],[Upsell $ Per Non-Paying User]]*Table1[[#This Row],[Non-Paying Users]],0)</f>
        <v>0</v>
      </c>
      <c r="R1212" t="str" cm="1">
        <f t="array" ref="R1212">_xlfn.IFS(Table1[[#This Row],[Current Upsell $]]=0," ",Table1[[#This Row],[Current Upsell $]]&gt;=400,"High",Table1[[#This Row],[Current Upsell $]]&gt;=100,"Medium",Table1[[#This Row],[Current Upsell $]]&lt;100,"Low")</f>
        <v xml:space="preserve"> </v>
      </c>
      <c r="S1212" t="str">
        <f>_xlfn.CONCAT(Table1[[#This Row],[Subscription Type]]," ",Table1[[#This Row],[Upsell Priorities ]], " ",TEXT(Table1[[#This Row],[Current Upsell $]],"$#,#"))</f>
        <v>Premium   $</v>
      </c>
      <c r="T1212">
        <f>COUNTIF(Table1[Sales Month],Table1[[#This Row],[Sales Month]])</f>
        <v>158</v>
      </c>
    </row>
    <row r="1213" spans="1:20" x14ac:dyDescent="0.2">
      <c r="A1213">
        <v>100118</v>
      </c>
      <c r="B1213" t="s">
        <v>0</v>
      </c>
      <c r="D1213" s="1"/>
      <c r="E1213" s="1"/>
      <c r="F1213">
        <v>31</v>
      </c>
      <c r="G1213">
        <v>48</v>
      </c>
      <c r="H1213" s="1">
        <v>44075</v>
      </c>
      <c r="I1213" s="1">
        <v>44378</v>
      </c>
      <c r="J1213">
        <v>10</v>
      </c>
      <c r="K1213">
        <v>0</v>
      </c>
      <c r="L1213" s="1">
        <v>44228</v>
      </c>
      <c r="M1213">
        <v>310</v>
      </c>
      <c r="N1213" s="8" cm="1">
        <f t="array" ref="N1213">_xlfn.SWITCH(Table1[[#This Row],[Subscription Type]],"Basic",10,"Premium",10,"Business",25,"Enterprise",27)</f>
        <v>10</v>
      </c>
      <c r="O1213" s="9">
        <f>IF(Table1[[#This Row],[Number of Users]]-Table1[[#This Row],[Licenses Bought]]&lt;0, 0, Table1[[#This Row],[Number of Users]]-Table1[[#This Row],[Licenses Bought]])</f>
        <v>17</v>
      </c>
      <c r="P1213" s="8">
        <f>Table1[[#This Row],[Upsell $ Per Non-Paying User]] * Table1[[#This Row],[Non-Paying Users]]</f>
        <v>170</v>
      </c>
      <c r="Q1213">
        <f>IF(Table1[[#This Row],[Sales Month]]=MAX(Table1[Sales Month]),Table1[[#This Row],[Upsell $ Per Non-Paying User]]*Table1[[#This Row],[Non-Paying Users]],0)</f>
        <v>0</v>
      </c>
      <c r="R1213" t="str" cm="1">
        <f t="array" ref="R1213">_xlfn.IFS(Table1[[#This Row],[Current Upsell $]]=0," ",Table1[[#This Row],[Current Upsell $]]&gt;=400,"High",Table1[[#This Row],[Current Upsell $]]&gt;=100,"Medium",Table1[[#This Row],[Current Upsell $]]&lt;100,"Low")</f>
        <v xml:space="preserve"> </v>
      </c>
      <c r="S1213" t="str">
        <f>_xlfn.CONCAT(Table1[[#This Row],[Subscription Type]]," ",Table1[[#This Row],[Upsell Priorities ]], " ",TEXT(Table1[[#This Row],[Current Upsell $]],"$#,#"))</f>
        <v>Premium   $</v>
      </c>
      <c r="T1213">
        <f>COUNTIF(Table1[Sales Month],Table1[[#This Row],[Sales Month]])</f>
        <v>175</v>
      </c>
    </row>
    <row r="1214" spans="1:20" x14ac:dyDescent="0.2">
      <c r="A1214">
        <v>100118</v>
      </c>
      <c r="B1214" t="s">
        <v>0</v>
      </c>
      <c r="D1214" s="1"/>
      <c r="E1214" s="1"/>
      <c r="F1214">
        <v>31</v>
      </c>
      <c r="G1214">
        <v>33</v>
      </c>
      <c r="H1214" s="1">
        <v>44075</v>
      </c>
      <c r="I1214" s="1">
        <v>44378</v>
      </c>
      <c r="J1214">
        <v>10</v>
      </c>
      <c r="K1214">
        <v>0</v>
      </c>
      <c r="L1214" s="1">
        <v>44256</v>
      </c>
      <c r="M1214">
        <v>310</v>
      </c>
      <c r="N1214" s="8" cm="1">
        <f t="array" ref="N1214">_xlfn.SWITCH(Table1[[#This Row],[Subscription Type]],"Basic",10,"Premium",10,"Business",25,"Enterprise",27)</f>
        <v>10</v>
      </c>
      <c r="O1214" s="9">
        <f>IF(Table1[[#This Row],[Number of Users]]-Table1[[#This Row],[Licenses Bought]]&lt;0, 0, Table1[[#This Row],[Number of Users]]-Table1[[#This Row],[Licenses Bought]])</f>
        <v>2</v>
      </c>
      <c r="P1214" s="8">
        <f>Table1[[#This Row],[Upsell $ Per Non-Paying User]] * Table1[[#This Row],[Non-Paying Users]]</f>
        <v>20</v>
      </c>
      <c r="Q1214">
        <f>IF(Table1[[#This Row],[Sales Month]]=MAX(Table1[Sales Month]),Table1[[#This Row],[Upsell $ Per Non-Paying User]]*Table1[[#This Row],[Non-Paying Users]],0)</f>
        <v>0</v>
      </c>
      <c r="R1214" t="str" cm="1">
        <f t="array" ref="R1214">_xlfn.IFS(Table1[[#This Row],[Current Upsell $]]=0," ",Table1[[#This Row],[Current Upsell $]]&gt;=400,"High",Table1[[#This Row],[Current Upsell $]]&gt;=100,"Medium",Table1[[#This Row],[Current Upsell $]]&lt;100,"Low")</f>
        <v xml:space="preserve"> </v>
      </c>
      <c r="S1214" t="str">
        <f>_xlfn.CONCAT(Table1[[#This Row],[Subscription Type]]," ",Table1[[#This Row],[Upsell Priorities ]], " ",TEXT(Table1[[#This Row],[Current Upsell $]],"$#,#"))</f>
        <v>Premium   $</v>
      </c>
      <c r="T1214">
        <f>COUNTIF(Table1[Sales Month],Table1[[#This Row],[Sales Month]])</f>
        <v>194</v>
      </c>
    </row>
    <row r="1215" spans="1:20" x14ac:dyDescent="0.2">
      <c r="A1215">
        <v>100118</v>
      </c>
      <c r="B1215" t="s">
        <v>0</v>
      </c>
      <c r="D1215" s="1"/>
      <c r="E1215" s="1"/>
      <c r="F1215">
        <v>31</v>
      </c>
      <c r="G1215">
        <v>34</v>
      </c>
      <c r="H1215" s="1">
        <v>44075</v>
      </c>
      <c r="I1215" s="1">
        <v>44378</v>
      </c>
      <c r="J1215">
        <v>10</v>
      </c>
      <c r="K1215">
        <v>0</v>
      </c>
      <c r="L1215" s="1">
        <v>44287</v>
      </c>
      <c r="M1215">
        <v>310</v>
      </c>
      <c r="N1215" s="8" cm="1">
        <f t="array" ref="N1215">_xlfn.SWITCH(Table1[[#This Row],[Subscription Type]],"Basic",10,"Premium",10,"Business",25,"Enterprise",27)</f>
        <v>10</v>
      </c>
      <c r="O1215" s="9">
        <f>IF(Table1[[#This Row],[Number of Users]]-Table1[[#This Row],[Licenses Bought]]&lt;0, 0, Table1[[#This Row],[Number of Users]]-Table1[[#This Row],[Licenses Bought]])</f>
        <v>3</v>
      </c>
      <c r="P1215" s="8">
        <f>Table1[[#This Row],[Upsell $ Per Non-Paying User]] * Table1[[#This Row],[Non-Paying Users]]</f>
        <v>30</v>
      </c>
      <c r="Q1215">
        <f>IF(Table1[[#This Row],[Sales Month]]=MAX(Table1[Sales Month]),Table1[[#This Row],[Upsell $ Per Non-Paying User]]*Table1[[#This Row],[Non-Paying Users]],0)</f>
        <v>0</v>
      </c>
      <c r="R1215" t="str" cm="1">
        <f t="array" ref="R1215">_xlfn.IFS(Table1[[#This Row],[Current Upsell $]]=0," ",Table1[[#This Row],[Current Upsell $]]&gt;=400,"High",Table1[[#This Row],[Current Upsell $]]&gt;=100,"Medium",Table1[[#This Row],[Current Upsell $]]&lt;100,"Low")</f>
        <v xml:space="preserve"> </v>
      </c>
      <c r="S1215" t="str">
        <f>_xlfn.CONCAT(Table1[[#This Row],[Subscription Type]]," ",Table1[[#This Row],[Upsell Priorities ]], " ",TEXT(Table1[[#This Row],[Current Upsell $]],"$#,#"))</f>
        <v>Premium   $</v>
      </c>
      <c r="T1215">
        <f>COUNTIF(Table1[Sales Month],Table1[[#This Row],[Sales Month]])</f>
        <v>208</v>
      </c>
    </row>
    <row r="1216" spans="1:20" x14ac:dyDescent="0.2">
      <c r="A1216">
        <v>100118</v>
      </c>
      <c r="B1216" t="s">
        <v>0</v>
      </c>
      <c r="D1216" s="1"/>
      <c r="E1216" s="1"/>
      <c r="F1216">
        <v>31</v>
      </c>
      <c r="G1216">
        <v>42</v>
      </c>
      <c r="H1216" s="1">
        <v>44075</v>
      </c>
      <c r="I1216" s="1">
        <v>44378</v>
      </c>
      <c r="J1216">
        <v>10</v>
      </c>
      <c r="K1216">
        <v>0</v>
      </c>
      <c r="L1216" s="1">
        <v>44317</v>
      </c>
      <c r="M1216">
        <v>310</v>
      </c>
      <c r="N1216" s="8" cm="1">
        <f t="array" ref="N1216">_xlfn.SWITCH(Table1[[#This Row],[Subscription Type]],"Basic",10,"Premium",10,"Business",25,"Enterprise",27)</f>
        <v>10</v>
      </c>
      <c r="O1216" s="9">
        <f>IF(Table1[[#This Row],[Number of Users]]-Table1[[#This Row],[Licenses Bought]]&lt;0, 0, Table1[[#This Row],[Number of Users]]-Table1[[#This Row],[Licenses Bought]])</f>
        <v>11</v>
      </c>
      <c r="P1216" s="8">
        <f>Table1[[#This Row],[Upsell $ Per Non-Paying User]] * Table1[[#This Row],[Non-Paying Users]]</f>
        <v>110</v>
      </c>
      <c r="Q1216">
        <f>IF(Table1[[#This Row],[Sales Month]]=MAX(Table1[Sales Month]),Table1[[#This Row],[Upsell $ Per Non-Paying User]]*Table1[[#This Row],[Non-Paying Users]],0)</f>
        <v>0</v>
      </c>
      <c r="R1216" t="str" cm="1">
        <f t="array" ref="R1216">_xlfn.IFS(Table1[[#This Row],[Current Upsell $]]=0," ",Table1[[#This Row],[Current Upsell $]]&gt;=400,"High",Table1[[#This Row],[Current Upsell $]]&gt;=100,"Medium",Table1[[#This Row],[Current Upsell $]]&lt;100,"Low")</f>
        <v xml:space="preserve"> </v>
      </c>
      <c r="S1216" t="str">
        <f>_xlfn.CONCAT(Table1[[#This Row],[Subscription Type]]," ",Table1[[#This Row],[Upsell Priorities ]], " ",TEXT(Table1[[#This Row],[Current Upsell $]],"$#,#"))</f>
        <v>Premium   $</v>
      </c>
      <c r="T1216">
        <f>COUNTIF(Table1[Sales Month],Table1[[#This Row],[Sales Month]])</f>
        <v>249</v>
      </c>
    </row>
    <row r="1217" spans="1:20" x14ac:dyDescent="0.2">
      <c r="A1217">
        <v>100118</v>
      </c>
      <c r="B1217" t="s">
        <v>0</v>
      </c>
      <c r="D1217" s="1"/>
      <c r="E1217" s="1"/>
      <c r="F1217">
        <v>31</v>
      </c>
      <c r="G1217">
        <v>44</v>
      </c>
      <c r="H1217" s="1">
        <v>44075</v>
      </c>
      <c r="I1217" s="1">
        <v>44378</v>
      </c>
      <c r="J1217">
        <v>10</v>
      </c>
      <c r="K1217">
        <v>0</v>
      </c>
      <c r="L1217" s="1">
        <v>44348</v>
      </c>
      <c r="M1217">
        <v>310</v>
      </c>
      <c r="N1217" s="8" cm="1">
        <f t="array" ref="N1217">_xlfn.SWITCH(Table1[[#This Row],[Subscription Type]],"Basic",10,"Premium",10,"Business",25,"Enterprise",27)</f>
        <v>10</v>
      </c>
      <c r="O1217" s="9">
        <f>IF(Table1[[#This Row],[Number of Users]]-Table1[[#This Row],[Licenses Bought]]&lt;0, 0, Table1[[#This Row],[Number of Users]]-Table1[[#This Row],[Licenses Bought]])</f>
        <v>13</v>
      </c>
      <c r="P1217" s="8">
        <f>Table1[[#This Row],[Upsell $ Per Non-Paying User]] * Table1[[#This Row],[Non-Paying Users]]</f>
        <v>130</v>
      </c>
      <c r="Q1217">
        <f>IF(Table1[[#This Row],[Sales Month]]=MAX(Table1[Sales Month]),Table1[[#This Row],[Upsell $ Per Non-Paying User]]*Table1[[#This Row],[Non-Paying Users]],0)</f>
        <v>130</v>
      </c>
      <c r="R1217" t="str" cm="1">
        <f t="array" ref="R1217">_xlfn.IFS(Table1[[#This Row],[Current Upsell $]]=0," ",Table1[[#This Row],[Current Upsell $]]&gt;=400,"High",Table1[[#This Row],[Current Upsell $]]&gt;=100,"Medium",Table1[[#This Row],[Current Upsell $]]&lt;100,"Low")</f>
        <v>Medium</v>
      </c>
      <c r="S1217" t="str">
        <f>_xlfn.CONCAT(Table1[[#This Row],[Subscription Type]]," ",Table1[[#This Row],[Upsell Priorities ]], " ",TEXT(Table1[[#This Row],[Current Upsell $]],"$#,#"))</f>
        <v>Premium Medium $130</v>
      </c>
      <c r="T1217">
        <f>COUNTIF(Table1[Sales Month],Table1[[#This Row],[Sales Month]])</f>
        <v>307</v>
      </c>
    </row>
    <row r="1218" spans="1:20" x14ac:dyDescent="0.2">
      <c r="A1218">
        <v>100119</v>
      </c>
      <c r="B1218" t="s">
        <v>3</v>
      </c>
      <c r="D1218" s="1"/>
      <c r="E1218" s="1"/>
      <c r="F1218">
        <v>0</v>
      </c>
      <c r="G1218">
        <v>27</v>
      </c>
      <c r="H1218" s="1">
        <v>44075</v>
      </c>
      <c r="I1218" s="1">
        <v>44378</v>
      </c>
      <c r="J1218">
        <v>10</v>
      </c>
      <c r="K1218">
        <v>0</v>
      </c>
      <c r="L1218" s="1">
        <v>44075</v>
      </c>
      <c r="M1218">
        <v>0</v>
      </c>
      <c r="N1218" s="8" cm="1">
        <f t="array" ref="N1218">_xlfn.SWITCH(Table1[[#This Row],[Subscription Type]],"Basic",10,"Premium",10,"Business",25,"Enterprise",27)</f>
        <v>10</v>
      </c>
      <c r="O1218" s="9">
        <f>IF(Table1[[#This Row],[Number of Users]]-Table1[[#This Row],[Licenses Bought]]&lt;0, 0, Table1[[#This Row],[Number of Users]]-Table1[[#This Row],[Licenses Bought]])</f>
        <v>27</v>
      </c>
      <c r="P1218" s="8">
        <f>Table1[[#This Row],[Upsell $ Per Non-Paying User]] * Table1[[#This Row],[Non-Paying Users]]</f>
        <v>270</v>
      </c>
      <c r="Q1218">
        <f>IF(Table1[[#This Row],[Sales Month]]=MAX(Table1[Sales Month]),Table1[[#This Row],[Upsell $ Per Non-Paying User]]*Table1[[#This Row],[Non-Paying Users]],0)</f>
        <v>0</v>
      </c>
      <c r="R1218" t="str" cm="1">
        <f t="array" ref="R1218">_xlfn.IFS(Table1[[#This Row],[Current Upsell $]]=0," ",Table1[[#This Row],[Current Upsell $]]&gt;=400,"High",Table1[[#This Row],[Current Upsell $]]&gt;=100,"Medium",Table1[[#This Row],[Current Upsell $]]&lt;100,"Low")</f>
        <v xml:space="preserve"> </v>
      </c>
      <c r="S1218" t="str">
        <f>_xlfn.CONCAT(Table1[[#This Row],[Subscription Type]]," ",Table1[[#This Row],[Upsell Priorities ]], " ",TEXT(Table1[[#This Row],[Current Upsell $]],"$#,#"))</f>
        <v>Basic   $</v>
      </c>
      <c r="T1218">
        <f>COUNTIF(Table1[Sales Month],Table1[[#This Row],[Sales Month]])</f>
        <v>137</v>
      </c>
    </row>
    <row r="1219" spans="1:20" x14ac:dyDescent="0.2">
      <c r="A1219">
        <v>100119</v>
      </c>
      <c r="B1219" t="s">
        <v>0</v>
      </c>
      <c r="D1219" s="1"/>
      <c r="E1219" s="1"/>
      <c r="F1219">
        <v>16</v>
      </c>
      <c r="G1219">
        <v>33</v>
      </c>
      <c r="H1219" s="1">
        <v>44075</v>
      </c>
      <c r="I1219" s="1">
        <v>44378</v>
      </c>
      <c r="J1219">
        <v>10</v>
      </c>
      <c r="K1219">
        <v>0</v>
      </c>
      <c r="L1219" s="1">
        <v>44105</v>
      </c>
      <c r="M1219">
        <v>160</v>
      </c>
      <c r="N1219" s="8" cm="1">
        <f t="array" ref="N1219">_xlfn.SWITCH(Table1[[#This Row],[Subscription Type]],"Basic",10,"Premium",10,"Business",25,"Enterprise",27)</f>
        <v>10</v>
      </c>
      <c r="O1219" s="9">
        <f>IF(Table1[[#This Row],[Number of Users]]-Table1[[#This Row],[Licenses Bought]]&lt;0, 0, Table1[[#This Row],[Number of Users]]-Table1[[#This Row],[Licenses Bought]])</f>
        <v>17</v>
      </c>
      <c r="P1219" s="8">
        <f>Table1[[#This Row],[Upsell $ Per Non-Paying User]] * Table1[[#This Row],[Non-Paying Users]]</f>
        <v>170</v>
      </c>
      <c r="Q1219">
        <f>IF(Table1[[#This Row],[Sales Month]]=MAX(Table1[Sales Month]),Table1[[#This Row],[Upsell $ Per Non-Paying User]]*Table1[[#This Row],[Non-Paying Users]],0)</f>
        <v>0</v>
      </c>
      <c r="R1219" t="str" cm="1">
        <f t="array" ref="R1219">_xlfn.IFS(Table1[[#This Row],[Current Upsell $]]=0," ",Table1[[#This Row],[Current Upsell $]]&gt;=400,"High",Table1[[#This Row],[Current Upsell $]]&gt;=100,"Medium",Table1[[#This Row],[Current Upsell $]]&lt;100,"Low")</f>
        <v xml:space="preserve"> </v>
      </c>
      <c r="S1219" t="str">
        <f>_xlfn.CONCAT(Table1[[#This Row],[Subscription Type]]," ",Table1[[#This Row],[Upsell Priorities ]], " ",TEXT(Table1[[#This Row],[Current Upsell $]],"$#,#"))</f>
        <v>Premium   $</v>
      </c>
      <c r="T1219">
        <f>COUNTIF(Table1[Sales Month],Table1[[#This Row],[Sales Month]])</f>
        <v>147</v>
      </c>
    </row>
    <row r="1220" spans="1:20" x14ac:dyDescent="0.2">
      <c r="A1220">
        <v>100119</v>
      </c>
      <c r="B1220" t="s">
        <v>0</v>
      </c>
      <c r="D1220" s="1"/>
      <c r="E1220" s="1"/>
      <c r="F1220">
        <v>16</v>
      </c>
      <c r="G1220">
        <v>36</v>
      </c>
      <c r="H1220" s="1">
        <v>44075</v>
      </c>
      <c r="I1220" s="1">
        <v>44378</v>
      </c>
      <c r="J1220">
        <v>10</v>
      </c>
      <c r="K1220">
        <v>0</v>
      </c>
      <c r="L1220" s="1">
        <v>44136</v>
      </c>
      <c r="M1220">
        <v>160</v>
      </c>
      <c r="N1220" s="8" cm="1">
        <f t="array" ref="N1220">_xlfn.SWITCH(Table1[[#This Row],[Subscription Type]],"Basic",10,"Premium",10,"Business",25,"Enterprise",27)</f>
        <v>10</v>
      </c>
      <c r="O1220" s="9">
        <f>IF(Table1[[#This Row],[Number of Users]]-Table1[[#This Row],[Licenses Bought]]&lt;0, 0, Table1[[#This Row],[Number of Users]]-Table1[[#This Row],[Licenses Bought]])</f>
        <v>20</v>
      </c>
      <c r="P1220" s="8">
        <f>Table1[[#This Row],[Upsell $ Per Non-Paying User]] * Table1[[#This Row],[Non-Paying Users]]</f>
        <v>200</v>
      </c>
      <c r="Q1220">
        <f>IF(Table1[[#This Row],[Sales Month]]=MAX(Table1[Sales Month]),Table1[[#This Row],[Upsell $ Per Non-Paying User]]*Table1[[#This Row],[Non-Paying Users]],0)</f>
        <v>0</v>
      </c>
      <c r="R1220" t="str" cm="1">
        <f t="array" ref="R1220">_xlfn.IFS(Table1[[#This Row],[Current Upsell $]]=0," ",Table1[[#This Row],[Current Upsell $]]&gt;=400,"High",Table1[[#This Row],[Current Upsell $]]&gt;=100,"Medium",Table1[[#This Row],[Current Upsell $]]&lt;100,"Low")</f>
        <v xml:space="preserve"> </v>
      </c>
      <c r="S1220" t="str">
        <f>_xlfn.CONCAT(Table1[[#This Row],[Subscription Type]]," ",Table1[[#This Row],[Upsell Priorities ]], " ",TEXT(Table1[[#This Row],[Current Upsell $]],"$#,#"))</f>
        <v>Premium   $</v>
      </c>
      <c r="T1220">
        <f>COUNTIF(Table1[Sales Month],Table1[[#This Row],[Sales Month]])</f>
        <v>146</v>
      </c>
    </row>
    <row r="1221" spans="1:20" x14ac:dyDescent="0.2">
      <c r="A1221">
        <v>100119</v>
      </c>
      <c r="B1221" t="s">
        <v>0</v>
      </c>
      <c r="D1221" s="1"/>
      <c r="E1221" s="1"/>
      <c r="F1221">
        <v>21</v>
      </c>
      <c r="G1221">
        <v>36</v>
      </c>
      <c r="H1221" s="1">
        <v>44075</v>
      </c>
      <c r="I1221" s="1">
        <v>44378</v>
      </c>
      <c r="J1221">
        <v>10</v>
      </c>
      <c r="K1221">
        <v>0</v>
      </c>
      <c r="L1221" s="1">
        <v>44166</v>
      </c>
      <c r="M1221">
        <v>210</v>
      </c>
      <c r="N1221" s="8" cm="1">
        <f t="array" ref="N1221">_xlfn.SWITCH(Table1[[#This Row],[Subscription Type]],"Basic",10,"Premium",10,"Business",25,"Enterprise",27)</f>
        <v>10</v>
      </c>
      <c r="O1221" s="9">
        <f>IF(Table1[[#This Row],[Number of Users]]-Table1[[#This Row],[Licenses Bought]]&lt;0, 0, Table1[[#This Row],[Number of Users]]-Table1[[#This Row],[Licenses Bought]])</f>
        <v>15</v>
      </c>
      <c r="P1221" s="8">
        <f>Table1[[#This Row],[Upsell $ Per Non-Paying User]] * Table1[[#This Row],[Non-Paying Users]]</f>
        <v>150</v>
      </c>
      <c r="Q1221">
        <f>IF(Table1[[#This Row],[Sales Month]]=MAX(Table1[Sales Month]),Table1[[#This Row],[Upsell $ Per Non-Paying User]]*Table1[[#This Row],[Non-Paying Users]],0)</f>
        <v>0</v>
      </c>
      <c r="R1221" t="str" cm="1">
        <f t="array" ref="R1221">_xlfn.IFS(Table1[[#This Row],[Current Upsell $]]=0," ",Table1[[#This Row],[Current Upsell $]]&gt;=400,"High",Table1[[#This Row],[Current Upsell $]]&gt;=100,"Medium",Table1[[#This Row],[Current Upsell $]]&lt;100,"Low")</f>
        <v xml:space="preserve"> </v>
      </c>
      <c r="S1221" t="str">
        <f>_xlfn.CONCAT(Table1[[#This Row],[Subscription Type]]," ",Table1[[#This Row],[Upsell Priorities ]], " ",TEXT(Table1[[#This Row],[Current Upsell $]],"$#,#"))</f>
        <v>Premium   $</v>
      </c>
      <c r="T1221">
        <f>COUNTIF(Table1[Sales Month],Table1[[#This Row],[Sales Month]])</f>
        <v>153</v>
      </c>
    </row>
    <row r="1222" spans="1:20" x14ac:dyDescent="0.2">
      <c r="A1222">
        <v>100119</v>
      </c>
      <c r="B1222" t="s">
        <v>0</v>
      </c>
      <c r="D1222" s="1"/>
      <c r="E1222" s="1"/>
      <c r="F1222">
        <v>26</v>
      </c>
      <c r="G1222">
        <v>40</v>
      </c>
      <c r="H1222" s="1">
        <v>44075</v>
      </c>
      <c r="I1222" s="1">
        <v>44378</v>
      </c>
      <c r="J1222">
        <v>10</v>
      </c>
      <c r="K1222">
        <v>0</v>
      </c>
      <c r="L1222" s="1">
        <v>44197</v>
      </c>
      <c r="M1222">
        <v>260</v>
      </c>
      <c r="N1222" s="8" cm="1">
        <f t="array" ref="N1222">_xlfn.SWITCH(Table1[[#This Row],[Subscription Type]],"Basic",10,"Premium",10,"Business",25,"Enterprise",27)</f>
        <v>10</v>
      </c>
      <c r="O1222" s="9">
        <f>IF(Table1[[#This Row],[Number of Users]]-Table1[[#This Row],[Licenses Bought]]&lt;0, 0, Table1[[#This Row],[Number of Users]]-Table1[[#This Row],[Licenses Bought]])</f>
        <v>14</v>
      </c>
      <c r="P1222" s="8">
        <f>Table1[[#This Row],[Upsell $ Per Non-Paying User]] * Table1[[#This Row],[Non-Paying Users]]</f>
        <v>140</v>
      </c>
      <c r="Q1222">
        <f>IF(Table1[[#This Row],[Sales Month]]=MAX(Table1[Sales Month]),Table1[[#This Row],[Upsell $ Per Non-Paying User]]*Table1[[#This Row],[Non-Paying Users]],0)</f>
        <v>0</v>
      </c>
      <c r="R1222" t="str" cm="1">
        <f t="array" ref="R1222">_xlfn.IFS(Table1[[#This Row],[Current Upsell $]]=0," ",Table1[[#This Row],[Current Upsell $]]&gt;=400,"High",Table1[[#This Row],[Current Upsell $]]&gt;=100,"Medium",Table1[[#This Row],[Current Upsell $]]&lt;100,"Low")</f>
        <v xml:space="preserve"> </v>
      </c>
      <c r="S1222" t="str">
        <f>_xlfn.CONCAT(Table1[[#This Row],[Subscription Type]]," ",Table1[[#This Row],[Upsell Priorities ]], " ",TEXT(Table1[[#This Row],[Current Upsell $]],"$#,#"))</f>
        <v>Premium   $</v>
      </c>
      <c r="T1222">
        <f>COUNTIF(Table1[Sales Month],Table1[[#This Row],[Sales Month]])</f>
        <v>158</v>
      </c>
    </row>
    <row r="1223" spans="1:20" x14ac:dyDescent="0.2">
      <c r="A1223">
        <v>100119</v>
      </c>
      <c r="B1223" t="s">
        <v>0</v>
      </c>
      <c r="D1223" s="1"/>
      <c r="E1223" s="1"/>
      <c r="F1223">
        <v>26</v>
      </c>
      <c r="G1223">
        <v>31</v>
      </c>
      <c r="H1223" s="1">
        <v>44075</v>
      </c>
      <c r="I1223" s="1">
        <v>44378</v>
      </c>
      <c r="J1223">
        <v>10</v>
      </c>
      <c r="K1223">
        <v>0</v>
      </c>
      <c r="L1223" s="1">
        <v>44228</v>
      </c>
      <c r="M1223">
        <v>260</v>
      </c>
      <c r="N1223" s="8" cm="1">
        <f t="array" ref="N1223">_xlfn.SWITCH(Table1[[#This Row],[Subscription Type]],"Basic",10,"Premium",10,"Business",25,"Enterprise",27)</f>
        <v>10</v>
      </c>
      <c r="O1223" s="9">
        <f>IF(Table1[[#This Row],[Number of Users]]-Table1[[#This Row],[Licenses Bought]]&lt;0, 0, Table1[[#This Row],[Number of Users]]-Table1[[#This Row],[Licenses Bought]])</f>
        <v>5</v>
      </c>
      <c r="P1223" s="8">
        <f>Table1[[#This Row],[Upsell $ Per Non-Paying User]] * Table1[[#This Row],[Non-Paying Users]]</f>
        <v>50</v>
      </c>
      <c r="Q1223">
        <f>IF(Table1[[#This Row],[Sales Month]]=MAX(Table1[Sales Month]),Table1[[#This Row],[Upsell $ Per Non-Paying User]]*Table1[[#This Row],[Non-Paying Users]],0)</f>
        <v>0</v>
      </c>
      <c r="R1223" t="str" cm="1">
        <f t="array" ref="R1223">_xlfn.IFS(Table1[[#This Row],[Current Upsell $]]=0," ",Table1[[#This Row],[Current Upsell $]]&gt;=400,"High",Table1[[#This Row],[Current Upsell $]]&gt;=100,"Medium",Table1[[#This Row],[Current Upsell $]]&lt;100,"Low")</f>
        <v xml:space="preserve"> </v>
      </c>
      <c r="S1223" t="str">
        <f>_xlfn.CONCAT(Table1[[#This Row],[Subscription Type]]," ",Table1[[#This Row],[Upsell Priorities ]], " ",TEXT(Table1[[#This Row],[Current Upsell $]],"$#,#"))</f>
        <v>Premium   $</v>
      </c>
      <c r="T1223">
        <f>COUNTIF(Table1[Sales Month],Table1[[#This Row],[Sales Month]])</f>
        <v>175</v>
      </c>
    </row>
    <row r="1224" spans="1:20" x14ac:dyDescent="0.2">
      <c r="A1224">
        <v>100119</v>
      </c>
      <c r="B1224" t="s">
        <v>0</v>
      </c>
      <c r="D1224" s="1"/>
      <c r="E1224" s="1"/>
      <c r="F1224">
        <v>26</v>
      </c>
      <c r="G1224">
        <v>36</v>
      </c>
      <c r="H1224" s="1">
        <v>44075</v>
      </c>
      <c r="I1224" s="1">
        <v>44378</v>
      </c>
      <c r="J1224">
        <v>10</v>
      </c>
      <c r="K1224">
        <v>0</v>
      </c>
      <c r="L1224" s="1">
        <v>44256</v>
      </c>
      <c r="M1224">
        <v>260</v>
      </c>
      <c r="N1224" s="8" cm="1">
        <f t="array" ref="N1224">_xlfn.SWITCH(Table1[[#This Row],[Subscription Type]],"Basic",10,"Premium",10,"Business",25,"Enterprise",27)</f>
        <v>10</v>
      </c>
      <c r="O1224" s="9">
        <f>IF(Table1[[#This Row],[Number of Users]]-Table1[[#This Row],[Licenses Bought]]&lt;0, 0, Table1[[#This Row],[Number of Users]]-Table1[[#This Row],[Licenses Bought]])</f>
        <v>10</v>
      </c>
      <c r="P1224" s="8">
        <f>Table1[[#This Row],[Upsell $ Per Non-Paying User]] * Table1[[#This Row],[Non-Paying Users]]</f>
        <v>100</v>
      </c>
      <c r="Q1224">
        <f>IF(Table1[[#This Row],[Sales Month]]=MAX(Table1[Sales Month]),Table1[[#This Row],[Upsell $ Per Non-Paying User]]*Table1[[#This Row],[Non-Paying Users]],0)</f>
        <v>0</v>
      </c>
      <c r="R1224" t="str" cm="1">
        <f t="array" ref="R1224">_xlfn.IFS(Table1[[#This Row],[Current Upsell $]]=0," ",Table1[[#This Row],[Current Upsell $]]&gt;=400,"High",Table1[[#This Row],[Current Upsell $]]&gt;=100,"Medium",Table1[[#This Row],[Current Upsell $]]&lt;100,"Low")</f>
        <v xml:space="preserve"> </v>
      </c>
      <c r="S1224" t="str">
        <f>_xlfn.CONCAT(Table1[[#This Row],[Subscription Type]]," ",Table1[[#This Row],[Upsell Priorities ]], " ",TEXT(Table1[[#This Row],[Current Upsell $]],"$#,#"))</f>
        <v>Premium   $</v>
      </c>
      <c r="T1224">
        <f>COUNTIF(Table1[Sales Month],Table1[[#This Row],[Sales Month]])</f>
        <v>194</v>
      </c>
    </row>
    <row r="1225" spans="1:20" x14ac:dyDescent="0.2">
      <c r="A1225">
        <v>100119</v>
      </c>
      <c r="B1225" t="s">
        <v>0</v>
      </c>
      <c r="D1225" s="1"/>
      <c r="E1225" s="1"/>
      <c r="F1225">
        <v>26</v>
      </c>
      <c r="G1225">
        <v>30</v>
      </c>
      <c r="H1225" s="1">
        <v>44075</v>
      </c>
      <c r="I1225" s="1">
        <v>44378</v>
      </c>
      <c r="J1225">
        <v>10</v>
      </c>
      <c r="K1225">
        <v>0</v>
      </c>
      <c r="L1225" s="1">
        <v>44287</v>
      </c>
      <c r="M1225">
        <v>260</v>
      </c>
      <c r="N1225" s="8" cm="1">
        <f t="array" ref="N1225">_xlfn.SWITCH(Table1[[#This Row],[Subscription Type]],"Basic",10,"Premium",10,"Business",25,"Enterprise",27)</f>
        <v>10</v>
      </c>
      <c r="O1225" s="9">
        <f>IF(Table1[[#This Row],[Number of Users]]-Table1[[#This Row],[Licenses Bought]]&lt;0, 0, Table1[[#This Row],[Number of Users]]-Table1[[#This Row],[Licenses Bought]])</f>
        <v>4</v>
      </c>
      <c r="P1225" s="8">
        <f>Table1[[#This Row],[Upsell $ Per Non-Paying User]] * Table1[[#This Row],[Non-Paying Users]]</f>
        <v>40</v>
      </c>
      <c r="Q1225">
        <f>IF(Table1[[#This Row],[Sales Month]]=MAX(Table1[Sales Month]),Table1[[#This Row],[Upsell $ Per Non-Paying User]]*Table1[[#This Row],[Non-Paying Users]],0)</f>
        <v>0</v>
      </c>
      <c r="R1225" t="str" cm="1">
        <f t="array" ref="R1225">_xlfn.IFS(Table1[[#This Row],[Current Upsell $]]=0," ",Table1[[#This Row],[Current Upsell $]]&gt;=400,"High",Table1[[#This Row],[Current Upsell $]]&gt;=100,"Medium",Table1[[#This Row],[Current Upsell $]]&lt;100,"Low")</f>
        <v xml:space="preserve"> </v>
      </c>
      <c r="S1225" t="str">
        <f>_xlfn.CONCAT(Table1[[#This Row],[Subscription Type]]," ",Table1[[#This Row],[Upsell Priorities ]], " ",TEXT(Table1[[#This Row],[Current Upsell $]],"$#,#"))</f>
        <v>Premium   $</v>
      </c>
      <c r="T1225">
        <f>COUNTIF(Table1[Sales Month],Table1[[#This Row],[Sales Month]])</f>
        <v>208</v>
      </c>
    </row>
    <row r="1226" spans="1:20" x14ac:dyDescent="0.2">
      <c r="A1226">
        <v>100119</v>
      </c>
      <c r="B1226" t="s">
        <v>0</v>
      </c>
      <c r="D1226" s="1"/>
      <c r="E1226" s="1"/>
      <c r="F1226">
        <v>26</v>
      </c>
      <c r="G1226">
        <v>20</v>
      </c>
      <c r="H1226" s="1">
        <v>44075</v>
      </c>
      <c r="I1226" s="1">
        <v>44378</v>
      </c>
      <c r="J1226">
        <v>10</v>
      </c>
      <c r="K1226">
        <v>0</v>
      </c>
      <c r="L1226" s="1">
        <v>44317</v>
      </c>
      <c r="M1226">
        <v>260</v>
      </c>
      <c r="N1226" s="8" cm="1">
        <f t="array" ref="N1226">_xlfn.SWITCH(Table1[[#This Row],[Subscription Type]],"Basic",10,"Premium",10,"Business",25,"Enterprise",27)</f>
        <v>10</v>
      </c>
      <c r="O1226" s="9">
        <f>IF(Table1[[#This Row],[Number of Users]]-Table1[[#This Row],[Licenses Bought]]&lt;0, 0, Table1[[#This Row],[Number of Users]]-Table1[[#This Row],[Licenses Bought]])</f>
        <v>0</v>
      </c>
      <c r="P1226" s="8">
        <f>Table1[[#This Row],[Upsell $ Per Non-Paying User]] * Table1[[#This Row],[Non-Paying Users]]</f>
        <v>0</v>
      </c>
      <c r="Q1226">
        <f>IF(Table1[[#This Row],[Sales Month]]=MAX(Table1[Sales Month]),Table1[[#This Row],[Upsell $ Per Non-Paying User]]*Table1[[#This Row],[Non-Paying Users]],0)</f>
        <v>0</v>
      </c>
      <c r="R1226" t="str" cm="1">
        <f t="array" ref="R1226">_xlfn.IFS(Table1[[#This Row],[Current Upsell $]]=0," ",Table1[[#This Row],[Current Upsell $]]&gt;=400,"High",Table1[[#This Row],[Current Upsell $]]&gt;=100,"Medium",Table1[[#This Row],[Current Upsell $]]&lt;100,"Low")</f>
        <v xml:space="preserve"> </v>
      </c>
      <c r="S1226" t="str">
        <f>_xlfn.CONCAT(Table1[[#This Row],[Subscription Type]]," ",Table1[[#This Row],[Upsell Priorities ]], " ",TEXT(Table1[[#This Row],[Current Upsell $]],"$#,#"))</f>
        <v>Premium   $</v>
      </c>
      <c r="T1226">
        <f>COUNTIF(Table1[Sales Month],Table1[[#This Row],[Sales Month]])</f>
        <v>249</v>
      </c>
    </row>
    <row r="1227" spans="1:20" x14ac:dyDescent="0.2">
      <c r="A1227">
        <v>100119</v>
      </c>
      <c r="B1227" t="s">
        <v>0</v>
      </c>
      <c r="D1227" s="1"/>
      <c r="E1227" s="1"/>
      <c r="F1227">
        <v>26</v>
      </c>
      <c r="G1227">
        <v>35</v>
      </c>
      <c r="H1227" s="1">
        <v>44075</v>
      </c>
      <c r="I1227" s="1">
        <v>44378</v>
      </c>
      <c r="J1227">
        <v>10</v>
      </c>
      <c r="K1227">
        <v>0</v>
      </c>
      <c r="L1227" s="1">
        <v>44348</v>
      </c>
      <c r="M1227">
        <v>260</v>
      </c>
      <c r="N1227" s="8" cm="1">
        <f t="array" ref="N1227">_xlfn.SWITCH(Table1[[#This Row],[Subscription Type]],"Basic",10,"Premium",10,"Business",25,"Enterprise",27)</f>
        <v>10</v>
      </c>
      <c r="O1227" s="9">
        <f>IF(Table1[[#This Row],[Number of Users]]-Table1[[#This Row],[Licenses Bought]]&lt;0, 0, Table1[[#This Row],[Number of Users]]-Table1[[#This Row],[Licenses Bought]])</f>
        <v>9</v>
      </c>
      <c r="P1227" s="8">
        <f>Table1[[#This Row],[Upsell $ Per Non-Paying User]] * Table1[[#This Row],[Non-Paying Users]]</f>
        <v>90</v>
      </c>
      <c r="Q1227">
        <f>IF(Table1[[#This Row],[Sales Month]]=MAX(Table1[Sales Month]),Table1[[#This Row],[Upsell $ Per Non-Paying User]]*Table1[[#This Row],[Non-Paying Users]],0)</f>
        <v>90</v>
      </c>
      <c r="R1227" t="str" cm="1">
        <f t="array" ref="R1227">_xlfn.IFS(Table1[[#This Row],[Current Upsell $]]=0," ",Table1[[#This Row],[Current Upsell $]]&gt;=400,"High",Table1[[#This Row],[Current Upsell $]]&gt;=100,"Medium",Table1[[#This Row],[Current Upsell $]]&lt;100,"Low")</f>
        <v>Low</v>
      </c>
      <c r="S1227" t="str">
        <f>_xlfn.CONCAT(Table1[[#This Row],[Subscription Type]]," ",Table1[[#This Row],[Upsell Priorities ]], " ",TEXT(Table1[[#This Row],[Current Upsell $]],"$#,#"))</f>
        <v>Premium Low $90</v>
      </c>
      <c r="T1227">
        <f>COUNTIF(Table1[Sales Month],Table1[[#This Row],[Sales Month]])</f>
        <v>307</v>
      </c>
    </row>
    <row r="1228" spans="1:20" x14ac:dyDescent="0.2">
      <c r="A1228">
        <v>100120</v>
      </c>
      <c r="B1228" t="s">
        <v>3</v>
      </c>
      <c r="D1228" s="1"/>
      <c r="E1228" s="1"/>
      <c r="F1228">
        <v>0</v>
      </c>
      <c r="G1228">
        <v>21</v>
      </c>
      <c r="H1228" s="1">
        <v>44075</v>
      </c>
      <c r="I1228" s="1">
        <v>44378</v>
      </c>
      <c r="J1228">
        <v>10</v>
      </c>
      <c r="K1228">
        <v>0</v>
      </c>
      <c r="L1228" s="1">
        <v>44075</v>
      </c>
      <c r="M1228">
        <v>0</v>
      </c>
      <c r="N1228" s="8" cm="1">
        <f t="array" ref="N1228">_xlfn.SWITCH(Table1[[#This Row],[Subscription Type]],"Basic",10,"Premium",10,"Business",25,"Enterprise",27)</f>
        <v>10</v>
      </c>
      <c r="O1228" s="9">
        <f>IF(Table1[[#This Row],[Number of Users]]-Table1[[#This Row],[Licenses Bought]]&lt;0, 0, Table1[[#This Row],[Number of Users]]-Table1[[#This Row],[Licenses Bought]])</f>
        <v>21</v>
      </c>
      <c r="P1228" s="8">
        <f>Table1[[#This Row],[Upsell $ Per Non-Paying User]] * Table1[[#This Row],[Non-Paying Users]]</f>
        <v>210</v>
      </c>
      <c r="Q1228">
        <f>IF(Table1[[#This Row],[Sales Month]]=MAX(Table1[Sales Month]),Table1[[#This Row],[Upsell $ Per Non-Paying User]]*Table1[[#This Row],[Non-Paying Users]],0)</f>
        <v>0</v>
      </c>
      <c r="R1228" t="str" cm="1">
        <f t="array" ref="R1228">_xlfn.IFS(Table1[[#This Row],[Current Upsell $]]=0," ",Table1[[#This Row],[Current Upsell $]]&gt;=400,"High",Table1[[#This Row],[Current Upsell $]]&gt;=100,"Medium",Table1[[#This Row],[Current Upsell $]]&lt;100,"Low")</f>
        <v xml:space="preserve"> </v>
      </c>
      <c r="S1228" t="str">
        <f>_xlfn.CONCAT(Table1[[#This Row],[Subscription Type]]," ",Table1[[#This Row],[Upsell Priorities ]], " ",TEXT(Table1[[#This Row],[Current Upsell $]],"$#,#"))</f>
        <v>Basic   $</v>
      </c>
      <c r="T1228">
        <f>COUNTIF(Table1[Sales Month],Table1[[#This Row],[Sales Month]])</f>
        <v>137</v>
      </c>
    </row>
    <row r="1229" spans="1:20" x14ac:dyDescent="0.2">
      <c r="A1229">
        <v>100120</v>
      </c>
      <c r="B1229" t="s">
        <v>1</v>
      </c>
      <c r="D1229" s="1"/>
      <c r="E1229" s="1"/>
      <c r="F1229">
        <v>14</v>
      </c>
      <c r="G1229">
        <v>22</v>
      </c>
      <c r="H1229" s="1">
        <v>44075</v>
      </c>
      <c r="I1229" s="1">
        <v>44378</v>
      </c>
      <c r="J1229">
        <v>10</v>
      </c>
      <c r="K1229">
        <v>0</v>
      </c>
      <c r="L1229" s="1">
        <v>44105</v>
      </c>
      <c r="M1229">
        <v>350</v>
      </c>
      <c r="N1229" s="8" cm="1">
        <f t="array" ref="N1229">_xlfn.SWITCH(Table1[[#This Row],[Subscription Type]],"Basic",10,"Premium",10,"Business",25,"Enterprise",27)</f>
        <v>25</v>
      </c>
      <c r="O1229" s="9">
        <f>IF(Table1[[#This Row],[Number of Users]]-Table1[[#This Row],[Licenses Bought]]&lt;0, 0, Table1[[#This Row],[Number of Users]]-Table1[[#This Row],[Licenses Bought]])</f>
        <v>8</v>
      </c>
      <c r="P1229" s="8">
        <f>Table1[[#This Row],[Upsell $ Per Non-Paying User]] * Table1[[#This Row],[Non-Paying Users]]</f>
        <v>200</v>
      </c>
      <c r="Q1229">
        <f>IF(Table1[[#This Row],[Sales Month]]=MAX(Table1[Sales Month]),Table1[[#This Row],[Upsell $ Per Non-Paying User]]*Table1[[#This Row],[Non-Paying Users]],0)</f>
        <v>0</v>
      </c>
      <c r="R1229" t="str" cm="1">
        <f t="array" ref="R1229">_xlfn.IFS(Table1[[#This Row],[Current Upsell $]]=0," ",Table1[[#This Row],[Current Upsell $]]&gt;=400,"High",Table1[[#This Row],[Current Upsell $]]&gt;=100,"Medium",Table1[[#This Row],[Current Upsell $]]&lt;100,"Low")</f>
        <v xml:space="preserve"> </v>
      </c>
      <c r="S1229" t="str">
        <f>_xlfn.CONCAT(Table1[[#This Row],[Subscription Type]]," ",Table1[[#This Row],[Upsell Priorities ]], " ",TEXT(Table1[[#This Row],[Current Upsell $]],"$#,#"))</f>
        <v>Business   $</v>
      </c>
      <c r="T1229">
        <f>COUNTIF(Table1[Sales Month],Table1[[#This Row],[Sales Month]])</f>
        <v>147</v>
      </c>
    </row>
    <row r="1230" spans="1:20" x14ac:dyDescent="0.2">
      <c r="A1230">
        <v>100120</v>
      </c>
      <c r="B1230" t="s">
        <v>1</v>
      </c>
      <c r="D1230" s="1"/>
      <c r="E1230" s="1"/>
      <c r="F1230">
        <v>9</v>
      </c>
      <c r="G1230">
        <v>21</v>
      </c>
      <c r="H1230" s="1">
        <v>44075</v>
      </c>
      <c r="I1230" s="1">
        <v>44378</v>
      </c>
      <c r="J1230">
        <v>10</v>
      </c>
      <c r="K1230">
        <v>0</v>
      </c>
      <c r="L1230" s="1">
        <v>44136</v>
      </c>
      <c r="M1230">
        <v>225</v>
      </c>
      <c r="N1230" s="8" cm="1">
        <f t="array" ref="N1230">_xlfn.SWITCH(Table1[[#This Row],[Subscription Type]],"Basic",10,"Premium",10,"Business",25,"Enterprise",27)</f>
        <v>25</v>
      </c>
      <c r="O1230" s="9">
        <f>IF(Table1[[#This Row],[Number of Users]]-Table1[[#This Row],[Licenses Bought]]&lt;0, 0, Table1[[#This Row],[Number of Users]]-Table1[[#This Row],[Licenses Bought]])</f>
        <v>12</v>
      </c>
      <c r="P1230" s="8">
        <f>Table1[[#This Row],[Upsell $ Per Non-Paying User]] * Table1[[#This Row],[Non-Paying Users]]</f>
        <v>300</v>
      </c>
      <c r="Q1230">
        <f>IF(Table1[[#This Row],[Sales Month]]=MAX(Table1[Sales Month]),Table1[[#This Row],[Upsell $ Per Non-Paying User]]*Table1[[#This Row],[Non-Paying Users]],0)</f>
        <v>0</v>
      </c>
      <c r="R1230" t="str" cm="1">
        <f t="array" ref="R1230">_xlfn.IFS(Table1[[#This Row],[Current Upsell $]]=0," ",Table1[[#This Row],[Current Upsell $]]&gt;=400,"High",Table1[[#This Row],[Current Upsell $]]&gt;=100,"Medium",Table1[[#This Row],[Current Upsell $]]&lt;100,"Low")</f>
        <v xml:space="preserve"> </v>
      </c>
      <c r="S1230" t="str">
        <f>_xlfn.CONCAT(Table1[[#This Row],[Subscription Type]]," ",Table1[[#This Row],[Upsell Priorities ]], " ",TEXT(Table1[[#This Row],[Current Upsell $]],"$#,#"))</f>
        <v>Business   $</v>
      </c>
      <c r="T1230">
        <f>COUNTIF(Table1[Sales Month],Table1[[#This Row],[Sales Month]])</f>
        <v>146</v>
      </c>
    </row>
    <row r="1231" spans="1:20" x14ac:dyDescent="0.2">
      <c r="A1231">
        <v>100120</v>
      </c>
      <c r="B1231" t="s">
        <v>1</v>
      </c>
      <c r="D1231" s="1"/>
      <c r="E1231" s="1"/>
      <c r="F1231">
        <v>16</v>
      </c>
      <c r="G1231">
        <v>26</v>
      </c>
      <c r="H1231" s="1">
        <v>44075</v>
      </c>
      <c r="I1231" s="1">
        <v>44378</v>
      </c>
      <c r="J1231">
        <v>10</v>
      </c>
      <c r="K1231">
        <v>0</v>
      </c>
      <c r="L1231" s="1">
        <v>44166</v>
      </c>
      <c r="M1231">
        <v>400</v>
      </c>
      <c r="N1231" s="8" cm="1">
        <f t="array" ref="N1231">_xlfn.SWITCH(Table1[[#This Row],[Subscription Type]],"Basic",10,"Premium",10,"Business",25,"Enterprise",27)</f>
        <v>25</v>
      </c>
      <c r="O1231" s="9">
        <f>IF(Table1[[#This Row],[Number of Users]]-Table1[[#This Row],[Licenses Bought]]&lt;0, 0, Table1[[#This Row],[Number of Users]]-Table1[[#This Row],[Licenses Bought]])</f>
        <v>10</v>
      </c>
      <c r="P1231" s="8">
        <f>Table1[[#This Row],[Upsell $ Per Non-Paying User]] * Table1[[#This Row],[Non-Paying Users]]</f>
        <v>250</v>
      </c>
      <c r="Q1231">
        <f>IF(Table1[[#This Row],[Sales Month]]=MAX(Table1[Sales Month]),Table1[[#This Row],[Upsell $ Per Non-Paying User]]*Table1[[#This Row],[Non-Paying Users]],0)</f>
        <v>0</v>
      </c>
      <c r="R1231" t="str" cm="1">
        <f t="array" ref="R1231">_xlfn.IFS(Table1[[#This Row],[Current Upsell $]]=0," ",Table1[[#This Row],[Current Upsell $]]&gt;=400,"High",Table1[[#This Row],[Current Upsell $]]&gt;=100,"Medium",Table1[[#This Row],[Current Upsell $]]&lt;100,"Low")</f>
        <v xml:space="preserve"> </v>
      </c>
      <c r="S1231" t="str">
        <f>_xlfn.CONCAT(Table1[[#This Row],[Subscription Type]]," ",Table1[[#This Row],[Upsell Priorities ]], " ",TEXT(Table1[[#This Row],[Current Upsell $]],"$#,#"))</f>
        <v>Business   $</v>
      </c>
      <c r="T1231">
        <f>COUNTIF(Table1[Sales Month],Table1[[#This Row],[Sales Month]])</f>
        <v>153</v>
      </c>
    </row>
    <row r="1232" spans="1:20" x14ac:dyDescent="0.2">
      <c r="A1232">
        <v>100120</v>
      </c>
      <c r="B1232" t="s">
        <v>1</v>
      </c>
      <c r="D1232" s="1"/>
      <c r="E1232" s="1"/>
      <c r="F1232">
        <v>16</v>
      </c>
      <c r="G1232">
        <v>17</v>
      </c>
      <c r="H1232" s="1">
        <v>44075</v>
      </c>
      <c r="I1232" s="1">
        <v>44378</v>
      </c>
      <c r="J1232">
        <v>10</v>
      </c>
      <c r="K1232">
        <v>0</v>
      </c>
      <c r="L1232" s="1">
        <v>44197</v>
      </c>
      <c r="M1232">
        <v>400</v>
      </c>
      <c r="N1232" s="8" cm="1">
        <f t="array" ref="N1232">_xlfn.SWITCH(Table1[[#This Row],[Subscription Type]],"Basic",10,"Premium",10,"Business",25,"Enterprise",27)</f>
        <v>25</v>
      </c>
      <c r="O1232" s="9">
        <f>IF(Table1[[#This Row],[Number of Users]]-Table1[[#This Row],[Licenses Bought]]&lt;0, 0, Table1[[#This Row],[Number of Users]]-Table1[[#This Row],[Licenses Bought]])</f>
        <v>1</v>
      </c>
      <c r="P1232" s="8">
        <f>Table1[[#This Row],[Upsell $ Per Non-Paying User]] * Table1[[#This Row],[Non-Paying Users]]</f>
        <v>25</v>
      </c>
      <c r="Q1232">
        <f>IF(Table1[[#This Row],[Sales Month]]=MAX(Table1[Sales Month]),Table1[[#This Row],[Upsell $ Per Non-Paying User]]*Table1[[#This Row],[Non-Paying Users]],0)</f>
        <v>0</v>
      </c>
      <c r="R1232" t="str" cm="1">
        <f t="array" ref="R1232">_xlfn.IFS(Table1[[#This Row],[Current Upsell $]]=0," ",Table1[[#This Row],[Current Upsell $]]&gt;=400,"High",Table1[[#This Row],[Current Upsell $]]&gt;=100,"Medium",Table1[[#This Row],[Current Upsell $]]&lt;100,"Low")</f>
        <v xml:space="preserve"> </v>
      </c>
      <c r="S1232" t="str">
        <f>_xlfn.CONCAT(Table1[[#This Row],[Subscription Type]]," ",Table1[[#This Row],[Upsell Priorities ]], " ",TEXT(Table1[[#This Row],[Current Upsell $]],"$#,#"))</f>
        <v>Business   $</v>
      </c>
      <c r="T1232">
        <f>COUNTIF(Table1[Sales Month],Table1[[#This Row],[Sales Month]])</f>
        <v>158</v>
      </c>
    </row>
    <row r="1233" spans="1:20" x14ac:dyDescent="0.2">
      <c r="A1233">
        <v>100120</v>
      </c>
      <c r="B1233" t="s">
        <v>1</v>
      </c>
      <c r="D1233" s="1"/>
      <c r="E1233" s="1"/>
      <c r="F1233">
        <v>16</v>
      </c>
      <c r="G1233">
        <v>22</v>
      </c>
      <c r="H1233" s="1">
        <v>44075</v>
      </c>
      <c r="I1233" s="1">
        <v>44378</v>
      </c>
      <c r="J1233">
        <v>10</v>
      </c>
      <c r="K1233">
        <v>0</v>
      </c>
      <c r="L1233" s="1">
        <v>44228</v>
      </c>
      <c r="M1233">
        <v>400</v>
      </c>
      <c r="N1233" s="8" cm="1">
        <f t="array" ref="N1233">_xlfn.SWITCH(Table1[[#This Row],[Subscription Type]],"Basic",10,"Premium",10,"Business",25,"Enterprise",27)</f>
        <v>25</v>
      </c>
      <c r="O1233" s="9">
        <f>IF(Table1[[#This Row],[Number of Users]]-Table1[[#This Row],[Licenses Bought]]&lt;0, 0, Table1[[#This Row],[Number of Users]]-Table1[[#This Row],[Licenses Bought]])</f>
        <v>6</v>
      </c>
      <c r="P1233" s="8">
        <f>Table1[[#This Row],[Upsell $ Per Non-Paying User]] * Table1[[#This Row],[Non-Paying Users]]</f>
        <v>150</v>
      </c>
      <c r="Q1233">
        <f>IF(Table1[[#This Row],[Sales Month]]=MAX(Table1[Sales Month]),Table1[[#This Row],[Upsell $ Per Non-Paying User]]*Table1[[#This Row],[Non-Paying Users]],0)</f>
        <v>0</v>
      </c>
      <c r="R1233" t="str" cm="1">
        <f t="array" ref="R1233">_xlfn.IFS(Table1[[#This Row],[Current Upsell $]]=0," ",Table1[[#This Row],[Current Upsell $]]&gt;=400,"High",Table1[[#This Row],[Current Upsell $]]&gt;=100,"Medium",Table1[[#This Row],[Current Upsell $]]&lt;100,"Low")</f>
        <v xml:space="preserve"> </v>
      </c>
      <c r="S1233" t="str">
        <f>_xlfn.CONCAT(Table1[[#This Row],[Subscription Type]]," ",Table1[[#This Row],[Upsell Priorities ]], " ",TEXT(Table1[[#This Row],[Current Upsell $]],"$#,#"))</f>
        <v>Business   $</v>
      </c>
      <c r="T1233">
        <f>COUNTIF(Table1[Sales Month],Table1[[#This Row],[Sales Month]])</f>
        <v>175</v>
      </c>
    </row>
    <row r="1234" spans="1:20" x14ac:dyDescent="0.2">
      <c r="A1234">
        <v>100120</v>
      </c>
      <c r="B1234" t="s">
        <v>1</v>
      </c>
      <c r="D1234" s="1"/>
      <c r="E1234" s="1"/>
      <c r="F1234">
        <v>16</v>
      </c>
      <c r="G1234">
        <v>24</v>
      </c>
      <c r="H1234" s="1">
        <v>44075</v>
      </c>
      <c r="I1234" s="1">
        <v>44378</v>
      </c>
      <c r="J1234">
        <v>10</v>
      </c>
      <c r="K1234">
        <v>0</v>
      </c>
      <c r="L1234" s="1">
        <v>44256</v>
      </c>
      <c r="M1234">
        <v>400</v>
      </c>
      <c r="N1234" s="8" cm="1">
        <f t="array" ref="N1234">_xlfn.SWITCH(Table1[[#This Row],[Subscription Type]],"Basic",10,"Premium",10,"Business",25,"Enterprise",27)</f>
        <v>25</v>
      </c>
      <c r="O1234" s="9">
        <f>IF(Table1[[#This Row],[Number of Users]]-Table1[[#This Row],[Licenses Bought]]&lt;0, 0, Table1[[#This Row],[Number of Users]]-Table1[[#This Row],[Licenses Bought]])</f>
        <v>8</v>
      </c>
      <c r="P1234" s="8">
        <f>Table1[[#This Row],[Upsell $ Per Non-Paying User]] * Table1[[#This Row],[Non-Paying Users]]</f>
        <v>200</v>
      </c>
      <c r="Q1234">
        <f>IF(Table1[[#This Row],[Sales Month]]=MAX(Table1[Sales Month]),Table1[[#This Row],[Upsell $ Per Non-Paying User]]*Table1[[#This Row],[Non-Paying Users]],0)</f>
        <v>0</v>
      </c>
      <c r="R1234" t="str" cm="1">
        <f t="array" ref="R1234">_xlfn.IFS(Table1[[#This Row],[Current Upsell $]]=0," ",Table1[[#This Row],[Current Upsell $]]&gt;=400,"High",Table1[[#This Row],[Current Upsell $]]&gt;=100,"Medium",Table1[[#This Row],[Current Upsell $]]&lt;100,"Low")</f>
        <v xml:space="preserve"> </v>
      </c>
      <c r="S1234" t="str">
        <f>_xlfn.CONCAT(Table1[[#This Row],[Subscription Type]]," ",Table1[[#This Row],[Upsell Priorities ]], " ",TEXT(Table1[[#This Row],[Current Upsell $]],"$#,#"))</f>
        <v>Business   $</v>
      </c>
      <c r="T1234">
        <f>COUNTIF(Table1[Sales Month],Table1[[#This Row],[Sales Month]])</f>
        <v>194</v>
      </c>
    </row>
    <row r="1235" spans="1:20" x14ac:dyDescent="0.2">
      <c r="A1235">
        <v>100120</v>
      </c>
      <c r="B1235" t="s">
        <v>1</v>
      </c>
      <c r="D1235" s="1"/>
      <c r="E1235" s="1"/>
      <c r="F1235">
        <v>16</v>
      </c>
      <c r="G1235">
        <v>21</v>
      </c>
      <c r="H1235" s="1">
        <v>44075</v>
      </c>
      <c r="I1235" s="1">
        <v>44378</v>
      </c>
      <c r="J1235">
        <v>10</v>
      </c>
      <c r="K1235">
        <v>0</v>
      </c>
      <c r="L1235" s="1">
        <v>44287</v>
      </c>
      <c r="M1235">
        <v>400</v>
      </c>
      <c r="N1235" s="8" cm="1">
        <f t="array" ref="N1235">_xlfn.SWITCH(Table1[[#This Row],[Subscription Type]],"Basic",10,"Premium",10,"Business",25,"Enterprise",27)</f>
        <v>25</v>
      </c>
      <c r="O1235" s="9">
        <f>IF(Table1[[#This Row],[Number of Users]]-Table1[[#This Row],[Licenses Bought]]&lt;0, 0, Table1[[#This Row],[Number of Users]]-Table1[[#This Row],[Licenses Bought]])</f>
        <v>5</v>
      </c>
      <c r="P1235" s="8">
        <f>Table1[[#This Row],[Upsell $ Per Non-Paying User]] * Table1[[#This Row],[Non-Paying Users]]</f>
        <v>125</v>
      </c>
      <c r="Q1235">
        <f>IF(Table1[[#This Row],[Sales Month]]=MAX(Table1[Sales Month]),Table1[[#This Row],[Upsell $ Per Non-Paying User]]*Table1[[#This Row],[Non-Paying Users]],0)</f>
        <v>0</v>
      </c>
      <c r="R1235" t="str" cm="1">
        <f t="array" ref="R1235">_xlfn.IFS(Table1[[#This Row],[Current Upsell $]]=0," ",Table1[[#This Row],[Current Upsell $]]&gt;=400,"High",Table1[[#This Row],[Current Upsell $]]&gt;=100,"Medium",Table1[[#This Row],[Current Upsell $]]&lt;100,"Low")</f>
        <v xml:space="preserve"> </v>
      </c>
      <c r="S1235" t="str">
        <f>_xlfn.CONCAT(Table1[[#This Row],[Subscription Type]]," ",Table1[[#This Row],[Upsell Priorities ]], " ",TEXT(Table1[[#This Row],[Current Upsell $]],"$#,#"))</f>
        <v>Business   $</v>
      </c>
      <c r="T1235">
        <f>COUNTIF(Table1[Sales Month],Table1[[#This Row],[Sales Month]])</f>
        <v>208</v>
      </c>
    </row>
    <row r="1236" spans="1:20" x14ac:dyDescent="0.2">
      <c r="A1236">
        <v>100120</v>
      </c>
      <c r="B1236" t="s">
        <v>1</v>
      </c>
      <c r="D1236" s="1"/>
      <c r="E1236" s="1"/>
      <c r="F1236">
        <v>16</v>
      </c>
      <c r="G1236">
        <v>22</v>
      </c>
      <c r="H1236" s="1">
        <v>44075</v>
      </c>
      <c r="I1236" s="1">
        <v>44378</v>
      </c>
      <c r="J1236">
        <v>10</v>
      </c>
      <c r="K1236">
        <v>0</v>
      </c>
      <c r="L1236" s="1">
        <v>44317</v>
      </c>
      <c r="M1236">
        <v>400</v>
      </c>
      <c r="N1236" s="8" cm="1">
        <f t="array" ref="N1236">_xlfn.SWITCH(Table1[[#This Row],[Subscription Type]],"Basic",10,"Premium",10,"Business",25,"Enterprise",27)</f>
        <v>25</v>
      </c>
      <c r="O1236" s="9">
        <f>IF(Table1[[#This Row],[Number of Users]]-Table1[[#This Row],[Licenses Bought]]&lt;0, 0, Table1[[#This Row],[Number of Users]]-Table1[[#This Row],[Licenses Bought]])</f>
        <v>6</v>
      </c>
      <c r="P1236" s="8">
        <f>Table1[[#This Row],[Upsell $ Per Non-Paying User]] * Table1[[#This Row],[Non-Paying Users]]</f>
        <v>150</v>
      </c>
      <c r="Q1236">
        <f>IF(Table1[[#This Row],[Sales Month]]=MAX(Table1[Sales Month]),Table1[[#This Row],[Upsell $ Per Non-Paying User]]*Table1[[#This Row],[Non-Paying Users]],0)</f>
        <v>0</v>
      </c>
      <c r="R1236" t="str" cm="1">
        <f t="array" ref="R1236">_xlfn.IFS(Table1[[#This Row],[Current Upsell $]]=0," ",Table1[[#This Row],[Current Upsell $]]&gt;=400,"High",Table1[[#This Row],[Current Upsell $]]&gt;=100,"Medium",Table1[[#This Row],[Current Upsell $]]&lt;100,"Low")</f>
        <v xml:space="preserve"> </v>
      </c>
      <c r="S1236" t="str">
        <f>_xlfn.CONCAT(Table1[[#This Row],[Subscription Type]]," ",Table1[[#This Row],[Upsell Priorities ]], " ",TEXT(Table1[[#This Row],[Current Upsell $]],"$#,#"))</f>
        <v>Business   $</v>
      </c>
      <c r="T1236">
        <f>COUNTIF(Table1[Sales Month],Table1[[#This Row],[Sales Month]])</f>
        <v>249</v>
      </c>
    </row>
    <row r="1237" spans="1:20" x14ac:dyDescent="0.2">
      <c r="A1237">
        <v>100120</v>
      </c>
      <c r="B1237" t="s">
        <v>1</v>
      </c>
      <c r="D1237" s="1"/>
      <c r="E1237" s="1"/>
      <c r="F1237">
        <v>16</v>
      </c>
      <c r="G1237">
        <v>21</v>
      </c>
      <c r="H1237" s="1">
        <v>44075</v>
      </c>
      <c r="I1237" s="1">
        <v>44378</v>
      </c>
      <c r="J1237">
        <v>10</v>
      </c>
      <c r="K1237">
        <v>0</v>
      </c>
      <c r="L1237" s="1">
        <v>44348</v>
      </c>
      <c r="M1237">
        <v>400</v>
      </c>
      <c r="N1237" s="8" cm="1">
        <f t="array" ref="N1237">_xlfn.SWITCH(Table1[[#This Row],[Subscription Type]],"Basic",10,"Premium",10,"Business",25,"Enterprise",27)</f>
        <v>25</v>
      </c>
      <c r="O1237" s="9">
        <f>IF(Table1[[#This Row],[Number of Users]]-Table1[[#This Row],[Licenses Bought]]&lt;0, 0, Table1[[#This Row],[Number of Users]]-Table1[[#This Row],[Licenses Bought]])</f>
        <v>5</v>
      </c>
      <c r="P1237" s="8">
        <f>Table1[[#This Row],[Upsell $ Per Non-Paying User]] * Table1[[#This Row],[Non-Paying Users]]</f>
        <v>125</v>
      </c>
      <c r="Q1237">
        <f>IF(Table1[[#This Row],[Sales Month]]=MAX(Table1[Sales Month]),Table1[[#This Row],[Upsell $ Per Non-Paying User]]*Table1[[#This Row],[Non-Paying Users]],0)</f>
        <v>125</v>
      </c>
      <c r="R1237" t="str" cm="1">
        <f t="array" ref="R1237">_xlfn.IFS(Table1[[#This Row],[Current Upsell $]]=0," ",Table1[[#This Row],[Current Upsell $]]&gt;=400,"High",Table1[[#This Row],[Current Upsell $]]&gt;=100,"Medium",Table1[[#This Row],[Current Upsell $]]&lt;100,"Low")</f>
        <v>Medium</v>
      </c>
      <c r="S1237" t="str">
        <f>_xlfn.CONCAT(Table1[[#This Row],[Subscription Type]]," ",Table1[[#This Row],[Upsell Priorities ]], " ",TEXT(Table1[[#This Row],[Current Upsell $]],"$#,#"))</f>
        <v>Business Medium $125</v>
      </c>
      <c r="T1237">
        <f>COUNTIF(Table1[Sales Month],Table1[[#This Row],[Sales Month]])</f>
        <v>307</v>
      </c>
    </row>
    <row r="1238" spans="1:20" x14ac:dyDescent="0.2">
      <c r="A1238">
        <v>100121</v>
      </c>
      <c r="B1238" t="s">
        <v>3</v>
      </c>
      <c r="D1238" s="1"/>
      <c r="E1238" s="1"/>
      <c r="F1238">
        <v>0</v>
      </c>
      <c r="G1238">
        <v>21</v>
      </c>
      <c r="H1238" s="1">
        <v>44075</v>
      </c>
      <c r="I1238" s="1">
        <v>44378</v>
      </c>
      <c r="J1238">
        <v>10</v>
      </c>
      <c r="K1238">
        <v>0</v>
      </c>
      <c r="L1238" s="1">
        <v>44075</v>
      </c>
      <c r="M1238">
        <v>0</v>
      </c>
      <c r="N1238" s="8" cm="1">
        <f t="array" ref="N1238">_xlfn.SWITCH(Table1[[#This Row],[Subscription Type]],"Basic",10,"Premium",10,"Business",25,"Enterprise",27)</f>
        <v>10</v>
      </c>
      <c r="O1238" s="9">
        <f>IF(Table1[[#This Row],[Number of Users]]-Table1[[#This Row],[Licenses Bought]]&lt;0, 0, Table1[[#This Row],[Number of Users]]-Table1[[#This Row],[Licenses Bought]])</f>
        <v>21</v>
      </c>
      <c r="P1238" s="8">
        <f>Table1[[#This Row],[Upsell $ Per Non-Paying User]] * Table1[[#This Row],[Non-Paying Users]]</f>
        <v>210</v>
      </c>
      <c r="Q1238">
        <f>IF(Table1[[#This Row],[Sales Month]]=MAX(Table1[Sales Month]),Table1[[#This Row],[Upsell $ Per Non-Paying User]]*Table1[[#This Row],[Non-Paying Users]],0)</f>
        <v>0</v>
      </c>
      <c r="R1238" t="str" cm="1">
        <f t="array" ref="R1238">_xlfn.IFS(Table1[[#This Row],[Current Upsell $]]=0," ",Table1[[#This Row],[Current Upsell $]]&gt;=400,"High",Table1[[#This Row],[Current Upsell $]]&gt;=100,"Medium",Table1[[#This Row],[Current Upsell $]]&lt;100,"Low")</f>
        <v xml:space="preserve"> </v>
      </c>
      <c r="S1238" t="str">
        <f>_xlfn.CONCAT(Table1[[#This Row],[Subscription Type]]," ",Table1[[#This Row],[Upsell Priorities ]], " ",TEXT(Table1[[#This Row],[Current Upsell $]],"$#,#"))</f>
        <v>Basic   $</v>
      </c>
      <c r="T1238">
        <f>COUNTIF(Table1[Sales Month],Table1[[#This Row],[Sales Month]])</f>
        <v>137</v>
      </c>
    </row>
    <row r="1239" spans="1:20" x14ac:dyDescent="0.2">
      <c r="A1239">
        <v>100121</v>
      </c>
      <c r="B1239" t="s">
        <v>1</v>
      </c>
      <c r="D1239" s="1"/>
      <c r="E1239" s="1"/>
      <c r="F1239">
        <v>13</v>
      </c>
      <c r="G1239">
        <v>17</v>
      </c>
      <c r="H1239" s="1">
        <v>44075</v>
      </c>
      <c r="I1239" s="1">
        <v>44378</v>
      </c>
      <c r="J1239">
        <v>10</v>
      </c>
      <c r="K1239">
        <v>0</v>
      </c>
      <c r="L1239" s="1">
        <v>44105</v>
      </c>
      <c r="M1239">
        <v>325</v>
      </c>
      <c r="N1239" s="8" cm="1">
        <f t="array" ref="N1239">_xlfn.SWITCH(Table1[[#This Row],[Subscription Type]],"Basic",10,"Premium",10,"Business",25,"Enterprise",27)</f>
        <v>25</v>
      </c>
      <c r="O1239" s="9">
        <f>IF(Table1[[#This Row],[Number of Users]]-Table1[[#This Row],[Licenses Bought]]&lt;0, 0, Table1[[#This Row],[Number of Users]]-Table1[[#This Row],[Licenses Bought]])</f>
        <v>4</v>
      </c>
      <c r="P1239" s="8">
        <f>Table1[[#This Row],[Upsell $ Per Non-Paying User]] * Table1[[#This Row],[Non-Paying Users]]</f>
        <v>100</v>
      </c>
      <c r="Q1239">
        <f>IF(Table1[[#This Row],[Sales Month]]=MAX(Table1[Sales Month]),Table1[[#This Row],[Upsell $ Per Non-Paying User]]*Table1[[#This Row],[Non-Paying Users]],0)</f>
        <v>0</v>
      </c>
      <c r="R1239" t="str" cm="1">
        <f t="array" ref="R1239">_xlfn.IFS(Table1[[#This Row],[Current Upsell $]]=0," ",Table1[[#This Row],[Current Upsell $]]&gt;=400,"High",Table1[[#This Row],[Current Upsell $]]&gt;=100,"Medium",Table1[[#This Row],[Current Upsell $]]&lt;100,"Low")</f>
        <v xml:space="preserve"> </v>
      </c>
      <c r="S1239" t="str">
        <f>_xlfn.CONCAT(Table1[[#This Row],[Subscription Type]]," ",Table1[[#This Row],[Upsell Priorities ]], " ",TEXT(Table1[[#This Row],[Current Upsell $]],"$#,#"))</f>
        <v>Business   $</v>
      </c>
      <c r="T1239">
        <f>COUNTIF(Table1[Sales Month],Table1[[#This Row],[Sales Month]])</f>
        <v>147</v>
      </c>
    </row>
    <row r="1240" spans="1:20" x14ac:dyDescent="0.2">
      <c r="A1240">
        <v>100121</v>
      </c>
      <c r="B1240" t="s">
        <v>1</v>
      </c>
      <c r="D1240" s="1"/>
      <c r="E1240" s="1"/>
      <c r="F1240">
        <v>9</v>
      </c>
      <c r="G1240">
        <v>18</v>
      </c>
      <c r="H1240" s="1">
        <v>44075</v>
      </c>
      <c r="I1240" s="1">
        <v>44378</v>
      </c>
      <c r="J1240">
        <v>10</v>
      </c>
      <c r="K1240">
        <v>0</v>
      </c>
      <c r="L1240" s="1">
        <v>44136</v>
      </c>
      <c r="M1240">
        <v>225</v>
      </c>
      <c r="N1240" s="8" cm="1">
        <f t="array" ref="N1240">_xlfn.SWITCH(Table1[[#This Row],[Subscription Type]],"Basic",10,"Premium",10,"Business",25,"Enterprise",27)</f>
        <v>25</v>
      </c>
      <c r="O1240" s="9">
        <f>IF(Table1[[#This Row],[Number of Users]]-Table1[[#This Row],[Licenses Bought]]&lt;0, 0, Table1[[#This Row],[Number of Users]]-Table1[[#This Row],[Licenses Bought]])</f>
        <v>9</v>
      </c>
      <c r="P1240" s="8">
        <f>Table1[[#This Row],[Upsell $ Per Non-Paying User]] * Table1[[#This Row],[Non-Paying Users]]</f>
        <v>225</v>
      </c>
      <c r="Q1240">
        <f>IF(Table1[[#This Row],[Sales Month]]=MAX(Table1[Sales Month]),Table1[[#This Row],[Upsell $ Per Non-Paying User]]*Table1[[#This Row],[Non-Paying Users]],0)</f>
        <v>0</v>
      </c>
      <c r="R1240" t="str" cm="1">
        <f t="array" ref="R1240">_xlfn.IFS(Table1[[#This Row],[Current Upsell $]]=0," ",Table1[[#This Row],[Current Upsell $]]&gt;=400,"High",Table1[[#This Row],[Current Upsell $]]&gt;=100,"Medium",Table1[[#This Row],[Current Upsell $]]&lt;100,"Low")</f>
        <v xml:space="preserve"> </v>
      </c>
      <c r="S1240" t="str">
        <f>_xlfn.CONCAT(Table1[[#This Row],[Subscription Type]]," ",Table1[[#This Row],[Upsell Priorities ]], " ",TEXT(Table1[[#This Row],[Current Upsell $]],"$#,#"))</f>
        <v>Business   $</v>
      </c>
      <c r="T1240">
        <f>COUNTIF(Table1[Sales Month],Table1[[#This Row],[Sales Month]])</f>
        <v>146</v>
      </c>
    </row>
    <row r="1241" spans="1:20" x14ac:dyDescent="0.2">
      <c r="A1241">
        <v>100121</v>
      </c>
      <c r="B1241" t="s">
        <v>1</v>
      </c>
      <c r="D1241" s="1"/>
      <c r="E1241" s="1"/>
      <c r="F1241">
        <v>16</v>
      </c>
      <c r="G1241">
        <v>19</v>
      </c>
      <c r="H1241" s="1">
        <v>44075</v>
      </c>
      <c r="I1241" s="1">
        <v>44378</v>
      </c>
      <c r="J1241">
        <v>10</v>
      </c>
      <c r="K1241">
        <v>0</v>
      </c>
      <c r="L1241" s="1">
        <v>44166</v>
      </c>
      <c r="M1241">
        <v>400</v>
      </c>
      <c r="N1241" s="8" cm="1">
        <f t="array" ref="N1241">_xlfn.SWITCH(Table1[[#This Row],[Subscription Type]],"Basic",10,"Premium",10,"Business",25,"Enterprise",27)</f>
        <v>25</v>
      </c>
      <c r="O1241" s="9">
        <f>IF(Table1[[#This Row],[Number of Users]]-Table1[[#This Row],[Licenses Bought]]&lt;0, 0, Table1[[#This Row],[Number of Users]]-Table1[[#This Row],[Licenses Bought]])</f>
        <v>3</v>
      </c>
      <c r="P1241" s="8">
        <f>Table1[[#This Row],[Upsell $ Per Non-Paying User]] * Table1[[#This Row],[Non-Paying Users]]</f>
        <v>75</v>
      </c>
      <c r="Q1241">
        <f>IF(Table1[[#This Row],[Sales Month]]=MAX(Table1[Sales Month]),Table1[[#This Row],[Upsell $ Per Non-Paying User]]*Table1[[#This Row],[Non-Paying Users]],0)</f>
        <v>0</v>
      </c>
      <c r="R1241" t="str" cm="1">
        <f t="array" ref="R1241">_xlfn.IFS(Table1[[#This Row],[Current Upsell $]]=0," ",Table1[[#This Row],[Current Upsell $]]&gt;=400,"High",Table1[[#This Row],[Current Upsell $]]&gt;=100,"Medium",Table1[[#This Row],[Current Upsell $]]&lt;100,"Low")</f>
        <v xml:space="preserve"> </v>
      </c>
      <c r="S1241" t="str">
        <f>_xlfn.CONCAT(Table1[[#This Row],[Subscription Type]]," ",Table1[[#This Row],[Upsell Priorities ]], " ",TEXT(Table1[[#This Row],[Current Upsell $]],"$#,#"))</f>
        <v>Business   $</v>
      </c>
      <c r="T1241">
        <f>COUNTIF(Table1[Sales Month],Table1[[#This Row],[Sales Month]])</f>
        <v>153</v>
      </c>
    </row>
    <row r="1242" spans="1:20" x14ac:dyDescent="0.2">
      <c r="A1242">
        <v>100121</v>
      </c>
      <c r="B1242" t="s">
        <v>1</v>
      </c>
      <c r="D1242" s="1"/>
      <c r="E1242" s="1"/>
      <c r="F1242">
        <v>16</v>
      </c>
      <c r="G1242">
        <v>19</v>
      </c>
      <c r="H1242" s="1">
        <v>44075</v>
      </c>
      <c r="I1242" s="1">
        <v>44378</v>
      </c>
      <c r="J1242">
        <v>10</v>
      </c>
      <c r="K1242">
        <v>0</v>
      </c>
      <c r="L1242" s="1">
        <v>44197</v>
      </c>
      <c r="M1242">
        <v>400</v>
      </c>
      <c r="N1242" s="8" cm="1">
        <f t="array" ref="N1242">_xlfn.SWITCH(Table1[[#This Row],[Subscription Type]],"Basic",10,"Premium",10,"Business",25,"Enterprise",27)</f>
        <v>25</v>
      </c>
      <c r="O1242" s="9">
        <f>IF(Table1[[#This Row],[Number of Users]]-Table1[[#This Row],[Licenses Bought]]&lt;0, 0, Table1[[#This Row],[Number of Users]]-Table1[[#This Row],[Licenses Bought]])</f>
        <v>3</v>
      </c>
      <c r="P1242" s="8">
        <f>Table1[[#This Row],[Upsell $ Per Non-Paying User]] * Table1[[#This Row],[Non-Paying Users]]</f>
        <v>75</v>
      </c>
      <c r="Q1242">
        <f>IF(Table1[[#This Row],[Sales Month]]=MAX(Table1[Sales Month]),Table1[[#This Row],[Upsell $ Per Non-Paying User]]*Table1[[#This Row],[Non-Paying Users]],0)</f>
        <v>0</v>
      </c>
      <c r="R1242" t="str" cm="1">
        <f t="array" ref="R1242">_xlfn.IFS(Table1[[#This Row],[Current Upsell $]]=0," ",Table1[[#This Row],[Current Upsell $]]&gt;=400,"High",Table1[[#This Row],[Current Upsell $]]&gt;=100,"Medium",Table1[[#This Row],[Current Upsell $]]&lt;100,"Low")</f>
        <v xml:space="preserve"> </v>
      </c>
      <c r="S1242" t="str">
        <f>_xlfn.CONCAT(Table1[[#This Row],[Subscription Type]]," ",Table1[[#This Row],[Upsell Priorities ]], " ",TEXT(Table1[[#This Row],[Current Upsell $]],"$#,#"))</f>
        <v>Business   $</v>
      </c>
      <c r="T1242">
        <f>COUNTIF(Table1[Sales Month],Table1[[#This Row],[Sales Month]])</f>
        <v>158</v>
      </c>
    </row>
    <row r="1243" spans="1:20" x14ac:dyDescent="0.2">
      <c r="A1243">
        <v>100121</v>
      </c>
      <c r="B1243" t="s">
        <v>1</v>
      </c>
      <c r="D1243" s="1"/>
      <c r="E1243" s="1"/>
      <c r="F1243">
        <v>16</v>
      </c>
      <c r="G1243">
        <v>20</v>
      </c>
      <c r="H1243" s="1">
        <v>44075</v>
      </c>
      <c r="I1243" s="1">
        <v>44378</v>
      </c>
      <c r="J1243">
        <v>10</v>
      </c>
      <c r="K1243">
        <v>0</v>
      </c>
      <c r="L1243" s="1">
        <v>44228</v>
      </c>
      <c r="M1243">
        <v>400</v>
      </c>
      <c r="N1243" s="8" cm="1">
        <f t="array" ref="N1243">_xlfn.SWITCH(Table1[[#This Row],[Subscription Type]],"Basic",10,"Premium",10,"Business",25,"Enterprise",27)</f>
        <v>25</v>
      </c>
      <c r="O1243" s="9">
        <f>IF(Table1[[#This Row],[Number of Users]]-Table1[[#This Row],[Licenses Bought]]&lt;0, 0, Table1[[#This Row],[Number of Users]]-Table1[[#This Row],[Licenses Bought]])</f>
        <v>4</v>
      </c>
      <c r="P1243" s="8">
        <f>Table1[[#This Row],[Upsell $ Per Non-Paying User]] * Table1[[#This Row],[Non-Paying Users]]</f>
        <v>100</v>
      </c>
      <c r="Q1243">
        <f>IF(Table1[[#This Row],[Sales Month]]=MAX(Table1[Sales Month]),Table1[[#This Row],[Upsell $ Per Non-Paying User]]*Table1[[#This Row],[Non-Paying Users]],0)</f>
        <v>0</v>
      </c>
      <c r="R1243" t="str" cm="1">
        <f t="array" ref="R1243">_xlfn.IFS(Table1[[#This Row],[Current Upsell $]]=0," ",Table1[[#This Row],[Current Upsell $]]&gt;=400,"High",Table1[[#This Row],[Current Upsell $]]&gt;=100,"Medium",Table1[[#This Row],[Current Upsell $]]&lt;100,"Low")</f>
        <v xml:space="preserve"> </v>
      </c>
      <c r="S1243" t="str">
        <f>_xlfn.CONCAT(Table1[[#This Row],[Subscription Type]]," ",Table1[[#This Row],[Upsell Priorities ]], " ",TEXT(Table1[[#This Row],[Current Upsell $]],"$#,#"))</f>
        <v>Business   $</v>
      </c>
      <c r="T1243">
        <f>COUNTIF(Table1[Sales Month],Table1[[#This Row],[Sales Month]])</f>
        <v>175</v>
      </c>
    </row>
    <row r="1244" spans="1:20" x14ac:dyDescent="0.2">
      <c r="A1244">
        <v>100121</v>
      </c>
      <c r="B1244" t="s">
        <v>1</v>
      </c>
      <c r="D1244" s="1"/>
      <c r="E1244" s="1"/>
      <c r="F1244">
        <v>16</v>
      </c>
      <c r="G1244">
        <v>20</v>
      </c>
      <c r="H1244" s="1">
        <v>44075</v>
      </c>
      <c r="I1244" s="1">
        <v>44378</v>
      </c>
      <c r="J1244">
        <v>10</v>
      </c>
      <c r="K1244">
        <v>0</v>
      </c>
      <c r="L1244" s="1">
        <v>44256</v>
      </c>
      <c r="M1244">
        <v>400</v>
      </c>
      <c r="N1244" s="8" cm="1">
        <f t="array" ref="N1244">_xlfn.SWITCH(Table1[[#This Row],[Subscription Type]],"Basic",10,"Premium",10,"Business",25,"Enterprise",27)</f>
        <v>25</v>
      </c>
      <c r="O1244" s="9">
        <f>IF(Table1[[#This Row],[Number of Users]]-Table1[[#This Row],[Licenses Bought]]&lt;0, 0, Table1[[#This Row],[Number of Users]]-Table1[[#This Row],[Licenses Bought]])</f>
        <v>4</v>
      </c>
      <c r="P1244" s="8">
        <f>Table1[[#This Row],[Upsell $ Per Non-Paying User]] * Table1[[#This Row],[Non-Paying Users]]</f>
        <v>100</v>
      </c>
      <c r="Q1244">
        <f>IF(Table1[[#This Row],[Sales Month]]=MAX(Table1[Sales Month]),Table1[[#This Row],[Upsell $ Per Non-Paying User]]*Table1[[#This Row],[Non-Paying Users]],0)</f>
        <v>0</v>
      </c>
      <c r="R1244" t="str" cm="1">
        <f t="array" ref="R1244">_xlfn.IFS(Table1[[#This Row],[Current Upsell $]]=0," ",Table1[[#This Row],[Current Upsell $]]&gt;=400,"High",Table1[[#This Row],[Current Upsell $]]&gt;=100,"Medium",Table1[[#This Row],[Current Upsell $]]&lt;100,"Low")</f>
        <v xml:space="preserve"> </v>
      </c>
      <c r="S1244" t="str">
        <f>_xlfn.CONCAT(Table1[[#This Row],[Subscription Type]]," ",Table1[[#This Row],[Upsell Priorities ]], " ",TEXT(Table1[[#This Row],[Current Upsell $]],"$#,#"))</f>
        <v>Business   $</v>
      </c>
      <c r="T1244">
        <f>COUNTIF(Table1[Sales Month],Table1[[#This Row],[Sales Month]])</f>
        <v>194</v>
      </c>
    </row>
    <row r="1245" spans="1:20" x14ac:dyDescent="0.2">
      <c r="A1245">
        <v>100121</v>
      </c>
      <c r="B1245" t="s">
        <v>1</v>
      </c>
      <c r="D1245" s="1"/>
      <c r="E1245" s="1"/>
      <c r="F1245">
        <v>16</v>
      </c>
      <c r="G1245">
        <v>13</v>
      </c>
      <c r="H1245" s="1">
        <v>44075</v>
      </c>
      <c r="I1245" s="1">
        <v>44378</v>
      </c>
      <c r="J1245">
        <v>10</v>
      </c>
      <c r="K1245">
        <v>0</v>
      </c>
      <c r="L1245" s="1">
        <v>44287</v>
      </c>
      <c r="M1245">
        <v>400</v>
      </c>
      <c r="N1245" s="8" cm="1">
        <f t="array" ref="N1245">_xlfn.SWITCH(Table1[[#This Row],[Subscription Type]],"Basic",10,"Premium",10,"Business",25,"Enterprise",27)</f>
        <v>25</v>
      </c>
      <c r="O1245" s="9">
        <f>IF(Table1[[#This Row],[Number of Users]]-Table1[[#This Row],[Licenses Bought]]&lt;0, 0, Table1[[#This Row],[Number of Users]]-Table1[[#This Row],[Licenses Bought]])</f>
        <v>0</v>
      </c>
      <c r="P1245" s="8">
        <f>Table1[[#This Row],[Upsell $ Per Non-Paying User]] * Table1[[#This Row],[Non-Paying Users]]</f>
        <v>0</v>
      </c>
      <c r="Q1245">
        <f>IF(Table1[[#This Row],[Sales Month]]=MAX(Table1[Sales Month]),Table1[[#This Row],[Upsell $ Per Non-Paying User]]*Table1[[#This Row],[Non-Paying Users]],0)</f>
        <v>0</v>
      </c>
      <c r="R1245" t="str" cm="1">
        <f t="array" ref="R1245">_xlfn.IFS(Table1[[#This Row],[Current Upsell $]]=0," ",Table1[[#This Row],[Current Upsell $]]&gt;=400,"High",Table1[[#This Row],[Current Upsell $]]&gt;=100,"Medium",Table1[[#This Row],[Current Upsell $]]&lt;100,"Low")</f>
        <v xml:space="preserve"> </v>
      </c>
      <c r="S1245" t="str">
        <f>_xlfn.CONCAT(Table1[[#This Row],[Subscription Type]]," ",Table1[[#This Row],[Upsell Priorities ]], " ",TEXT(Table1[[#This Row],[Current Upsell $]],"$#,#"))</f>
        <v>Business   $</v>
      </c>
      <c r="T1245">
        <f>COUNTIF(Table1[Sales Month],Table1[[#This Row],[Sales Month]])</f>
        <v>208</v>
      </c>
    </row>
    <row r="1246" spans="1:20" x14ac:dyDescent="0.2">
      <c r="A1246">
        <v>100121</v>
      </c>
      <c r="B1246" t="s">
        <v>1</v>
      </c>
      <c r="D1246" s="1"/>
      <c r="E1246" s="1"/>
      <c r="F1246">
        <v>16</v>
      </c>
      <c r="G1246">
        <v>27</v>
      </c>
      <c r="H1246" s="1">
        <v>44075</v>
      </c>
      <c r="I1246" s="1">
        <v>44378</v>
      </c>
      <c r="J1246">
        <v>10</v>
      </c>
      <c r="K1246">
        <v>0</v>
      </c>
      <c r="L1246" s="1">
        <v>44317</v>
      </c>
      <c r="M1246">
        <v>400</v>
      </c>
      <c r="N1246" s="8" cm="1">
        <f t="array" ref="N1246">_xlfn.SWITCH(Table1[[#This Row],[Subscription Type]],"Basic",10,"Premium",10,"Business",25,"Enterprise",27)</f>
        <v>25</v>
      </c>
      <c r="O1246" s="9">
        <f>IF(Table1[[#This Row],[Number of Users]]-Table1[[#This Row],[Licenses Bought]]&lt;0, 0, Table1[[#This Row],[Number of Users]]-Table1[[#This Row],[Licenses Bought]])</f>
        <v>11</v>
      </c>
      <c r="P1246" s="8">
        <f>Table1[[#This Row],[Upsell $ Per Non-Paying User]] * Table1[[#This Row],[Non-Paying Users]]</f>
        <v>275</v>
      </c>
      <c r="Q1246">
        <f>IF(Table1[[#This Row],[Sales Month]]=MAX(Table1[Sales Month]),Table1[[#This Row],[Upsell $ Per Non-Paying User]]*Table1[[#This Row],[Non-Paying Users]],0)</f>
        <v>0</v>
      </c>
      <c r="R1246" t="str" cm="1">
        <f t="array" ref="R1246">_xlfn.IFS(Table1[[#This Row],[Current Upsell $]]=0," ",Table1[[#This Row],[Current Upsell $]]&gt;=400,"High",Table1[[#This Row],[Current Upsell $]]&gt;=100,"Medium",Table1[[#This Row],[Current Upsell $]]&lt;100,"Low")</f>
        <v xml:space="preserve"> </v>
      </c>
      <c r="S1246" t="str">
        <f>_xlfn.CONCAT(Table1[[#This Row],[Subscription Type]]," ",Table1[[#This Row],[Upsell Priorities ]], " ",TEXT(Table1[[#This Row],[Current Upsell $]],"$#,#"))</f>
        <v>Business   $</v>
      </c>
      <c r="T1246">
        <f>COUNTIF(Table1[Sales Month],Table1[[#This Row],[Sales Month]])</f>
        <v>249</v>
      </c>
    </row>
    <row r="1247" spans="1:20" x14ac:dyDescent="0.2">
      <c r="A1247">
        <v>100121</v>
      </c>
      <c r="B1247" t="s">
        <v>1</v>
      </c>
      <c r="D1247" s="1"/>
      <c r="E1247" s="1"/>
      <c r="F1247">
        <v>16</v>
      </c>
      <c r="G1247">
        <v>21</v>
      </c>
      <c r="H1247" s="1">
        <v>44075</v>
      </c>
      <c r="I1247" s="1">
        <v>44378</v>
      </c>
      <c r="J1247">
        <v>10</v>
      </c>
      <c r="K1247">
        <v>0</v>
      </c>
      <c r="L1247" s="1">
        <v>44348</v>
      </c>
      <c r="M1247">
        <v>400</v>
      </c>
      <c r="N1247" s="8" cm="1">
        <f t="array" ref="N1247">_xlfn.SWITCH(Table1[[#This Row],[Subscription Type]],"Basic",10,"Premium",10,"Business",25,"Enterprise",27)</f>
        <v>25</v>
      </c>
      <c r="O1247" s="9">
        <f>IF(Table1[[#This Row],[Number of Users]]-Table1[[#This Row],[Licenses Bought]]&lt;0, 0, Table1[[#This Row],[Number of Users]]-Table1[[#This Row],[Licenses Bought]])</f>
        <v>5</v>
      </c>
      <c r="P1247" s="8">
        <f>Table1[[#This Row],[Upsell $ Per Non-Paying User]] * Table1[[#This Row],[Non-Paying Users]]</f>
        <v>125</v>
      </c>
      <c r="Q1247">
        <f>IF(Table1[[#This Row],[Sales Month]]=MAX(Table1[Sales Month]),Table1[[#This Row],[Upsell $ Per Non-Paying User]]*Table1[[#This Row],[Non-Paying Users]],0)</f>
        <v>125</v>
      </c>
      <c r="R1247" t="str" cm="1">
        <f t="array" ref="R1247">_xlfn.IFS(Table1[[#This Row],[Current Upsell $]]=0," ",Table1[[#This Row],[Current Upsell $]]&gt;=400,"High",Table1[[#This Row],[Current Upsell $]]&gt;=100,"Medium",Table1[[#This Row],[Current Upsell $]]&lt;100,"Low")</f>
        <v>Medium</v>
      </c>
      <c r="S1247" t="str">
        <f>_xlfn.CONCAT(Table1[[#This Row],[Subscription Type]]," ",Table1[[#This Row],[Upsell Priorities ]], " ",TEXT(Table1[[#This Row],[Current Upsell $]],"$#,#"))</f>
        <v>Business Medium $125</v>
      </c>
      <c r="T1247">
        <f>COUNTIF(Table1[Sales Month],Table1[[#This Row],[Sales Month]])</f>
        <v>307</v>
      </c>
    </row>
    <row r="1248" spans="1:20" x14ac:dyDescent="0.2">
      <c r="A1248">
        <v>100122</v>
      </c>
      <c r="B1248" t="s">
        <v>3</v>
      </c>
      <c r="D1248" s="1"/>
      <c r="E1248" s="1"/>
      <c r="F1248">
        <v>0</v>
      </c>
      <c r="G1248">
        <v>16</v>
      </c>
      <c r="H1248" s="1">
        <v>44075</v>
      </c>
      <c r="I1248" s="1">
        <v>44378</v>
      </c>
      <c r="J1248">
        <v>10</v>
      </c>
      <c r="K1248">
        <v>0</v>
      </c>
      <c r="L1248" s="1">
        <v>44075</v>
      </c>
      <c r="M1248">
        <v>0</v>
      </c>
      <c r="N1248" s="8" cm="1">
        <f t="array" ref="N1248">_xlfn.SWITCH(Table1[[#This Row],[Subscription Type]],"Basic",10,"Premium",10,"Business",25,"Enterprise",27)</f>
        <v>10</v>
      </c>
      <c r="O1248" s="9">
        <f>IF(Table1[[#This Row],[Number of Users]]-Table1[[#This Row],[Licenses Bought]]&lt;0, 0, Table1[[#This Row],[Number of Users]]-Table1[[#This Row],[Licenses Bought]])</f>
        <v>16</v>
      </c>
      <c r="P1248" s="8">
        <f>Table1[[#This Row],[Upsell $ Per Non-Paying User]] * Table1[[#This Row],[Non-Paying Users]]</f>
        <v>160</v>
      </c>
      <c r="Q1248">
        <f>IF(Table1[[#This Row],[Sales Month]]=MAX(Table1[Sales Month]),Table1[[#This Row],[Upsell $ Per Non-Paying User]]*Table1[[#This Row],[Non-Paying Users]],0)</f>
        <v>0</v>
      </c>
      <c r="R1248" t="str" cm="1">
        <f t="array" ref="R1248">_xlfn.IFS(Table1[[#This Row],[Current Upsell $]]=0," ",Table1[[#This Row],[Current Upsell $]]&gt;=400,"High",Table1[[#This Row],[Current Upsell $]]&gt;=100,"Medium",Table1[[#This Row],[Current Upsell $]]&lt;100,"Low")</f>
        <v xml:space="preserve"> </v>
      </c>
      <c r="S1248" t="str">
        <f>_xlfn.CONCAT(Table1[[#This Row],[Subscription Type]]," ",Table1[[#This Row],[Upsell Priorities ]], " ",TEXT(Table1[[#This Row],[Current Upsell $]],"$#,#"))</f>
        <v>Basic   $</v>
      </c>
      <c r="T1248">
        <f>COUNTIF(Table1[Sales Month],Table1[[#This Row],[Sales Month]])</f>
        <v>137</v>
      </c>
    </row>
    <row r="1249" spans="1:20" x14ac:dyDescent="0.2">
      <c r="A1249">
        <v>100122</v>
      </c>
      <c r="B1249" t="s">
        <v>0</v>
      </c>
      <c r="D1249" s="1"/>
      <c r="E1249" s="1"/>
      <c r="F1249">
        <v>6</v>
      </c>
      <c r="G1249">
        <v>18</v>
      </c>
      <c r="H1249" s="1">
        <v>44075</v>
      </c>
      <c r="I1249" s="1">
        <v>44378</v>
      </c>
      <c r="J1249">
        <v>10</v>
      </c>
      <c r="K1249">
        <v>0</v>
      </c>
      <c r="L1249" s="1">
        <v>44105</v>
      </c>
      <c r="M1249">
        <v>60</v>
      </c>
      <c r="N1249" s="8" cm="1">
        <f t="array" ref="N1249">_xlfn.SWITCH(Table1[[#This Row],[Subscription Type]],"Basic",10,"Premium",10,"Business",25,"Enterprise",27)</f>
        <v>10</v>
      </c>
      <c r="O1249" s="9">
        <f>IF(Table1[[#This Row],[Number of Users]]-Table1[[#This Row],[Licenses Bought]]&lt;0, 0, Table1[[#This Row],[Number of Users]]-Table1[[#This Row],[Licenses Bought]])</f>
        <v>12</v>
      </c>
      <c r="P1249" s="8">
        <f>Table1[[#This Row],[Upsell $ Per Non-Paying User]] * Table1[[#This Row],[Non-Paying Users]]</f>
        <v>120</v>
      </c>
      <c r="Q1249">
        <f>IF(Table1[[#This Row],[Sales Month]]=MAX(Table1[Sales Month]),Table1[[#This Row],[Upsell $ Per Non-Paying User]]*Table1[[#This Row],[Non-Paying Users]],0)</f>
        <v>0</v>
      </c>
      <c r="R1249" t="str" cm="1">
        <f t="array" ref="R1249">_xlfn.IFS(Table1[[#This Row],[Current Upsell $]]=0," ",Table1[[#This Row],[Current Upsell $]]&gt;=400,"High",Table1[[#This Row],[Current Upsell $]]&gt;=100,"Medium",Table1[[#This Row],[Current Upsell $]]&lt;100,"Low")</f>
        <v xml:space="preserve"> </v>
      </c>
      <c r="S1249" t="str">
        <f>_xlfn.CONCAT(Table1[[#This Row],[Subscription Type]]," ",Table1[[#This Row],[Upsell Priorities ]], " ",TEXT(Table1[[#This Row],[Current Upsell $]],"$#,#"))</f>
        <v>Premium   $</v>
      </c>
      <c r="T1249">
        <f>COUNTIF(Table1[Sales Month],Table1[[#This Row],[Sales Month]])</f>
        <v>147</v>
      </c>
    </row>
    <row r="1250" spans="1:20" x14ac:dyDescent="0.2">
      <c r="A1250">
        <v>100122</v>
      </c>
      <c r="B1250" t="s">
        <v>0</v>
      </c>
      <c r="D1250" s="1"/>
      <c r="E1250" s="1"/>
      <c r="F1250">
        <v>13</v>
      </c>
      <c r="G1250">
        <v>19</v>
      </c>
      <c r="H1250" s="1">
        <v>44075</v>
      </c>
      <c r="I1250" s="1">
        <v>44378</v>
      </c>
      <c r="J1250">
        <v>10</v>
      </c>
      <c r="K1250">
        <v>0</v>
      </c>
      <c r="L1250" s="1">
        <v>44136</v>
      </c>
      <c r="M1250">
        <v>130</v>
      </c>
      <c r="N1250" s="8" cm="1">
        <f t="array" ref="N1250">_xlfn.SWITCH(Table1[[#This Row],[Subscription Type]],"Basic",10,"Premium",10,"Business",25,"Enterprise",27)</f>
        <v>10</v>
      </c>
      <c r="O1250" s="9">
        <f>IF(Table1[[#This Row],[Number of Users]]-Table1[[#This Row],[Licenses Bought]]&lt;0, 0, Table1[[#This Row],[Number of Users]]-Table1[[#This Row],[Licenses Bought]])</f>
        <v>6</v>
      </c>
      <c r="P1250" s="8">
        <f>Table1[[#This Row],[Upsell $ Per Non-Paying User]] * Table1[[#This Row],[Non-Paying Users]]</f>
        <v>60</v>
      </c>
      <c r="Q1250">
        <f>IF(Table1[[#This Row],[Sales Month]]=MAX(Table1[Sales Month]),Table1[[#This Row],[Upsell $ Per Non-Paying User]]*Table1[[#This Row],[Non-Paying Users]],0)</f>
        <v>0</v>
      </c>
      <c r="R1250" t="str" cm="1">
        <f t="array" ref="R1250">_xlfn.IFS(Table1[[#This Row],[Current Upsell $]]=0," ",Table1[[#This Row],[Current Upsell $]]&gt;=400,"High",Table1[[#This Row],[Current Upsell $]]&gt;=100,"Medium",Table1[[#This Row],[Current Upsell $]]&lt;100,"Low")</f>
        <v xml:space="preserve"> </v>
      </c>
      <c r="S1250" t="str">
        <f>_xlfn.CONCAT(Table1[[#This Row],[Subscription Type]]," ",Table1[[#This Row],[Upsell Priorities ]], " ",TEXT(Table1[[#This Row],[Current Upsell $]],"$#,#"))</f>
        <v>Premium   $</v>
      </c>
      <c r="T1250">
        <f>COUNTIF(Table1[Sales Month],Table1[[#This Row],[Sales Month]])</f>
        <v>146</v>
      </c>
    </row>
    <row r="1251" spans="1:20" x14ac:dyDescent="0.2">
      <c r="A1251">
        <v>100122</v>
      </c>
      <c r="B1251" t="s">
        <v>0</v>
      </c>
      <c r="D1251" s="1"/>
      <c r="E1251" s="1"/>
      <c r="F1251">
        <v>14</v>
      </c>
      <c r="G1251">
        <v>17</v>
      </c>
      <c r="H1251" s="1">
        <v>44075</v>
      </c>
      <c r="I1251" s="1">
        <v>44378</v>
      </c>
      <c r="J1251">
        <v>10</v>
      </c>
      <c r="K1251">
        <v>0</v>
      </c>
      <c r="L1251" s="1">
        <v>44166</v>
      </c>
      <c r="M1251">
        <v>140</v>
      </c>
      <c r="N1251" s="8" cm="1">
        <f t="array" ref="N1251">_xlfn.SWITCH(Table1[[#This Row],[Subscription Type]],"Basic",10,"Premium",10,"Business",25,"Enterprise",27)</f>
        <v>10</v>
      </c>
      <c r="O1251" s="9">
        <f>IF(Table1[[#This Row],[Number of Users]]-Table1[[#This Row],[Licenses Bought]]&lt;0, 0, Table1[[#This Row],[Number of Users]]-Table1[[#This Row],[Licenses Bought]])</f>
        <v>3</v>
      </c>
      <c r="P1251" s="8">
        <f>Table1[[#This Row],[Upsell $ Per Non-Paying User]] * Table1[[#This Row],[Non-Paying Users]]</f>
        <v>30</v>
      </c>
      <c r="Q1251">
        <f>IF(Table1[[#This Row],[Sales Month]]=MAX(Table1[Sales Month]),Table1[[#This Row],[Upsell $ Per Non-Paying User]]*Table1[[#This Row],[Non-Paying Users]],0)</f>
        <v>0</v>
      </c>
      <c r="R1251" t="str" cm="1">
        <f t="array" ref="R1251">_xlfn.IFS(Table1[[#This Row],[Current Upsell $]]=0," ",Table1[[#This Row],[Current Upsell $]]&gt;=400,"High",Table1[[#This Row],[Current Upsell $]]&gt;=100,"Medium",Table1[[#This Row],[Current Upsell $]]&lt;100,"Low")</f>
        <v xml:space="preserve"> </v>
      </c>
      <c r="S1251" t="str">
        <f>_xlfn.CONCAT(Table1[[#This Row],[Subscription Type]]," ",Table1[[#This Row],[Upsell Priorities ]], " ",TEXT(Table1[[#This Row],[Current Upsell $]],"$#,#"))</f>
        <v>Premium   $</v>
      </c>
      <c r="T1251">
        <f>COUNTIF(Table1[Sales Month],Table1[[#This Row],[Sales Month]])</f>
        <v>153</v>
      </c>
    </row>
    <row r="1252" spans="1:20" x14ac:dyDescent="0.2">
      <c r="A1252">
        <v>100122</v>
      </c>
      <c r="B1252" t="s">
        <v>0</v>
      </c>
      <c r="D1252" s="1"/>
      <c r="E1252" s="1"/>
      <c r="F1252">
        <v>14</v>
      </c>
      <c r="G1252">
        <v>18</v>
      </c>
      <c r="H1252" s="1">
        <v>44075</v>
      </c>
      <c r="I1252" s="1">
        <v>44378</v>
      </c>
      <c r="J1252">
        <v>10</v>
      </c>
      <c r="K1252">
        <v>0</v>
      </c>
      <c r="L1252" s="1">
        <v>44197</v>
      </c>
      <c r="M1252">
        <v>140</v>
      </c>
      <c r="N1252" s="8" cm="1">
        <f t="array" ref="N1252">_xlfn.SWITCH(Table1[[#This Row],[Subscription Type]],"Basic",10,"Premium",10,"Business",25,"Enterprise",27)</f>
        <v>10</v>
      </c>
      <c r="O1252" s="9">
        <f>IF(Table1[[#This Row],[Number of Users]]-Table1[[#This Row],[Licenses Bought]]&lt;0, 0, Table1[[#This Row],[Number of Users]]-Table1[[#This Row],[Licenses Bought]])</f>
        <v>4</v>
      </c>
      <c r="P1252" s="8">
        <f>Table1[[#This Row],[Upsell $ Per Non-Paying User]] * Table1[[#This Row],[Non-Paying Users]]</f>
        <v>40</v>
      </c>
      <c r="Q1252">
        <f>IF(Table1[[#This Row],[Sales Month]]=MAX(Table1[Sales Month]),Table1[[#This Row],[Upsell $ Per Non-Paying User]]*Table1[[#This Row],[Non-Paying Users]],0)</f>
        <v>0</v>
      </c>
      <c r="R1252" t="str" cm="1">
        <f t="array" ref="R1252">_xlfn.IFS(Table1[[#This Row],[Current Upsell $]]=0," ",Table1[[#This Row],[Current Upsell $]]&gt;=400,"High",Table1[[#This Row],[Current Upsell $]]&gt;=100,"Medium",Table1[[#This Row],[Current Upsell $]]&lt;100,"Low")</f>
        <v xml:space="preserve"> </v>
      </c>
      <c r="S1252" t="str">
        <f>_xlfn.CONCAT(Table1[[#This Row],[Subscription Type]]," ",Table1[[#This Row],[Upsell Priorities ]], " ",TEXT(Table1[[#This Row],[Current Upsell $]],"$#,#"))</f>
        <v>Premium   $</v>
      </c>
      <c r="T1252">
        <f>COUNTIF(Table1[Sales Month],Table1[[#This Row],[Sales Month]])</f>
        <v>158</v>
      </c>
    </row>
    <row r="1253" spans="1:20" x14ac:dyDescent="0.2">
      <c r="A1253">
        <v>100122</v>
      </c>
      <c r="B1253" t="s">
        <v>0</v>
      </c>
      <c r="D1253" s="1"/>
      <c r="E1253" s="1"/>
      <c r="F1253">
        <v>14</v>
      </c>
      <c r="G1253">
        <v>17</v>
      </c>
      <c r="H1253" s="1">
        <v>44075</v>
      </c>
      <c r="I1253" s="1">
        <v>44378</v>
      </c>
      <c r="J1253">
        <v>10</v>
      </c>
      <c r="K1253">
        <v>0</v>
      </c>
      <c r="L1253" s="1">
        <v>44228</v>
      </c>
      <c r="M1253">
        <v>140</v>
      </c>
      <c r="N1253" s="8" cm="1">
        <f t="array" ref="N1253">_xlfn.SWITCH(Table1[[#This Row],[Subscription Type]],"Basic",10,"Premium",10,"Business",25,"Enterprise",27)</f>
        <v>10</v>
      </c>
      <c r="O1253" s="9">
        <f>IF(Table1[[#This Row],[Number of Users]]-Table1[[#This Row],[Licenses Bought]]&lt;0, 0, Table1[[#This Row],[Number of Users]]-Table1[[#This Row],[Licenses Bought]])</f>
        <v>3</v>
      </c>
      <c r="P1253" s="8">
        <f>Table1[[#This Row],[Upsell $ Per Non-Paying User]] * Table1[[#This Row],[Non-Paying Users]]</f>
        <v>30</v>
      </c>
      <c r="Q1253">
        <f>IF(Table1[[#This Row],[Sales Month]]=MAX(Table1[Sales Month]),Table1[[#This Row],[Upsell $ Per Non-Paying User]]*Table1[[#This Row],[Non-Paying Users]],0)</f>
        <v>0</v>
      </c>
      <c r="R1253" t="str" cm="1">
        <f t="array" ref="R1253">_xlfn.IFS(Table1[[#This Row],[Current Upsell $]]=0," ",Table1[[#This Row],[Current Upsell $]]&gt;=400,"High",Table1[[#This Row],[Current Upsell $]]&gt;=100,"Medium",Table1[[#This Row],[Current Upsell $]]&lt;100,"Low")</f>
        <v xml:space="preserve"> </v>
      </c>
      <c r="S1253" t="str">
        <f>_xlfn.CONCAT(Table1[[#This Row],[Subscription Type]]," ",Table1[[#This Row],[Upsell Priorities ]], " ",TEXT(Table1[[#This Row],[Current Upsell $]],"$#,#"))</f>
        <v>Premium   $</v>
      </c>
      <c r="T1253">
        <f>COUNTIF(Table1[Sales Month],Table1[[#This Row],[Sales Month]])</f>
        <v>175</v>
      </c>
    </row>
    <row r="1254" spans="1:20" x14ac:dyDescent="0.2">
      <c r="A1254">
        <v>100122</v>
      </c>
      <c r="B1254" t="s">
        <v>0</v>
      </c>
      <c r="D1254" s="1"/>
      <c r="E1254" s="1"/>
      <c r="F1254">
        <v>14</v>
      </c>
      <c r="G1254">
        <v>16</v>
      </c>
      <c r="H1254" s="1">
        <v>44075</v>
      </c>
      <c r="I1254" s="1">
        <v>44378</v>
      </c>
      <c r="J1254">
        <v>10</v>
      </c>
      <c r="K1254">
        <v>0</v>
      </c>
      <c r="L1254" s="1">
        <v>44256</v>
      </c>
      <c r="M1254">
        <v>140</v>
      </c>
      <c r="N1254" s="8" cm="1">
        <f t="array" ref="N1254">_xlfn.SWITCH(Table1[[#This Row],[Subscription Type]],"Basic",10,"Premium",10,"Business",25,"Enterprise",27)</f>
        <v>10</v>
      </c>
      <c r="O1254" s="9">
        <f>IF(Table1[[#This Row],[Number of Users]]-Table1[[#This Row],[Licenses Bought]]&lt;0, 0, Table1[[#This Row],[Number of Users]]-Table1[[#This Row],[Licenses Bought]])</f>
        <v>2</v>
      </c>
      <c r="P1254" s="8">
        <f>Table1[[#This Row],[Upsell $ Per Non-Paying User]] * Table1[[#This Row],[Non-Paying Users]]</f>
        <v>20</v>
      </c>
      <c r="Q1254">
        <f>IF(Table1[[#This Row],[Sales Month]]=MAX(Table1[Sales Month]),Table1[[#This Row],[Upsell $ Per Non-Paying User]]*Table1[[#This Row],[Non-Paying Users]],0)</f>
        <v>0</v>
      </c>
      <c r="R1254" t="str" cm="1">
        <f t="array" ref="R1254">_xlfn.IFS(Table1[[#This Row],[Current Upsell $]]=0," ",Table1[[#This Row],[Current Upsell $]]&gt;=400,"High",Table1[[#This Row],[Current Upsell $]]&gt;=100,"Medium",Table1[[#This Row],[Current Upsell $]]&lt;100,"Low")</f>
        <v xml:space="preserve"> </v>
      </c>
      <c r="S1254" t="str">
        <f>_xlfn.CONCAT(Table1[[#This Row],[Subscription Type]]," ",Table1[[#This Row],[Upsell Priorities ]], " ",TEXT(Table1[[#This Row],[Current Upsell $]],"$#,#"))</f>
        <v>Premium   $</v>
      </c>
      <c r="T1254">
        <f>COUNTIF(Table1[Sales Month],Table1[[#This Row],[Sales Month]])</f>
        <v>194</v>
      </c>
    </row>
    <row r="1255" spans="1:20" x14ac:dyDescent="0.2">
      <c r="A1255">
        <v>100122</v>
      </c>
      <c r="B1255" t="s">
        <v>0</v>
      </c>
      <c r="D1255" s="1"/>
      <c r="E1255" s="1"/>
      <c r="F1255">
        <v>14</v>
      </c>
      <c r="G1255">
        <v>17</v>
      </c>
      <c r="H1255" s="1">
        <v>44075</v>
      </c>
      <c r="I1255" s="1">
        <v>44378</v>
      </c>
      <c r="J1255">
        <v>10</v>
      </c>
      <c r="K1255">
        <v>0</v>
      </c>
      <c r="L1255" s="1">
        <v>44287</v>
      </c>
      <c r="M1255">
        <v>140</v>
      </c>
      <c r="N1255" s="8" cm="1">
        <f t="array" ref="N1255">_xlfn.SWITCH(Table1[[#This Row],[Subscription Type]],"Basic",10,"Premium",10,"Business",25,"Enterprise",27)</f>
        <v>10</v>
      </c>
      <c r="O1255" s="9">
        <f>IF(Table1[[#This Row],[Number of Users]]-Table1[[#This Row],[Licenses Bought]]&lt;0, 0, Table1[[#This Row],[Number of Users]]-Table1[[#This Row],[Licenses Bought]])</f>
        <v>3</v>
      </c>
      <c r="P1255" s="8">
        <f>Table1[[#This Row],[Upsell $ Per Non-Paying User]] * Table1[[#This Row],[Non-Paying Users]]</f>
        <v>30</v>
      </c>
      <c r="Q1255">
        <f>IF(Table1[[#This Row],[Sales Month]]=MAX(Table1[Sales Month]),Table1[[#This Row],[Upsell $ Per Non-Paying User]]*Table1[[#This Row],[Non-Paying Users]],0)</f>
        <v>0</v>
      </c>
      <c r="R1255" t="str" cm="1">
        <f t="array" ref="R1255">_xlfn.IFS(Table1[[#This Row],[Current Upsell $]]=0," ",Table1[[#This Row],[Current Upsell $]]&gt;=400,"High",Table1[[#This Row],[Current Upsell $]]&gt;=100,"Medium",Table1[[#This Row],[Current Upsell $]]&lt;100,"Low")</f>
        <v xml:space="preserve"> </v>
      </c>
      <c r="S1255" t="str">
        <f>_xlfn.CONCAT(Table1[[#This Row],[Subscription Type]]," ",Table1[[#This Row],[Upsell Priorities ]], " ",TEXT(Table1[[#This Row],[Current Upsell $]],"$#,#"))</f>
        <v>Premium   $</v>
      </c>
      <c r="T1255">
        <f>COUNTIF(Table1[Sales Month],Table1[[#This Row],[Sales Month]])</f>
        <v>208</v>
      </c>
    </row>
    <row r="1256" spans="1:20" x14ac:dyDescent="0.2">
      <c r="A1256">
        <v>100122</v>
      </c>
      <c r="B1256" t="s">
        <v>0</v>
      </c>
      <c r="D1256" s="1"/>
      <c r="E1256" s="1"/>
      <c r="F1256">
        <v>14</v>
      </c>
      <c r="G1256">
        <v>16</v>
      </c>
      <c r="H1256" s="1">
        <v>44075</v>
      </c>
      <c r="I1256" s="1">
        <v>44378</v>
      </c>
      <c r="J1256">
        <v>10</v>
      </c>
      <c r="K1256">
        <v>0</v>
      </c>
      <c r="L1256" s="1">
        <v>44317</v>
      </c>
      <c r="M1256">
        <v>140</v>
      </c>
      <c r="N1256" s="8" cm="1">
        <f t="array" ref="N1256">_xlfn.SWITCH(Table1[[#This Row],[Subscription Type]],"Basic",10,"Premium",10,"Business",25,"Enterprise",27)</f>
        <v>10</v>
      </c>
      <c r="O1256" s="9">
        <f>IF(Table1[[#This Row],[Number of Users]]-Table1[[#This Row],[Licenses Bought]]&lt;0, 0, Table1[[#This Row],[Number of Users]]-Table1[[#This Row],[Licenses Bought]])</f>
        <v>2</v>
      </c>
      <c r="P1256" s="8">
        <f>Table1[[#This Row],[Upsell $ Per Non-Paying User]] * Table1[[#This Row],[Non-Paying Users]]</f>
        <v>20</v>
      </c>
      <c r="Q1256">
        <f>IF(Table1[[#This Row],[Sales Month]]=MAX(Table1[Sales Month]),Table1[[#This Row],[Upsell $ Per Non-Paying User]]*Table1[[#This Row],[Non-Paying Users]],0)</f>
        <v>0</v>
      </c>
      <c r="R1256" t="str" cm="1">
        <f t="array" ref="R1256">_xlfn.IFS(Table1[[#This Row],[Current Upsell $]]=0," ",Table1[[#This Row],[Current Upsell $]]&gt;=400,"High",Table1[[#This Row],[Current Upsell $]]&gt;=100,"Medium",Table1[[#This Row],[Current Upsell $]]&lt;100,"Low")</f>
        <v xml:space="preserve"> </v>
      </c>
      <c r="S1256" t="str">
        <f>_xlfn.CONCAT(Table1[[#This Row],[Subscription Type]]," ",Table1[[#This Row],[Upsell Priorities ]], " ",TEXT(Table1[[#This Row],[Current Upsell $]],"$#,#"))</f>
        <v>Premium   $</v>
      </c>
      <c r="T1256">
        <f>COUNTIF(Table1[Sales Month],Table1[[#This Row],[Sales Month]])</f>
        <v>249</v>
      </c>
    </row>
    <row r="1257" spans="1:20" x14ac:dyDescent="0.2">
      <c r="A1257">
        <v>100122</v>
      </c>
      <c r="B1257" t="s">
        <v>0</v>
      </c>
      <c r="D1257" s="1"/>
      <c r="E1257" s="1"/>
      <c r="F1257">
        <v>14</v>
      </c>
      <c r="G1257">
        <v>17</v>
      </c>
      <c r="H1257" s="1">
        <v>44075</v>
      </c>
      <c r="I1257" s="1">
        <v>44378</v>
      </c>
      <c r="J1257">
        <v>10</v>
      </c>
      <c r="K1257">
        <v>0</v>
      </c>
      <c r="L1257" s="1">
        <v>44348</v>
      </c>
      <c r="M1257">
        <v>140</v>
      </c>
      <c r="N1257" s="8" cm="1">
        <f t="array" ref="N1257">_xlfn.SWITCH(Table1[[#This Row],[Subscription Type]],"Basic",10,"Premium",10,"Business",25,"Enterprise",27)</f>
        <v>10</v>
      </c>
      <c r="O1257" s="9">
        <f>IF(Table1[[#This Row],[Number of Users]]-Table1[[#This Row],[Licenses Bought]]&lt;0, 0, Table1[[#This Row],[Number of Users]]-Table1[[#This Row],[Licenses Bought]])</f>
        <v>3</v>
      </c>
      <c r="P1257" s="8">
        <f>Table1[[#This Row],[Upsell $ Per Non-Paying User]] * Table1[[#This Row],[Non-Paying Users]]</f>
        <v>30</v>
      </c>
      <c r="Q1257">
        <f>IF(Table1[[#This Row],[Sales Month]]=MAX(Table1[Sales Month]),Table1[[#This Row],[Upsell $ Per Non-Paying User]]*Table1[[#This Row],[Non-Paying Users]],0)</f>
        <v>30</v>
      </c>
      <c r="R1257" t="str" cm="1">
        <f t="array" ref="R1257">_xlfn.IFS(Table1[[#This Row],[Current Upsell $]]=0," ",Table1[[#This Row],[Current Upsell $]]&gt;=400,"High",Table1[[#This Row],[Current Upsell $]]&gt;=100,"Medium",Table1[[#This Row],[Current Upsell $]]&lt;100,"Low")</f>
        <v>Low</v>
      </c>
      <c r="S1257" t="str">
        <f>_xlfn.CONCAT(Table1[[#This Row],[Subscription Type]]," ",Table1[[#This Row],[Upsell Priorities ]], " ",TEXT(Table1[[#This Row],[Current Upsell $]],"$#,#"))</f>
        <v>Premium Low $30</v>
      </c>
      <c r="T1257">
        <f>COUNTIF(Table1[Sales Month],Table1[[#This Row],[Sales Month]])</f>
        <v>307</v>
      </c>
    </row>
    <row r="1258" spans="1:20" x14ac:dyDescent="0.2">
      <c r="A1258">
        <v>100123</v>
      </c>
      <c r="B1258" t="s">
        <v>3</v>
      </c>
      <c r="F1258">
        <v>0</v>
      </c>
      <c r="G1258">
        <v>12</v>
      </c>
      <c r="H1258" s="1">
        <v>44075</v>
      </c>
      <c r="I1258" s="1">
        <v>44136</v>
      </c>
      <c r="J1258">
        <v>2</v>
      </c>
      <c r="K1258">
        <v>7</v>
      </c>
      <c r="L1258" s="1">
        <v>44075</v>
      </c>
      <c r="M1258">
        <v>0</v>
      </c>
      <c r="N1258" s="8" cm="1">
        <f t="array" ref="N1258">_xlfn.SWITCH(Table1[[#This Row],[Subscription Type]],"Basic",10,"Premium",10,"Business",25,"Enterprise",27)</f>
        <v>10</v>
      </c>
      <c r="O1258" s="9">
        <f>IF(Table1[[#This Row],[Number of Users]]-Table1[[#This Row],[Licenses Bought]]&lt;0, 0, Table1[[#This Row],[Number of Users]]-Table1[[#This Row],[Licenses Bought]])</f>
        <v>12</v>
      </c>
      <c r="P1258" s="8">
        <f>Table1[[#This Row],[Upsell $ Per Non-Paying User]] * Table1[[#This Row],[Non-Paying Users]]</f>
        <v>120</v>
      </c>
      <c r="Q1258">
        <f>IF(Table1[[#This Row],[Sales Month]]=MAX(Table1[Sales Month]),Table1[[#This Row],[Upsell $ Per Non-Paying User]]*Table1[[#This Row],[Non-Paying Users]],0)</f>
        <v>0</v>
      </c>
      <c r="R1258" t="str" cm="1">
        <f t="array" ref="R1258">_xlfn.IFS(Table1[[#This Row],[Current Upsell $]]=0," ",Table1[[#This Row],[Current Upsell $]]&gt;=400,"High",Table1[[#This Row],[Current Upsell $]]&gt;=100,"Medium",Table1[[#This Row],[Current Upsell $]]&lt;100,"Low")</f>
        <v xml:space="preserve"> </v>
      </c>
      <c r="S1258" t="str">
        <f>_xlfn.CONCAT(Table1[[#This Row],[Subscription Type]]," ",Table1[[#This Row],[Upsell Priorities ]], " ",TEXT(Table1[[#This Row],[Current Upsell $]],"$#,#"))</f>
        <v>Basic   $</v>
      </c>
      <c r="T1258">
        <f>COUNTIF(Table1[Sales Month],Table1[[#This Row],[Sales Month]])</f>
        <v>137</v>
      </c>
    </row>
    <row r="1259" spans="1:20" x14ac:dyDescent="0.2">
      <c r="A1259">
        <v>100123</v>
      </c>
      <c r="B1259" t="s">
        <v>3</v>
      </c>
      <c r="F1259">
        <v>0</v>
      </c>
      <c r="G1259">
        <v>13</v>
      </c>
      <c r="H1259" s="1">
        <v>44075</v>
      </c>
      <c r="I1259" s="1">
        <v>44136</v>
      </c>
      <c r="J1259">
        <v>2</v>
      </c>
      <c r="K1259">
        <v>7</v>
      </c>
      <c r="L1259" s="1">
        <v>44105</v>
      </c>
      <c r="M1259">
        <v>0</v>
      </c>
      <c r="N1259" s="8" cm="1">
        <f t="array" ref="N1259">_xlfn.SWITCH(Table1[[#This Row],[Subscription Type]],"Basic",10,"Premium",10,"Business",25,"Enterprise",27)</f>
        <v>10</v>
      </c>
      <c r="O1259" s="9">
        <f>IF(Table1[[#This Row],[Number of Users]]-Table1[[#This Row],[Licenses Bought]]&lt;0, 0, Table1[[#This Row],[Number of Users]]-Table1[[#This Row],[Licenses Bought]])</f>
        <v>13</v>
      </c>
      <c r="P1259" s="8">
        <f>Table1[[#This Row],[Upsell $ Per Non-Paying User]] * Table1[[#This Row],[Non-Paying Users]]</f>
        <v>130</v>
      </c>
      <c r="Q1259">
        <f>IF(Table1[[#This Row],[Sales Month]]=MAX(Table1[Sales Month]),Table1[[#This Row],[Upsell $ Per Non-Paying User]]*Table1[[#This Row],[Non-Paying Users]],0)</f>
        <v>0</v>
      </c>
      <c r="R1259" t="str" cm="1">
        <f t="array" ref="R1259">_xlfn.IFS(Table1[[#This Row],[Current Upsell $]]=0," ",Table1[[#This Row],[Current Upsell $]]&gt;=400,"High",Table1[[#This Row],[Current Upsell $]]&gt;=100,"Medium",Table1[[#This Row],[Current Upsell $]]&lt;100,"Low")</f>
        <v xml:space="preserve"> </v>
      </c>
      <c r="S1259" t="str">
        <f>_xlfn.CONCAT(Table1[[#This Row],[Subscription Type]]," ",Table1[[#This Row],[Upsell Priorities ]], " ",TEXT(Table1[[#This Row],[Current Upsell $]],"$#,#"))</f>
        <v>Basic   $</v>
      </c>
      <c r="T1259">
        <f>COUNTIF(Table1[Sales Month],Table1[[#This Row],[Sales Month]])</f>
        <v>147</v>
      </c>
    </row>
    <row r="1260" spans="1:20" x14ac:dyDescent="0.2">
      <c r="A1260">
        <v>100123</v>
      </c>
      <c r="B1260" t="s">
        <v>3</v>
      </c>
      <c r="F1260">
        <v>0</v>
      </c>
      <c r="G1260">
        <v>15</v>
      </c>
      <c r="H1260" s="1">
        <v>44075</v>
      </c>
      <c r="I1260" s="1">
        <v>44136</v>
      </c>
      <c r="J1260">
        <v>2</v>
      </c>
      <c r="K1260">
        <v>7</v>
      </c>
      <c r="L1260" s="1">
        <v>44136</v>
      </c>
      <c r="M1260">
        <v>0</v>
      </c>
      <c r="N1260" s="8" cm="1">
        <f t="array" ref="N1260">_xlfn.SWITCH(Table1[[#This Row],[Subscription Type]],"Basic",10,"Premium",10,"Business",25,"Enterprise",27)</f>
        <v>10</v>
      </c>
      <c r="O1260" s="9">
        <f>IF(Table1[[#This Row],[Number of Users]]-Table1[[#This Row],[Licenses Bought]]&lt;0, 0, Table1[[#This Row],[Number of Users]]-Table1[[#This Row],[Licenses Bought]])</f>
        <v>15</v>
      </c>
      <c r="P1260" s="8">
        <f>Table1[[#This Row],[Upsell $ Per Non-Paying User]] * Table1[[#This Row],[Non-Paying Users]]</f>
        <v>150</v>
      </c>
      <c r="Q1260">
        <f>IF(Table1[[#This Row],[Sales Month]]=MAX(Table1[Sales Month]),Table1[[#This Row],[Upsell $ Per Non-Paying User]]*Table1[[#This Row],[Non-Paying Users]],0)</f>
        <v>0</v>
      </c>
      <c r="R1260" t="str" cm="1">
        <f t="array" ref="R1260">_xlfn.IFS(Table1[[#This Row],[Current Upsell $]]=0," ",Table1[[#This Row],[Current Upsell $]]&gt;=400,"High",Table1[[#This Row],[Current Upsell $]]&gt;=100,"Medium",Table1[[#This Row],[Current Upsell $]]&lt;100,"Low")</f>
        <v xml:space="preserve"> </v>
      </c>
      <c r="S1260" t="str">
        <f>_xlfn.CONCAT(Table1[[#This Row],[Subscription Type]]," ",Table1[[#This Row],[Upsell Priorities ]], " ",TEXT(Table1[[#This Row],[Current Upsell $]],"$#,#"))</f>
        <v>Basic   $</v>
      </c>
      <c r="T1260">
        <f>COUNTIF(Table1[Sales Month],Table1[[#This Row],[Sales Month]])</f>
        <v>146</v>
      </c>
    </row>
    <row r="1261" spans="1:20" x14ac:dyDescent="0.2">
      <c r="A1261">
        <v>100124</v>
      </c>
      <c r="B1261" t="s">
        <v>3</v>
      </c>
      <c r="F1261">
        <v>0</v>
      </c>
      <c r="G1261">
        <v>14</v>
      </c>
      <c r="H1261" s="1">
        <v>44075</v>
      </c>
      <c r="I1261" s="1">
        <v>44378</v>
      </c>
      <c r="J1261">
        <v>10</v>
      </c>
      <c r="K1261">
        <v>0</v>
      </c>
      <c r="L1261" s="1">
        <v>44075</v>
      </c>
      <c r="M1261">
        <v>0</v>
      </c>
      <c r="N1261" s="8" cm="1">
        <f t="array" ref="N1261">_xlfn.SWITCH(Table1[[#This Row],[Subscription Type]],"Basic",10,"Premium",10,"Business",25,"Enterprise",27)</f>
        <v>10</v>
      </c>
      <c r="O1261" s="9">
        <f>IF(Table1[[#This Row],[Number of Users]]-Table1[[#This Row],[Licenses Bought]]&lt;0, 0, Table1[[#This Row],[Number of Users]]-Table1[[#This Row],[Licenses Bought]])</f>
        <v>14</v>
      </c>
      <c r="P1261" s="8">
        <f>Table1[[#This Row],[Upsell $ Per Non-Paying User]] * Table1[[#This Row],[Non-Paying Users]]</f>
        <v>140</v>
      </c>
      <c r="Q1261">
        <f>IF(Table1[[#This Row],[Sales Month]]=MAX(Table1[Sales Month]),Table1[[#This Row],[Upsell $ Per Non-Paying User]]*Table1[[#This Row],[Non-Paying Users]],0)</f>
        <v>0</v>
      </c>
      <c r="R1261" t="str" cm="1">
        <f t="array" ref="R1261">_xlfn.IFS(Table1[[#This Row],[Current Upsell $]]=0," ",Table1[[#This Row],[Current Upsell $]]&gt;=400,"High",Table1[[#This Row],[Current Upsell $]]&gt;=100,"Medium",Table1[[#This Row],[Current Upsell $]]&lt;100,"Low")</f>
        <v xml:space="preserve"> </v>
      </c>
      <c r="S1261" t="str">
        <f>_xlfn.CONCAT(Table1[[#This Row],[Subscription Type]]," ",Table1[[#This Row],[Upsell Priorities ]], " ",TEXT(Table1[[#This Row],[Current Upsell $]],"$#,#"))</f>
        <v>Basic   $</v>
      </c>
      <c r="T1261">
        <f>COUNTIF(Table1[Sales Month],Table1[[#This Row],[Sales Month]])</f>
        <v>137</v>
      </c>
    </row>
    <row r="1262" spans="1:20" x14ac:dyDescent="0.2">
      <c r="A1262">
        <v>100124</v>
      </c>
      <c r="B1262" t="s">
        <v>3</v>
      </c>
      <c r="F1262">
        <v>0</v>
      </c>
      <c r="G1262">
        <v>15</v>
      </c>
      <c r="H1262" s="1">
        <v>44075</v>
      </c>
      <c r="I1262" s="1">
        <v>44378</v>
      </c>
      <c r="J1262">
        <v>10</v>
      </c>
      <c r="K1262">
        <v>0</v>
      </c>
      <c r="L1262" s="1">
        <v>44105</v>
      </c>
      <c r="M1262">
        <v>0</v>
      </c>
      <c r="N1262" s="8" cm="1">
        <f t="array" ref="N1262">_xlfn.SWITCH(Table1[[#This Row],[Subscription Type]],"Basic",10,"Premium",10,"Business",25,"Enterprise",27)</f>
        <v>10</v>
      </c>
      <c r="O1262" s="9">
        <f>IF(Table1[[#This Row],[Number of Users]]-Table1[[#This Row],[Licenses Bought]]&lt;0, 0, Table1[[#This Row],[Number of Users]]-Table1[[#This Row],[Licenses Bought]])</f>
        <v>15</v>
      </c>
      <c r="P1262" s="8">
        <f>Table1[[#This Row],[Upsell $ Per Non-Paying User]] * Table1[[#This Row],[Non-Paying Users]]</f>
        <v>150</v>
      </c>
      <c r="Q1262">
        <f>IF(Table1[[#This Row],[Sales Month]]=MAX(Table1[Sales Month]),Table1[[#This Row],[Upsell $ Per Non-Paying User]]*Table1[[#This Row],[Non-Paying Users]],0)</f>
        <v>0</v>
      </c>
      <c r="R1262" t="str" cm="1">
        <f t="array" ref="R1262">_xlfn.IFS(Table1[[#This Row],[Current Upsell $]]=0," ",Table1[[#This Row],[Current Upsell $]]&gt;=400,"High",Table1[[#This Row],[Current Upsell $]]&gt;=100,"Medium",Table1[[#This Row],[Current Upsell $]]&lt;100,"Low")</f>
        <v xml:space="preserve"> </v>
      </c>
      <c r="S1262" t="str">
        <f>_xlfn.CONCAT(Table1[[#This Row],[Subscription Type]]," ",Table1[[#This Row],[Upsell Priorities ]], " ",TEXT(Table1[[#This Row],[Current Upsell $]],"$#,#"))</f>
        <v>Basic   $</v>
      </c>
      <c r="T1262">
        <f>COUNTIF(Table1[Sales Month],Table1[[#This Row],[Sales Month]])</f>
        <v>147</v>
      </c>
    </row>
    <row r="1263" spans="1:20" x14ac:dyDescent="0.2">
      <c r="A1263">
        <v>100124</v>
      </c>
      <c r="B1263" t="s">
        <v>3</v>
      </c>
      <c r="F1263">
        <v>0</v>
      </c>
      <c r="G1263">
        <v>17</v>
      </c>
      <c r="H1263" s="1">
        <v>44075</v>
      </c>
      <c r="I1263" s="1">
        <v>44378</v>
      </c>
      <c r="J1263">
        <v>10</v>
      </c>
      <c r="K1263">
        <v>0</v>
      </c>
      <c r="L1263" s="1">
        <v>44136</v>
      </c>
      <c r="M1263">
        <v>0</v>
      </c>
      <c r="N1263" s="8" cm="1">
        <f t="array" ref="N1263">_xlfn.SWITCH(Table1[[#This Row],[Subscription Type]],"Basic",10,"Premium",10,"Business",25,"Enterprise",27)</f>
        <v>10</v>
      </c>
      <c r="O1263" s="9">
        <f>IF(Table1[[#This Row],[Number of Users]]-Table1[[#This Row],[Licenses Bought]]&lt;0, 0, Table1[[#This Row],[Number of Users]]-Table1[[#This Row],[Licenses Bought]])</f>
        <v>17</v>
      </c>
      <c r="P1263" s="8">
        <f>Table1[[#This Row],[Upsell $ Per Non-Paying User]] * Table1[[#This Row],[Non-Paying Users]]</f>
        <v>170</v>
      </c>
      <c r="Q1263">
        <f>IF(Table1[[#This Row],[Sales Month]]=MAX(Table1[Sales Month]),Table1[[#This Row],[Upsell $ Per Non-Paying User]]*Table1[[#This Row],[Non-Paying Users]],0)</f>
        <v>0</v>
      </c>
      <c r="R1263" t="str" cm="1">
        <f t="array" ref="R1263">_xlfn.IFS(Table1[[#This Row],[Current Upsell $]]=0," ",Table1[[#This Row],[Current Upsell $]]&gt;=400,"High",Table1[[#This Row],[Current Upsell $]]&gt;=100,"Medium",Table1[[#This Row],[Current Upsell $]]&lt;100,"Low")</f>
        <v xml:space="preserve"> </v>
      </c>
      <c r="S1263" t="str">
        <f>_xlfn.CONCAT(Table1[[#This Row],[Subscription Type]]," ",Table1[[#This Row],[Upsell Priorities ]], " ",TEXT(Table1[[#This Row],[Current Upsell $]],"$#,#"))</f>
        <v>Basic   $</v>
      </c>
      <c r="T1263">
        <f>COUNTIF(Table1[Sales Month],Table1[[#This Row],[Sales Month]])</f>
        <v>146</v>
      </c>
    </row>
    <row r="1264" spans="1:20" x14ac:dyDescent="0.2">
      <c r="A1264">
        <v>100124</v>
      </c>
      <c r="B1264" t="s">
        <v>3</v>
      </c>
      <c r="F1264">
        <v>0</v>
      </c>
      <c r="G1264">
        <v>11</v>
      </c>
      <c r="H1264" s="1">
        <v>44075</v>
      </c>
      <c r="I1264" s="1">
        <v>44378</v>
      </c>
      <c r="J1264">
        <v>10</v>
      </c>
      <c r="K1264">
        <v>0</v>
      </c>
      <c r="L1264" s="1">
        <v>44166</v>
      </c>
      <c r="M1264">
        <v>0</v>
      </c>
      <c r="N1264" s="8" cm="1">
        <f t="array" ref="N1264">_xlfn.SWITCH(Table1[[#This Row],[Subscription Type]],"Basic",10,"Premium",10,"Business",25,"Enterprise",27)</f>
        <v>10</v>
      </c>
      <c r="O1264" s="9">
        <f>IF(Table1[[#This Row],[Number of Users]]-Table1[[#This Row],[Licenses Bought]]&lt;0, 0, Table1[[#This Row],[Number of Users]]-Table1[[#This Row],[Licenses Bought]])</f>
        <v>11</v>
      </c>
      <c r="P1264" s="8">
        <f>Table1[[#This Row],[Upsell $ Per Non-Paying User]] * Table1[[#This Row],[Non-Paying Users]]</f>
        <v>110</v>
      </c>
      <c r="Q1264">
        <f>IF(Table1[[#This Row],[Sales Month]]=MAX(Table1[Sales Month]),Table1[[#This Row],[Upsell $ Per Non-Paying User]]*Table1[[#This Row],[Non-Paying Users]],0)</f>
        <v>0</v>
      </c>
      <c r="R1264" t="str" cm="1">
        <f t="array" ref="R1264">_xlfn.IFS(Table1[[#This Row],[Current Upsell $]]=0," ",Table1[[#This Row],[Current Upsell $]]&gt;=400,"High",Table1[[#This Row],[Current Upsell $]]&gt;=100,"Medium",Table1[[#This Row],[Current Upsell $]]&lt;100,"Low")</f>
        <v xml:space="preserve"> </v>
      </c>
      <c r="S1264" t="str">
        <f>_xlfn.CONCAT(Table1[[#This Row],[Subscription Type]]," ",Table1[[#This Row],[Upsell Priorities ]], " ",TEXT(Table1[[#This Row],[Current Upsell $]],"$#,#"))</f>
        <v>Basic   $</v>
      </c>
      <c r="T1264">
        <f>COUNTIF(Table1[Sales Month],Table1[[#This Row],[Sales Month]])</f>
        <v>153</v>
      </c>
    </row>
    <row r="1265" spans="1:20" x14ac:dyDescent="0.2">
      <c r="A1265">
        <v>100124</v>
      </c>
      <c r="B1265" t="s">
        <v>3</v>
      </c>
      <c r="F1265">
        <v>0</v>
      </c>
      <c r="G1265">
        <v>10</v>
      </c>
      <c r="H1265" s="1">
        <v>44075</v>
      </c>
      <c r="I1265" s="1">
        <v>44378</v>
      </c>
      <c r="J1265">
        <v>10</v>
      </c>
      <c r="K1265">
        <v>0</v>
      </c>
      <c r="L1265" s="1">
        <v>44197</v>
      </c>
      <c r="M1265">
        <v>0</v>
      </c>
      <c r="N1265" s="8" cm="1">
        <f t="array" ref="N1265">_xlfn.SWITCH(Table1[[#This Row],[Subscription Type]],"Basic",10,"Premium",10,"Business",25,"Enterprise",27)</f>
        <v>10</v>
      </c>
      <c r="O1265" s="9">
        <f>IF(Table1[[#This Row],[Number of Users]]-Table1[[#This Row],[Licenses Bought]]&lt;0, 0, Table1[[#This Row],[Number of Users]]-Table1[[#This Row],[Licenses Bought]])</f>
        <v>10</v>
      </c>
      <c r="P1265" s="8">
        <f>Table1[[#This Row],[Upsell $ Per Non-Paying User]] * Table1[[#This Row],[Non-Paying Users]]</f>
        <v>100</v>
      </c>
      <c r="Q1265">
        <f>IF(Table1[[#This Row],[Sales Month]]=MAX(Table1[Sales Month]),Table1[[#This Row],[Upsell $ Per Non-Paying User]]*Table1[[#This Row],[Non-Paying Users]],0)</f>
        <v>0</v>
      </c>
      <c r="R1265" t="str" cm="1">
        <f t="array" ref="R1265">_xlfn.IFS(Table1[[#This Row],[Current Upsell $]]=0," ",Table1[[#This Row],[Current Upsell $]]&gt;=400,"High",Table1[[#This Row],[Current Upsell $]]&gt;=100,"Medium",Table1[[#This Row],[Current Upsell $]]&lt;100,"Low")</f>
        <v xml:space="preserve"> </v>
      </c>
      <c r="S1265" t="str">
        <f>_xlfn.CONCAT(Table1[[#This Row],[Subscription Type]]," ",Table1[[#This Row],[Upsell Priorities ]], " ",TEXT(Table1[[#This Row],[Current Upsell $]],"$#,#"))</f>
        <v>Basic   $</v>
      </c>
      <c r="T1265">
        <f>COUNTIF(Table1[Sales Month],Table1[[#This Row],[Sales Month]])</f>
        <v>158</v>
      </c>
    </row>
    <row r="1266" spans="1:20" x14ac:dyDescent="0.2">
      <c r="A1266">
        <v>100124</v>
      </c>
      <c r="B1266" t="s">
        <v>3</v>
      </c>
      <c r="F1266">
        <v>0</v>
      </c>
      <c r="G1266">
        <v>15</v>
      </c>
      <c r="H1266" s="1">
        <v>44075</v>
      </c>
      <c r="I1266" s="1">
        <v>44378</v>
      </c>
      <c r="J1266">
        <v>10</v>
      </c>
      <c r="K1266">
        <v>0</v>
      </c>
      <c r="L1266" s="1">
        <v>44228</v>
      </c>
      <c r="M1266">
        <v>0</v>
      </c>
      <c r="N1266" s="8" cm="1">
        <f t="array" ref="N1266">_xlfn.SWITCH(Table1[[#This Row],[Subscription Type]],"Basic",10,"Premium",10,"Business",25,"Enterprise",27)</f>
        <v>10</v>
      </c>
      <c r="O1266" s="9">
        <f>IF(Table1[[#This Row],[Number of Users]]-Table1[[#This Row],[Licenses Bought]]&lt;0, 0, Table1[[#This Row],[Number of Users]]-Table1[[#This Row],[Licenses Bought]])</f>
        <v>15</v>
      </c>
      <c r="P1266" s="8">
        <f>Table1[[#This Row],[Upsell $ Per Non-Paying User]] * Table1[[#This Row],[Non-Paying Users]]</f>
        <v>150</v>
      </c>
      <c r="Q1266">
        <f>IF(Table1[[#This Row],[Sales Month]]=MAX(Table1[Sales Month]),Table1[[#This Row],[Upsell $ Per Non-Paying User]]*Table1[[#This Row],[Non-Paying Users]],0)</f>
        <v>0</v>
      </c>
      <c r="R1266" t="str" cm="1">
        <f t="array" ref="R1266">_xlfn.IFS(Table1[[#This Row],[Current Upsell $]]=0," ",Table1[[#This Row],[Current Upsell $]]&gt;=400,"High",Table1[[#This Row],[Current Upsell $]]&gt;=100,"Medium",Table1[[#This Row],[Current Upsell $]]&lt;100,"Low")</f>
        <v xml:space="preserve"> </v>
      </c>
      <c r="S1266" t="str">
        <f>_xlfn.CONCAT(Table1[[#This Row],[Subscription Type]]," ",Table1[[#This Row],[Upsell Priorities ]], " ",TEXT(Table1[[#This Row],[Current Upsell $]],"$#,#"))</f>
        <v>Basic   $</v>
      </c>
      <c r="T1266">
        <f>COUNTIF(Table1[Sales Month],Table1[[#This Row],[Sales Month]])</f>
        <v>175</v>
      </c>
    </row>
    <row r="1267" spans="1:20" x14ac:dyDescent="0.2">
      <c r="A1267">
        <v>100124</v>
      </c>
      <c r="B1267" t="s">
        <v>3</v>
      </c>
      <c r="F1267">
        <v>0</v>
      </c>
      <c r="G1267">
        <v>14</v>
      </c>
      <c r="H1267" s="1">
        <v>44075</v>
      </c>
      <c r="I1267" s="1">
        <v>44378</v>
      </c>
      <c r="J1267">
        <v>10</v>
      </c>
      <c r="K1267">
        <v>0</v>
      </c>
      <c r="L1267" s="1">
        <v>44256</v>
      </c>
      <c r="M1267">
        <v>0</v>
      </c>
      <c r="N1267" s="8" cm="1">
        <f t="array" ref="N1267">_xlfn.SWITCH(Table1[[#This Row],[Subscription Type]],"Basic",10,"Premium",10,"Business",25,"Enterprise",27)</f>
        <v>10</v>
      </c>
      <c r="O1267" s="9">
        <f>IF(Table1[[#This Row],[Number of Users]]-Table1[[#This Row],[Licenses Bought]]&lt;0, 0, Table1[[#This Row],[Number of Users]]-Table1[[#This Row],[Licenses Bought]])</f>
        <v>14</v>
      </c>
      <c r="P1267" s="8">
        <f>Table1[[#This Row],[Upsell $ Per Non-Paying User]] * Table1[[#This Row],[Non-Paying Users]]</f>
        <v>140</v>
      </c>
      <c r="Q1267">
        <f>IF(Table1[[#This Row],[Sales Month]]=MAX(Table1[Sales Month]),Table1[[#This Row],[Upsell $ Per Non-Paying User]]*Table1[[#This Row],[Non-Paying Users]],0)</f>
        <v>0</v>
      </c>
      <c r="R1267" t="str" cm="1">
        <f t="array" ref="R1267">_xlfn.IFS(Table1[[#This Row],[Current Upsell $]]=0," ",Table1[[#This Row],[Current Upsell $]]&gt;=400,"High",Table1[[#This Row],[Current Upsell $]]&gt;=100,"Medium",Table1[[#This Row],[Current Upsell $]]&lt;100,"Low")</f>
        <v xml:space="preserve"> </v>
      </c>
      <c r="S1267" t="str">
        <f>_xlfn.CONCAT(Table1[[#This Row],[Subscription Type]]," ",Table1[[#This Row],[Upsell Priorities ]], " ",TEXT(Table1[[#This Row],[Current Upsell $]],"$#,#"))</f>
        <v>Basic   $</v>
      </c>
      <c r="T1267">
        <f>COUNTIF(Table1[Sales Month],Table1[[#This Row],[Sales Month]])</f>
        <v>194</v>
      </c>
    </row>
    <row r="1268" spans="1:20" x14ac:dyDescent="0.2">
      <c r="A1268">
        <v>100124</v>
      </c>
      <c r="B1268" t="s">
        <v>3</v>
      </c>
      <c r="F1268">
        <v>0</v>
      </c>
      <c r="G1268">
        <v>13</v>
      </c>
      <c r="H1268" s="1">
        <v>44075</v>
      </c>
      <c r="I1268" s="1">
        <v>44378</v>
      </c>
      <c r="J1268">
        <v>10</v>
      </c>
      <c r="K1268">
        <v>0</v>
      </c>
      <c r="L1268" s="1">
        <v>44287</v>
      </c>
      <c r="M1268">
        <v>0</v>
      </c>
      <c r="N1268" s="8" cm="1">
        <f t="array" ref="N1268">_xlfn.SWITCH(Table1[[#This Row],[Subscription Type]],"Basic",10,"Premium",10,"Business",25,"Enterprise",27)</f>
        <v>10</v>
      </c>
      <c r="O1268" s="9">
        <f>IF(Table1[[#This Row],[Number of Users]]-Table1[[#This Row],[Licenses Bought]]&lt;0, 0, Table1[[#This Row],[Number of Users]]-Table1[[#This Row],[Licenses Bought]])</f>
        <v>13</v>
      </c>
      <c r="P1268" s="8">
        <f>Table1[[#This Row],[Upsell $ Per Non-Paying User]] * Table1[[#This Row],[Non-Paying Users]]</f>
        <v>130</v>
      </c>
      <c r="Q1268">
        <f>IF(Table1[[#This Row],[Sales Month]]=MAX(Table1[Sales Month]),Table1[[#This Row],[Upsell $ Per Non-Paying User]]*Table1[[#This Row],[Non-Paying Users]],0)</f>
        <v>0</v>
      </c>
      <c r="R1268" t="str" cm="1">
        <f t="array" ref="R1268">_xlfn.IFS(Table1[[#This Row],[Current Upsell $]]=0," ",Table1[[#This Row],[Current Upsell $]]&gt;=400,"High",Table1[[#This Row],[Current Upsell $]]&gt;=100,"Medium",Table1[[#This Row],[Current Upsell $]]&lt;100,"Low")</f>
        <v xml:space="preserve"> </v>
      </c>
      <c r="S1268" t="str">
        <f>_xlfn.CONCAT(Table1[[#This Row],[Subscription Type]]," ",Table1[[#This Row],[Upsell Priorities ]], " ",TEXT(Table1[[#This Row],[Current Upsell $]],"$#,#"))</f>
        <v>Basic   $</v>
      </c>
      <c r="T1268">
        <f>COUNTIF(Table1[Sales Month],Table1[[#This Row],[Sales Month]])</f>
        <v>208</v>
      </c>
    </row>
    <row r="1269" spans="1:20" x14ac:dyDescent="0.2">
      <c r="A1269">
        <v>100124</v>
      </c>
      <c r="B1269" t="s">
        <v>3</v>
      </c>
      <c r="F1269">
        <v>0</v>
      </c>
      <c r="G1269">
        <v>12</v>
      </c>
      <c r="H1269" s="1">
        <v>44075</v>
      </c>
      <c r="I1269" s="1">
        <v>44378</v>
      </c>
      <c r="J1269">
        <v>10</v>
      </c>
      <c r="K1269">
        <v>0</v>
      </c>
      <c r="L1269" s="1">
        <v>44317</v>
      </c>
      <c r="M1269">
        <v>0</v>
      </c>
      <c r="N1269" s="8" cm="1">
        <f t="array" ref="N1269">_xlfn.SWITCH(Table1[[#This Row],[Subscription Type]],"Basic",10,"Premium",10,"Business",25,"Enterprise",27)</f>
        <v>10</v>
      </c>
      <c r="O1269" s="9">
        <f>IF(Table1[[#This Row],[Number of Users]]-Table1[[#This Row],[Licenses Bought]]&lt;0, 0, Table1[[#This Row],[Number of Users]]-Table1[[#This Row],[Licenses Bought]])</f>
        <v>12</v>
      </c>
      <c r="P1269" s="8">
        <f>Table1[[#This Row],[Upsell $ Per Non-Paying User]] * Table1[[#This Row],[Non-Paying Users]]</f>
        <v>120</v>
      </c>
      <c r="Q1269">
        <f>IF(Table1[[#This Row],[Sales Month]]=MAX(Table1[Sales Month]),Table1[[#This Row],[Upsell $ Per Non-Paying User]]*Table1[[#This Row],[Non-Paying Users]],0)</f>
        <v>0</v>
      </c>
      <c r="R1269" t="str" cm="1">
        <f t="array" ref="R1269">_xlfn.IFS(Table1[[#This Row],[Current Upsell $]]=0," ",Table1[[#This Row],[Current Upsell $]]&gt;=400,"High",Table1[[#This Row],[Current Upsell $]]&gt;=100,"Medium",Table1[[#This Row],[Current Upsell $]]&lt;100,"Low")</f>
        <v xml:space="preserve"> </v>
      </c>
      <c r="S1269" t="str">
        <f>_xlfn.CONCAT(Table1[[#This Row],[Subscription Type]]," ",Table1[[#This Row],[Upsell Priorities ]], " ",TEXT(Table1[[#This Row],[Current Upsell $]],"$#,#"))</f>
        <v>Basic   $</v>
      </c>
      <c r="T1269">
        <f>COUNTIF(Table1[Sales Month],Table1[[#This Row],[Sales Month]])</f>
        <v>249</v>
      </c>
    </row>
    <row r="1270" spans="1:20" x14ac:dyDescent="0.2">
      <c r="A1270">
        <v>100124</v>
      </c>
      <c r="B1270" t="s">
        <v>3</v>
      </c>
      <c r="F1270">
        <v>0</v>
      </c>
      <c r="G1270">
        <v>14</v>
      </c>
      <c r="H1270" s="1">
        <v>44075</v>
      </c>
      <c r="I1270" s="1">
        <v>44378</v>
      </c>
      <c r="J1270">
        <v>10</v>
      </c>
      <c r="K1270">
        <v>0</v>
      </c>
      <c r="L1270" s="1">
        <v>44348</v>
      </c>
      <c r="M1270">
        <v>0</v>
      </c>
      <c r="N1270" s="8" cm="1">
        <f t="array" ref="N1270">_xlfn.SWITCH(Table1[[#This Row],[Subscription Type]],"Basic",10,"Premium",10,"Business",25,"Enterprise",27)</f>
        <v>10</v>
      </c>
      <c r="O1270" s="9">
        <f>IF(Table1[[#This Row],[Number of Users]]-Table1[[#This Row],[Licenses Bought]]&lt;0, 0, Table1[[#This Row],[Number of Users]]-Table1[[#This Row],[Licenses Bought]])</f>
        <v>14</v>
      </c>
      <c r="P1270" s="8">
        <f>Table1[[#This Row],[Upsell $ Per Non-Paying User]] * Table1[[#This Row],[Non-Paying Users]]</f>
        <v>140</v>
      </c>
      <c r="Q1270">
        <f>IF(Table1[[#This Row],[Sales Month]]=MAX(Table1[Sales Month]),Table1[[#This Row],[Upsell $ Per Non-Paying User]]*Table1[[#This Row],[Non-Paying Users]],0)</f>
        <v>140</v>
      </c>
      <c r="R1270" t="str" cm="1">
        <f t="array" ref="R1270">_xlfn.IFS(Table1[[#This Row],[Current Upsell $]]=0," ",Table1[[#This Row],[Current Upsell $]]&gt;=400,"High",Table1[[#This Row],[Current Upsell $]]&gt;=100,"Medium",Table1[[#This Row],[Current Upsell $]]&lt;100,"Low")</f>
        <v>Medium</v>
      </c>
      <c r="S1270" t="str">
        <f>_xlfn.CONCAT(Table1[[#This Row],[Subscription Type]]," ",Table1[[#This Row],[Upsell Priorities ]], " ",TEXT(Table1[[#This Row],[Current Upsell $]],"$#,#"))</f>
        <v>Basic Medium $140</v>
      </c>
      <c r="T1270">
        <f>COUNTIF(Table1[Sales Month],Table1[[#This Row],[Sales Month]])</f>
        <v>307</v>
      </c>
    </row>
    <row r="1271" spans="1:20" x14ac:dyDescent="0.2">
      <c r="A1271">
        <v>100125</v>
      </c>
      <c r="B1271" t="s">
        <v>3</v>
      </c>
      <c r="D1271" s="1"/>
      <c r="E1271" s="1"/>
      <c r="F1271">
        <v>0</v>
      </c>
      <c r="G1271">
        <v>11</v>
      </c>
      <c r="H1271" s="1">
        <v>44075</v>
      </c>
      <c r="I1271" s="1">
        <v>44378</v>
      </c>
      <c r="J1271">
        <v>10</v>
      </c>
      <c r="K1271">
        <v>0</v>
      </c>
      <c r="L1271" s="1">
        <v>44075</v>
      </c>
      <c r="M1271">
        <v>0</v>
      </c>
      <c r="N1271" s="8" cm="1">
        <f t="array" ref="N1271">_xlfn.SWITCH(Table1[[#This Row],[Subscription Type]],"Basic",10,"Premium",10,"Business",25,"Enterprise",27)</f>
        <v>10</v>
      </c>
      <c r="O1271" s="9">
        <f>IF(Table1[[#This Row],[Number of Users]]-Table1[[#This Row],[Licenses Bought]]&lt;0, 0, Table1[[#This Row],[Number of Users]]-Table1[[#This Row],[Licenses Bought]])</f>
        <v>11</v>
      </c>
      <c r="P1271" s="8">
        <f>Table1[[#This Row],[Upsell $ Per Non-Paying User]] * Table1[[#This Row],[Non-Paying Users]]</f>
        <v>110</v>
      </c>
      <c r="Q1271">
        <f>IF(Table1[[#This Row],[Sales Month]]=MAX(Table1[Sales Month]),Table1[[#This Row],[Upsell $ Per Non-Paying User]]*Table1[[#This Row],[Non-Paying Users]],0)</f>
        <v>0</v>
      </c>
      <c r="R1271" t="str" cm="1">
        <f t="array" ref="R1271">_xlfn.IFS(Table1[[#This Row],[Current Upsell $]]=0," ",Table1[[#This Row],[Current Upsell $]]&gt;=400,"High",Table1[[#This Row],[Current Upsell $]]&gt;=100,"Medium",Table1[[#This Row],[Current Upsell $]]&lt;100,"Low")</f>
        <v xml:space="preserve"> </v>
      </c>
      <c r="S1271" t="str">
        <f>_xlfn.CONCAT(Table1[[#This Row],[Subscription Type]]," ",Table1[[#This Row],[Upsell Priorities ]], " ",TEXT(Table1[[#This Row],[Current Upsell $]],"$#,#"))</f>
        <v>Basic   $</v>
      </c>
      <c r="T1271">
        <f>COUNTIF(Table1[Sales Month],Table1[[#This Row],[Sales Month]])</f>
        <v>137</v>
      </c>
    </row>
    <row r="1272" spans="1:20" x14ac:dyDescent="0.2">
      <c r="A1272">
        <v>100125</v>
      </c>
      <c r="B1272" t="s">
        <v>1</v>
      </c>
      <c r="D1272" s="1"/>
      <c r="E1272" s="1"/>
      <c r="F1272">
        <v>4</v>
      </c>
      <c r="G1272">
        <v>11</v>
      </c>
      <c r="H1272" s="1">
        <v>44075</v>
      </c>
      <c r="I1272" s="1">
        <v>44378</v>
      </c>
      <c r="J1272">
        <v>10</v>
      </c>
      <c r="K1272">
        <v>0</v>
      </c>
      <c r="L1272" s="1">
        <v>44105</v>
      </c>
      <c r="M1272">
        <v>100</v>
      </c>
      <c r="N1272" s="8" cm="1">
        <f t="array" ref="N1272">_xlfn.SWITCH(Table1[[#This Row],[Subscription Type]],"Basic",10,"Premium",10,"Business",25,"Enterprise",27)</f>
        <v>25</v>
      </c>
      <c r="O1272" s="9">
        <f>IF(Table1[[#This Row],[Number of Users]]-Table1[[#This Row],[Licenses Bought]]&lt;0, 0, Table1[[#This Row],[Number of Users]]-Table1[[#This Row],[Licenses Bought]])</f>
        <v>7</v>
      </c>
      <c r="P1272" s="8">
        <f>Table1[[#This Row],[Upsell $ Per Non-Paying User]] * Table1[[#This Row],[Non-Paying Users]]</f>
        <v>175</v>
      </c>
      <c r="Q1272">
        <f>IF(Table1[[#This Row],[Sales Month]]=MAX(Table1[Sales Month]),Table1[[#This Row],[Upsell $ Per Non-Paying User]]*Table1[[#This Row],[Non-Paying Users]],0)</f>
        <v>0</v>
      </c>
      <c r="R1272" t="str" cm="1">
        <f t="array" ref="R1272">_xlfn.IFS(Table1[[#This Row],[Current Upsell $]]=0," ",Table1[[#This Row],[Current Upsell $]]&gt;=400,"High",Table1[[#This Row],[Current Upsell $]]&gt;=100,"Medium",Table1[[#This Row],[Current Upsell $]]&lt;100,"Low")</f>
        <v xml:space="preserve"> </v>
      </c>
      <c r="S1272" t="str">
        <f>_xlfn.CONCAT(Table1[[#This Row],[Subscription Type]]," ",Table1[[#This Row],[Upsell Priorities ]], " ",TEXT(Table1[[#This Row],[Current Upsell $]],"$#,#"))</f>
        <v>Business   $</v>
      </c>
      <c r="T1272">
        <f>COUNTIF(Table1[Sales Month],Table1[[#This Row],[Sales Month]])</f>
        <v>147</v>
      </c>
    </row>
    <row r="1273" spans="1:20" x14ac:dyDescent="0.2">
      <c r="A1273">
        <v>100125</v>
      </c>
      <c r="B1273" t="s">
        <v>1</v>
      </c>
      <c r="D1273" s="1"/>
      <c r="E1273" s="1"/>
      <c r="F1273">
        <v>11</v>
      </c>
      <c r="G1273">
        <v>12</v>
      </c>
      <c r="H1273" s="1">
        <v>44075</v>
      </c>
      <c r="I1273" s="1">
        <v>44378</v>
      </c>
      <c r="J1273">
        <v>10</v>
      </c>
      <c r="K1273">
        <v>0</v>
      </c>
      <c r="L1273" s="1">
        <v>44136</v>
      </c>
      <c r="M1273">
        <v>275</v>
      </c>
      <c r="N1273" s="8" cm="1">
        <f t="array" ref="N1273">_xlfn.SWITCH(Table1[[#This Row],[Subscription Type]],"Basic",10,"Premium",10,"Business",25,"Enterprise",27)</f>
        <v>25</v>
      </c>
      <c r="O1273" s="9">
        <f>IF(Table1[[#This Row],[Number of Users]]-Table1[[#This Row],[Licenses Bought]]&lt;0, 0, Table1[[#This Row],[Number of Users]]-Table1[[#This Row],[Licenses Bought]])</f>
        <v>1</v>
      </c>
      <c r="P1273" s="8">
        <f>Table1[[#This Row],[Upsell $ Per Non-Paying User]] * Table1[[#This Row],[Non-Paying Users]]</f>
        <v>25</v>
      </c>
      <c r="Q1273">
        <f>IF(Table1[[#This Row],[Sales Month]]=MAX(Table1[Sales Month]),Table1[[#This Row],[Upsell $ Per Non-Paying User]]*Table1[[#This Row],[Non-Paying Users]],0)</f>
        <v>0</v>
      </c>
      <c r="R1273" t="str" cm="1">
        <f t="array" ref="R1273">_xlfn.IFS(Table1[[#This Row],[Current Upsell $]]=0," ",Table1[[#This Row],[Current Upsell $]]&gt;=400,"High",Table1[[#This Row],[Current Upsell $]]&gt;=100,"Medium",Table1[[#This Row],[Current Upsell $]]&lt;100,"Low")</f>
        <v xml:space="preserve"> </v>
      </c>
      <c r="S1273" t="str">
        <f>_xlfn.CONCAT(Table1[[#This Row],[Subscription Type]]," ",Table1[[#This Row],[Upsell Priorities ]], " ",TEXT(Table1[[#This Row],[Current Upsell $]],"$#,#"))</f>
        <v>Business   $</v>
      </c>
      <c r="T1273">
        <f>COUNTIF(Table1[Sales Month],Table1[[#This Row],[Sales Month]])</f>
        <v>146</v>
      </c>
    </row>
    <row r="1274" spans="1:20" x14ac:dyDescent="0.2">
      <c r="A1274">
        <v>100125</v>
      </c>
      <c r="B1274" t="s">
        <v>1</v>
      </c>
      <c r="D1274" s="1"/>
      <c r="E1274" s="1"/>
      <c r="F1274">
        <v>11</v>
      </c>
      <c r="G1274">
        <v>14</v>
      </c>
      <c r="H1274" s="1">
        <v>44075</v>
      </c>
      <c r="I1274" s="1">
        <v>44378</v>
      </c>
      <c r="J1274">
        <v>10</v>
      </c>
      <c r="K1274">
        <v>0</v>
      </c>
      <c r="L1274" s="1">
        <v>44166</v>
      </c>
      <c r="M1274">
        <v>275</v>
      </c>
      <c r="N1274" s="8" cm="1">
        <f t="array" ref="N1274">_xlfn.SWITCH(Table1[[#This Row],[Subscription Type]],"Basic",10,"Premium",10,"Business",25,"Enterprise",27)</f>
        <v>25</v>
      </c>
      <c r="O1274" s="9">
        <f>IF(Table1[[#This Row],[Number of Users]]-Table1[[#This Row],[Licenses Bought]]&lt;0, 0, Table1[[#This Row],[Number of Users]]-Table1[[#This Row],[Licenses Bought]])</f>
        <v>3</v>
      </c>
      <c r="P1274" s="8">
        <f>Table1[[#This Row],[Upsell $ Per Non-Paying User]] * Table1[[#This Row],[Non-Paying Users]]</f>
        <v>75</v>
      </c>
      <c r="Q1274">
        <f>IF(Table1[[#This Row],[Sales Month]]=MAX(Table1[Sales Month]),Table1[[#This Row],[Upsell $ Per Non-Paying User]]*Table1[[#This Row],[Non-Paying Users]],0)</f>
        <v>0</v>
      </c>
      <c r="R1274" t="str" cm="1">
        <f t="array" ref="R1274">_xlfn.IFS(Table1[[#This Row],[Current Upsell $]]=0," ",Table1[[#This Row],[Current Upsell $]]&gt;=400,"High",Table1[[#This Row],[Current Upsell $]]&gt;=100,"Medium",Table1[[#This Row],[Current Upsell $]]&lt;100,"Low")</f>
        <v xml:space="preserve"> </v>
      </c>
      <c r="S1274" t="str">
        <f>_xlfn.CONCAT(Table1[[#This Row],[Subscription Type]]," ",Table1[[#This Row],[Upsell Priorities ]], " ",TEXT(Table1[[#This Row],[Current Upsell $]],"$#,#"))</f>
        <v>Business   $</v>
      </c>
      <c r="T1274">
        <f>COUNTIF(Table1[Sales Month],Table1[[#This Row],[Sales Month]])</f>
        <v>153</v>
      </c>
    </row>
    <row r="1275" spans="1:20" x14ac:dyDescent="0.2">
      <c r="A1275">
        <v>100125</v>
      </c>
      <c r="B1275" t="s">
        <v>1</v>
      </c>
      <c r="D1275" s="1"/>
      <c r="E1275" s="1"/>
      <c r="F1275">
        <v>11</v>
      </c>
      <c r="G1275">
        <v>12</v>
      </c>
      <c r="H1275" s="1">
        <v>44075</v>
      </c>
      <c r="I1275" s="1">
        <v>44378</v>
      </c>
      <c r="J1275">
        <v>10</v>
      </c>
      <c r="K1275">
        <v>0</v>
      </c>
      <c r="L1275" s="1">
        <v>44197</v>
      </c>
      <c r="M1275">
        <v>275</v>
      </c>
      <c r="N1275" s="8" cm="1">
        <f t="array" ref="N1275">_xlfn.SWITCH(Table1[[#This Row],[Subscription Type]],"Basic",10,"Premium",10,"Business",25,"Enterprise",27)</f>
        <v>25</v>
      </c>
      <c r="O1275" s="9">
        <f>IF(Table1[[#This Row],[Number of Users]]-Table1[[#This Row],[Licenses Bought]]&lt;0, 0, Table1[[#This Row],[Number of Users]]-Table1[[#This Row],[Licenses Bought]])</f>
        <v>1</v>
      </c>
      <c r="P1275" s="8">
        <f>Table1[[#This Row],[Upsell $ Per Non-Paying User]] * Table1[[#This Row],[Non-Paying Users]]</f>
        <v>25</v>
      </c>
      <c r="Q1275">
        <f>IF(Table1[[#This Row],[Sales Month]]=MAX(Table1[Sales Month]),Table1[[#This Row],[Upsell $ Per Non-Paying User]]*Table1[[#This Row],[Non-Paying Users]],0)</f>
        <v>0</v>
      </c>
      <c r="R1275" t="str" cm="1">
        <f t="array" ref="R1275">_xlfn.IFS(Table1[[#This Row],[Current Upsell $]]=0," ",Table1[[#This Row],[Current Upsell $]]&gt;=400,"High",Table1[[#This Row],[Current Upsell $]]&gt;=100,"Medium",Table1[[#This Row],[Current Upsell $]]&lt;100,"Low")</f>
        <v xml:space="preserve"> </v>
      </c>
      <c r="S1275" t="str">
        <f>_xlfn.CONCAT(Table1[[#This Row],[Subscription Type]]," ",Table1[[#This Row],[Upsell Priorities ]], " ",TEXT(Table1[[#This Row],[Current Upsell $]],"$#,#"))</f>
        <v>Business   $</v>
      </c>
      <c r="T1275">
        <f>COUNTIF(Table1[Sales Month],Table1[[#This Row],[Sales Month]])</f>
        <v>158</v>
      </c>
    </row>
    <row r="1276" spans="1:20" x14ac:dyDescent="0.2">
      <c r="A1276">
        <v>100125</v>
      </c>
      <c r="B1276" t="s">
        <v>1</v>
      </c>
      <c r="D1276" s="1"/>
      <c r="E1276" s="1"/>
      <c r="F1276">
        <v>11</v>
      </c>
      <c r="G1276">
        <v>12</v>
      </c>
      <c r="H1276" s="1">
        <v>44075</v>
      </c>
      <c r="I1276" s="1">
        <v>44378</v>
      </c>
      <c r="J1276">
        <v>10</v>
      </c>
      <c r="K1276">
        <v>0</v>
      </c>
      <c r="L1276" s="1">
        <v>44228</v>
      </c>
      <c r="M1276">
        <v>275</v>
      </c>
      <c r="N1276" s="8" cm="1">
        <f t="array" ref="N1276">_xlfn.SWITCH(Table1[[#This Row],[Subscription Type]],"Basic",10,"Premium",10,"Business",25,"Enterprise",27)</f>
        <v>25</v>
      </c>
      <c r="O1276" s="9">
        <f>IF(Table1[[#This Row],[Number of Users]]-Table1[[#This Row],[Licenses Bought]]&lt;0, 0, Table1[[#This Row],[Number of Users]]-Table1[[#This Row],[Licenses Bought]])</f>
        <v>1</v>
      </c>
      <c r="P1276" s="8">
        <f>Table1[[#This Row],[Upsell $ Per Non-Paying User]] * Table1[[#This Row],[Non-Paying Users]]</f>
        <v>25</v>
      </c>
      <c r="Q1276">
        <f>IF(Table1[[#This Row],[Sales Month]]=MAX(Table1[Sales Month]),Table1[[#This Row],[Upsell $ Per Non-Paying User]]*Table1[[#This Row],[Non-Paying Users]],0)</f>
        <v>0</v>
      </c>
      <c r="R1276" t="str" cm="1">
        <f t="array" ref="R1276">_xlfn.IFS(Table1[[#This Row],[Current Upsell $]]=0," ",Table1[[#This Row],[Current Upsell $]]&gt;=400,"High",Table1[[#This Row],[Current Upsell $]]&gt;=100,"Medium",Table1[[#This Row],[Current Upsell $]]&lt;100,"Low")</f>
        <v xml:space="preserve"> </v>
      </c>
      <c r="S1276" t="str">
        <f>_xlfn.CONCAT(Table1[[#This Row],[Subscription Type]]," ",Table1[[#This Row],[Upsell Priorities ]], " ",TEXT(Table1[[#This Row],[Current Upsell $]],"$#,#"))</f>
        <v>Business   $</v>
      </c>
      <c r="T1276">
        <f>COUNTIF(Table1[Sales Month],Table1[[#This Row],[Sales Month]])</f>
        <v>175</v>
      </c>
    </row>
    <row r="1277" spans="1:20" x14ac:dyDescent="0.2">
      <c r="A1277">
        <v>100125</v>
      </c>
      <c r="B1277" t="s">
        <v>1</v>
      </c>
      <c r="D1277" s="1"/>
      <c r="E1277" s="1"/>
      <c r="F1277">
        <v>11</v>
      </c>
      <c r="G1277">
        <v>13</v>
      </c>
      <c r="H1277" s="1">
        <v>44075</v>
      </c>
      <c r="I1277" s="1">
        <v>44378</v>
      </c>
      <c r="J1277">
        <v>10</v>
      </c>
      <c r="K1277">
        <v>0</v>
      </c>
      <c r="L1277" s="1">
        <v>44256</v>
      </c>
      <c r="M1277">
        <v>275</v>
      </c>
      <c r="N1277" s="8" cm="1">
        <f t="array" ref="N1277">_xlfn.SWITCH(Table1[[#This Row],[Subscription Type]],"Basic",10,"Premium",10,"Business",25,"Enterprise",27)</f>
        <v>25</v>
      </c>
      <c r="O1277" s="9">
        <f>IF(Table1[[#This Row],[Number of Users]]-Table1[[#This Row],[Licenses Bought]]&lt;0, 0, Table1[[#This Row],[Number of Users]]-Table1[[#This Row],[Licenses Bought]])</f>
        <v>2</v>
      </c>
      <c r="P1277" s="8">
        <f>Table1[[#This Row],[Upsell $ Per Non-Paying User]] * Table1[[#This Row],[Non-Paying Users]]</f>
        <v>50</v>
      </c>
      <c r="Q1277">
        <f>IF(Table1[[#This Row],[Sales Month]]=MAX(Table1[Sales Month]),Table1[[#This Row],[Upsell $ Per Non-Paying User]]*Table1[[#This Row],[Non-Paying Users]],0)</f>
        <v>0</v>
      </c>
      <c r="R1277" t="str" cm="1">
        <f t="array" ref="R1277">_xlfn.IFS(Table1[[#This Row],[Current Upsell $]]=0," ",Table1[[#This Row],[Current Upsell $]]&gt;=400,"High",Table1[[#This Row],[Current Upsell $]]&gt;=100,"Medium",Table1[[#This Row],[Current Upsell $]]&lt;100,"Low")</f>
        <v xml:space="preserve"> </v>
      </c>
      <c r="S1277" t="str">
        <f>_xlfn.CONCAT(Table1[[#This Row],[Subscription Type]]," ",Table1[[#This Row],[Upsell Priorities ]], " ",TEXT(Table1[[#This Row],[Current Upsell $]],"$#,#"))</f>
        <v>Business   $</v>
      </c>
      <c r="T1277">
        <f>COUNTIF(Table1[Sales Month],Table1[[#This Row],[Sales Month]])</f>
        <v>194</v>
      </c>
    </row>
    <row r="1278" spans="1:20" x14ac:dyDescent="0.2">
      <c r="A1278">
        <v>100125</v>
      </c>
      <c r="B1278" t="s">
        <v>1</v>
      </c>
      <c r="D1278" s="1"/>
      <c r="E1278" s="1"/>
      <c r="F1278">
        <v>11</v>
      </c>
      <c r="G1278">
        <v>12</v>
      </c>
      <c r="H1278" s="1">
        <v>44075</v>
      </c>
      <c r="I1278" s="1">
        <v>44378</v>
      </c>
      <c r="J1278">
        <v>10</v>
      </c>
      <c r="K1278">
        <v>0</v>
      </c>
      <c r="L1278" s="1">
        <v>44287</v>
      </c>
      <c r="M1278">
        <v>275</v>
      </c>
      <c r="N1278" s="8" cm="1">
        <f t="array" ref="N1278">_xlfn.SWITCH(Table1[[#This Row],[Subscription Type]],"Basic",10,"Premium",10,"Business",25,"Enterprise",27)</f>
        <v>25</v>
      </c>
      <c r="O1278" s="9">
        <f>IF(Table1[[#This Row],[Number of Users]]-Table1[[#This Row],[Licenses Bought]]&lt;0, 0, Table1[[#This Row],[Number of Users]]-Table1[[#This Row],[Licenses Bought]])</f>
        <v>1</v>
      </c>
      <c r="P1278" s="8">
        <f>Table1[[#This Row],[Upsell $ Per Non-Paying User]] * Table1[[#This Row],[Non-Paying Users]]</f>
        <v>25</v>
      </c>
      <c r="Q1278">
        <f>IF(Table1[[#This Row],[Sales Month]]=MAX(Table1[Sales Month]),Table1[[#This Row],[Upsell $ Per Non-Paying User]]*Table1[[#This Row],[Non-Paying Users]],0)</f>
        <v>0</v>
      </c>
      <c r="R1278" t="str" cm="1">
        <f t="array" ref="R1278">_xlfn.IFS(Table1[[#This Row],[Current Upsell $]]=0," ",Table1[[#This Row],[Current Upsell $]]&gt;=400,"High",Table1[[#This Row],[Current Upsell $]]&gt;=100,"Medium",Table1[[#This Row],[Current Upsell $]]&lt;100,"Low")</f>
        <v xml:space="preserve"> </v>
      </c>
      <c r="S1278" t="str">
        <f>_xlfn.CONCAT(Table1[[#This Row],[Subscription Type]]," ",Table1[[#This Row],[Upsell Priorities ]], " ",TEXT(Table1[[#This Row],[Current Upsell $]],"$#,#"))</f>
        <v>Business   $</v>
      </c>
      <c r="T1278">
        <f>COUNTIF(Table1[Sales Month],Table1[[#This Row],[Sales Month]])</f>
        <v>208</v>
      </c>
    </row>
    <row r="1279" spans="1:20" x14ac:dyDescent="0.2">
      <c r="A1279">
        <v>100125</v>
      </c>
      <c r="B1279" t="s">
        <v>1</v>
      </c>
      <c r="D1279" s="1"/>
      <c r="E1279" s="1"/>
      <c r="F1279">
        <v>11</v>
      </c>
      <c r="G1279">
        <v>13</v>
      </c>
      <c r="H1279" s="1">
        <v>44075</v>
      </c>
      <c r="I1279" s="1">
        <v>44378</v>
      </c>
      <c r="J1279">
        <v>10</v>
      </c>
      <c r="K1279">
        <v>0</v>
      </c>
      <c r="L1279" s="1">
        <v>44317</v>
      </c>
      <c r="M1279">
        <v>275</v>
      </c>
      <c r="N1279" s="8" cm="1">
        <f t="array" ref="N1279">_xlfn.SWITCH(Table1[[#This Row],[Subscription Type]],"Basic",10,"Premium",10,"Business",25,"Enterprise",27)</f>
        <v>25</v>
      </c>
      <c r="O1279" s="9">
        <f>IF(Table1[[#This Row],[Number of Users]]-Table1[[#This Row],[Licenses Bought]]&lt;0, 0, Table1[[#This Row],[Number of Users]]-Table1[[#This Row],[Licenses Bought]])</f>
        <v>2</v>
      </c>
      <c r="P1279" s="8">
        <f>Table1[[#This Row],[Upsell $ Per Non-Paying User]] * Table1[[#This Row],[Non-Paying Users]]</f>
        <v>50</v>
      </c>
      <c r="Q1279">
        <f>IF(Table1[[#This Row],[Sales Month]]=MAX(Table1[Sales Month]),Table1[[#This Row],[Upsell $ Per Non-Paying User]]*Table1[[#This Row],[Non-Paying Users]],0)</f>
        <v>0</v>
      </c>
      <c r="R1279" t="str" cm="1">
        <f t="array" ref="R1279">_xlfn.IFS(Table1[[#This Row],[Current Upsell $]]=0," ",Table1[[#This Row],[Current Upsell $]]&gt;=400,"High",Table1[[#This Row],[Current Upsell $]]&gt;=100,"Medium",Table1[[#This Row],[Current Upsell $]]&lt;100,"Low")</f>
        <v xml:space="preserve"> </v>
      </c>
      <c r="S1279" t="str">
        <f>_xlfn.CONCAT(Table1[[#This Row],[Subscription Type]]," ",Table1[[#This Row],[Upsell Priorities ]], " ",TEXT(Table1[[#This Row],[Current Upsell $]],"$#,#"))</f>
        <v>Business   $</v>
      </c>
      <c r="T1279">
        <f>COUNTIF(Table1[Sales Month],Table1[[#This Row],[Sales Month]])</f>
        <v>249</v>
      </c>
    </row>
    <row r="1280" spans="1:20" x14ac:dyDescent="0.2">
      <c r="A1280">
        <v>100125</v>
      </c>
      <c r="B1280" t="s">
        <v>1</v>
      </c>
      <c r="D1280" s="1"/>
      <c r="E1280" s="1"/>
      <c r="F1280">
        <v>11</v>
      </c>
      <c r="G1280">
        <v>13</v>
      </c>
      <c r="H1280" s="1">
        <v>44075</v>
      </c>
      <c r="I1280" s="1">
        <v>44378</v>
      </c>
      <c r="J1280">
        <v>10</v>
      </c>
      <c r="K1280">
        <v>0</v>
      </c>
      <c r="L1280" s="1">
        <v>44348</v>
      </c>
      <c r="M1280">
        <v>275</v>
      </c>
      <c r="N1280" s="8" cm="1">
        <f t="array" ref="N1280">_xlfn.SWITCH(Table1[[#This Row],[Subscription Type]],"Basic",10,"Premium",10,"Business",25,"Enterprise",27)</f>
        <v>25</v>
      </c>
      <c r="O1280" s="9">
        <f>IF(Table1[[#This Row],[Number of Users]]-Table1[[#This Row],[Licenses Bought]]&lt;0, 0, Table1[[#This Row],[Number of Users]]-Table1[[#This Row],[Licenses Bought]])</f>
        <v>2</v>
      </c>
      <c r="P1280" s="8">
        <f>Table1[[#This Row],[Upsell $ Per Non-Paying User]] * Table1[[#This Row],[Non-Paying Users]]</f>
        <v>50</v>
      </c>
      <c r="Q1280">
        <f>IF(Table1[[#This Row],[Sales Month]]=MAX(Table1[Sales Month]),Table1[[#This Row],[Upsell $ Per Non-Paying User]]*Table1[[#This Row],[Non-Paying Users]],0)</f>
        <v>50</v>
      </c>
      <c r="R1280" t="str" cm="1">
        <f t="array" ref="R1280">_xlfn.IFS(Table1[[#This Row],[Current Upsell $]]=0," ",Table1[[#This Row],[Current Upsell $]]&gt;=400,"High",Table1[[#This Row],[Current Upsell $]]&gt;=100,"Medium",Table1[[#This Row],[Current Upsell $]]&lt;100,"Low")</f>
        <v>Low</v>
      </c>
      <c r="S1280" t="str">
        <f>_xlfn.CONCAT(Table1[[#This Row],[Subscription Type]]," ",Table1[[#This Row],[Upsell Priorities ]], " ",TEXT(Table1[[#This Row],[Current Upsell $]],"$#,#"))</f>
        <v>Business Low $50</v>
      </c>
      <c r="T1280">
        <f>COUNTIF(Table1[Sales Month],Table1[[#This Row],[Sales Month]])</f>
        <v>307</v>
      </c>
    </row>
    <row r="1281" spans="1:20" x14ac:dyDescent="0.2">
      <c r="A1281">
        <v>100126</v>
      </c>
      <c r="B1281" t="s">
        <v>3</v>
      </c>
      <c r="D1281" s="1"/>
      <c r="E1281" s="1"/>
      <c r="F1281">
        <v>0</v>
      </c>
      <c r="G1281">
        <v>13</v>
      </c>
      <c r="H1281" s="1">
        <v>44075</v>
      </c>
      <c r="I1281" s="1">
        <v>44378</v>
      </c>
      <c r="J1281">
        <v>10</v>
      </c>
      <c r="K1281">
        <v>0</v>
      </c>
      <c r="L1281" s="1">
        <v>44075</v>
      </c>
      <c r="M1281">
        <v>0</v>
      </c>
      <c r="N1281" s="8" cm="1">
        <f t="array" ref="N1281">_xlfn.SWITCH(Table1[[#This Row],[Subscription Type]],"Basic",10,"Premium",10,"Business",25,"Enterprise",27)</f>
        <v>10</v>
      </c>
      <c r="O1281" s="9">
        <f>IF(Table1[[#This Row],[Number of Users]]-Table1[[#This Row],[Licenses Bought]]&lt;0, 0, Table1[[#This Row],[Number of Users]]-Table1[[#This Row],[Licenses Bought]])</f>
        <v>13</v>
      </c>
      <c r="P1281" s="8">
        <f>Table1[[#This Row],[Upsell $ Per Non-Paying User]] * Table1[[#This Row],[Non-Paying Users]]</f>
        <v>130</v>
      </c>
      <c r="Q1281">
        <f>IF(Table1[[#This Row],[Sales Month]]=MAX(Table1[Sales Month]),Table1[[#This Row],[Upsell $ Per Non-Paying User]]*Table1[[#This Row],[Non-Paying Users]],0)</f>
        <v>0</v>
      </c>
      <c r="R1281" t="str" cm="1">
        <f t="array" ref="R1281">_xlfn.IFS(Table1[[#This Row],[Current Upsell $]]=0," ",Table1[[#This Row],[Current Upsell $]]&gt;=400,"High",Table1[[#This Row],[Current Upsell $]]&gt;=100,"Medium",Table1[[#This Row],[Current Upsell $]]&lt;100,"Low")</f>
        <v xml:space="preserve"> </v>
      </c>
      <c r="S1281" t="str">
        <f>_xlfn.CONCAT(Table1[[#This Row],[Subscription Type]]," ",Table1[[#This Row],[Upsell Priorities ]], " ",TEXT(Table1[[#This Row],[Current Upsell $]],"$#,#"))</f>
        <v>Basic   $</v>
      </c>
      <c r="T1281">
        <f>COUNTIF(Table1[Sales Month],Table1[[#This Row],[Sales Month]])</f>
        <v>137</v>
      </c>
    </row>
    <row r="1282" spans="1:20" x14ac:dyDescent="0.2">
      <c r="A1282">
        <v>100126</v>
      </c>
      <c r="B1282" t="s">
        <v>0</v>
      </c>
      <c r="D1282" s="1"/>
      <c r="E1282" s="1"/>
      <c r="F1282">
        <v>5</v>
      </c>
      <c r="G1282">
        <v>14</v>
      </c>
      <c r="H1282" s="1">
        <v>44075</v>
      </c>
      <c r="I1282" s="1">
        <v>44378</v>
      </c>
      <c r="J1282">
        <v>10</v>
      </c>
      <c r="K1282">
        <v>0</v>
      </c>
      <c r="L1282" s="1">
        <v>44105</v>
      </c>
      <c r="M1282">
        <v>50</v>
      </c>
      <c r="N1282" s="8" cm="1">
        <f t="array" ref="N1282">_xlfn.SWITCH(Table1[[#This Row],[Subscription Type]],"Basic",10,"Premium",10,"Business",25,"Enterprise",27)</f>
        <v>10</v>
      </c>
      <c r="O1282" s="9">
        <f>IF(Table1[[#This Row],[Number of Users]]-Table1[[#This Row],[Licenses Bought]]&lt;0, 0, Table1[[#This Row],[Number of Users]]-Table1[[#This Row],[Licenses Bought]])</f>
        <v>9</v>
      </c>
      <c r="P1282" s="8">
        <f>Table1[[#This Row],[Upsell $ Per Non-Paying User]] * Table1[[#This Row],[Non-Paying Users]]</f>
        <v>90</v>
      </c>
      <c r="Q1282">
        <f>IF(Table1[[#This Row],[Sales Month]]=MAX(Table1[Sales Month]),Table1[[#This Row],[Upsell $ Per Non-Paying User]]*Table1[[#This Row],[Non-Paying Users]],0)</f>
        <v>0</v>
      </c>
      <c r="R1282" t="str" cm="1">
        <f t="array" ref="R1282">_xlfn.IFS(Table1[[#This Row],[Current Upsell $]]=0," ",Table1[[#This Row],[Current Upsell $]]&gt;=400,"High",Table1[[#This Row],[Current Upsell $]]&gt;=100,"Medium",Table1[[#This Row],[Current Upsell $]]&lt;100,"Low")</f>
        <v xml:space="preserve"> </v>
      </c>
      <c r="S1282" t="str">
        <f>_xlfn.CONCAT(Table1[[#This Row],[Subscription Type]]," ",Table1[[#This Row],[Upsell Priorities ]], " ",TEXT(Table1[[#This Row],[Current Upsell $]],"$#,#"))</f>
        <v>Premium   $</v>
      </c>
      <c r="T1282">
        <f>COUNTIF(Table1[Sales Month],Table1[[#This Row],[Sales Month]])</f>
        <v>147</v>
      </c>
    </row>
    <row r="1283" spans="1:20" x14ac:dyDescent="0.2">
      <c r="A1283">
        <v>100126</v>
      </c>
      <c r="B1283" t="s">
        <v>0</v>
      </c>
      <c r="D1283" s="1"/>
      <c r="E1283" s="1"/>
      <c r="F1283">
        <v>7</v>
      </c>
      <c r="G1283">
        <v>15</v>
      </c>
      <c r="H1283" s="1">
        <v>44075</v>
      </c>
      <c r="I1283" s="1">
        <v>44378</v>
      </c>
      <c r="J1283">
        <v>10</v>
      </c>
      <c r="K1283">
        <v>0</v>
      </c>
      <c r="L1283" s="1">
        <v>44136</v>
      </c>
      <c r="M1283">
        <v>70</v>
      </c>
      <c r="N1283" s="8" cm="1">
        <f t="array" ref="N1283">_xlfn.SWITCH(Table1[[#This Row],[Subscription Type]],"Basic",10,"Premium",10,"Business",25,"Enterprise",27)</f>
        <v>10</v>
      </c>
      <c r="O1283" s="9">
        <f>IF(Table1[[#This Row],[Number of Users]]-Table1[[#This Row],[Licenses Bought]]&lt;0, 0, Table1[[#This Row],[Number of Users]]-Table1[[#This Row],[Licenses Bought]])</f>
        <v>8</v>
      </c>
      <c r="P1283" s="8">
        <f>Table1[[#This Row],[Upsell $ Per Non-Paying User]] * Table1[[#This Row],[Non-Paying Users]]</f>
        <v>80</v>
      </c>
      <c r="Q1283">
        <f>IF(Table1[[#This Row],[Sales Month]]=MAX(Table1[Sales Month]),Table1[[#This Row],[Upsell $ Per Non-Paying User]]*Table1[[#This Row],[Non-Paying Users]],0)</f>
        <v>0</v>
      </c>
      <c r="R1283" t="str" cm="1">
        <f t="array" ref="R1283">_xlfn.IFS(Table1[[#This Row],[Current Upsell $]]=0," ",Table1[[#This Row],[Current Upsell $]]&gt;=400,"High",Table1[[#This Row],[Current Upsell $]]&gt;=100,"Medium",Table1[[#This Row],[Current Upsell $]]&lt;100,"Low")</f>
        <v xml:space="preserve"> </v>
      </c>
      <c r="S1283" t="str">
        <f>_xlfn.CONCAT(Table1[[#This Row],[Subscription Type]]," ",Table1[[#This Row],[Upsell Priorities ]], " ",TEXT(Table1[[#This Row],[Current Upsell $]],"$#,#"))</f>
        <v>Premium   $</v>
      </c>
      <c r="T1283">
        <f>COUNTIF(Table1[Sales Month],Table1[[#This Row],[Sales Month]])</f>
        <v>146</v>
      </c>
    </row>
    <row r="1284" spans="1:20" x14ac:dyDescent="0.2">
      <c r="A1284">
        <v>100126</v>
      </c>
      <c r="B1284" t="s">
        <v>0</v>
      </c>
      <c r="D1284" s="1"/>
      <c r="E1284" s="1"/>
      <c r="F1284">
        <v>11</v>
      </c>
      <c r="G1284">
        <v>14</v>
      </c>
      <c r="H1284" s="1">
        <v>44075</v>
      </c>
      <c r="I1284" s="1">
        <v>44378</v>
      </c>
      <c r="J1284">
        <v>10</v>
      </c>
      <c r="K1284">
        <v>0</v>
      </c>
      <c r="L1284" s="1">
        <v>44166</v>
      </c>
      <c r="M1284">
        <v>110</v>
      </c>
      <c r="N1284" s="8" cm="1">
        <f t="array" ref="N1284">_xlfn.SWITCH(Table1[[#This Row],[Subscription Type]],"Basic",10,"Premium",10,"Business",25,"Enterprise",27)</f>
        <v>10</v>
      </c>
      <c r="O1284" s="9">
        <f>IF(Table1[[#This Row],[Number of Users]]-Table1[[#This Row],[Licenses Bought]]&lt;0, 0, Table1[[#This Row],[Number of Users]]-Table1[[#This Row],[Licenses Bought]])</f>
        <v>3</v>
      </c>
      <c r="P1284" s="8">
        <f>Table1[[#This Row],[Upsell $ Per Non-Paying User]] * Table1[[#This Row],[Non-Paying Users]]</f>
        <v>30</v>
      </c>
      <c r="Q1284">
        <f>IF(Table1[[#This Row],[Sales Month]]=MAX(Table1[Sales Month]),Table1[[#This Row],[Upsell $ Per Non-Paying User]]*Table1[[#This Row],[Non-Paying Users]],0)</f>
        <v>0</v>
      </c>
      <c r="R1284" t="str" cm="1">
        <f t="array" ref="R1284">_xlfn.IFS(Table1[[#This Row],[Current Upsell $]]=0," ",Table1[[#This Row],[Current Upsell $]]&gt;=400,"High",Table1[[#This Row],[Current Upsell $]]&gt;=100,"Medium",Table1[[#This Row],[Current Upsell $]]&lt;100,"Low")</f>
        <v xml:space="preserve"> </v>
      </c>
      <c r="S1284" t="str">
        <f>_xlfn.CONCAT(Table1[[#This Row],[Subscription Type]]," ",Table1[[#This Row],[Upsell Priorities ]], " ",TEXT(Table1[[#This Row],[Current Upsell $]],"$#,#"))</f>
        <v>Premium   $</v>
      </c>
      <c r="T1284">
        <f>COUNTIF(Table1[Sales Month],Table1[[#This Row],[Sales Month]])</f>
        <v>153</v>
      </c>
    </row>
    <row r="1285" spans="1:20" x14ac:dyDescent="0.2">
      <c r="A1285">
        <v>100126</v>
      </c>
      <c r="B1285" t="s">
        <v>0</v>
      </c>
      <c r="D1285" s="1"/>
      <c r="E1285" s="1"/>
      <c r="F1285">
        <v>11</v>
      </c>
      <c r="G1285">
        <v>15</v>
      </c>
      <c r="H1285" s="1">
        <v>44075</v>
      </c>
      <c r="I1285" s="1">
        <v>44378</v>
      </c>
      <c r="J1285">
        <v>10</v>
      </c>
      <c r="K1285">
        <v>0</v>
      </c>
      <c r="L1285" s="1">
        <v>44197</v>
      </c>
      <c r="M1285">
        <v>110</v>
      </c>
      <c r="N1285" s="8" cm="1">
        <f t="array" ref="N1285">_xlfn.SWITCH(Table1[[#This Row],[Subscription Type]],"Basic",10,"Premium",10,"Business",25,"Enterprise",27)</f>
        <v>10</v>
      </c>
      <c r="O1285" s="9">
        <f>IF(Table1[[#This Row],[Number of Users]]-Table1[[#This Row],[Licenses Bought]]&lt;0, 0, Table1[[#This Row],[Number of Users]]-Table1[[#This Row],[Licenses Bought]])</f>
        <v>4</v>
      </c>
      <c r="P1285" s="8">
        <f>Table1[[#This Row],[Upsell $ Per Non-Paying User]] * Table1[[#This Row],[Non-Paying Users]]</f>
        <v>40</v>
      </c>
      <c r="Q1285">
        <f>IF(Table1[[#This Row],[Sales Month]]=MAX(Table1[Sales Month]),Table1[[#This Row],[Upsell $ Per Non-Paying User]]*Table1[[#This Row],[Non-Paying Users]],0)</f>
        <v>0</v>
      </c>
      <c r="R1285" t="str" cm="1">
        <f t="array" ref="R1285">_xlfn.IFS(Table1[[#This Row],[Current Upsell $]]=0," ",Table1[[#This Row],[Current Upsell $]]&gt;=400,"High",Table1[[#This Row],[Current Upsell $]]&gt;=100,"Medium",Table1[[#This Row],[Current Upsell $]]&lt;100,"Low")</f>
        <v xml:space="preserve"> </v>
      </c>
      <c r="S1285" t="str">
        <f>_xlfn.CONCAT(Table1[[#This Row],[Subscription Type]]," ",Table1[[#This Row],[Upsell Priorities ]], " ",TEXT(Table1[[#This Row],[Current Upsell $]],"$#,#"))</f>
        <v>Premium   $</v>
      </c>
      <c r="T1285">
        <f>COUNTIF(Table1[Sales Month],Table1[[#This Row],[Sales Month]])</f>
        <v>158</v>
      </c>
    </row>
    <row r="1286" spans="1:20" x14ac:dyDescent="0.2">
      <c r="A1286">
        <v>100126</v>
      </c>
      <c r="B1286" t="s">
        <v>0</v>
      </c>
      <c r="D1286" s="1"/>
      <c r="E1286" s="1"/>
      <c r="F1286">
        <v>11</v>
      </c>
      <c r="G1286">
        <v>14</v>
      </c>
      <c r="H1286" s="1">
        <v>44075</v>
      </c>
      <c r="I1286" s="1">
        <v>44378</v>
      </c>
      <c r="J1286">
        <v>10</v>
      </c>
      <c r="K1286">
        <v>0</v>
      </c>
      <c r="L1286" s="1">
        <v>44228</v>
      </c>
      <c r="M1286">
        <v>110</v>
      </c>
      <c r="N1286" s="8" cm="1">
        <f t="array" ref="N1286">_xlfn.SWITCH(Table1[[#This Row],[Subscription Type]],"Basic",10,"Premium",10,"Business",25,"Enterprise",27)</f>
        <v>10</v>
      </c>
      <c r="O1286" s="9">
        <f>IF(Table1[[#This Row],[Number of Users]]-Table1[[#This Row],[Licenses Bought]]&lt;0, 0, Table1[[#This Row],[Number of Users]]-Table1[[#This Row],[Licenses Bought]])</f>
        <v>3</v>
      </c>
      <c r="P1286" s="8">
        <f>Table1[[#This Row],[Upsell $ Per Non-Paying User]] * Table1[[#This Row],[Non-Paying Users]]</f>
        <v>30</v>
      </c>
      <c r="Q1286">
        <f>IF(Table1[[#This Row],[Sales Month]]=MAX(Table1[Sales Month]),Table1[[#This Row],[Upsell $ Per Non-Paying User]]*Table1[[#This Row],[Non-Paying Users]],0)</f>
        <v>0</v>
      </c>
      <c r="R1286" t="str" cm="1">
        <f t="array" ref="R1286">_xlfn.IFS(Table1[[#This Row],[Current Upsell $]]=0," ",Table1[[#This Row],[Current Upsell $]]&gt;=400,"High",Table1[[#This Row],[Current Upsell $]]&gt;=100,"Medium",Table1[[#This Row],[Current Upsell $]]&lt;100,"Low")</f>
        <v xml:space="preserve"> </v>
      </c>
      <c r="S1286" t="str">
        <f>_xlfn.CONCAT(Table1[[#This Row],[Subscription Type]]," ",Table1[[#This Row],[Upsell Priorities ]], " ",TEXT(Table1[[#This Row],[Current Upsell $]],"$#,#"))</f>
        <v>Premium   $</v>
      </c>
      <c r="T1286">
        <f>COUNTIF(Table1[Sales Month],Table1[[#This Row],[Sales Month]])</f>
        <v>175</v>
      </c>
    </row>
    <row r="1287" spans="1:20" x14ac:dyDescent="0.2">
      <c r="A1287">
        <v>100126</v>
      </c>
      <c r="B1287" t="s">
        <v>0</v>
      </c>
      <c r="D1287" s="1"/>
      <c r="E1287" s="1"/>
      <c r="F1287">
        <v>11</v>
      </c>
      <c r="G1287">
        <v>14</v>
      </c>
      <c r="H1287" s="1">
        <v>44075</v>
      </c>
      <c r="I1287" s="1">
        <v>44378</v>
      </c>
      <c r="J1287">
        <v>10</v>
      </c>
      <c r="K1287">
        <v>0</v>
      </c>
      <c r="L1287" s="1">
        <v>44256</v>
      </c>
      <c r="M1287">
        <v>110</v>
      </c>
      <c r="N1287" s="8" cm="1">
        <f t="array" ref="N1287">_xlfn.SWITCH(Table1[[#This Row],[Subscription Type]],"Basic",10,"Premium",10,"Business",25,"Enterprise",27)</f>
        <v>10</v>
      </c>
      <c r="O1287" s="9">
        <f>IF(Table1[[#This Row],[Number of Users]]-Table1[[#This Row],[Licenses Bought]]&lt;0, 0, Table1[[#This Row],[Number of Users]]-Table1[[#This Row],[Licenses Bought]])</f>
        <v>3</v>
      </c>
      <c r="P1287" s="8">
        <f>Table1[[#This Row],[Upsell $ Per Non-Paying User]] * Table1[[#This Row],[Non-Paying Users]]</f>
        <v>30</v>
      </c>
      <c r="Q1287">
        <f>IF(Table1[[#This Row],[Sales Month]]=MAX(Table1[Sales Month]),Table1[[#This Row],[Upsell $ Per Non-Paying User]]*Table1[[#This Row],[Non-Paying Users]],0)</f>
        <v>0</v>
      </c>
      <c r="R1287" t="str" cm="1">
        <f t="array" ref="R1287">_xlfn.IFS(Table1[[#This Row],[Current Upsell $]]=0," ",Table1[[#This Row],[Current Upsell $]]&gt;=400,"High",Table1[[#This Row],[Current Upsell $]]&gt;=100,"Medium",Table1[[#This Row],[Current Upsell $]]&lt;100,"Low")</f>
        <v xml:space="preserve"> </v>
      </c>
      <c r="S1287" t="str">
        <f>_xlfn.CONCAT(Table1[[#This Row],[Subscription Type]]," ",Table1[[#This Row],[Upsell Priorities ]], " ",TEXT(Table1[[#This Row],[Current Upsell $]],"$#,#"))</f>
        <v>Premium   $</v>
      </c>
      <c r="T1287">
        <f>COUNTIF(Table1[Sales Month],Table1[[#This Row],[Sales Month]])</f>
        <v>194</v>
      </c>
    </row>
    <row r="1288" spans="1:20" x14ac:dyDescent="0.2">
      <c r="A1288">
        <v>100126</v>
      </c>
      <c r="B1288" t="s">
        <v>0</v>
      </c>
      <c r="D1288" s="1"/>
      <c r="E1288" s="1"/>
      <c r="F1288">
        <v>11</v>
      </c>
      <c r="G1288">
        <v>13</v>
      </c>
      <c r="H1288" s="1">
        <v>44075</v>
      </c>
      <c r="I1288" s="1">
        <v>44378</v>
      </c>
      <c r="J1288">
        <v>10</v>
      </c>
      <c r="K1288">
        <v>0</v>
      </c>
      <c r="L1288" s="1">
        <v>44287</v>
      </c>
      <c r="M1288">
        <v>110</v>
      </c>
      <c r="N1288" s="8" cm="1">
        <f t="array" ref="N1288">_xlfn.SWITCH(Table1[[#This Row],[Subscription Type]],"Basic",10,"Premium",10,"Business",25,"Enterprise",27)</f>
        <v>10</v>
      </c>
      <c r="O1288" s="9">
        <f>IF(Table1[[#This Row],[Number of Users]]-Table1[[#This Row],[Licenses Bought]]&lt;0, 0, Table1[[#This Row],[Number of Users]]-Table1[[#This Row],[Licenses Bought]])</f>
        <v>2</v>
      </c>
      <c r="P1288" s="8">
        <f>Table1[[#This Row],[Upsell $ Per Non-Paying User]] * Table1[[#This Row],[Non-Paying Users]]</f>
        <v>20</v>
      </c>
      <c r="Q1288">
        <f>IF(Table1[[#This Row],[Sales Month]]=MAX(Table1[Sales Month]),Table1[[#This Row],[Upsell $ Per Non-Paying User]]*Table1[[#This Row],[Non-Paying Users]],0)</f>
        <v>0</v>
      </c>
      <c r="R1288" t="str" cm="1">
        <f t="array" ref="R1288">_xlfn.IFS(Table1[[#This Row],[Current Upsell $]]=0," ",Table1[[#This Row],[Current Upsell $]]&gt;=400,"High",Table1[[#This Row],[Current Upsell $]]&gt;=100,"Medium",Table1[[#This Row],[Current Upsell $]]&lt;100,"Low")</f>
        <v xml:space="preserve"> </v>
      </c>
      <c r="S1288" t="str">
        <f>_xlfn.CONCAT(Table1[[#This Row],[Subscription Type]]," ",Table1[[#This Row],[Upsell Priorities ]], " ",TEXT(Table1[[#This Row],[Current Upsell $]],"$#,#"))</f>
        <v>Premium   $</v>
      </c>
      <c r="T1288">
        <f>COUNTIF(Table1[Sales Month],Table1[[#This Row],[Sales Month]])</f>
        <v>208</v>
      </c>
    </row>
    <row r="1289" spans="1:20" x14ac:dyDescent="0.2">
      <c r="A1289">
        <v>100126</v>
      </c>
      <c r="B1289" t="s">
        <v>0</v>
      </c>
      <c r="D1289" s="1"/>
      <c r="E1289" s="1"/>
      <c r="F1289">
        <v>11</v>
      </c>
      <c r="G1289">
        <v>13</v>
      </c>
      <c r="H1289" s="1">
        <v>44075</v>
      </c>
      <c r="I1289" s="1">
        <v>44378</v>
      </c>
      <c r="J1289">
        <v>10</v>
      </c>
      <c r="K1289">
        <v>0</v>
      </c>
      <c r="L1289" s="1">
        <v>44317</v>
      </c>
      <c r="M1289">
        <v>110</v>
      </c>
      <c r="N1289" s="8" cm="1">
        <f t="array" ref="N1289">_xlfn.SWITCH(Table1[[#This Row],[Subscription Type]],"Basic",10,"Premium",10,"Business",25,"Enterprise",27)</f>
        <v>10</v>
      </c>
      <c r="O1289" s="9">
        <f>IF(Table1[[#This Row],[Number of Users]]-Table1[[#This Row],[Licenses Bought]]&lt;0, 0, Table1[[#This Row],[Number of Users]]-Table1[[#This Row],[Licenses Bought]])</f>
        <v>2</v>
      </c>
      <c r="P1289" s="8">
        <f>Table1[[#This Row],[Upsell $ Per Non-Paying User]] * Table1[[#This Row],[Non-Paying Users]]</f>
        <v>20</v>
      </c>
      <c r="Q1289">
        <f>IF(Table1[[#This Row],[Sales Month]]=MAX(Table1[Sales Month]),Table1[[#This Row],[Upsell $ Per Non-Paying User]]*Table1[[#This Row],[Non-Paying Users]],0)</f>
        <v>0</v>
      </c>
      <c r="R1289" t="str" cm="1">
        <f t="array" ref="R1289">_xlfn.IFS(Table1[[#This Row],[Current Upsell $]]=0," ",Table1[[#This Row],[Current Upsell $]]&gt;=400,"High",Table1[[#This Row],[Current Upsell $]]&gt;=100,"Medium",Table1[[#This Row],[Current Upsell $]]&lt;100,"Low")</f>
        <v xml:space="preserve"> </v>
      </c>
      <c r="S1289" t="str">
        <f>_xlfn.CONCAT(Table1[[#This Row],[Subscription Type]]," ",Table1[[#This Row],[Upsell Priorities ]], " ",TEXT(Table1[[#This Row],[Current Upsell $]],"$#,#"))</f>
        <v>Premium   $</v>
      </c>
      <c r="T1289">
        <f>COUNTIF(Table1[Sales Month],Table1[[#This Row],[Sales Month]])</f>
        <v>249</v>
      </c>
    </row>
    <row r="1290" spans="1:20" x14ac:dyDescent="0.2">
      <c r="A1290">
        <v>100126</v>
      </c>
      <c r="B1290" t="s">
        <v>0</v>
      </c>
      <c r="D1290" s="1"/>
      <c r="E1290" s="1"/>
      <c r="F1290">
        <v>11</v>
      </c>
      <c r="G1290">
        <v>13</v>
      </c>
      <c r="H1290" s="1">
        <v>44075</v>
      </c>
      <c r="I1290" s="1">
        <v>44378</v>
      </c>
      <c r="J1290">
        <v>10</v>
      </c>
      <c r="K1290">
        <v>0</v>
      </c>
      <c r="L1290" s="1">
        <v>44348</v>
      </c>
      <c r="M1290">
        <v>110</v>
      </c>
      <c r="N1290" s="8" cm="1">
        <f t="array" ref="N1290">_xlfn.SWITCH(Table1[[#This Row],[Subscription Type]],"Basic",10,"Premium",10,"Business",25,"Enterprise",27)</f>
        <v>10</v>
      </c>
      <c r="O1290" s="9">
        <f>IF(Table1[[#This Row],[Number of Users]]-Table1[[#This Row],[Licenses Bought]]&lt;0, 0, Table1[[#This Row],[Number of Users]]-Table1[[#This Row],[Licenses Bought]])</f>
        <v>2</v>
      </c>
      <c r="P1290" s="8">
        <f>Table1[[#This Row],[Upsell $ Per Non-Paying User]] * Table1[[#This Row],[Non-Paying Users]]</f>
        <v>20</v>
      </c>
      <c r="Q1290">
        <f>IF(Table1[[#This Row],[Sales Month]]=MAX(Table1[Sales Month]),Table1[[#This Row],[Upsell $ Per Non-Paying User]]*Table1[[#This Row],[Non-Paying Users]],0)</f>
        <v>20</v>
      </c>
      <c r="R1290" t="str" cm="1">
        <f t="array" ref="R1290">_xlfn.IFS(Table1[[#This Row],[Current Upsell $]]=0," ",Table1[[#This Row],[Current Upsell $]]&gt;=400,"High",Table1[[#This Row],[Current Upsell $]]&gt;=100,"Medium",Table1[[#This Row],[Current Upsell $]]&lt;100,"Low")</f>
        <v>Low</v>
      </c>
      <c r="S1290" t="str">
        <f>_xlfn.CONCAT(Table1[[#This Row],[Subscription Type]]," ",Table1[[#This Row],[Upsell Priorities ]], " ",TEXT(Table1[[#This Row],[Current Upsell $]],"$#,#"))</f>
        <v>Premium Low $20</v>
      </c>
      <c r="T1290">
        <f>COUNTIF(Table1[Sales Month],Table1[[#This Row],[Sales Month]])</f>
        <v>307</v>
      </c>
    </row>
    <row r="1291" spans="1:20" x14ac:dyDescent="0.2">
      <c r="A1291">
        <v>100127</v>
      </c>
      <c r="B1291" t="s">
        <v>3</v>
      </c>
      <c r="D1291" s="1"/>
      <c r="E1291" s="1"/>
      <c r="F1291">
        <v>0</v>
      </c>
      <c r="G1291">
        <v>13</v>
      </c>
      <c r="H1291" s="1">
        <v>44075</v>
      </c>
      <c r="I1291" s="1">
        <v>44378</v>
      </c>
      <c r="J1291">
        <v>10</v>
      </c>
      <c r="K1291">
        <v>0</v>
      </c>
      <c r="L1291" s="1">
        <v>44075</v>
      </c>
      <c r="M1291">
        <v>0</v>
      </c>
      <c r="N1291" s="8" cm="1">
        <f t="array" ref="N1291">_xlfn.SWITCH(Table1[[#This Row],[Subscription Type]],"Basic",10,"Premium",10,"Business",25,"Enterprise",27)</f>
        <v>10</v>
      </c>
      <c r="O1291" s="9">
        <f>IF(Table1[[#This Row],[Number of Users]]-Table1[[#This Row],[Licenses Bought]]&lt;0, 0, Table1[[#This Row],[Number of Users]]-Table1[[#This Row],[Licenses Bought]])</f>
        <v>13</v>
      </c>
      <c r="P1291" s="8">
        <f>Table1[[#This Row],[Upsell $ Per Non-Paying User]] * Table1[[#This Row],[Non-Paying Users]]</f>
        <v>130</v>
      </c>
      <c r="Q1291">
        <f>IF(Table1[[#This Row],[Sales Month]]=MAX(Table1[Sales Month]),Table1[[#This Row],[Upsell $ Per Non-Paying User]]*Table1[[#This Row],[Non-Paying Users]],0)</f>
        <v>0</v>
      </c>
      <c r="R1291" t="str" cm="1">
        <f t="array" ref="R1291">_xlfn.IFS(Table1[[#This Row],[Current Upsell $]]=0," ",Table1[[#This Row],[Current Upsell $]]&gt;=400,"High",Table1[[#This Row],[Current Upsell $]]&gt;=100,"Medium",Table1[[#This Row],[Current Upsell $]]&lt;100,"Low")</f>
        <v xml:space="preserve"> </v>
      </c>
      <c r="S1291" t="str">
        <f>_xlfn.CONCAT(Table1[[#This Row],[Subscription Type]]," ",Table1[[#This Row],[Upsell Priorities ]], " ",TEXT(Table1[[#This Row],[Current Upsell $]],"$#,#"))</f>
        <v>Basic   $</v>
      </c>
      <c r="T1291">
        <f>COUNTIF(Table1[Sales Month],Table1[[#This Row],[Sales Month]])</f>
        <v>137</v>
      </c>
    </row>
    <row r="1292" spans="1:20" x14ac:dyDescent="0.2">
      <c r="A1292">
        <v>100127</v>
      </c>
      <c r="B1292" t="s">
        <v>0</v>
      </c>
      <c r="D1292" s="1"/>
      <c r="E1292" s="1"/>
      <c r="F1292">
        <v>3</v>
      </c>
      <c r="G1292">
        <v>11</v>
      </c>
      <c r="H1292" s="1">
        <v>44075</v>
      </c>
      <c r="I1292" s="1">
        <v>44378</v>
      </c>
      <c r="J1292">
        <v>10</v>
      </c>
      <c r="K1292">
        <v>0</v>
      </c>
      <c r="L1292" s="1">
        <v>44105</v>
      </c>
      <c r="M1292">
        <v>30</v>
      </c>
      <c r="N1292" s="8" cm="1">
        <f t="array" ref="N1292">_xlfn.SWITCH(Table1[[#This Row],[Subscription Type]],"Basic",10,"Premium",10,"Business",25,"Enterprise",27)</f>
        <v>10</v>
      </c>
      <c r="O1292" s="9">
        <f>IF(Table1[[#This Row],[Number of Users]]-Table1[[#This Row],[Licenses Bought]]&lt;0, 0, Table1[[#This Row],[Number of Users]]-Table1[[#This Row],[Licenses Bought]])</f>
        <v>8</v>
      </c>
      <c r="P1292" s="8">
        <f>Table1[[#This Row],[Upsell $ Per Non-Paying User]] * Table1[[#This Row],[Non-Paying Users]]</f>
        <v>80</v>
      </c>
      <c r="Q1292">
        <f>IF(Table1[[#This Row],[Sales Month]]=MAX(Table1[Sales Month]),Table1[[#This Row],[Upsell $ Per Non-Paying User]]*Table1[[#This Row],[Non-Paying Users]],0)</f>
        <v>0</v>
      </c>
      <c r="R1292" t="str" cm="1">
        <f t="array" ref="R1292">_xlfn.IFS(Table1[[#This Row],[Current Upsell $]]=0," ",Table1[[#This Row],[Current Upsell $]]&gt;=400,"High",Table1[[#This Row],[Current Upsell $]]&gt;=100,"Medium",Table1[[#This Row],[Current Upsell $]]&lt;100,"Low")</f>
        <v xml:space="preserve"> </v>
      </c>
      <c r="S1292" t="str">
        <f>_xlfn.CONCAT(Table1[[#This Row],[Subscription Type]]," ",Table1[[#This Row],[Upsell Priorities ]], " ",TEXT(Table1[[#This Row],[Current Upsell $]],"$#,#"))</f>
        <v>Premium   $</v>
      </c>
      <c r="T1292">
        <f>COUNTIF(Table1[Sales Month],Table1[[#This Row],[Sales Month]])</f>
        <v>147</v>
      </c>
    </row>
    <row r="1293" spans="1:20" x14ac:dyDescent="0.2">
      <c r="A1293">
        <v>100127</v>
      </c>
      <c r="B1293" t="s">
        <v>0</v>
      </c>
      <c r="D1293" s="1"/>
      <c r="E1293" s="1"/>
      <c r="F1293">
        <v>10</v>
      </c>
      <c r="G1293">
        <v>14</v>
      </c>
      <c r="H1293" s="1">
        <v>44075</v>
      </c>
      <c r="I1293" s="1">
        <v>44378</v>
      </c>
      <c r="J1293">
        <v>10</v>
      </c>
      <c r="K1293">
        <v>0</v>
      </c>
      <c r="L1293" s="1">
        <v>44136</v>
      </c>
      <c r="M1293">
        <v>100</v>
      </c>
      <c r="N1293" s="8" cm="1">
        <f t="array" ref="N1293">_xlfn.SWITCH(Table1[[#This Row],[Subscription Type]],"Basic",10,"Premium",10,"Business",25,"Enterprise",27)</f>
        <v>10</v>
      </c>
      <c r="O1293" s="9">
        <f>IF(Table1[[#This Row],[Number of Users]]-Table1[[#This Row],[Licenses Bought]]&lt;0, 0, Table1[[#This Row],[Number of Users]]-Table1[[#This Row],[Licenses Bought]])</f>
        <v>4</v>
      </c>
      <c r="P1293" s="8">
        <f>Table1[[#This Row],[Upsell $ Per Non-Paying User]] * Table1[[#This Row],[Non-Paying Users]]</f>
        <v>40</v>
      </c>
      <c r="Q1293">
        <f>IF(Table1[[#This Row],[Sales Month]]=MAX(Table1[Sales Month]),Table1[[#This Row],[Upsell $ Per Non-Paying User]]*Table1[[#This Row],[Non-Paying Users]],0)</f>
        <v>0</v>
      </c>
      <c r="R1293" t="str" cm="1">
        <f t="array" ref="R1293">_xlfn.IFS(Table1[[#This Row],[Current Upsell $]]=0," ",Table1[[#This Row],[Current Upsell $]]&gt;=400,"High",Table1[[#This Row],[Current Upsell $]]&gt;=100,"Medium",Table1[[#This Row],[Current Upsell $]]&lt;100,"Low")</f>
        <v xml:space="preserve"> </v>
      </c>
      <c r="S1293" t="str">
        <f>_xlfn.CONCAT(Table1[[#This Row],[Subscription Type]]," ",Table1[[#This Row],[Upsell Priorities ]], " ",TEXT(Table1[[#This Row],[Current Upsell $]],"$#,#"))</f>
        <v>Premium   $</v>
      </c>
      <c r="T1293">
        <f>COUNTIF(Table1[Sales Month],Table1[[#This Row],[Sales Month]])</f>
        <v>146</v>
      </c>
    </row>
    <row r="1294" spans="1:20" x14ac:dyDescent="0.2">
      <c r="A1294">
        <v>100127</v>
      </c>
      <c r="B1294" t="s">
        <v>0</v>
      </c>
      <c r="D1294" s="1"/>
      <c r="E1294" s="1"/>
      <c r="F1294">
        <v>8</v>
      </c>
      <c r="G1294">
        <v>12</v>
      </c>
      <c r="H1294" s="1">
        <v>44075</v>
      </c>
      <c r="I1294" s="1">
        <v>44378</v>
      </c>
      <c r="J1294">
        <v>10</v>
      </c>
      <c r="K1294">
        <v>0</v>
      </c>
      <c r="L1294" s="1">
        <v>44166</v>
      </c>
      <c r="M1294">
        <v>80</v>
      </c>
      <c r="N1294" s="8" cm="1">
        <f t="array" ref="N1294">_xlfn.SWITCH(Table1[[#This Row],[Subscription Type]],"Basic",10,"Premium",10,"Business",25,"Enterprise",27)</f>
        <v>10</v>
      </c>
      <c r="O1294" s="9">
        <f>IF(Table1[[#This Row],[Number of Users]]-Table1[[#This Row],[Licenses Bought]]&lt;0, 0, Table1[[#This Row],[Number of Users]]-Table1[[#This Row],[Licenses Bought]])</f>
        <v>4</v>
      </c>
      <c r="P1294" s="8">
        <f>Table1[[#This Row],[Upsell $ Per Non-Paying User]] * Table1[[#This Row],[Non-Paying Users]]</f>
        <v>40</v>
      </c>
      <c r="Q1294">
        <f>IF(Table1[[#This Row],[Sales Month]]=MAX(Table1[Sales Month]),Table1[[#This Row],[Upsell $ Per Non-Paying User]]*Table1[[#This Row],[Non-Paying Users]],0)</f>
        <v>0</v>
      </c>
      <c r="R1294" t="str" cm="1">
        <f t="array" ref="R1294">_xlfn.IFS(Table1[[#This Row],[Current Upsell $]]=0," ",Table1[[#This Row],[Current Upsell $]]&gt;=400,"High",Table1[[#This Row],[Current Upsell $]]&gt;=100,"Medium",Table1[[#This Row],[Current Upsell $]]&lt;100,"Low")</f>
        <v xml:space="preserve"> </v>
      </c>
      <c r="S1294" t="str">
        <f>_xlfn.CONCAT(Table1[[#This Row],[Subscription Type]]," ",Table1[[#This Row],[Upsell Priorities ]], " ",TEXT(Table1[[#This Row],[Current Upsell $]],"$#,#"))</f>
        <v>Premium   $</v>
      </c>
      <c r="T1294">
        <f>COUNTIF(Table1[Sales Month],Table1[[#This Row],[Sales Month]])</f>
        <v>153</v>
      </c>
    </row>
    <row r="1295" spans="1:20" x14ac:dyDescent="0.2">
      <c r="A1295">
        <v>100127</v>
      </c>
      <c r="B1295" t="s">
        <v>0</v>
      </c>
      <c r="D1295" s="1"/>
      <c r="E1295" s="1"/>
      <c r="F1295">
        <v>10</v>
      </c>
      <c r="G1295">
        <v>11</v>
      </c>
      <c r="H1295" s="1">
        <v>44075</v>
      </c>
      <c r="I1295" s="1">
        <v>44378</v>
      </c>
      <c r="J1295">
        <v>10</v>
      </c>
      <c r="K1295">
        <v>0</v>
      </c>
      <c r="L1295" s="1">
        <v>44197</v>
      </c>
      <c r="M1295">
        <v>100</v>
      </c>
      <c r="N1295" s="8" cm="1">
        <f t="array" ref="N1295">_xlfn.SWITCH(Table1[[#This Row],[Subscription Type]],"Basic",10,"Premium",10,"Business",25,"Enterprise",27)</f>
        <v>10</v>
      </c>
      <c r="O1295" s="9">
        <f>IF(Table1[[#This Row],[Number of Users]]-Table1[[#This Row],[Licenses Bought]]&lt;0, 0, Table1[[#This Row],[Number of Users]]-Table1[[#This Row],[Licenses Bought]])</f>
        <v>1</v>
      </c>
      <c r="P1295" s="8">
        <f>Table1[[#This Row],[Upsell $ Per Non-Paying User]] * Table1[[#This Row],[Non-Paying Users]]</f>
        <v>10</v>
      </c>
      <c r="Q1295">
        <f>IF(Table1[[#This Row],[Sales Month]]=MAX(Table1[Sales Month]),Table1[[#This Row],[Upsell $ Per Non-Paying User]]*Table1[[#This Row],[Non-Paying Users]],0)</f>
        <v>0</v>
      </c>
      <c r="R1295" t="str" cm="1">
        <f t="array" ref="R1295">_xlfn.IFS(Table1[[#This Row],[Current Upsell $]]=0," ",Table1[[#This Row],[Current Upsell $]]&gt;=400,"High",Table1[[#This Row],[Current Upsell $]]&gt;=100,"Medium",Table1[[#This Row],[Current Upsell $]]&lt;100,"Low")</f>
        <v xml:space="preserve"> </v>
      </c>
      <c r="S1295" t="str">
        <f>_xlfn.CONCAT(Table1[[#This Row],[Subscription Type]]," ",Table1[[#This Row],[Upsell Priorities ]], " ",TEXT(Table1[[#This Row],[Current Upsell $]],"$#,#"))</f>
        <v>Premium   $</v>
      </c>
      <c r="T1295">
        <f>COUNTIF(Table1[Sales Month],Table1[[#This Row],[Sales Month]])</f>
        <v>158</v>
      </c>
    </row>
    <row r="1296" spans="1:20" x14ac:dyDescent="0.2">
      <c r="A1296">
        <v>100127</v>
      </c>
      <c r="B1296" t="s">
        <v>0</v>
      </c>
      <c r="D1296" s="1"/>
      <c r="E1296" s="1"/>
      <c r="F1296">
        <v>10</v>
      </c>
      <c r="G1296">
        <v>10</v>
      </c>
      <c r="H1296" s="1">
        <v>44075</v>
      </c>
      <c r="I1296" s="1">
        <v>44378</v>
      </c>
      <c r="J1296">
        <v>10</v>
      </c>
      <c r="K1296">
        <v>0</v>
      </c>
      <c r="L1296" s="1">
        <v>44228</v>
      </c>
      <c r="M1296">
        <v>100</v>
      </c>
      <c r="N1296" s="8" cm="1">
        <f t="array" ref="N1296">_xlfn.SWITCH(Table1[[#This Row],[Subscription Type]],"Basic",10,"Premium",10,"Business",25,"Enterprise",27)</f>
        <v>10</v>
      </c>
      <c r="O1296" s="9">
        <f>IF(Table1[[#This Row],[Number of Users]]-Table1[[#This Row],[Licenses Bought]]&lt;0, 0, Table1[[#This Row],[Number of Users]]-Table1[[#This Row],[Licenses Bought]])</f>
        <v>0</v>
      </c>
      <c r="P1296" s="8">
        <f>Table1[[#This Row],[Upsell $ Per Non-Paying User]] * Table1[[#This Row],[Non-Paying Users]]</f>
        <v>0</v>
      </c>
      <c r="Q1296">
        <f>IF(Table1[[#This Row],[Sales Month]]=MAX(Table1[Sales Month]),Table1[[#This Row],[Upsell $ Per Non-Paying User]]*Table1[[#This Row],[Non-Paying Users]],0)</f>
        <v>0</v>
      </c>
      <c r="R1296" t="str" cm="1">
        <f t="array" ref="R1296">_xlfn.IFS(Table1[[#This Row],[Current Upsell $]]=0," ",Table1[[#This Row],[Current Upsell $]]&gt;=400,"High",Table1[[#This Row],[Current Upsell $]]&gt;=100,"Medium",Table1[[#This Row],[Current Upsell $]]&lt;100,"Low")</f>
        <v xml:space="preserve"> </v>
      </c>
      <c r="S1296" t="str">
        <f>_xlfn.CONCAT(Table1[[#This Row],[Subscription Type]]," ",Table1[[#This Row],[Upsell Priorities ]], " ",TEXT(Table1[[#This Row],[Current Upsell $]],"$#,#"))</f>
        <v>Premium   $</v>
      </c>
      <c r="T1296">
        <f>COUNTIF(Table1[Sales Month],Table1[[#This Row],[Sales Month]])</f>
        <v>175</v>
      </c>
    </row>
    <row r="1297" spans="1:20" x14ac:dyDescent="0.2">
      <c r="A1297">
        <v>100127</v>
      </c>
      <c r="B1297" t="s">
        <v>0</v>
      </c>
      <c r="D1297" s="1"/>
      <c r="E1297" s="1"/>
      <c r="F1297">
        <v>10</v>
      </c>
      <c r="G1297">
        <v>12</v>
      </c>
      <c r="H1297" s="1">
        <v>44075</v>
      </c>
      <c r="I1297" s="1">
        <v>44378</v>
      </c>
      <c r="J1297">
        <v>10</v>
      </c>
      <c r="K1297">
        <v>0</v>
      </c>
      <c r="L1297" s="1">
        <v>44256</v>
      </c>
      <c r="M1297">
        <v>100</v>
      </c>
      <c r="N1297" s="8" cm="1">
        <f t="array" ref="N1297">_xlfn.SWITCH(Table1[[#This Row],[Subscription Type]],"Basic",10,"Premium",10,"Business",25,"Enterprise",27)</f>
        <v>10</v>
      </c>
      <c r="O1297" s="9">
        <f>IF(Table1[[#This Row],[Number of Users]]-Table1[[#This Row],[Licenses Bought]]&lt;0, 0, Table1[[#This Row],[Number of Users]]-Table1[[#This Row],[Licenses Bought]])</f>
        <v>2</v>
      </c>
      <c r="P1297" s="8">
        <f>Table1[[#This Row],[Upsell $ Per Non-Paying User]] * Table1[[#This Row],[Non-Paying Users]]</f>
        <v>20</v>
      </c>
      <c r="Q1297">
        <f>IF(Table1[[#This Row],[Sales Month]]=MAX(Table1[Sales Month]),Table1[[#This Row],[Upsell $ Per Non-Paying User]]*Table1[[#This Row],[Non-Paying Users]],0)</f>
        <v>0</v>
      </c>
      <c r="R1297" t="str" cm="1">
        <f t="array" ref="R1297">_xlfn.IFS(Table1[[#This Row],[Current Upsell $]]=0," ",Table1[[#This Row],[Current Upsell $]]&gt;=400,"High",Table1[[#This Row],[Current Upsell $]]&gt;=100,"Medium",Table1[[#This Row],[Current Upsell $]]&lt;100,"Low")</f>
        <v xml:space="preserve"> </v>
      </c>
      <c r="S1297" t="str">
        <f>_xlfn.CONCAT(Table1[[#This Row],[Subscription Type]]," ",Table1[[#This Row],[Upsell Priorities ]], " ",TEXT(Table1[[#This Row],[Current Upsell $]],"$#,#"))</f>
        <v>Premium   $</v>
      </c>
      <c r="T1297">
        <f>COUNTIF(Table1[Sales Month],Table1[[#This Row],[Sales Month]])</f>
        <v>194</v>
      </c>
    </row>
    <row r="1298" spans="1:20" x14ac:dyDescent="0.2">
      <c r="A1298">
        <v>100127</v>
      </c>
      <c r="B1298" t="s">
        <v>0</v>
      </c>
      <c r="D1298" s="1"/>
      <c r="E1298" s="1"/>
      <c r="F1298">
        <v>10</v>
      </c>
      <c r="G1298">
        <v>15</v>
      </c>
      <c r="H1298" s="1">
        <v>44075</v>
      </c>
      <c r="I1298" s="1">
        <v>44378</v>
      </c>
      <c r="J1298">
        <v>10</v>
      </c>
      <c r="K1298">
        <v>0</v>
      </c>
      <c r="L1298" s="1">
        <v>44287</v>
      </c>
      <c r="M1298">
        <v>100</v>
      </c>
      <c r="N1298" s="8" cm="1">
        <f t="array" ref="N1298">_xlfn.SWITCH(Table1[[#This Row],[Subscription Type]],"Basic",10,"Premium",10,"Business",25,"Enterprise",27)</f>
        <v>10</v>
      </c>
      <c r="O1298" s="9">
        <f>IF(Table1[[#This Row],[Number of Users]]-Table1[[#This Row],[Licenses Bought]]&lt;0, 0, Table1[[#This Row],[Number of Users]]-Table1[[#This Row],[Licenses Bought]])</f>
        <v>5</v>
      </c>
      <c r="P1298" s="8">
        <f>Table1[[#This Row],[Upsell $ Per Non-Paying User]] * Table1[[#This Row],[Non-Paying Users]]</f>
        <v>50</v>
      </c>
      <c r="Q1298">
        <f>IF(Table1[[#This Row],[Sales Month]]=MAX(Table1[Sales Month]),Table1[[#This Row],[Upsell $ Per Non-Paying User]]*Table1[[#This Row],[Non-Paying Users]],0)</f>
        <v>0</v>
      </c>
      <c r="R1298" t="str" cm="1">
        <f t="array" ref="R1298">_xlfn.IFS(Table1[[#This Row],[Current Upsell $]]=0," ",Table1[[#This Row],[Current Upsell $]]&gt;=400,"High",Table1[[#This Row],[Current Upsell $]]&gt;=100,"Medium",Table1[[#This Row],[Current Upsell $]]&lt;100,"Low")</f>
        <v xml:space="preserve"> </v>
      </c>
      <c r="S1298" t="str">
        <f>_xlfn.CONCAT(Table1[[#This Row],[Subscription Type]]," ",Table1[[#This Row],[Upsell Priorities ]], " ",TEXT(Table1[[#This Row],[Current Upsell $]],"$#,#"))</f>
        <v>Premium   $</v>
      </c>
      <c r="T1298">
        <f>COUNTIF(Table1[Sales Month],Table1[[#This Row],[Sales Month]])</f>
        <v>208</v>
      </c>
    </row>
    <row r="1299" spans="1:20" x14ac:dyDescent="0.2">
      <c r="A1299">
        <v>100127</v>
      </c>
      <c r="B1299" t="s">
        <v>0</v>
      </c>
      <c r="D1299" s="1"/>
      <c r="E1299" s="1"/>
      <c r="F1299">
        <v>10</v>
      </c>
      <c r="G1299">
        <v>10</v>
      </c>
      <c r="H1299" s="1">
        <v>44075</v>
      </c>
      <c r="I1299" s="1">
        <v>44378</v>
      </c>
      <c r="J1299">
        <v>10</v>
      </c>
      <c r="K1299">
        <v>0</v>
      </c>
      <c r="L1299" s="1">
        <v>44317</v>
      </c>
      <c r="M1299">
        <v>100</v>
      </c>
      <c r="N1299" s="8" cm="1">
        <f t="array" ref="N1299">_xlfn.SWITCH(Table1[[#This Row],[Subscription Type]],"Basic",10,"Premium",10,"Business",25,"Enterprise",27)</f>
        <v>10</v>
      </c>
      <c r="O1299" s="9">
        <f>IF(Table1[[#This Row],[Number of Users]]-Table1[[#This Row],[Licenses Bought]]&lt;0, 0, Table1[[#This Row],[Number of Users]]-Table1[[#This Row],[Licenses Bought]])</f>
        <v>0</v>
      </c>
      <c r="P1299" s="8">
        <f>Table1[[#This Row],[Upsell $ Per Non-Paying User]] * Table1[[#This Row],[Non-Paying Users]]</f>
        <v>0</v>
      </c>
      <c r="Q1299">
        <f>IF(Table1[[#This Row],[Sales Month]]=MAX(Table1[Sales Month]),Table1[[#This Row],[Upsell $ Per Non-Paying User]]*Table1[[#This Row],[Non-Paying Users]],0)</f>
        <v>0</v>
      </c>
      <c r="R1299" t="str" cm="1">
        <f t="array" ref="R1299">_xlfn.IFS(Table1[[#This Row],[Current Upsell $]]=0," ",Table1[[#This Row],[Current Upsell $]]&gt;=400,"High",Table1[[#This Row],[Current Upsell $]]&gt;=100,"Medium",Table1[[#This Row],[Current Upsell $]]&lt;100,"Low")</f>
        <v xml:space="preserve"> </v>
      </c>
      <c r="S1299" t="str">
        <f>_xlfn.CONCAT(Table1[[#This Row],[Subscription Type]]," ",Table1[[#This Row],[Upsell Priorities ]], " ",TEXT(Table1[[#This Row],[Current Upsell $]],"$#,#"))</f>
        <v>Premium   $</v>
      </c>
      <c r="T1299">
        <f>COUNTIF(Table1[Sales Month],Table1[[#This Row],[Sales Month]])</f>
        <v>249</v>
      </c>
    </row>
    <row r="1300" spans="1:20" x14ac:dyDescent="0.2">
      <c r="A1300">
        <v>100127</v>
      </c>
      <c r="B1300" t="s">
        <v>0</v>
      </c>
      <c r="D1300" s="1"/>
      <c r="E1300" s="1"/>
      <c r="F1300">
        <v>10</v>
      </c>
      <c r="G1300">
        <v>16</v>
      </c>
      <c r="H1300" s="1">
        <v>44075</v>
      </c>
      <c r="I1300" s="1">
        <v>44378</v>
      </c>
      <c r="J1300">
        <v>10</v>
      </c>
      <c r="K1300">
        <v>0</v>
      </c>
      <c r="L1300" s="1">
        <v>44348</v>
      </c>
      <c r="M1300">
        <v>100</v>
      </c>
      <c r="N1300" s="8" cm="1">
        <f t="array" ref="N1300">_xlfn.SWITCH(Table1[[#This Row],[Subscription Type]],"Basic",10,"Premium",10,"Business",25,"Enterprise",27)</f>
        <v>10</v>
      </c>
      <c r="O1300" s="9">
        <f>IF(Table1[[#This Row],[Number of Users]]-Table1[[#This Row],[Licenses Bought]]&lt;0, 0, Table1[[#This Row],[Number of Users]]-Table1[[#This Row],[Licenses Bought]])</f>
        <v>6</v>
      </c>
      <c r="P1300" s="8">
        <f>Table1[[#This Row],[Upsell $ Per Non-Paying User]] * Table1[[#This Row],[Non-Paying Users]]</f>
        <v>60</v>
      </c>
      <c r="Q1300">
        <f>IF(Table1[[#This Row],[Sales Month]]=MAX(Table1[Sales Month]),Table1[[#This Row],[Upsell $ Per Non-Paying User]]*Table1[[#This Row],[Non-Paying Users]],0)</f>
        <v>60</v>
      </c>
      <c r="R1300" t="str" cm="1">
        <f t="array" ref="R1300">_xlfn.IFS(Table1[[#This Row],[Current Upsell $]]=0," ",Table1[[#This Row],[Current Upsell $]]&gt;=400,"High",Table1[[#This Row],[Current Upsell $]]&gt;=100,"Medium",Table1[[#This Row],[Current Upsell $]]&lt;100,"Low")</f>
        <v>Low</v>
      </c>
      <c r="S1300" t="str">
        <f>_xlfn.CONCAT(Table1[[#This Row],[Subscription Type]]," ",Table1[[#This Row],[Upsell Priorities ]], " ",TEXT(Table1[[#This Row],[Current Upsell $]],"$#,#"))</f>
        <v>Premium Low $60</v>
      </c>
      <c r="T1300">
        <f>COUNTIF(Table1[Sales Month],Table1[[#This Row],[Sales Month]])</f>
        <v>307</v>
      </c>
    </row>
    <row r="1301" spans="1:20" x14ac:dyDescent="0.2">
      <c r="A1301">
        <v>100128</v>
      </c>
      <c r="B1301" t="s">
        <v>3</v>
      </c>
      <c r="F1301">
        <v>0</v>
      </c>
      <c r="G1301">
        <v>10</v>
      </c>
      <c r="H1301" s="1">
        <v>44075</v>
      </c>
      <c r="I1301" s="1">
        <v>44105</v>
      </c>
      <c r="J1301">
        <v>1</v>
      </c>
      <c r="K1301">
        <v>8</v>
      </c>
      <c r="L1301" s="1">
        <v>44075</v>
      </c>
      <c r="M1301">
        <v>0</v>
      </c>
      <c r="N1301" s="8" cm="1">
        <f t="array" ref="N1301">_xlfn.SWITCH(Table1[[#This Row],[Subscription Type]],"Basic",10,"Premium",10,"Business",25,"Enterprise",27)</f>
        <v>10</v>
      </c>
      <c r="O1301" s="9">
        <f>IF(Table1[[#This Row],[Number of Users]]-Table1[[#This Row],[Licenses Bought]]&lt;0, 0, Table1[[#This Row],[Number of Users]]-Table1[[#This Row],[Licenses Bought]])</f>
        <v>10</v>
      </c>
      <c r="P1301" s="8">
        <f>Table1[[#This Row],[Upsell $ Per Non-Paying User]] * Table1[[#This Row],[Non-Paying Users]]</f>
        <v>100</v>
      </c>
      <c r="Q1301">
        <f>IF(Table1[[#This Row],[Sales Month]]=MAX(Table1[Sales Month]),Table1[[#This Row],[Upsell $ Per Non-Paying User]]*Table1[[#This Row],[Non-Paying Users]],0)</f>
        <v>0</v>
      </c>
      <c r="R1301" t="str" cm="1">
        <f t="array" ref="R1301">_xlfn.IFS(Table1[[#This Row],[Current Upsell $]]=0," ",Table1[[#This Row],[Current Upsell $]]&gt;=400,"High",Table1[[#This Row],[Current Upsell $]]&gt;=100,"Medium",Table1[[#This Row],[Current Upsell $]]&lt;100,"Low")</f>
        <v xml:space="preserve"> </v>
      </c>
      <c r="S1301" t="str">
        <f>_xlfn.CONCAT(Table1[[#This Row],[Subscription Type]]," ",Table1[[#This Row],[Upsell Priorities ]], " ",TEXT(Table1[[#This Row],[Current Upsell $]],"$#,#"))</f>
        <v>Basic   $</v>
      </c>
      <c r="T1301">
        <f>COUNTIF(Table1[Sales Month],Table1[[#This Row],[Sales Month]])</f>
        <v>137</v>
      </c>
    </row>
    <row r="1302" spans="1:20" x14ac:dyDescent="0.2">
      <c r="A1302">
        <v>100128</v>
      </c>
      <c r="B1302" t="s">
        <v>3</v>
      </c>
      <c r="F1302">
        <v>0</v>
      </c>
      <c r="G1302">
        <v>10</v>
      </c>
      <c r="H1302" s="1">
        <v>44075</v>
      </c>
      <c r="I1302" s="1">
        <v>44105</v>
      </c>
      <c r="J1302">
        <v>1</v>
      </c>
      <c r="K1302">
        <v>8</v>
      </c>
      <c r="L1302" s="1">
        <v>44105</v>
      </c>
      <c r="M1302">
        <v>0</v>
      </c>
      <c r="N1302" s="8" cm="1">
        <f t="array" ref="N1302">_xlfn.SWITCH(Table1[[#This Row],[Subscription Type]],"Basic",10,"Premium",10,"Business",25,"Enterprise",27)</f>
        <v>10</v>
      </c>
      <c r="O1302" s="9">
        <f>IF(Table1[[#This Row],[Number of Users]]-Table1[[#This Row],[Licenses Bought]]&lt;0, 0, Table1[[#This Row],[Number of Users]]-Table1[[#This Row],[Licenses Bought]])</f>
        <v>10</v>
      </c>
      <c r="P1302" s="8">
        <f>Table1[[#This Row],[Upsell $ Per Non-Paying User]] * Table1[[#This Row],[Non-Paying Users]]</f>
        <v>100</v>
      </c>
      <c r="Q1302">
        <f>IF(Table1[[#This Row],[Sales Month]]=MAX(Table1[Sales Month]),Table1[[#This Row],[Upsell $ Per Non-Paying User]]*Table1[[#This Row],[Non-Paying Users]],0)</f>
        <v>0</v>
      </c>
      <c r="R1302" t="str" cm="1">
        <f t="array" ref="R1302">_xlfn.IFS(Table1[[#This Row],[Current Upsell $]]=0," ",Table1[[#This Row],[Current Upsell $]]&gt;=400,"High",Table1[[#This Row],[Current Upsell $]]&gt;=100,"Medium",Table1[[#This Row],[Current Upsell $]]&lt;100,"Low")</f>
        <v xml:space="preserve"> </v>
      </c>
      <c r="S1302" t="str">
        <f>_xlfn.CONCAT(Table1[[#This Row],[Subscription Type]]," ",Table1[[#This Row],[Upsell Priorities ]], " ",TEXT(Table1[[#This Row],[Current Upsell $]],"$#,#"))</f>
        <v>Basic   $</v>
      </c>
      <c r="T1302">
        <f>COUNTIF(Table1[Sales Month],Table1[[#This Row],[Sales Month]])</f>
        <v>147</v>
      </c>
    </row>
    <row r="1303" spans="1:20" x14ac:dyDescent="0.2">
      <c r="A1303">
        <v>100129</v>
      </c>
      <c r="B1303" t="s">
        <v>3</v>
      </c>
      <c r="F1303">
        <v>0</v>
      </c>
      <c r="G1303">
        <v>8</v>
      </c>
      <c r="H1303" s="1">
        <v>44075</v>
      </c>
      <c r="I1303" s="1">
        <v>44197</v>
      </c>
      <c r="J1303">
        <v>4</v>
      </c>
      <c r="K1303">
        <v>5</v>
      </c>
      <c r="L1303" s="1">
        <v>44075</v>
      </c>
      <c r="M1303">
        <v>0</v>
      </c>
      <c r="N1303" s="8" cm="1">
        <f t="array" ref="N1303">_xlfn.SWITCH(Table1[[#This Row],[Subscription Type]],"Basic",10,"Premium",10,"Business",25,"Enterprise",27)</f>
        <v>10</v>
      </c>
      <c r="O1303" s="9">
        <f>IF(Table1[[#This Row],[Number of Users]]-Table1[[#This Row],[Licenses Bought]]&lt;0, 0, Table1[[#This Row],[Number of Users]]-Table1[[#This Row],[Licenses Bought]])</f>
        <v>8</v>
      </c>
      <c r="P1303" s="8">
        <f>Table1[[#This Row],[Upsell $ Per Non-Paying User]] * Table1[[#This Row],[Non-Paying Users]]</f>
        <v>80</v>
      </c>
      <c r="Q1303">
        <f>IF(Table1[[#This Row],[Sales Month]]=MAX(Table1[Sales Month]),Table1[[#This Row],[Upsell $ Per Non-Paying User]]*Table1[[#This Row],[Non-Paying Users]],0)</f>
        <v>0</v>
      </c>
      <c r="R1303" t="str" cm="1">
        <f t="array" ref="R1303">_xlfn.IFS(Table1[[#This Row],[Current Upsell $]]=0," ",Table1[[#This Row],[Current Upsell $]]&gt;=400,"High",Table1[[#This Row],[Current Upsell $]]&gt;=100,"Medium",Table1[[#This Row],[Current Upsell $]]&lt;100,"Low")</f>
        <v xml:space="preserve"> </v>
      </c>
      <c r="S1303" t="str">
        <f>_xlfn.CONCAT(Table1[[#This Row],[Subscription Type]]," ",Table1[[#This Row],[Upsell Priorities ]], " ",TEXT(Table1[[#This Row],[Current Upsell $]],"$#,#"))</f>
        <v>Basic   $</v>
      </c>
      <c r="T1303">
        <f>COUNTIF(Table1[Sales Month],Table1[[#This Row],[Sales Month]])</f>
        <v>137</v>
      </c>
    </row>
    <row r="1304" spans="1:20" x14ac:dyDescent="0.2">
      <c r="A1304">
        <v>100129</v>
      </c>
      <c r="B1304" t="s">
        <v>3</v>
      </c>
      <c r="F1304">
        <v>0</v>
      </c>
      <c r="G1304">
        <v>9</v>
      </c>
      <c r="H1304" s="1">
        <v>44075</v>
      </c>
      <c r="I1304" s="1">
        <v>44197</v>
      </c>
      <c r="J1304">
        <v>4</v>
      </c>
      <c r="K1304">
        <v>5</v>
      </c>
      <c r="L1304" s="1">
        <v>44105</v>
      </c>
      <c r="M1304">
        <v>0</v>
      </c>
      <c r="N1304" s="8" cm="1">
        <f t="array" ref="N1304">_xlfn.SWITCH(Table1[[#This Row],[Subscription Type]],"Basic",10,"Premium",10,"Business",25,"Enterprise",27)</f>
        <v>10</v>
      </c>
      <c r="O1304" s="9">
        <f>IF(Table1[[#This Row],[Number of Users]]-Table1[[#This Row],[Licenses Bought]]&lt;0, 0, Table1[[#This Row],[Number of Users]]-Table1[[#This Row],[Licenses Bought]])</f>
        <v>9</v>
      </c>
      <c r="P1304" s="8">
        <f>Table1[[#This Row],[Upsell $ Per Non-Paying User]] * Table1[[#This Row],[Non-Paying Users]]</f>
        <v>90</v>
      </c>
      <c r="Q1304">
        <f>IF(Table1[[#This Row],[Sales Month]]=MAX(Table1[Sales Month]),Table1[[#This Row],[Upsell $ Per Non-Paying User]]*Table1[[#This Row],[Non-Paying Users]],0)</f>
        <v>0</v>
      </c>
      <c r="R1304" t="str" cm="1">
        <f t="array" ref="R1304">_xlfn.IFS(Table1[[#This Row],[Current Upsell $]]=0," ",Table1[[#This Row],[Current Upsell $]]&gt;=400,"High",Table1[[#This Row],[Current Upsell $]]&gt;=100,"Medium",Table1[[#This Row],[Current Upsell $]]&lt;100,"Low")</f>
        <v xml:space="preserve"> </v>
      </c>
      <c r="S1304" t="str">
        <f>_xlfn.CONCAT(Table1[[#This Row],[Subscription Type]]," ",Table1[[#This Row],[Upsell Priorities ]], " ",TEXT(Table1[[#This Row],[Current Upsell $]],"$#,#"))</f>
        <v>Basic   $</v>
      </c>
      <c r="T1304">
        <f>COUNTIF(Table1[Sales Month],Table1[[#This Row],[Sales Month]])</f>
        <v>147</v>
      </c>
    </row>
    <row r="1305" spans="1:20" x14ac:dyDescent="0.2">
      <c r="A1305">
        <v>100129</v>
      </c>
      <c r="B1305" t="s">
        <v>3</v>
      </c>
      <c r="F1305">
        <v>0</v>
      </c>
      <c r="G1305">
        <v>9</v>
      </c>
      <c r="H1305" s="1">
        <v>44075</v>
      </c>
      <c r="I1305" s="1">
        <v>44197</v>
      </c>
      <c r="J1305">
        <v>4</v>
      </c>
      <c r="K1305">
        <v>5</v>
      </c>
      <c r="L1305" s="1">
        <v>44136</v>
      </c>
      <c r="M1305">
        <v>0</v>
      </c>
      <c r="N1305" s="8" cm="1">
        <f t="array" ref="N1305">_xlfn.SWITCH(Table1[[#This Row],[Subscription Type]],"Basic",10,"Premium",10,"Business",25,"Enterprise",27)</f>
        <v>10</v>
      </c>
      <c r="O1305" s="9">
        <f>IF(Table1[[#This Row],[Number of Users]]-Table1[[#This Row],[Licenses Bought]]&lt;0, 0, Table1[[#This Row],[Number of Users]]-Table1[[#This Row],[Licenses Bought]])</f>
        <v>9</v>
      </c>
      <c r="P1305" s="8">
        <f>Table1[[#This Row],[Upsell $ Per Non-Paying User]] * Table1[[#This Row],[Non-Paying Users]]</f>
        <v>90</v>
      </c>
      <c r="Q1305">
        <f>IF(Table1[[#This Row],[Sales Month]]=MAX(Table1[Sales Month]),Table1[[#This Row],[Upsell $ Per Non-Paying User]]*Table1[[#This Row],[Non-Paying Users]],0)</f>
        <v>0</v>
      </c>
      <c r="R1305" t="str" cm="1">
        <f t="array" ref="R1305">_xlfn.IFS(Table1[[#This Row],[Current Upsell $]]=0," ",Table1[[#This Row],[Current Upsell $]]&gt;=400,"High",Table1[[#This Row],[Current Upsell $]]&gt;=100,"Medium",Table1[[#This Row],[Current Upsell $]]&lt;100,"Low")</f>
        <v xml:space="preserve"> </v>
      </c>
      <c r="S1305" t="str">
        <f>_xlfn.CONCAT(Table1[[#This Row],[Subscription Type]]," ",Table1[[#This Row],[Upsell Priorities ]], " ",TEXT(Table1[[#This Row],[Current Upsell $]],"$#,#"))</f>
        <v>Basic   $</v>
      </c>
      <c r="T1305">
        <f>COUNTIF(Table1[Sales Month],Table1[[#This Row],[Sales Month]])</f>
        <v>146</v>
      </c>
    </row>
    <row r="1306" spans="1:20" x14ac:dyDescent="0.2">
      <c r="A1306">
        <v>100129</v>
      </c>
      <c r="B1306" t="s">
        <v>3</v>
      </c>
      <c r="F1306">
        <v>0</v>
      </c>
      <c r="G1306">
        <v>8</v>
      </c>
      <c r="H1306" s="1">
        <v>44075</v>
      </c>
      <c r="I1306" s="1">
        <v>44197</v>
      </c>
      <c r="J1306">
        <v>4</v>
      </c>
      <c r="K1306">
        <v>5</v>
      </c>
      <c r="L1306" s="1">
        <v>44166</v>
      </c>
      <c r="M1306">
        <v>0</v>
      </c>
      <c r="N1306" s="8" cm="1">
        <f t="array" ref="N1306">_xlfn.SWITCH(Table1[[#This Row],[Subscription Type]],"Basic",10,"Premium",10,"Business",25,"Enterprise",27)</f>
        <v>10</v>
      </c>
      <c r="O1306" s="9">
        <f>IF(Table1[[#This Row],[Number of Users]]-Table1[[#This Row],[Licenses Bought]]&lt;0, 0, Table1[[#This Row],[Number of Users]]-Table1[[#This Row],[Licenses Bought]])</f>
        <v>8</v>
      </c>
      <c r="P1306" s="8">
        <f>Table1[[#This Row],[Upsell $ Per Non-Paying User]] * Table1[[#This Row],[Non-Paying Users]]</f>
        <v>80</v>
      </c>
      <c r="Q1306">
        <f>IF(Table1[[#This Row],[Sales Month]]=MAX(Table1[Sales Month]),Table1[[#This Row],[Upsell $ Per Non-Paying User]]*Table1[[#This Row],[Non-Paying Users]],0)</f>
        <v>0</v>
      </c>
      <c r="R1306" t="str" cm="1">
        <f t="array" ref="R1306">_xlfn.IFS(Table1[[#This Row],[Current Upsell $]]=0," ",Table1[[#This Row],[Current Upsell $]]&gt;=400,"High",Table1[[#This Row],[Current Upsell $]]&gt;=100,"Medium",Table1[[#This Row],[Current Upsell $]]&lt;100,"Low")</f>
        <v xml:space="preserve"> </v>
      </c>
      <c r="S1306" t="str">
        <f>_xlfn.CONCAT(Table1[[#This Row],[Subscription Type]]," ",Table1[[#This Row],[Upsell Priorities ]], " ",TEXT(Table1[[#This Row],[Current Upsell $]],"$#,#"))</f>
        <v>Basic   $</v>
      </c>
      <c r="T1306">
        <f>COUNTIF(Table1[Sales Month],Table1[[#This Row],[Sales Month]])</f>
        <v>153</v>
      </c>
    </row>
    <row r="1307" spans="1:20" x14ac:dyDescent="0.2">
      <c r="A1307">
        <v>100129</v>
      </c>
      <c r="B1307" t="s">
        <v>3</v>
      </c>
      <c r="F1307">
        <v>0</v>
      </c>
      <c r="G1307">
        <v>8</v>
      </c>
      <c r="H1307" s="1">
        <v>44075</v>
      </c>
      <c r="I1307" s="1">
        <v>44197</v>
      </c>
      <c r="J1307">
        <v>4</v>
      </c>
      <c r="K1307">
        <v>5</v>
      </c>
      <c r="L1307" s="1">
        <v>44197</v>
      </c>
      <c r="M1307">
        <v>0</v>
      </c>
      <c r="N1307" s="8" cm="1">
        <f t="array" ref="N1307">_xlfn.SWITCH(Table1[[#This Row],[Subscription Type]],"Basic",10,"Premium",10,"Business",25,"Enterprise",27)</f>
        <v>10</v>
      </c>
      <c r="O1307" s="9">
        <f>IF(Table1[[#This Row],[Number of Users]]-Table1[[#This Row],[Licenses Bought]]&lt;0, 0, Table1[[#This Row],[Number of Users]]-Table1[[#This Row],[Licenses Bought]])</f>
        <v>8</v>
      </c>
      <c r="P1307" s="8">
        <f>Table1[[#This Row],[Upsell $ Per Non-Paying User]] * Table1[[#This Row],[Non-Paying Users]]</f>
        <v>80</v>
      </c>
      <c r="Q1307">
        <f>IF(Table1[[#This Row],[Sales Month]]=MAX(Table1[Sales Month]),Table1[[#This Row],[Upsell $ Per Non-Paying User]]*Table1[[#This Row],[Non-Paying Users]],0)</f>
        <v>0</v>
      </c>
      <c r="R1307" t="str" cm="1">
        <f t="array" ref="R1307">_xlfn.IFS(Table1[[#This Row],[Current Upsell $]]=0," ",Table1[[#This Row],[Current Upsell $]]&gt;=400,"High",Table1[[#This Row],[Current Upsell $]]&gt;=100,"Medium",Table1[[#This Row],[Current Upsell $]]&lt;100,"Low")</f>
        <v xml:space="preserve"> </v>
      </c>
      <c r="S1307" t="str">
        <f>_xlfn.CONCAT(Table1[[#This Row],[Subscription Type]]," ",Table1[[#This Row],[Upsell Priorities ]], " ",TEXT(Table1[[#This Row],[Current Upsell $]],"$#,#"))</f>
        <v>Basic   $</v>
      </c>
      <c r="T1307">
        <f>COUNTIF(Table1[Sales Month],Table1[[#This Row],[Sales Month]])</f>
        <v>158</v>
      </c>
    </row>
    <row r="1308" spans="1:20" x14ac:dyDescent="0.2">
      <c r="A1308">
        <v>100130</v>
      </c>
      <c r="B1308" t="s">
        <v>3</v>
      </c>
      <c r="F1308">
        <v>0</v>
      </c>
      <c r="G1308">
        <v>7</v>
      </c>
      <c r="H1308" s="1">
        <v>44075</v>
      </c>
      <c r="I1308" s="1">
        <v>44378</v>
      </c>
      <c r="J1308">
        <v>10</v>
      </c>
      <c r="K1308">
        <v>0</v>
      </c>
      <c r="L1308" s="1">
        <v>44075</v>
      </c>
      <c r="M1308">
        <v>0</v>
      </c>
      <c r="N1308" s="8" cm="1">
        <f t="array" ref="N1308">_xlfn.SWITCH(Table1[[#This Row],[Subscription Type]],"Basic",10,"Premium",10,"Business",25,"Enterprise",27)</f>
        <v>10</v>
      </c>
      <c r="O1308" s="9">
        <f>IF(Table1[[#This Row],[Number of Users]]-Table1[[#This Row],[Licenses Bought]]&lt;0, 0, Table1[[#This Row],[Number of Users]]-Table1[[#This Row],[Licenses Bought]])</f>
        <v>7</v>
      </c>
      <c r="P1308" s="8">
        <f>Table1[[#This Row],[Upsell $ Per Non-Paying User]] * Table1[[#This Row],[Non-Paying Users]]</f>
        <v>70</v>
      </c>
      <c r="Q1308">
        <f>IF(Table1[[#This Row],[Sales Month]]=MAX(Table1[Sales Month]),Table1[[#This Row],[Upsell $ Per Non-Paying User]]*Table1[[#This Row],[Non-Paying Users]],0)</f>
        <v>0</v>
      </c>
      <c r="R1308" t="str" cm="1">
        <f t="array" ref="R1308">_xlfn.IFS(Table1[[#This Row],[Current Upsell $]]=0," ",Table1[[#This Row],[Current Upsell $]]&gt;=400,"High",Table1[[#This Row],[Current Upsell $]]&gt;=100,"Medium",Table1[[#This Row],[Current Upsell $]]&lt;100,"Low")</f>
        <v xml:space="preserve"> </v>
      </c>
      <c r="S1308" t="str">
        <f>_xlfn.CONCAT(Table1[[#This Row],[Subscription Type]]," ",Table1[[#This Row],[Upsell Priorities ]], " ",TEXT(Table1[[#This Row],[Current Upsell $]],"$#,#"))</f>
        <v>Basic   $</v>
      </c>
      <c r="T1308">
        <f>COUNTIF(Table1[Sales Month],Table1[[#This Row],[Sales Month]])</f>
        <v>137</v>
      </c>
    </row>
    <row r="1309" spans="1:20" x14ac:dyDescent="0.2">
      <c r="A1309">
        <v>100130</v>
      </c>
      <c r="B1309" t="s">
        <v>3</v>
      </c>
      <c r="F1309">
        <v>0</v>
      </c>
      <c r="G1309">
        <v>8</v>
      </c>
      <c r="H1309" s="1">
        <v>44075</v>
      </c>
      <c r="I1309" s="1">
        <v>44378</v>
      </c>
      <c r="J1309">
        <v>10</v>
      </c>
      <c r="K1309">
        <v>0</v>
      </c>
      <c r="L1309" s="1">
        <v>44105</v>
      </c>
      <c r="M1309">
        <v>0</v>
      </c>
      <c r="N1309" s="8" cm="1">
        <f t="array" ref="N1309">_xlfn.SWITCH(Table1[[#This Row],[Subscription Type]],"Basic",10,"Premium",10,"Business",25,"Enterprise",27)</f>
        <v>10</v>
      </c>
      <c r="O1309" s="9">
        <f>IF(Table1[[#This Row],[Number of Users]]-Table1[[#This Row],[Licenses Bought]]&lt;0, 0, Table1[[#This Row],[Number of Users]]-Table1[[#This Row],[Licenses Bought]])</f>
        <v>8</v>
      </c>
      <c r="P1309" s="8">
        <f>Table1[[#This Row],[Upsell $ Per Non-Paying User]] * Table1[[#This Row],[Non-Paying Users]]</f>
        <v>80</v>
      </c>
      <c r="Q1309">
        <f>IF(Table1[[#This Row],[Sales Month]]=MAX(Table1[Sales Month]),Table1[[#This Row],[Upsell $ Per Non-Paying User]]*Table1[[#This Row],[Non-Paying Users]],0)</f>
        <v>0</v>
      </c>
      <c r="R1309" t="str" cm="1">
        <f t="array" ref="R1309">_xlfn.IFS(Table1[[#This Row],[Current Upsell $]]=0," ",Table1[[#This Row],[Current Upsell $]]&gt;=400,"High",Table1[[#This Row],[Current Upsell $]]&gt;=100,"Medium",Table1[[#This Row],[Current Upsell $]]&lt;100,"Low")</f>
        <v xml:space="preserve"> </v>
      </c>
      <c r="S1309" t="str">
        <f>_xlfn.CONCAT(Table1[[#This Row],[Subscription Type]]," ",Table1[[#This Row],[Upsell Priorities ]], " ",TEXT(Table1[[#This Row],[Current Upsell $]],"$#,#"))</f>
        <v>Basic   $</v>
      </c>
      <c r="T1309">
        <f>COUNTIF(Table1[Sales Month],Table1[[#This Row],[Sales Month]])</f>
        <v>147</v>
      </c>
    </row>
    <row r="1310" spans="1:20" x14ac:dyDescent="0.2">
      <c r="A1310">
        <v>100130</v>
      </c>
      <c r="B1310" t="s">
        <v>3</v>
      </c>
      <c r="F1310">
        <v>0</v>
      </c>
      <c r="G1310">
        <v>8</v>
      </c>
      <c r="H1310" s="1">
        <v>44075</v>
      </c>
      <c r="I1310" s="1">
        <v>44378</v>
      </c>
      <c r="J1310">
        <v>10</v>
      </c>
      <c r="K1310">
        <v>0</v>
      </c>
      <c r="L1310" s="1">
        <v>44136</v>
      </c>
      <c r="M1310">
        <v>0</v>
      </c>
      <c r="N1310" s="8" cm="1">
        <f t="array" ref="N1310">_xlfn.SWITCH(Table1[[#This Row],[Subscription Type]],"Basic",10,"Premium",10,"Business",25,"Enterprise",27)</f>
        <v>10</v>
      </c>
      <c r="O1310" s="9">
        <f>IF(Table1[[#This Row],[Number of Users]]-Table1[[#This Row],[Licenses Bought]]&lt;0, 0, Table1[[#This Row],[Number of Users]]-Table1[[#This Row],[Licenses Bought]])</f>
        <v>8</v>
      </c>
      <c r="P1310" s="8">
        <f>Table1[[#This Row],[Upsell $ Per Non-Paying User]] * Table1[[#This Row],[Non-Paying Users]]</f>
        <v>80</v>
      </c>
      <c r="Q1310">
        <f>IF(Table1[[#This Row],[Sales Month]]=MAX(Table1[Sales Month]),Table1[[#This Row],[Upsell $ Per Non-Paying User]]*Table1[[#This Row],[Non-Paying Users]],0)</f>
        <v>0</v>
      </c>
      <c r="R1310" t="str" cm="1">
        <f t="array" ref="R1310">_xlfn.IFS(Table1[[#This Row],[Current Upsell $]]=0," ",Table1[[#This Row],[Current Upsell $]]&gt;=400,"High",Table1[[#This Row],[Current Upsell $]]&gt;=100,"Medium",Table1[[#This Row],[Current Upsell $]]&lt;100,"Low")</f>
        <v xml:space="preserve"> </v>
      </c>
      <c r="S1310" t="str">
        <f>_xlfn.CONCAT(Table1[[#This Row],[Subscription Type]]," ",Table1[[#This Row],[Upsell Priorities ]], " ",TEXT(Table1[[#This Row],[Current Upsell $]],"$#,#"))</f>
        <v>Basic   $</v>
      </c>
      <c r="T1310">
        <f>COUNTIF(Table1[Sales Month],Table1[[#This Row],[Sales Month]])</f>
        <v>146</v>
      </c>
    </row>
    <row r="1311" spans="1:20" x14ac:dyDescent="0.2">
      <c r="A1311">
        <v>100130</v>
      </c>
      <c r="B1311" t="s">
        <v>3</v>
      </c>
      <c r="F1311">
        <v>0</v>
      </c>
      <c r="G1311">
        <v>7</v>
      </c>
      <c r="H1311" s="1">
        <v>44075</v>
      </c>
      <c r="I1311" s="1">
        <v>44378</v>
      </c>
      <c r="J1311">
        <v>10</v>
      </c>
      <c r="K1311">
        <v>0</v>
      </c>
      <c r="L1311" s="1">
        <v>44166</v>
      </c>
      <c r="M1311">
        <v>0</v>
      </c>
      <c r="N1311" s="8" cm="1">
        <f t="array" ref="N1311">_xlfn.SWITCH(Table1[[#This Row],[Subscription Type]],"Basic",10,"Premium",10,"Business",25,"Enterprise",27)</f>
        <v>10</v>
      </c>
      <c r="O1311" s="9">
        <f>IF(Table1[[#This Row],[Number of Users]]-Table1[[#This Row],[Licenses Bought]]&lt;0, 0, Table1[[#This Row],[Number of Users]]-Table1[[#This Row],[Licenses Bought]])</f>
        <v>7</v>
      </c>
      <c r="P1311" s="8">
        <f>Table1[[#This Row],[Upsell $ Per Non-Paying User]] * Table1[[#This Row],[Non-Paying Users]]</f>
        <v>70</v>
      </c>
      <c r="Q1311">
        <f>IF(Table1[[#This Row],[Sales Month]]=MAX(Table1[Sales Month]),Table1[[#This Row],[Upsell $ Per Non-Paying User]]*Table1[[#This Row],[Non-Paying Users]],0)</f>
        <v>0</v>
      </c>
      <c r="R1311" t="str" cm="1">
        <f t="array" ref="R1311">_xlfn.IFS(Table1[[#This Row],[Current Upsell $]]=0," ",Table1[[#This Row],[Current Upsell $]]&gt;=400,"High",Table1[[#This Row],[Current Upsell $]]&gt;=100,"Medium",Table1[[#This Row],[Current Upsell $]]&lt;100,"Low")</f>
        <v xml:space="preserve"> </v>
      </c>
      <c r="S1311" t="str">
        <f>_xlfn.CONCAT(Table1[[#This Row],[Subscription Type]]," ",Table1[[#This Row],[Upsell Priorities ]], " ",TEXT(Table1[[#This Row],[Current Upsell $]],"$#,#"))</f>
        <v>Basic   $</v>
      </c>
      <c r="T1311">
        <f>COUNTIF(Table1[Sales Month],Table1[[#This Row],[Sales Month]])</f>
        <v>153</v>
      </c>
    </row>
    <row r="1312" spans="1:20" x14ac:dyDescent="0.2">
      <c r="A1312">
        <v>100130</v>
      </c>
      <c r="B1312" t="s">
        <v>3</v>
      </c>
      <c r="F1312">
        <v>0</v>
      </c>
      <c r="G1312">
        <v>8</v>
      </c>
      <c r="H1312" s="1">
        <v>44075</v>
      </c>
      <c r="I1312" s="1">
        <v>44378</v>
      </c>
      <c r="J1312">
        <v>10</v>
      </c>
      <c r="K1312">
        <v>0</v>
      </c>
      <c r="L1312" s="1">
        <v>44197</v>
      </c>
      <c r="M1312">
        <v>0</v>
      </c>
      <c r="N1312" s="8" cm="1">
        <f t="array" ref="N1312">_xlfn.SWITCH(Table1[[#This Row],[Subscription Type]],"Basic",10,"Premium",10,"Business",25,"Enterprise",27)</f>
        <v>10</v>
      </c>
      <c r="O1312" s="9">
        <f>IF(Table1[[#This Row],[Number of Users]]-Table1[[#This Row],[Licenses Bought]]&lt;0, 0, Table1[[#This Row],[Number of Users]]-Table1[[#This Row],[Licenses Bought]])</f>
        <v>8</v>
      </c>
      <c r="P1312" s="8">
        <f>Table1[[#This Row],[Upsell $ Per Non-Paying User]] * Table1[[#This Row],[Non-Paying Users]]</f>
        <v>80</v>
      </c>
      <c r="Q1312">
        <f>IF(Table1[[#This Row],[Sales Month]]=MAX(Table1[Sales Month]),Table1[[#This Row],[Upsell $ Per Non-Paying User]]*Table1[[#This Row],[Non-Paying Users]],0)</f>
        <v>0</v>
      </c>
      <c r="R1312" t="str" cm="1">
        <f t="array" ref="R1312">_xlfn.IFS(Table1[[#This Row],[Current Upsell $]]=0," ",Table1[[#This Row],[Current Upsell $]]&gt;=400,"High",Table1[[#This Row],[Current Upsell $]]&gt;=100,"Medium",Table1[[#This Row],[Current Upsell $]]&lt;100,"Low")</f>
        <v xml:space="preserve"> </v>
      </c>
      <c r="S1312" t="str">
        <f>_xlfn.CONCAT(Table1[[#This Row],[Subscription Type]]," ",Table1[[#This Row],[Upsell Priorities ]], " ",TEXT(Table1[[#This Row],[Current Upsell $]],"$#,#"))</f>
        <v>Basic   $</v>
      </c>
      <c r="T1312">
        <f>COUNTIF(Table1[Sales Month],Table1[[#This Row],[Sales Month]])</f>
        <v>158</v>
      </c>
    </row>
    <row r="1313" spans="1:20" x14ac:dyDescent="0.2">
      <c r="A1313">
        <v>100130</v>
      </c>
      <c r="B1313" t="s">
        <v>3</v>
      </c>
      <c r="F1313">
        <v>0</v>
      </c>
      <c r="G1313">
        <v>7</v>
      </c>
      <c r="H1313" s="1">
        <v>44075</v>
      </c>
      <c r="I1313" s="1">
        <v>44378</v>
      </c>
      <c r="J1313">
        <v>10</v>
      </c>
      <c r="K1313">
        <v>0</v>
      </c>
      <c r="L1313" s="1">
        <v>44228</v>
      </c>
      <c r="M1313">
        <v>0</v>
      </c>
      <c r="N1313" s="8" cm="1">
        <f t="array" ref="N1313">_xlfn.SWITCH(Table1[[#This Row],[Subscription Type]],"Basic",10,"Premium",10,"Business",25,"Enterprise",27)</f>
        <v>10</v>
      </c>
      <c r="O1313" s="9">
        <f>IF(Table1[[#This Row],[Number of Users]]-Table1[[#This Row],[Licenses Bought]]&lt;0, 0, Table1[[#This Row],[Number of Users]]-Table1[[#This Row],[Licenses Bought]])</f>
        <v>7</v>
      </c>
      <c r="P1313" s="8">
        <f>Table1[[#This Row],[Upsell $ Per Non-Paying User]] * Table1[[#This Row],[Non-Paying Users]]</f>
        <v>70</v>
      </c>
      <c r="Q1313">
        <f>IF(Table1[[#This Row],[Sales Month]]=MAX(Table1[Sales Month]),Table1[[#This Row],[Upsell $ Per Non-Paying User]]*Table1[[#This Row],[Non-Paying Users]],0)</f>
        <v>0</v>
      </c>
      <c r="R1313" t="str" cm="1">
        <f t="array" ref="R1313">_xlfn.IFS(Table1[[#This Row],[Current Upsell $]]=0," ",Table1[[#This Row],[Current Upsell $]]&gt;=400,"High",Table1[[#This Row],[Current Upsell $]]&gt;=100,"Medium",Table1[[#This Row],[Current Upsell $]]&lt;100,"Low")</f>
        <v xml:space="preserve"> </v>
      </c>
      <c r="S1313" t="str">
        <f>_xlfn.CONCAT(Table1[[#This Row],[Subscription Type]]," ",Table1[[#This Row],[Upsell Priorities ]], " ",TEXT(Table1[[#This Row],[Current Upsell $]],"$#,#"))</f>
        <v>Basic   $</v>
      </c>
      <c r="T1313">
        <f>COUNTIF(Table1[Sales Month],Table1[[#This Row],[Sales Month]])</f>
        <v>175</v>
      </c>
    </row>
    <row r="1314" spans="1:20" x14ac:dyDescent="0.2">
      <c r="A1314">
        <v>100130</v>
      </c>
      <c r="B1314" t="s">
        <v>3</v>
      </c>
      <c r="F1314">
        <v>0</v>
      </c>
      <c r="G1314">
        <v>8</v>
      </c>
      <c r="H1314" s="1">
        <v>44075</v>
      </c>
      <c r="I1314" s="1">
        <v>44378</v>
      </c>
      <c r="J1314">
        <v>10</v>
      </c>
      <c r="K1314">
        <v>0</v>
      </c>
      <c r="L1314" s="1">
        <v>44256</v>
      </c>
      <c r="M1314">
        <v>0</v>
      </c>
      <c r="N1314" s="8" cm="1">
        <f t="array" ref="N1314">_xlfn.SWITCH(Table1[[#This Row],[Subscription Type]],"Basic",10,"Premium",10,"Business",25,"Enterprise",27)</f>
        <v>10</v>
      </c>
      <c r="O1314" s="9">
        <f>IF(Table1[[#This Row],[Number of Users]]-Table1[[#This Row],[Licenses Bought]]&lt;0, 0, Table1[[#This Row],[Number of Users]]-Table1[[#This Row],[Licenses Bought]])</f>
        <v>8</v>
      </c>
      <c r="P1314" s="8">
        <f>Table1[[#This Row],[Upsell $ Per Non-Paying User]] * Table1[[#This Row],[Non-Paying Users]]</f>
        <v>80</v>
      </c>
      <c r="Q1314">
        <f>IF(Table1[[#This Row],[Sales Month]]=MAX(Table1[Sales Month]),Table1[[#This Row],[Upsell $ Per Non-Paying User]]*Table1[[#This Row],[Non-Paying Users]],0)</f>
        <v>0</v>
      </c>
      <c r="R1314" t="str" cm="1">
        <f t="array" ref="R1314">_xlfn.IFS(Table1[[#This Row],[Current Upsell $]]=0," ",Table1[[#This Row],[Current Upsell $]]&gt;=400,"High",Table1[[#This Row],[Current Upsell $]]&gt;=100,"Medium",Table1[[#This Row],[Current Upsell $]]&lt;100,"Low")</f>
        <v xml:space="preserve"> </v>
      </c>
      <c r="S1314" t="str">
        <f>_xlfn.CONCAT(Table1[[#This Row],[Subscription Type]]," ",Table1[[#This Row],[Upsell Priorities ]], " ",TEXT(Table1[[#This Row],[Current Upsell $]],"$#,#"))</f>
        <v>Basic   $</v>
      </c>
      <c r="T1314">
        <f>COUNTIF(Table1[Sales Month],Table1[[#This Row],[Sales Month]])</f>
        <v>194</v>
      </c>
    </row>
    <row r="1315" spans="1:20" x14ac:dyDescent="0.2">
      <c r="A1315">
        <v>100130</v>
      </c>
      <c r="B1315" t="s">
        <v>3</v>
      </c>
      <c r="F1315">
        <v>0</v>
      </c>
      <c r="G1315">
        <v>8</v>
      </c>
      <c r="H1315" s="1">
        <v>44075</v>
      </c>
      <c r="I1315" s="1">
        <v>44378</v>
      </c>
      <c r="J1315">
        <v>10</v>
      </c>
      <c r="K1315">
        <v>0</v>
      </c>
      <c r="L1315" s="1">
        <v>44287</v>
      </c>
      <c r="M1315">
        <v>0</v>
      </c>
      <c r="N1315" s="8" cm="1">
        <f t="array" ref="N1315">_xlfn.SWITCH(Table1[[#This Row],[Subscription Type]],"Basic",10,"Premium",10,"Business",25,"Enterprise",27)</f>
        <v>10</v>
      </c>
      <c r="O1315" s="9">
        <f>IF(Table1[[#This Row],[Number of Users]]-Table1[[#This Row],[Licenses Bought]]&lt;0, 0, Table1[[#This Row],[Number of Users]]-Table1[[#This Row],[Licenses Bought]])</f>
        <v>8</v>
      </c>
      <c r="P1315" s="8">
        <f>Table1[[#This Row],[Upsell $ Per Non-Paying User]] * Table1[[#This Row],[Non-Paying Users]]</f>
        <v>80</v>
      </c>
      <c r="Q1315">
        <f>IF(Table1[[#This Row],[Sales Month]]=MAX(Table1[Sales Month]),Table1[[#This Row],[Upsell $ Per Non-Paying User]]*Table1[[#This Row],[Non-Paying Users]],0)</f>
        <v>0</v>
      </c>
      <c r="R1315" t="str" cm="1">
        <f t="array" ref="R1315">_xlfn.IFS(Table1[[#This Row],[Current Upsell $]]=0," ",Table1[[#This Row],[Current Upsell $]]&gt;=400,"High",Table1[[#This Row],[Current Upsell $]]&gt;=100,"Medium",Table1[[#This Row],[Current Upsell $]]&lt;100,"Low")</f>
        <v xml:space="preserve"> </v>
      </c>
      <c r="S1315" t="str">
        <f>_xlfn.CONCAT(Table1[[#This Row],[Subscription Type]]," ",Table1[[#This Row],[Upsell Priorities ]], " ",TEXT(Table1[[#This Row],[Current Upsell $]],"$#,#"))</f>
        <v>Basic   $</v>
      </c>
      <c r="T1315">
        <f>COUNTIF(Table1[Sales Month],Table1[[#This Row],[Sales Month]])</f>
        <v>208</v>
      </c>
    </row>
    <row r="1316" spans="1:20" x14ac:dyDescent="0.2">
      <c r="A1316">
        <v>100130</v>
      </c>
      <c r="B1316" t="s">
        <v>3</v>
      </c>
      <c r="F1316">
        <v>0</v>
      </c>
      <c r="G1316">
        <v>7</v>
      </c>
      <c r="H1316" s="1">
        <v>44075</v>
      </c>
      <c r="I1316" s="1">
        <v>44378</v>
      </c>
      <c r="J1316">
        <v>10</v>
      </c>
      <c r="K1316">
        <v>0</v>
      </c>
      <c r="L1316" s="1">
        <v>44317</v>
      </c>
      <c r="M1316">
        <v>0</v>
      </c>
      <c r="N1316" s="8" cm="1">
        <f t="array" ref="N1316">_xlfn.SWITCH(Table1[[#This Row],[Subscription Type]],"Basic",10,"Premium",10,"Business",25,"Enterprise",27)</f>
        <v>10</v>
      </c>
      <c r="O1316" s="9">
        <f>IF(Table1[[#This Row],[Number of Users]]-Table1[[#This Row],[Licenses Bought]]&lt;0, 0, Table1[[#This Row],[Number of Users]]-Table1[[#This Row],[Licenses Bought]])</f>
        <v>7</v>
      </c>
      <c r="P1316" s="8">
        <f>Table1[[#This Row],[Upsell $ Per Non-Paying User]] * Table1[[#This Row],[Non-Paying Users]]</f>
        <v>70</v>
      </c>
      <c r="Q1316">
        <f>IF(Table1[[#This Row],[Sales Month]]=MAX(Table1[Sales Month]),Table1[[#This Row],[Upsell $ Per Non-Paying User]]*Table1[[#This Row],[Non-Paying Users]],0)</f>
        <v>0</v>
      </c>
      <c r="R1316" t="str" cm="1">
        <f t="array" ref="R1316">_xlfn.IFS(Table1[[#This Row],[Current Upsell $]]=0," ",Table1[[#This Row],[Current Upsell $]]&gt;=400,"High",Table1[[#This Row],[Current Upsell $]]&gt;=100,"Medium",Table1[[#This Row],[Current Upsell $]]&lt;100,"Low")</f>
        <v xml:space="preserve"> </v>
      </c>
      <c r="S1316" t="str">
        <f>_xlfn.CONCAT(Table1[[#This Row],[Subscription Type]]," ",Table1[[#This Row],[Upsell Priorities ]], " ",TEXT(Table1[[#This Row],[Current Upsell $]],"$#,#"))</f>
        <v>Basic   $</v>
      </c>
      <c r="T1316">
        <f>COUNTIF(Table1[Sales Month],Table1[[#This Row],[Sales Month]])</f>
        <v>249</v>
      </c>
    </row>
    <row r="1317" spans="1:20" x14ac:dyDescent="0.2">
      <c r="A1317">
        <v>100130</v>
      </c>
      <c r="B1317" t="s">
        <v>3</v>
      </c>
      <c r="F1317">
        <v>0</v>
      </c>
      <c r="G1317">
        <v>8</v>
      </c>
      <c r="H1317" s="1">
        <v>44075</v>
      </c>
      <c r="I1317" s="1">
        <v>44378</v>
      </c>
      <c r="J1317">
        <v>10</v>
      </c>
      <c r="K1317">
        <v>0</v>
      </c>
      <c r="L1317" s="1">
        <v>44348</v>
      </c>
      <c r="M1317">
        <v>0</v>
      </c>
      <c r="N1317" s="8" cm="1">
        <f t="array" ref="N1317">_xlfn.SWITCH(Table1[[#This Row],[Subscription Type]],"Basic",10,"Premium",10,"Business",25,"Enterprise",27)</f>
        <v>10</v>
      </c>
      <c r="O1317" s="9">
        <f>IF(Table1[[#This Row],[Number of Users]]-Table1[[#This Row],[Licenses Bought]]&lt;0, 0, Table1[[#This Row],[Number of Users]]-Table1[[#This Row],[Licenses Bought]])</f>
        <v>8</v>
      </c>
      <c r="P1317" s="8">
        <f>Table1[[#This Row],[Upsell $ Per Non-Paying User]] * Table1[[#This Row],[Non-Paying Users]]</f>
        <v>80</v>
      </c>
      <c r="Q1317">
        <f>IF(Table1[[#This Row],[Sales Month]]=MAX(Table1[Sales Month]),Table1[[#This Row],[Upsell $ Per Non-Paying User]]*Table1[[#This Row],[Non-Paying Users]],0)</f>
        <v>80</v>
      </c>
      <c r="R1317" t="str" cm="1">
        <f t="array" ref="R1317">_xlfn.IFS(Table1[[#This Row],[Current Upsell $]]=0," ",Table1[[#This Row],[Current Upsell $]]&gt;=400,"High",Table1[[#This Row],[Current Upsell $]]&gt;=100,"Medium",Table1[[#This Row],[Current Upsell $]]&lt;100,"Low")</f>
        <v>Low</v>
      </c>
      <c r="S1317" t="str">
        <f>_xlfn.CONCAT(Table1[[#This Row],[Subscription Type]]," ",Table1[[#This Row],[Upsell Priorities ]], " ",TEXT(Table1[[#This Row],[Current Upsell $]],"$#,#"))</f>
        <v>Basic Low $80</v>
      </c>
      <c r="T1317">
        <f>COUNTIF(Table1[Sales Month],Table1[[#This Row],[Sales Month]])</f>
        <v>307</v>
      </c>
    </row>
    <row r="1318" spans="1:20" x14ac:dyDescent="0.2">
      <c r="A1318">
        <v>100131</v>
      </c>
      <c r="B1318" t="s">
        <v>3</v>
      </c>
      <c r="F1318">
        <v>0</v>
      </c>
      <c r="G1318">
        <v>6</v>
      </c>
      <c r="H1318" s="1">
        <v>44075</v>
      </c>
      <c r="I1318" s="1">
        <v>44105</v>
      </c>
      <c r="J1318">
        <v>1</v>
      </c>
      <c r="K1318">
        <v>8</v>
      </c>
      <c r="L1318" s="1">
        <v>44075</v>
      </c>
      <c r="M1318">
        <v>0</v>
      </c>
      <c r="N1318" s="8" cm="1">
        <f t="array" ref="N1318">_xlfn.SWITCH(Table1[[#This Row],[Subscription Type]],"Basic",10,"Premium",10,"Business",25,"Enterprise",27)</f>
        <v>10</v>
      </c>
      <c r="O1318" s="9">
        <f>IF(Table1[[#This Row],[Number of Users]]-Table1[[#This Row],[Licenses Bought]]&lt;0, 0, Table1[[#This Row],[Number of Users]]-Table1[[#This Row],[Licenses Bought]])</f>
        <v>6</v>
      </c>
      <c r="P1318" s="8">
        <f>Table1[[#This Row],[Upsell $ Per Non-Paying User]] * Table1[[#This Row],[Non-Paying Users]]</f>
        <v>60</v>
      </c>
      <c r="Q1318">
        <f>IF(Table1[[#This Row],[Sales Month]]=MAX(Table1[Sales Month]),Table1[[#This Row],[Upsell $ Per Non-Paying User]]*Table1[[#This Row],[Non-Paying Users]],0)</f>
        <v>0</v>
      </c>
      <c r="R1318" t="str" cm="1">
        <f t="array" ref="R1318">_xlfn.IFS(Table1[[#This Row],[Current Upsell $]]=0," ",Table1[[#This Row],[Current Upsell $]]&gt;=400,"High",Table1[[#This Row],[Current Upsell $]]&gt;=100,"Medium",Table1[[#This Row],[Current Upsell $]]&lt;100,"Low")</f>
        <v xml:space="preserve"> </v>
      </c>
      <c r="S1318" t="str">
        <f>_xlfn.CONCAT(Table1[[#This Row],[Subscription Type]]," ",Table1[[#This Row],[Upsell Priorities ]], " ",TEXT(Table1[[#This Row],[Current Upsell $]],"$#,#"))</f>
        <v>Basic   $</v>
      </c>
      <c r="T1318">
        <f>COUNTIF(Table1[Sales Month],Table1[[#This Row],[Sales Month]])</f>
        <v>137</v>
      </c>
    </row>
    <row r="1319" spans="1:20" x14ac:dyDescent="0.2">
      <c r="A1319">
        <v>100131</v>
      </c>
      <c r="B1319" t="s">
        <v>3</v>
      </c>
      <c r="F1319">
        <v>0</v>
      </c>
      <c r="G1319">
        <v>6</v>
      </c>
      <c r="H1319" s="1">
        <v>44075</v>
      </c>
      <c r="I1319" s="1">
        <v>44105</v>
      </c>
      <c r="J1319">
        <v>1</v>
      </c>
      <c r="K1319">
        <v>8</v>
      </c>
      <c r="L1319" s="1">
        <v>44105</v>
      </c>
      <c r="M1319">
        <v>0</v>
      </c>
      <c r="N1319" s="8" cm="1">
        <f t="array" ref="N1319">_xlfn.SWITCH(Table1[[#This Row],[Subscription Type]],"Basic",10,"Premium",10,"Business",25,"Enterprise",27)</f>
        <v>10</v>
      </c>
      <c r="O1319" s="9">
        <f>IF(Table1[[#This Row],[Number of Users]]-Table1[[#This Row],[Licenses Bought]]&lt;0, 0, Table1[[#This Row],[Number of Users]]-Table1[[#This Row],[Licenses Bought]])</f>
        <v>6</v>
      </c>
      <c r="P1319" s="8">
        <f>Table1[[#This Row],[Upsell $ Per Non-Paying User]] * Table1[[#This Row],[Non-Paying Users]]</f>
        <v>60</v>
      </c>
      <c r="Q1319">
        <f>IF(Table1[[#This Row],[Sales Month]]=MAX(Table1[Sales Month]),Table1[[#This Row],[Upsell $ Per Non-Paying User]]*Table1[[#This Row],[Non-Paying Users]],0)</f>
        <v>0</v>
      </c>
      <c r="R1319" t="str" cm="1">
        <f t="array" ref="R1319">_xlfn.IFS(Table1[[#This Row],[Current Upsell $]]=0," ",Table1[[#This Row],[Current Upsell $]]&gt;=400,"High",Table1[[#This Row],[Current Upsell $]]&gt;=100,"Medium",Table1[[#This Row],[Current Upsell $]]&lt;100,"Low")</f>
        <v xml:space="preserve"> </v>
      </c>
      <c r="S1319" t="str">
        <f>_xlfn.CONCAT(Table1[[#This Row],[Subscription Type]]," ",Table1[[#This Row],[Upsell Priorities ]], " ",TEXT(Table1[[#This Row],[Current Upsell $]],"$#,#"))</f>
        <v>Basic   $</v>
      </c>
      <c r="T1319">
        <f>COUNTIF(Table1[Sales Month],Table1[[#This Row],[Sales Month]])</f>
        <v>147</v>
      </c>
    </row>
    <row r="1320" spans="1:20" x14ac:dyDescent="0.2">
      <c r="A1320">
        <v>100132</v>
      </c>
      <c r="B1320" t="s">
        <v>3</v>
      </c>
      <c r="F1320">
        <v>0</v>
      </c>
      <c r="G1320">
        <v>3</v>
      </c>
      <c r="H1320" s="1">
        <v>44075</v>
      </c>
      <c r="I1320" s="1">
        <v>44256</v>
      </c>
      <c r="J1320">
        <v>6</v>
      </c>
      <c r="K1320">
        <v>3</v>
      </c>
      <c r="L1320" s="1">
        <v>44075</v>
      </c>
      <c r="M1320">
        <v>0</v>
      </c>
      <c r="N1320" s="8" cm="1">
        <f t="array" ref="N1320">_xlfn.SWITCH(Table1[[#This Row],[Subscription Type]],"Basic",10,"Premium",10,"Business",25,"Enterprise",27)</f>
        <v>10</v>
      </c>
      <c r="O1320" s="9">
        <f>IF(Table1[[#This Row],[Number of Users]]-Table1[[#This Row],[Licenses Bought]]&lt;0, 0, Table1[[#This Row],[Number of Users]]-Table1[[#This Row],[Licenses Bought]])</f>
        <v>3</v>
      </c>
      <c r="P1320" s="8">
        <f>Table1[[#This Row],[Upsell $ Per Non-Paying User]] * Table1[[#This Row],[Non-Paying Users]]</f>
        <v>30</v>
      </c>
      <c r="Q1320">
        <f>IF(Table1[[#This Row],[Sales Month]]=MAX(Table1[Sales Month]),Table1[[#This Row],[Upsell $ Per Non-Paying User]]*Table1[[#This Row],[Non-Paying Users]],0)</f>
        <v>0</v>
      </c>
      <c r="R1320" t="str" cm="1">
        <f t="array" ref="R1320">_xlfn.IFS(Table1[[#This Row],[Current Upsell $]]=0," ",Table1[[#This Row],[Current Upsell $]]&gt;=400,"High",Table1[[#This Row],[Current Upsell $]]&gt;=100,"Medium",Table1[[#This Row],[Current Upsell $]]&lt;100,"Low")</f>
        <v xml:space="preserve"> </v>
      </c>
      <c r="S1320" t="str">
        <f>_xlfn.CONCAT(Table1[[#This Row],[Subscription Type]]," ",Table1[[#This Row],[Upsell Priorities ]], " ",TEXT(Table1[[#This Row],[Current Upsell $]],"$#,#"))</f>
        <v>Basic   $</v>
      </c>
      <c r="T1320">
        <f>COUNTIF(Table1[Sales Month],Table1[[#This Row],[Sales Month]])</f>
        <v>137</v>
      </c>
    </row>
    <row r="1321" spans="1:20" x14ac:dyDescent="0.2">
      <c r="A1321">
        <v>100132</v>
      </c>
      <c r="B1321" t="s">
        <v>3</v>
      </c>
      <c r="F1321">
        <v>0</v>
      </c>
      <c r="G1321">
        <v>2</v>
      </c>
      <c r="H1321" s="1">
        <v>44075</v>
      </c>
      <c r="I1321" s="1">
        <v>44256</v>
      </c>
      <c r="J1321">
        <v>6</v>
      </c>
      <c r="K1321">
        <v>3</v>
      </c>
      <c r="L1321" s="1">
        <v>44105</v>
      </c>
      <c r="M1321">
        <v>0</v>
      </c>
      <c r="N1321" s="8" cm="1">
        <f t="array" ref="N1321">_xlfn.SWITCH(Table1[[#This Row],[Subscription Type]],"Basic",10,"Premium",10,"Business",25,"Enterprise",27)</f>
        <v>10</v>
      </c>
      <c r="O1321" s="9">
        <f>IF(Table1[[#This Row],[Number of Users]]-Table1[[#This Row],[Licenses Bought]]&lt;0, 0, Table1[[#This Row],[Number of Users]]-Table1[[#This Row],[Licenses Bought]])</f>
        <v>2</v>
      </c>
      <c r="P1321" s="8">
        <f>Table1[[#This Row],[Upsell $ Per Non-Paying User]] * Table1[[#This Row],[Non-Paying Users]]</f>
        <v>20</v>
      </c>
      <c r="Q1321">
        <f>IF(Table1[[#This Row],[Sales Month]]=MAX(Table1[Sales Month]),Table1[[#This Row],[Upsell $ Per Non-Paying User]]*Table1[[#This Row],[Non-Paying Users]],0)</f>
        <v>0</v>
      </c>
      <c r="R1321" t="str" cm="1">
        <f t="array" ref="R1321">_xlfn.IFS(Table1[[#This Row],[Current Upsell $]]=0," ",Table1[[#This Row],[Current Upsell $]]&gt;=400,"High",Table1[[#This Row],[Current Upsell $]]&gt;=100,"Medium",Table1[[#This Row],[Current Upsell $]]&lt;100,"Low")</f>
        <v xml:space="preserve"> </v>
      </c>
      <c r="S1321" t="str">
        <f>_xlfn.CONCAT(Table1[[#This Row],[Subscription Type]]," ",Table1[[#This Row],[Upsell Priorities ]], " ",TEXT(Table1[[#This Row],[Current Upsell $]],"$#,#"))</f>
        <v>Basic   $</v>
      </c>
      <c r="T1321">
        <f>COUNTIF(Table1[Sales Month],Table1[[#This Row],[Sales Month]])</f>
        <v>147</v>
      </c>
    </row>
    <row r="1322" spans="1:20" x14ac:dyDescent="0.2">
      <c r="A1322">
        <v>100132</v>
      </c>
      <c r="B1322" t="s">
        <v>3</v>
      </c>
      <c r="F1322">
        <v>0</v>
      </c>
      <c r="G1322">
        <v>3</v>
      </c>
      <c r="H1322" s="1">
        <v>44075</v>
      </c>
      <c r="I1322" s="1">
        <v>44256</v>
      </c>
      <c r="J1322">
        <v>6</v>
      </c>
      <c r="K1322">
        <v>3</v>
      </c>
      <c r="L1322" s="1">
        <v>44136</v>
      </c>
      <c r="M1322">
        <v>0</v>
      </c>
      <c r="N1322" s="8" cm="1">
        <f t="array" ref="N1322">_xlfn.SWITCH(Table1[[#This Row],[Subscription Type]],"Basic",10,"Premium",10,"Business",25,"Enterprise",27)</f>
        <v>10</v>
      </c>
      <c r="O1322" s="9">
        <f>IF(Table1[[#This Row],[Number of Users]]-Table1[[#This Row],[Licenses Bought]]&lt;0, 0, Table1[[#This Row],[Number of Users]]-Table1[[#This Row],[Licenses Bought]])</f>
        <v>3</v>
      </c>
      <c r="P1322" s="8">
        <f>Table1[[#This Row],[Upsell $ Per Non-Paying User]] * Table1[[#This Row],[Non-Paying Users]]</f>
        <v>30</v>
      </c>
      <c r="Q1322">
        <f>IF(Table1[[#This Row],[Sales Month]]=MAX(Table1[Sales Month]),Table1[[#This Row],[Upsell $ Per Non-Paying User]]*Table1[[#This Row],[Non-Paying Users]],0)</f>
        <v>0</v>
      </c>
      <c r="R1322" t="str" cm="1">
        <f t="array" ref="R1322">_xlfn.IFS(Table1[[#This Row],[Current Upsell $]]=0," ",Table1[[#This Row],[Current Upsell $]]&gt;=400,"High",Table1[[#This Row],[Current Upsell $]]&gt;=100,"Medium",Table1[[#This Row],[Current Upsell $]]&lt;100,"Low")</f>
        <v xml:space="preserve"> </v>
      </c>
      <c r="S1322" t="str">
        <f>_xlfn.CONCAT(Table1[[#This Row],[Subscription Type]]," ",Table1[[#This Row],[Upsell Priorities ]], " ",TEXT(Table1[[#This Row],[Current Upsell $]],"$#,#"))</f>
        <v>Basic   $</v>
      </c>
      <c r="T1322">
        <f>COUNTIF(Table1[Sales Month],Table1[[#This Row],[Sales Month]])</f>
        <v>146</v>
      </c>
    </row>
    <row r="1323" spans="1:20" x14ac:dyDescent="0.2">
      <c r="A1323">
        <v>100132</v>
      </c>
      <c r="B1323" t="s">
        <v>3</v>
      </c>
      <c r="F1323">
        <v>0</v>
      </c>
      <c r="G1323">
        <v>3</v>
      </c>
      <c r="H1323" s="1">
        <v>44075</v>
      </c>
      <c r="I1323" s="1">
        <v>44256</v>
      </c>
      <c r="J1323">
        <v>6</v>
      </c>
      <c r="K1323">
        <v>3</v>
      </c>
      <c r="L1323" s="1">
        <v>44166</v>
      </c>
      <c r="M1323">
        <v>0</v>
      </c>
      <c r="N1323" s="8" cm="1">
        <f t="array" ref="N1323">_xlfn.SWITCH(Table1[[#This Row],[Subscription Type]],"Basic",10,"Premium",10,"Business",25,"Enterprise",27)</f>
        <v>10</v>
      </c>
      <c r="O1323" s="9">
        <f>IF(Table1[[#This Row],[Number of Users]]-Table1[[#This Row],[Licenses Bought]]&lt;0, 0, Table1[[#This Row],[Number of Users]]-Table1[[#This Row],[Licenses Bought]])</f>
        <v>3</v>
      </c>
      <c r="P1323" s="8">
        <f>Table1[[#This Row],[Upsell $ Per Non-Paying User]] * Table1[[#This Row],[Non-Paying Users]]</f>
        <v>30</v>
      </c>
      <c r="Q1323">
        <f>IF(Table1[[#This Row],[Sales Month]]=MAX(Table1[Sales Month]),Table1[[#This Row],[Upsell $ Per Non-Paying User]]*Table1[[#This Row],[Non-Paying Users]],0)</f>
        <v>0</v>
      </c>
      <c r="R1323" t="str" cm="1">
        <f t="array" ref="R1323">_xlfn.IFS(Table1[[#This Row],[Current Upsell $]]=0," ",Table1[[#This Row],[Current Upsell $]]&gt;=400,"High",Table1[[#This Row],[Current Upsell $]]&gt;=100,"Medium",Table1[[#This Row],[Current Upsell $]]&lt;100,"Low")</f>
        <v xml:space="preserve"> </v>
      </c>
      <c r="S1323" t="str">
        <f>_xlfn.CONCAT(Table1[[#This Row],[Subscription Type]]," ",Table1[[#This Row],[Upsell Priorities ]], " ",TEXT(Table1[[#This Row],[Current Upsell $]],"$#,#"))</f>
        <v>Basic   $</v>
      </c>
      <c r="T1323">
        <f>COUNTIF(Table1[Sales Month],Table1[[#This Row],[Sales Month]])</f>
        <v>153</v>
      </c>
    </row>
    <row r="1324" spans="1:20" x14ac:dyDescent="0.2">
      <c r="A1324">
        <v>100132</v>
      </c>
      <c r="B1324" t="s">
        <v>3</v>
      </c>
      <c r="F1324">
        <v>0</v>
      </c>
      <c r="G1324">
        <v>3</v>
      </c>
      <c r="H1324" s="1">
        <v>44075</v>
      </c>
      <c r="I1324" s="1">
        <v>44256</v>
      </c>
      <c r="J1324">
        <v>6</v>
      </c>
      <c r="K1324">
        <v>3</v>
      </c>
      <c r="L1324" s="1">
        <v>44197</v>
      </c>
      <c r="M1324">
        <v>0</v>
      </c>
      <c r="N1324" s="8" cm="1">
        <f t="array" ref="N1324">_xlfn.SWITCH(Table1[[#This Row],[Subscription Type]],"Basic",10,"Premium",10,"Business",25,"Enterprise",27)</f>
        <v>10</v>
      </c>
      <c r="O1324" s="9">
        <f>IF(Table1[[#This Row],[Number of Users]]-Table1[[#This Row],[Licenses Bought]]&lt;0, 0, Table1[[#This Row],[Number of Users]]-Table1[[#This Row],[Licenses Bought]])</f>
        <v>3</v>
      </c>
      <c r="P1324" s="8">
        <f>Table1[[#This Row],[Upsell $ Per Non-Paying User]] * Table1[[#This Row],[Non-Paying Users]]</f>
        <v>30</v>
      </c>
      <c r="Q1324">
        <f>IF(Table1[[#This Row],[Sales Month]]=MAX(Table1[Sales Month]),Table1[[#This Row],[Upsell $ Per Non-Paying User]]*Table1[[#This Row],[Non-Paying Users]],0)</f>
        <v>0</v>
      </c>
      <c r="R1324" t="str" cm="1">
        <f t="array" ref="R1324">_xlfn.IFS(Table1[[#This Row],[Current Upsell $]]=0," ",Table1[[#This Row],[Current Upsell $]]&gt;=400,"High",Table1[[#This Row],[Current Upsell $]]&gt;=100,"Medium",Table1[[#This Row],[Current Upsell $]]&lt;100,"Low")</f>
        <v xml:space="preserve"> </v>
      </c>
      <c r="S1324" t="str">
        <f>_xlfn.CONCAT(Table1[[#This Row],[Subscription Type]]," ",Table1[[#This Row],[Upsell Priorities ]], " ",TEXT(Table1[[#This Row],[Current Upsell $]],"$#,#"))</f>
        <v>Basic   $</v>
      </c>
      <c r="T1324">
        <f>COUNTIF(Table1[Sales Month],Table1[[#This Row],[Sales Month]])</f>
        <v>158</v>
      </c>
    </row>
    <row r="1325" spans="1:20" x14ac:dyDescent="0.2">
      <c r="A1325">
        <v>100132</v>
      </c>
      <c r="B1325" t="s">
        <v>3</v>
      </c>
      <c r="F1325">
        <v>0</v>
      </c>
      <c r="G1325">
        <v>3</v>
      </c>
      <c r="H1325" s="1">
        <v>44075</v>
      </c>
      <c r="I1325" s="1">
        <v>44256</v>
      </c>
      <c r="J1325">
        <v>6</v>
      </c>
      <c r="K1325">
        <v>3</v>
      </c>
      <c r="L1325" s="1">
        <v>44228</v>
      </c>
      <c r="M1325">
        <v>0</v>
      </c>
      <c r="N1325" s="8" cm="1">
        <f t="array" ref="N1325">_xlfn.SWITCH(Table1[[#This Row],[Subscription Type]],"Basic",10,"Premium",10,"Business",25,"Enterprise",27)</f>
        <v>10</v>
      </c>
      <c r="O1325" s="9">
        <f>IF(Table1[[#This Row],[Number of Users]]-Table1[[#This Row],[Licenses Bought]]&lt;0, 0, Table1[[#This Row],[Number of Users]]-Table1[[#This Row],[Licenses Bought]])</f>
        <v>3</v>
      </c>
      <c r="P1325" s="8">
        <f>Table1[[#This Row],[Upsell $ Per Non-Paying User]] * Table1[[#This Row],[Non-Paying Users]]</f>
        <v>30</v>
      </c>
      <c r="Q1325">
        <f>IF(Table1[[#This Row],[Sales Month]]=MAX(Table1[Sales Month]),Table1[[#This Row],[Upsell $ Per Non-Paying User]]*Table1[[#This Row],[Non-Paying Users]],0)</f>
        <v>0</v>
      </c>
      <c r="R1325" t="str" cm="1">
        <f t="array" ref="R1325">_xlfn.IFS(Table1[[#This Row],[Current Upsell $]]=0," ",Table1[[#This Row],[Current Upsell $]]&gt;=400,"High",Table1[[#This Row],[Current Upsell $]]&gt;=100,"Medium",Table1[[#This Row],[Current Upsell $]]&lt;100,"Low")</f>
        <v xml:space="preserve"> </v>
      </c>
      <c r="S1325" t="str">
        <f>_xlfn.CONCAT(Table1[[#This Row],[Subscription Type]]," ",Table1[[#This Row],[Upsell Priorities ]], " ",TEXT(Table1[[#This Row],[Current Upsell $]],"$#,#"))</f>
        <v>Basic   $</v>
      </c>
      <c r="T1325">
        <f>COUNTIF(Table1[Sales Month],Table1[[#This Row],[Sales Month]])</f>
        <v>175</v>
      </c>
    </row>
    <row r="1326" spans="1:20" x14ac:dyDescent="0.2">
      <c r="A1326">
        <v>100132</v>
      </c>
      <c r="B1326" t="s">
        <v>3</v>
      </c>
      <c r="F1326">
        <v>0</v>
      </c>
      <c r="G1326">
        <v>3</v>
      </c>
      <c r="H1326" s="1">
        <v>44075</v>
      </c>
      <c r="I1326" s="1">
        <v>44256</v>
      </c>
      <c r="J1326">
        <v>6</v>
      </c>
      <c r="K1326">
        <v>3</v>
      </c>
      <c r="L1326" s="1">
        <v>44256</v>
      </c>
      <c r="M1326">
        <v>0</v>
      </c>
      <c r="N1326" s="8" cm="1">
        <f t="array" ref="N1326">_xlfn.SWITCH(Table1[[#This Row],[Subscription Type]],"Basic",10,"Premium",10,"Business",25,"Enterprise",27)</f>
        <v>10</v>
      </c>
      <c r="O1326" s="9">
        <f>IF(Table1[[#This Row],[Number of Users]]-Table1[[#This Row],[Licenses Bought]]&lt;0, 0, Table1[[#This Row],[Number of Users]]-Table1[[#This Row],[Licenses Bought]])</f>
        <v>3</v>
      </c>
      <c r="P1326" s="8">
        <f>Table1[[#This Row],[Upsell $ Per Non-Paying User]] * Table1[[#This Row],[Non-Paying Users]]</f>
        <v>30</v>
      </c>
      <c r="Q1326">
        <f>IF(Table1[[#This Row],[Sales Month]]=MAX(Table1[Sales Month]),Table1[[#This Row],[Upsell $ Per Non-Paying User]]*Table1[[#This Row],[Non-Paying Users]],0)</f>
        <v>0</v>
      </c>
      <c r="R1326" t="str" cm="1">
        <f t="array" ref="R1326">_xlfn.IFS(Table1[[#This Row],[Current Upsell $]]=0," ",Table1[[#This Row],[Current Upsell $]]&gt;=400,"High",Table1[[#This Row],[Current Upsell $]]&gt;=100,"Medium",Table1[[#This Row],[Current Upsell $]]&lt;100,"Low")</f>
        <v xml:space="preserve"> </v>
      </c>
      <c r="S1326" t="str">
        <f>_xlfn.CONCAT(Table1[[#This Row],[Subscription Type]]," ",Table1[[#This Row],[Upsell Priorities ]], " ",TEXT(Table1[[#This Row],[Current Upsell $]],"$#,#"))</f>
        <v>Basic   $</v>
      </c>
      <c r="T1326">
        <f>COUNTIF(Table1[Sales Month],Table1[[#This Row],[Sales Month]])</f>
        <v>194</v>
      </c>
    </row>
    <row r="1327" spans="1:20" x14ac:dyDescent="0.2">
      <c r="A1327">
        <v>100133</v>
      </c>
      <c r="B1327" t="s">
        <v>3</v>
      </c>
      <c r="F1327">
        <v>0</v>
      </c>
      <c r="G1327">
        <v>3</v>
      </c>
      <c r="H1327" s="1">
        <v>44075</v>
      </c>
      <c r="I1327" s="1">
        <v>44378</v>
      </c>
      <c r="J1327">
        <v>10</v>
      </c>
      <c r="K1327">
        <v>0</v>
      </c>
      <c r="L1327" s="1">
        <v>44075</v>
      </c>
      <c r="M1327">
        <v>0</v>
      </c>
      <c r="N1327" s="8" cm="1">
        <f t="array" ref="N1327">_xlfn.SWITCH(Table1[[#This Row],[Subscription Type]],"Basic",10,"Premium",10,"Business",25,"Enterprise",27)</f>
        <v>10</v>
      </c>
      <c r="O1327" s="9">
        <f>IF(Table1[[#This Row],[Number of Users]]-Table1[[#This Row],[Licenses Bought]]&lt;0, 0, Table1[[#This Row],[Number of Users]]-Table1[[#This Row],[Licenses Bought]])</f>
        <v>3</v>
      </c>
      <c r="P1327" s="8">
        <f>Table1[[#This Row],[Upsell $ Per Non-Paying User]] * Table1[[#This Row],[Non-Paying Users]]</f>
        <v>30</v>
      </c>
      <c r="Q1327">
        <f>IF(Table1[[#This Row],[Sales Month]]=MAX(Table1[Sales Month]),Table1[[#This Row],[Upsell $ Per Non-Paying User]]*Table1[[#This Row],[Non-Paying Users]],0)</f>
        <v>0</v>
      </c>
      <c r="R1327" t="str" cm="1">
        <f t="array" ref="R1327">_xlfn.IFS(Table1[[#This Row],[Current Upsell $]]=0," ",Table1[[#This Row],[Current Upsell $]]&gt;=400,"High",Table1[[#This Row],[Current Upsell $]]&gt;=100,"Medium",Table1[[#This Row],[Current Upsell $]]&lt;100,"Low")</f>
        <v xml:space="preserve"> </v>
      </c>
      <c r="S1327" t="str">
        <f>_xlfn.CONCAT(Table1[[#This Row],[Subscription Type]]," ",Table1[[#This Row],[Upsell Priorities ]], " ",TEXT(Table1[[#This Row],[Current Upsell $]],"$#,#"))</f>
        <v>Basic   $</v>
      </c>
      <c r="T1327">
        <f>COUNTIF(Table1[Sales Month],Table1[[#This Row],[Sales Month]])</f>
        <v>137</v>
      </c>
    </row>
    <row r="1328" spans="1:20" x14ac:dyDescent="0.2">
      <c r="A1328">
        <v>100133</v>
      </c>
      <c r="B1328" t="s">
        <v>3</v>
      </c>
      <c r="F1328">
        <v>0</v>
      </c>
      <c r="G1328">
        <v>3</v>
      </c>
      <c r="H1328" s="1">
        <v>44075</v>
      </c>
      <c r="I1328" s="1">
        <v>44378</v>
      </c>
      <c r="J1328">
        <v>10</v>
      </c>
      <c r="K1328">
        <v>0</v>
      </c>
      <c r="L1328" s="1">
        <v>44105</v>
      </c>
      <c r="M1328">
        <v>0</v>
      </c>
      <c r="N1328" s="8" cm="1">
        <f t="array" ref="N1328">_xlfn.SWITCH(Table1[[#This Row],[Subscription Type]],"Basic",10,"Premium",10,"Business",25,"Enterprise",27)</f>
        <v>10</v>
      </c>
      <c r="O1328" s="9">
        <f>IF(Table1[[#This Row],[Number of Users]]-Table1[[#This Row],[Licenses Bought]]&lt;0, 0, Table1[[#This Row],[Number of Users]]-Table1[[#This Row],[Licenses Bought]])</f>
        <v>3</v>
      </c>
      <c r="P1328" s="8">
        <f>Table1[[#This Row],[Upsell $ Per Non-Paying User]] * Table1[[#This Row],[Non-Paying Users]]</f>
        <v>30</v>
      </c>
      <c r="Q1328">
        <f>IF(Table1[[#This Row],[Sales Month]]=MAX(Table1[Sales Month]),Table1[[#This Row],[Upsell $ Per Non-Paying User]]*Table1[[#This Row],[Non-Paying Users]],0)</f>
        <v>0</v>
      </c>
      <c r="R1328" t="str" cm="1">
        <f t="array" ref="R1328">_xlfn.IFS(Table1[[#This Row],[Current Upsell $]]=0," ",Table1[[#This Row],[Current Upsell $]]&gt;=400,"High",Table1[[#This Row],[Current Upsell $]]&gt;=100,"Medium",Table1[[#This Row],[Current Upsell $]]&lt;100,"Low")</f>
        <v xml:space="preserve"> </v>
      </c>
      <c r="S1328" t="str">
        <f>_xlfn.CONCAT(Table1[[#This Row],[Subscription Type]]," ",Table1[[#This Row],[Upsell Priorities ]], " ",TEXT(Table1[[#This Row],[Current Upsell $]],"$#,#"))</f>
        <v>Basic   $</v>
      </c>
      <c r="T1328">
        <f>COUNTIF(Table1[Sales Month],Table1[[#This Row],[Sales Month]])</f>
        <v>147</v>
      </c>
    </row>
    <row r="1329" spans="1:20" x14ac:dyDescent="0.2">
      <c r="A1329">
        <v>100133</v>
      </c>
      <c r="B1329" t="s">
        <v>3</v>
      </c>
      <c r="F1329">
        <v>0</v>
      </c>
      <c r="G1329">
        <v>3</v>
      </c>
      <c r="H1329" s="1">
        <v>44075</v>
      </c>
      <c r="I1329" s="1">
        <v>44378</v>
      </c>
      <c r="J1329">
        <v>10</v>
      </c>
      <c r="K1329">
        <v>0</v>
      </c>
      <c r="L1329" s="1">
        <v>44136</v>
      </c>
      <c r="M1329">
        <v>0</v>
      </c>
      <c r="N1329" s="8" cm="1">
        <f t="array" ref="N1329">_xlfn.SWITCH(Table1[[#This Row],[Subscription Type]],"Basic",10,"Premium",10,"Business",25,"Enterprise",27)</f>
        <v>10</v>
      </c>
      <c r="O1329" s="9">
        <f>IF(Table1[[#This Row],[Number of Users]]-Table1[[#This Row],[Licenses Bought]]&lt;0, 0, Table1[[#This Row],[Number of Users]]-Table1[[#This Row],[Licenses Bought]])</f>
        <v>3</v>
      </c>
      <c r="P1329" s="8">
        <f>Table1[[#This Row],[Upsell $ Per Non-Paying User]] * Table1[[#This Row],[Non-Paying Users]]</f>
        <v>30</v>
      </c>
      <c r="Q1329">
        <f>IF(Table1[[#This Row],[Sales Month]]=MAX(Table1[Sales Month]),Table1[[#This Row],[Upsell $ Per Non-Paying User]]*Table1[[#This Row],[Non-Paying Users]],0)</f>
        <v>0</v>
      </c>
      <c r="R1329" t="str" cm="1">
        <f t="array" ref="R1329">_xlfn.IFS(Table1[[#This Row],[Current Upsell $]]=0," ",Table1[[#This Row],[Current Upsell $]]&gt;=400,"High",Table1[[#This Row],[Current Upsell $]]&gt;=100,"Medium",Table1[[#This Row],[Current Upsell $]]&lt;100,"Low")</f>
        <v xml:space="preserve"> </v>
      </c>
      <c r="S1329" t="str">
        <f>_xlfn.CONCAT(Table1[[#This Row],[Subscription Type]]," ",Table1[[#This Row],[Upsell Priorities ]], " ",TEXT(Table1[[#This Row],[Current Upsell $]],"$#,#"))</f>
        <v>Basic   $</v>
      </c>
      <c r="T1329">
        <f>COUNTIF(Table1[Sales Month],Table1[[#This Row],[Sales Month]])</f>
        <v>146</v>
      </c>
    </row>
    <row r="1330" spans="1:20" x14ac:dyDescent="0.2">
      <c r="A1330">
        <v>100133</v>
      </c>
      <c r="B1330" t="s">
        <v>3</v>
      </c>
      <c r="F1330">
        <v>0</v>
      </c>
      <c r="G1330">
        <v>3</v>
      </c>
      <c r="H1330" s="1">
        <v>44075</v>
      </c>
      <c r="I1330" s="1">
        <v>44378</v>
      </c>
      <c r="J1330">
        <v>10</v>
      </c>
      <c r="K1330">
        <v>0</v>
      </c>
      <c r="L1330" s="1">
        <v>44166</v>
      </c>
      <c r="M1330">
        <v>0</v>
      </c>
      <c r="N1330" s="8" cm="1">
        <f t="array" ref="N1330">_xlfn.SWITCH(Table1[[#This Row],[Subscription Type]],"Basic",10,"Premium",10,"Business",25,"Enterprise",27)</f>
        <v>10</v>
      </c>
      <c r="O1330" s="9">
        <f>IF(Table1[[#This Row],[Number of Users]]-Table1[[#This Row],[Licenses Bought]]&lt;0, 0, Table1[[#This Row],[Number of Users]]-Table1[[#This Row],[Licenses Bought]])</f>
        <v>3</v>
      </c>
      <c r="P1330" s="8">
        <f>Table1[[#This Row],[Upsell $ Per Non-Paying User]] * Table1[[#This Row],[Non-Paying Users]]</f>
        <v>30</v>
      </c>
      <c r="Q1330">
        <f>IF(Table1[[#This Row],[Sales Month]]=MAX(Table1[Sales Month]),Table1[[#This Row],[Upsell $ Per Non-Paying User]]*Table1[[#This Row],[Non-Paying Users]],0)</f>
        <v>0</v>
      </c>
      <c r="R1330" t="str" cm="1">
        <f t="array" ref="R1330">_xlfn.IFS(Table1[[#This Row],[Current Upsell $]]=0," ",Table1[[#This Row],[Current Upsell $]]&gt;=400,"High",Table1[[#This Row],[Current Upsell $]]&gt;=100,"Medium",Table1[[#This Row],[Current Upsell $]]&lt;100,"Low")</f>
        <v xml:space="preserve"> </v>
      </c>
      <c r="S1330" t="str">
        <f>_xlfn.CONCAT(Table1[[#This Row],[Subscription Type]]," ",Table1[[#This Row],[Upsell Priorities ]], " ",TEXT(Table1[[#This Row],[Current Upsell $]],"$#,#"))</f>
        <v>Basic   $</v>
      </c>
      <c r="T1330">
        <f>COUNTIF(Table1[Sales Month],Table1[[#This Row],[Sales Month]])</f>
        <v>153</v>
      </c>
    </row>
    <row r="1331" spans="1:20" x14ac:dyDescent="0.2">
      <c r="A1331">
        <v>100133</v>
      </c>
      <c r="B1331" t="s">
        <v>3</v>
      </c>
      <c r="F1331">
        <v>0</v>
      </c>
      <c r="G1331">
        <v>2</v>
      </c>
      <c r="H1331" s="1">
        <v>44075</v>
      </c>
      <c r="I1331" s="1">
        <v>44378</v>
      </c>
      <c r="J1331">
        <v>10</v>
      </c>
      <c r="K1331">
        <v>0</v>
      </c>
      <c r="L1331" s="1">
        <v>44197</v>
      </c>
      <c r="M1331">
        <v>0</v>
      </c>
      <c r="N1331" s="8" cm="1">
        <f t="array" ref="N1331">_xlfn.SWITCH(Table1[[#This Row],[Subscription Type]],"Basic",10,"Premium",10,"Business",25,"Enterprise",27)</f>
        <v>10</v>
      </c>
      <c r="O1331" s="9">
        <f>IF(Table1[[#This Row],[Number of Users]]-Table1[[#This Row],[Licenses Bought]]&lt;0, 0, Table1[[#This Row],[Number of Users]]-Table1[[#This Row],[Licenses Bought]])</f>
        <v>2</v>
      </c>
      <c r="P1331" s="8">
        <f>Table1[[#This Row],[Upsell $ Per Non-Paying User]] * Table1[[#This Row],[Non-Paying Users]]</f>
        <v>20</v>
      </c>
      <c r="Q1331">
        <f>IF(Table1[[#This Row],[Sales Month]]=MAX(Table1[Sales Month]),Table1[[#This Row],[Upsell $ Per Non-Paying User]]*Table1[[#This Row],[Non-Paying Users]],0)</f>
        <v>0</v>
      </c>
      <c r="R1331" t="str" cm="1">
        <f t="array" ref="R1331">_xlfn.IFS(Table1[[#This Row],[Current Upsell $]]=0," ",Table1[[#This Row],[Current Upsell $]]&gt;=400,"High",Table1[[#This Row],[Current Upsell $]]&gt;=100,"Medium",Table1[[#This Row],[Current Upsell $]]&lt;100,"Low")</f>
        <v xml:space="preserve"> </v>
      </c>
      <c r="S1331" t="str">
        <f>_xlfn.CONCAT(Table1[[#This Row],[Subscription Type]]," ",Table1[[#This Row],[Upsell Priorities ]], " ",TEXT(Table1[[#This Row],[Current Upsell $]],"$#,#"))</f>
        <v>Basic   $</v>
      </c>
      <c r="T1331">
        <f>COUNTIF(Table1[Sales Month],Table1[[#This Row],[Sales Month]])</f>
        <v>158</v>
      </c>
    </row>
    <row r="1332" spans="1:20" x14ac:dyDescent="0.2">
      <c r="A1332">
        <v>100133</v>
      </c>
      <c r="B1332" t="s">
        <v>3</v>
      </c>
      <c r="F1332">
        <v>0</v>
      </c>
      <c r="G1332">
        <v>3</v>
      </c>
      <c r="H1332" s="1">
        <v>44075</v>
      </c>
      <c r="I1332" s="1">
        <v>44378</v>
      </c>
      <c r="J1332">
        <v>10</v>
      </c>
      <c r="K1332">
        <v>0</v>
      </c>
      <c r="L1332" s="1">
        <v>44228</v>
      </c>
      <c r="M1332">
        <v>0</v>
      </c>
      <c r="N1332" s="8" cm="1">
        <f t="array" ref="N1332">_xlfn.SWITCH(Table1[[#This Row],[Subscription Type]],"Basic",10,"Premium",10,"Business",25,"Enterprise",27)</f>
        <v>10</v>
      </c>
      <c r="O1332" s="9">
        <f>IF(Table1[[#This Row],[Number of Users]]-Table1[[#This Row],[Licenses Bought]]&lt;0, 0, Table1[[#This Row],[Number of Users]]-Table1[[#This Row],[Licenses Bought]])</f>
        <v>3</v>
      </c>
      <c r="P1332" s="8">
        <f>Table1[[#This Row],[Upsell $ Per Non-Paying User]] * Table1[[#This Row],[Non-Paying Users]]</f>
        <v>30</v>
      </c>
      <c r="Q1332">
        <f>IF(Table1[[#This Row],[Sales Month]]=MAX(Table1[Sales Month]),Table1[[#This Row],[Upsell $ Per Non-Paying User]]*Table1[[#This Row],[Non-Paying Users]],0)</f>
        <v>0</v>
      </c>
      <c r="R1332" t="str" cm="1">
        <f t="array" ref="R1332">_xlfn.IFS(Table1[[#This Row],[Current Upsell $]]=0," ",Table1[[#This Row],[Current Upsell $]]&gt;=400,"High",Table1[[#This Row],[Current Upsell $]]&gt;=100,"Medium",Table1[[#This Row],[Current Upsell $]]&lt;100,"Low")</f>
        <v xml:space="preserve"> </v>
      </c>
      <c r="S1332" t="str">
        <f>_xlfn.CONCAT(Table1[[#This Row],[Subscription Type]]," ",Table1[[#This Row],[Upsell Priorities ]], " ",TEXT(Table1[[#This Row],[Current Upsell $]],"$#,#"))</f>
        <v>Basic   $</v>
      </c>
      <c r="T1332">
        <f>COUNTIF(Table1[Sales Month],Table1[[#This Row],[Sales Month]])</f>
        <v>175</v>
      </c>
    </row>
    <row r="1333" spans="1:20" x14ac:dyDescent="0.2">
      <c r="A1333">
        <v>100133</v>
      </c>
      <c r="B1333" t="s">
        <v>3</v>
      </c>
      <c r="F1333">
        <v>0</v>
      </c>
      <c r="G1333">
        <v>3</v>
      </c>
      <c r="H1333" s="1">
        <v>44075</v>
      </c>
      <c r="I1333" s="1">
        <v>44378</v>
      </c>
      <c r="J1333">
        <v>10</v>
      </c>
      <c r="K1333">
        <v>0</v>
      </c>
      <c r="L1333" s="1">
        <v>44256</v>
      </c>
      <c r="M1333">
        <v>0</v>
      </c>
      <c r="N1333" s="8" cm="1">
        <f t="array" ref="N1333">_xlfn.SWITCH(Table1[[#This Row],[Subscription Type]],"Basic",10,"Premium",10,"Business",25,"Enterprise",27)</f>
        <v>10</v>
      </c>
      <c r="O1333" s="9">
        <f>IF(Table1[[#This Row],[Number of Users]]-Table1[[#This Row],[Licenses Bought]]&lt;0, 0, Table1[[#This Row],[Number of Users]]-Table1[[#This Row],[Licenses Bought]])</f>
        <v>3</v>
      </c>
      <c r="P1333" s="8">
        <f>Table1[[#This Row],[Upsell $ Per Non-Paying User]] * Table1[[#This Row],[Non-Paying Users]]</f>
        <v>30</v>
      </c>
      <c r="Q1333">
        <f>IF(Table1[[#This Row],[Sales Month]]=MAX(Table1[Sales Month]),Table1[[#This Row],[Upsell $ Per Non-Paying User]]*Table1[[#This Row],[Non-Paying Users]],0)</f>
        <v>0</v>
      </c>
      <c r="R1333" t="str" cm="1">
        <f t="array" ref="R1333">_xlfn.IFS(Table1[[#This Row],[Current Upsell $]]=0," ",Table1[[#This Row],[Current Upsell $]]&gt;=400,"High",Table1[[#This Row],[Current Upsell $]]&gt;=100,"Medium",Table1[[#This Row],[Current Upsell $]]&lt;100,"Low")</f>
        <v xml:space="preserve"> </v>
      </c>
      <c r="S1333" t="str">
        <f>_xlfn.CONCAT(Table1[[#This Row],[Subscription Type]]," ",Table1[[#This Row],[Upsell Priorities ]], " ",TEXT(Table1[[#This Row],[Current Upsell $]],"$#,#"))</f>
        <v>Basic   $</v>
      </c>
      <c r="T1333">
        <f>COUNTIF(Table1[Sales Month],Table1[[#This Row],[Sales Month]])</f>
        <v>194</v>
      </c>
    </row>
    <row r="1334" spans="1:20" x14ac:dyDescent="0.2">
      <c r="A1334">
        <v>100133</v>
      </c>
      <c r="B1334" t="s">
        <v>3</v>
      </c>
      <c r="F1334">
        <v>0</v>
      </c>
      <c r="G1334">
        <v>3</v>
      </c>
      <c r="H1334" s="1">
        <v>44075</v>
      </c>
      <c r="I1334" s="1">
        <v>44378</v>
      </c>
      <c r="J1334">
        <v>10</v>
      </c>
      <c r="K1334">
        <v>0</v>
      </c>
      <c r="L1334" s="1">
        <v>44287</v>
      </c>
      <c r="M1334">
        <v>0</v>
      </c>
      <c r="N1334" s="8" cm="1">
        <f t="array" ref="N1334">_xlfn.SWITCH(Table1[[#This Row],[Subscription Type]],"Basic",10,"Premium",10,"Business",25,"Enterprise",27)</f>
        <v>10</v>
      </c>
      <c r="O1334" s="9">
        <f>IF(Table1[[#This Row],[Number of Users]]-Table1[[#This Row],[Licenses Bought]]&lt;0, 0, Table1[[#This Row],[Number of Users]]-Table1[[#This Row],[Licenses Bought]])</f>
        <v>3</v>
      </c>
      <c r="P1334" s="8">
        <f>Table1[[#This Row],[Upsell $ Per Non-Paying User]] * Table1[[#This Row],[Non-Paying Users]]</f>
        <v>30</v>
      </c>
      <c r="Q1334">
        <f>IF(Table1[[#This Row],[Sales Month]]=MAX(Table1[Sales Month]),Table1[[#This Row],[Upsell $ Per Non-Paying User]]*Table1[[#This Row],[Non-Paying Users]],0)</f>
        <v>0</v>
      </c>
      <c r="R1334" t="str" cm="1">
        <f t="array" ref="R1334">_xlfn.IFS(Table1[[#This Row],[Current Upsell $]]=0," ",Table1[[#This Row],[Current Upsell $]]&gt;=400,"High",Table1[[#This Row],[Current Upsell $]]&gt;=100,"Medium",Table1[[#This Row],[Current Upsell $]]&lt;100,"Low")</f>
        <v xml:space="preserve"> </v>
      </c>
      <c r="S1334" t="str">
        <f>_xlfn.CONCAT(Table1[[#This Row],[Subscription Type]]," ",Table1[[#This Row],[Upsell Priorities ]], " ",TEXT(Table1[[#This Row],[Current Upsell $]],"$#,#"))</f>
        <v>Basic   $</v>
      </c>
      <c r="T1334">
        <f>COUNTIF(Table1[Sales Month],Table1[[#This Row],[Sales Month]])</f>
        <v>208</v>
      </c>
    </row>
    <row r="1335" spans="1:20" x14ac:dyDescent="0.2">
      <c r="A1335">
        <v>100133</v>
      </c>
      <c r="B1335" t="s">
        <v>3</v>
      </c>
      <c r="F1335">
        <v>0</v>
      </c>
      <c r="G1335">
        <v>2</v>
      </c>
      <c r="H1335" s="1">
        <v>44075</v>
      </c>
      <c r="I1335" s="1">
        <v>44378</v>
      </c>
      <c r="J1335">
        <v>10</v>
      </c>
      <c r="K1335">
        <v>0</v>
      </c>
      <c r="L1335" s="1">
        <v>44317</v>
      </c>
      <c r="M1335">
        <v>0</v>
      </c>
      <c r="N1335" s="8" cm="1">
        <f t="array" ref="N1335">_xlfn.SWITCH(Table1[[#This Row],[Subscription Type]],"Basic",10,"Premium",10,"Business",25,"Enterprise",27)</f>
        <v>10</v>
      </c>
      <c r="O1335" s="9">
        <f>IF(Table1[[#This Row],[Number of Users]]-Table1[[#This Row],[Licenses Bought]]&lt;0, 0, Table1[[#This Row],[Number of Users]]-Table1[[#This Row],[Licenses Bought]])</f>
        <v>2</v>
      </c>
      <c r="P1335" s="8">
        <f>Table1[[#This Row],[Upsell $ Per Non-Paying User]] * Table1[[#This Row],[Non-Paying Users]]</f>
        <v>20</v>
      </c>
      <c r="Q1335">
        <f>IF(Table1[[#This Row],[Sales Month]]=MAX(Table1[Sales Month]),Table1[[#This Row],[Upsell $ Per Non-Paying User]]*Table1[[#This Row],[Non-Paying Users]],0)</f>
        <v>0</v>
      </c>
      <c r="R1335" t="str" cm="1">
        <f t="array" ref="R1335">_xlfn.IFS(Table1[[#This Row],[Current Upsell $]]=0," ",Table1[[#This Row],[Current Upsell $]]&gt;=400,"High",Table1[[#This Row],[Current Upsell $]]&gt;=100,"Medium",Table1[[#This Row],[Current Upsell $]]&lt;100,"Low")</f>
        <v xml:space="preserve"> </v>
      </c>
      <c r="S1335" t="str">
        <f>_xlfn.CONCAT(Table1[[#This Row],[Subscription Type]]," ",Table1[[#This Row],[Upsell Priorities ]], " ",TEXT(Table1[[#This Row],[Current Upsell $]],"$#,#"))</f>
        <v>Basic   $</v>
      </c>
      <c r="T1335">
        <f>COUNTIF(Table1[Sales Month],Table1[[#This Row],[Sales Month]])</f>
        <v>249</v>
      </c>
    </row>
    <row r="1336" spans="1:20" x14ac:dyDescent="0.2">
      <c r="A1336">
        <v>100133</v>
      </c>
      <c r="B1336" t="s">
        <v>3</v>
      </c>
      <c r="F1336">
        <v>0</v>
      </c>
      <c r="G1336">
        <v>3</v>
      </c>
      <c r="H1336" s="1">
        <v>44075</v>
      </c>
      <c r="I1336" s="1">
        <v>44378</v>
      </c>
      <c r="J1336">
        <v>10</v>
      </c>
      <c r="K1336">
        <v>0</v>
      </c>
      <c r="L1336" s="1">
        <v>44348</v>
      </c>
      <c r="M1336">
        <v>0</v>
      </c>
      <c r="N1336" s="8" cm="1">
        <f t="array" ref="N1336">_xlfn.SWITCH(Table1[[#This Row],[Subscription Type]],"Basic",10,"Premium",10,"Business",25,"Enterprise",27)</f>
        <v>10</v>
      </c>
      <c r="O1336" s="9">
        <f>IF(Table1[[#This Row],[Number of Users]]-Table1[[#This Row],[Licenses Bought]]&lt;0, 0, Table1[[#This Row],[Number of Users]]-Table1[[#This Row],[Licenses Bought]])</f>
        <v>3</v>
      </c>
      <c r="P1336" s="8">
        <f>Table1[[#This Row],[Upsell $ Per Non-Paying User]] * Table1[[#This Row],[Non-Paying Users]]</f>
        <v>30</v>
      </c>
      <c r="Q1336">
        <f>IF(Table1[[#This Row],[Sales Month]]=MAX(Table1[Sales Month]),Table1[[#This Row],[Upsell $ Per Non-Paying User]]*Table1[[#This Row],[Non-Paying Users]],0)</f>
        <v>30</v>
      </c>
      <c r="R1336" t="str" cm="1">
        <f t="array" ref="R1336">_xlfn.IFS(Table1[[#This Row],[Current Upsell $]]=0," ",Table1[[#This Row],[Current Upsell $]]&gt;=400,"High",Table1[[#This Row],[Current Upsell $]]&gt;=100,"Medium",Table1[[#This Row],[Current Upsell $]]&lt;100,"Low")</f>
        <v>Low</v>
      </c>
      <c r="S1336" t="str">
        <f>_xlfn.CONCAT(Table1[[#This Row],[Subscription Type]]," ",Table1[[#This Row],[Upsell Priorities ]], " ",TEXT(Table1[[#This Row],[Current Upsell $]],"$#,#"))</f>
        <v>Basic Low $30</v>
      </c>
      <c r="T1336">
        <f>COUNTIF(Table1[Sales Month],Table1[[#This Row],[Sales Month]])</f>
        <v>307</v>
      </c>
    </row>
    <row r="1337" spans="1:20" x14ac:dyDescent="0.2">
      <c r="A1337">
        <v>100134</v>
      </c>
      <c r="B1337" t="s">
        <v>3</v>
      </c>
      <c r="F1337">
        <v>0</v>
      </c>
      <c r="G1337">
        <v>2</v>
      </c>
      <c r="H1337" s="1">
        <v>44075</v>
      </c>
      <c r="I1337" s="1">
        <v>44348</v>
      </c>
      <c r="J1337">
        <v>9</v>
      </c>
      <c r="K1337">
        <v>0</v>
      </c>
      <c r="L1337" s="1">
        <v>44075</v>
      </c>
      <c r="M1337">
        <v>0</v>
      </c>
      <c r="N1337" s="8" cm="1">
        <f t="array" ref="N1337">_xlfn.SWITCH(Table1[[#This Row],[Subscription Type]],"Basic",10,"Premium",10,"Business",25,"Enterprise",27)</f>
        <v>10</v>
      </c>
      <c r="O1337" s="9">
        <f>IF(Table1[[#This Row],[Number of Users]]-Table1[[#This Row],[Licenses Bought]]&lt;0, 0, Table1[[#This Row],[Number of Users]]-Table1[[#This Row],[Licenses Bought]])</f>
        <v>2</v>
      </c>
      <c r="P1337" s="8">
        <f>Table1[[#This Row],[Upsell $ Per Non-Paying User]] * Table1[[#This Row],[Non-Paying Users]]</f>
        <v>20</v>
      </c>
      <c r="Q1337">
        <f>IF(Table1[[#This Row],[Sales Month]]=MAX(Table1[Sales Month]),Table1[[#This Row],[Upsell $ Per Non-Paying User]]*Table1[[#This Row],[Non-Paying Users]],0)</f>
        <v>0</v>
      </c>
      <c r="R1337" t="str" cm="1">
        <f t="array" ref="R1337">_xlfn.IFS(Table1[[#This Row],[Current Upsell $]]=0," ",Table1[[#This Row],[Current Upsell $]]&gt;=400,"High",Table1[[#This Row],[Current Upsell $]]&gt;=100,"Medium",Table1[[#This Row],[Current Upsell $]]&lt;100,"Low")</f>
        <v xml:space="preserve"> </v>
      </c>
      <c r="S1337" t="str">
        <f>_xlfn.CONCAT(Table1[[#This Row],[Subscription Type]]," ",Table1[[#This Row],[Upsell Priorities ]], " ",TEXT(Table1[[#This Row],[Current Upsell $]],"$#,#"))</f>
        <v>Basic   $</v>
      </c>
      <c r="T1337">
        <f>COUNTIF(Table1[Sales Month],Table1[[#This Row],[Sales Month]])</f>
        <v>137</v>
      </c>
    </row>
    <row r="1338" spans="1:20" x14ac:dyDescent="0.2">
      <c r="A1338">
        <v>100134</v>
      </c>
      <c r="B1338" t="s">
        <v>0</v>
      </c>
      <c r="F1338">
        <v>1</v>
      </c>
      <c r="G1338">
        <v>2</v>
      </c>
      <c r="H1338" s="1">
        <v>44075</v>
      </c>
      <c r="I1338" s="1">
        <v>44348</v>
      </c>
      <c r="J1338">
        <v>9</v>
      </c>
      <c r="K1338">
        <v>0</v>
      </c>
      <c r="L1338" s="1">
        <v>44105</v>
      </c>
      <c r="M1338">
        <v>10</v>
      </c>
      <c r="N1338" s="8" cm="1">
        <f t="array" ref="N1338">_xlfn.SWITCH(Table1[[#This Row],[Subscription Type]],"Basic",10,"Premium",10,"Business",25,"Enterprise",27)</f>
        <v>10</v>
      </c>
      <c r="O1338" s="9">
        <f>IF(Table1[[#This Row],[Number of Users]]-Table1[[#This Row],[Licenses Bought]]&lt;0, 0, Table1[[#This Row],[Number of Users]]-Table1[[#This Row],[Licenses Bought]])</f>
        <v>1</v>
      </c>
      <c r="P1338" s="8">
        <f>Table1[[#This Row],[Upsell $ Per Non-Paying User]] * Table1[[#This Row],[Non-Paying Users]]</f>
        <v>10</v>
      </c>
      <c r="Q1338">
        <f>IF(Table1[[#This Row],[Sales Month]]=MAX(Table1[Sales Month]),Table1[[#This Row],[Upsell $ Per Non-Paying User]]*Table1[[#This Row],[Non-Paying Users]],0)</f>
        <v>0</v>
      </c>
      <c r="R1338" t="str" cm="1">
        <f t="array" ref="R1338">_xlfn.IFS(Table1[[#This Row],[Current Upsell $]]=0," ",Table1[[#This Row],[Current Upsell $]]&gt;=400,"High",Table1[[#This Row],[Current Upsell $]]&gt;=100,"Medium",Table1[[#This Row],[Current Upsell $]]&lt;100,"Low")</f>
        <v xml:space="preserve"> </v>
      </c>
      <c r="S1338" t="str">
        <f>_xlfn.CONCAT(Table1[[#This Row],[Subscription Type]]," ",Table1[[#This Row],[Upsell Priorities ]], " ",TEXT(Table1[[#This Row],[Current Upsell $]],"$#,#"))</f>
        <v>Premium   $</v>
      </c>
      <c r="T1338">
        <f>COUNTIF(Table1[Sales Month],Table1[[#This Row],[Sales Month]])</f>
        <v>147</v>
      </c>
    </row>
    <row r="1339" spans="1:20" x14ac:dyDescent="0.2">
      <c r="A1339">
        <v>100134</v>
      </c>
      <c r="B1339" t="s">
        <v>0</v>
      </c>
      <c r="F1339">
        <v>1</v>
      </c>
      <c r="G1339">
        <v>2</v>
      </c>
      <c r="H1339" s="1">
        <v>44075</v>
      </c>
      <c r="I1339" s="1">
        <v>44348</v>
      </c>
      <c r="J1339">
        <v>9</v>
      </c>
      <c r="K1339">
        <v>0</v>
      </c>
      <c r="L1339" s="1">
        <v>44136</v>
      </c>
      <c r="M1339">
        <v>10</v>
      </c>
      <c r="N1339" s="8" cm="1">
        <f t="array" ref="N1339">_xlfn.SWITCH(Table1[[#This Row],[Subscription Type]],"Basic",10,"Premium",10,"Business",25,"Enterprise",27)</f>
        <v>10</v>
      </c>
      <c r="O1339" s="9">
        <f>IF(Table1[[#This Row],[Number of Users]]-Table1[[#This Row],[Licenses Bought]]&lt;0, 0, Table1[[#This Row],[Number of Users]]-Table1[[#This Row],[Licenses Bought]])</f>
        <v>1</v>
      </c>
      <c r="P1339" s="8">
        <f>Table1[[#This Row],[Upsell $ Per Non-Paying User]] * Table1[[#This Row],[Non-Paying Users]]</f>
        <v>10</v>
      </c>
      <c r="Q1339">
        <f>IF(Table1[[#This Row],[Sales Month]]=MAX(Table1[Sales Month]),Table1[[#This Row],[Upsell $ Per Non-Paying User]]*Table1[[#This Row],[Non-Paying Users]],0)</f>
        <v>0</v>
      </c>
      <c r="R1339" t="str" cm="1">
        <f t="array" ref="R1339">_xlfn.IFS(Table1[[#This Row],[Current Upsell $]]=0," ",Table1[[#This Row],[Current Upsell $]]&gt;=400,"High",Table1[[#This Row],[Current Upsell $]]&gt;=100,"Medium",Table1[[#This Row],[Current Upsell $]]&lt;100,"Low")</f>
        <v xml:space="preserve"> </v>
      </c>
      <c r="S1339" t="str">
        <f>_xlfn.CONCAT(Table1[[#This Row],[Subscription Type]]," ",Table1[[#This Row],[Upsell Priorities ]], " ",TEXT(Table1[[#This Row],[Current Upsell $]],"$#,#"))</f>
        <v>Premium   $</v>
      </c>
      <c r="T1339">
        <f>COUNTIF(Table1[Sales Month],Table1[[#This Row],[Sales Month]])</f>
        <v>146</v>
      </c>
    </row>
    <row r="1340" spans="1:20" x14ac:dyDescent="0.2">
      <c r="A1340">
        <v>100134</v>
      </c>
      <c r="B1340" t="s">
        <v>0</v>
      </c>
      <c r="F1340">
        <v>1</v>
      </c>
      <c r="G1340">
        <v>2</v>
      </c>
      <c r="H1340" s="1">
        <v>44075</v>
      </c>
      <c r="I1340" s="1">
        <v>44348</v>
      </c>
      <c r="J1340">
        <v>9</v>
      </c>
      <c r="K1340">
        <v>0</v>
      </c>
      <c r="L1340" s="1">
        <v>44166</v>
      </c>
      <c r="M1340">
        <v>10</v>
      </c>
      <c r="N1340" s="8" cm="1">
        <f t="array" ref="N1340">_xlfn.SWITCH(Table1[[#This Row],[Subscription Type]],"Basic",10,"Premium",10,"Business",25,"Enterprise",27)</f>
        <v>10</v>
      </c>
      <c r="O1340" s="9">
        <f>IF(Table1[[#This Row],[Number of Users]]-Table1[[#This Row],[Licenses Bought]]&lt;0, 0, Table1[[#This Row],[Number of Users]]-Table1[[#This Row],[Licenses Bought]])</f>
        <v>1</v>
      </c>
      <c r="P1340" s="8">
        <f>Table1[[#This Row],[Upsell $ Per Non-Paying User]] * Table1[[#This Row],[Non-Paying Users]]</f>
        <v>10</v>
      </c>
      <c r="Q1340">
        <f>IF(Table1[[#This Row],[Sales Month]]=MAX(Table1[Sales Month]),Table1[[#This Row],[Upsell $ Per Non-Paying User]]*Table1[[#This Row],[Non-Paying Users]],0)</f>
        <v>0</v>
      </c>
      <c r="R1340" t="str" cm="1">
        <f t="array" ref="R1340">_xlfn.IFS(Table1[[#This Row],[Current Upsell $]]=0," ",Table1[[#This Row],[Current Upsell $]]&gt;=400,"High",Table1[[#This Row],[Current Upsell $]]&gt;=100,"Medium",Table1[[#This Row],[Current Upsell $]]&lt;100,"Low")</f>
        <v xml:space="preserve"> </v>
      </c>
      <c r="S1340" t="str">
        <f>_xlfn.CONCAT(Table1[[#This Row],[Subscription Type]]," ",Table1[[#This Row],[Upsell Priorities ]], " ",TEXT(Table1[[#This Row],[Current Upsell $]],"$#,#"))</f>
        <v>Premium   $</v>
      </c>
      <c r="T1340">
        <f>COUNTIF(Table1[Sales Month],Table1[[#This Row],[Sales Month]])</f>
        <v>153</v>
      </c>
    </row>
    <row r="1341" spans="1:20" x14ac:dyDescent="0.2">
      <c r="A1341">
        <v>100134</v>
      </c>
      <c r="B1341" t="s">
        <v>0</v>
      </c>
      <c r="F1341">
        <v>1</v>
      </c>
      <c r="G1341">
        <v>2</v>
      </c>
      <c r="H1341" s="1">
        <v>44075</v>
      </c>
      <c r="I1341" s="1">
        <v>44348</v>
      </c>
      <c r="J1341">
        <v>9</v>
      </c>
      <c r="K1341">
        <v>0</v>
      </c>
      <c r="L1341" s="1">
        <v>44197</v>
      </c>
      <c r="M1341">
        <v>10</v>
      </c>
      <c r="N1341" s="8" cm="1">
        <f t="array" ref="N1341">_xlfn.SWITCH(Table1[[#This Row],[Subscription Type]],"Basic",10,"Premium",10,"Business",25,"Enterprise",27)</f>
        <v>10</v>
      </c>
      <c r="O1341" s="9">
        <f>IF(Table1[[#This Row],[Number of Users]]-Table1[[#This Row],[Licenses Bought]]&lt;0, 0, Table1[[#This Row],[Number of Users]]-Table1[[#This Row],[Licenses Bought]])</f>
        <v>1</v>
      </c>
      <c r="P1341" s="8">
        <f>Table1[[#This Row],[Upsell $ Per Non-Paying User]] * Table1[[#This Row],[Non-Paying Users]]</f>
        <v>10</v>
      </c>
      <c r="Q1341">
        <f>IF(Table1[[#This Row],[Sales Month]]=MAX(Table1[Sales Month]),Table1[[#This Row],[Upsell $ Per Non-Paying User]]*Table1[[#This Row],[Non-Paying Users]],0)</f>
        <v>0</v>
      </c>
      <c r="R1341" t="str" cm="1">
        <f t="array" ref="R1341">_xlfn.IFS(Table1[[#This Row],[Current Upsell $]]=0," ",Table1[[#This Row],[Current Upsell $]]&gt;=400,"High",Table1[[#This Row],[Current Upsell $]]&gt;=100,"Medium",Table1[[#This Row],[Current Upsell $]]&lt;100,"Low")</f>
        <v xml:space="preserve"> </v>
      </c>
      <c r="S1341" t="str">
        <f>_xlfn.CONCAT(Table1[[#This Row],[Subscription Type]]," ",Table1[[#This Row],[Upsell Priorities ]], " ",TEXT(Table1[[#This Row],[Current Upsell $]],"$#,#"))</f>
        <v>Premium   $</v>
      </c>
      <c r="T1341">
        <f>COUNTIF(Table1[Sales Month],Table1[[#This Row],[Sales Month]])</f>
        <v>158</v>
      </c>
    </row>
    <row r="1342" spans="1:20" x14ac:dyDescent="0.2">
      <c r="A1342">
        <v>100134</v>
      </c>
      <c r="B1342" t="s">
        <v>0</v>
      </c>
      <c r="F1342">
        <v>1</v>
      </c>
      <c r="G1342">
        <v>1</v>
      </c>
      <c r="H1342" s="1">
        <v>44075</v>
      </c>
      <c r="I1342" s="1">
        <v>44348</v>
      </c>
      <c r="J1342">
        <v>9</v>
      </c>
      <c r="K1342">
        <v>0</v>
      </c>
      <c r="L1342" s="1">
        <v>44228</v>
      </c>
      <c r="M1342">
        <v>10</v>
      </c>
      <c r="N1342" s="8" cm="1">
        <f t="array" ref="N1342">_xlfn.SWITCH(Table1[[#This Row],[Subscription Type]],"Basic",10,"Premium",10,"Business",25,"Enterprise",27)</f>
        <v>10</v>
      </c>
      <c r="O1342" s="9">
        <f>IF(Table1[[#This Row],[Number of Users]]-Table1[[#This Row],[Licenses Bought]]&lt;0, 0, Table1[[#This Row],[Number of Users]]-Table1[[#This Row],[Licenses Bought]])</f>
        <v>0</v>
      </c>
      <c r="P1342" s="8">
        <f>Table1[[#This Row],[Upsell $ Per Non-Paying User]] * Table1[[#This Row],[Non-Paying Users]]</f>
        <v>0</v>
      </c>
      <c r="Q1342">
        <f>IF(Table1[[#This Row],[Sales Month]]=MAX(Table1[Sales Month]),Table1[[#This Row],[Upsell $ Per Non-Paying User]]*Table1[[#This Row],[Non-Paying Users]],0)</f>
        <v>0</v>
      </c>
      <c r="R1342" t="str" cm="1">
        <f t="array" ref="R1342">_xlfn.IFS(Table1[[#This Row],[Current Upsell $]]=0," ",Table1[[#This Row],[Current Upsell $]]&gt;=400,"High",Table1[[#This Row],[Current Upsell $]]&gt;=100,"Medium",Table1[[#This Row],[Current Upsell $]]&lt;100,"Low")</f>
        <v xml:space="preserve"> </v>
      </c>
      <c r="S1342" t="str">
        <f>_xlfn.CONCAT(Table1[[#This Row],[Subscription Type]]," ",Table1[[#This Row],[Upsell Priorities ]], " ",TEXT(Table1[[#This Row],[Current Upsell $]],"$#,#"))</f>
        <v>Premium   $</v>
      </c>
      <c r="T1342">
        <f>COUNTIF(Table1[Sales Month],Table1[[#This Row],[Sales Month]])</f>
        <v>175</v>
      </c>
    </row>
    <row r="1343" spans="1:20" x14ac:dyDescent="0.2">
      <c r="A1343">
        <v>100134</v>
      </c>
      <c r="B1343" t="s">
        <v>0</v>
      </c>
      <c r="F1343">
        <v>1</v>
      </c>
      <c r="G1343">
        <v>2</v>
      </c>
      <c r="H1343" s="1">
        <v>44075</v>
      </c>
      <c r="I1343" s="1">
        <v>44348</v>
      </c>
      <c r="J1343">
        <v>9</v>
      </c>
      <c r="K1343">
        <v>0</v>
      </c>
      <c r="L1343" s="1">
        <v>44256</v>
      </c>
      <c r="M1343">
        <v>10</v>
      </c>
      <c r="N1343" s="8" cm="1">
        <f t="array" ref="N1343">_xlfn.SWITCH(Table1[[#This Row],[Subscription Type]],"Basic",10,"Premium",10,"Business",25,"Enterprise",27)</f>
        <v>10</v>
      </c>
      <c r="O1343" s="9">
        <f>IF(Table1[[#This Row],[Number of Users]]-Table1[[#This Row],[Licenses Bought]]&lt;0, 0, Table1[[#This Row],[Number of Users]]-Table1[[#This Row],[Licenses Bought]])</f>
        <v>1</v>
      </c>
      <c r="P1343" s="8">
        <f>Table1[[#This Row],[Upsell $ Per Non-Paying User]] * Table1[[#This Row],[Non-Paying Users]]</f>
        <v>10</v>
      </c>
      <c r="Q1343">
        <f>IF(Table1[[#This Row],[Sales Month]]=MAX(Table1[Sales Month]),Table1[[#This Row],[Upsell $ Per Non-Paying User]]*Table1[[#This Row],[Non-Paying Users]],0)</f>
        <v>0</v>
      </c>
      <c r="R1343" t="str" cm="1">
        <f t="array" ref="R1343">_xlfn.IFS(Table1[[#This Row],[Current Upsell $]]=0," ",Table1[[#This Row],[Current Upsell $]]&gt;=400,"High",Table1[[#This Row],[Current Upsell $]]&gt;=100,"Medium",Table1[[#This Row],[Current Upsell $]]&lt;100,"Low")</f>
        <v xml:space="preserve"> </v>
      </c>
      <c r="S1343" t="str">
        <f>_xlfn.CONCAT(Table1[[#This Row],[Subscription Type]]," ",Table1[[#This Row],[Upsell Priorities ]], " ",TEXT(Table1[[#This Row],[Current Upsell $]],"$#,#"))</f>
        <v>Premium   $</v>
      </c>
      <c r="T1343">
        <f>COUNTIF(Table1[Sales Month],Table1[[#This Row],[Sales Month]])</f>
        <v>194</v>
      </c>
    </row>
    <row r="1344" spans="1:20" x14ac:dyDescent="0.2">
      <c r="A1344">
        <v>100134</v>
      </c>
      <c r="B1344" t="s">
        <v>0</v>
      </c>
      <c r="F1344">
        <v>1</v>
      </c>
      <c r="G1344">
        <v>2</v>
      </c>
      <c r="H1344" s="1">
        <v>44075</v>
      </c>
      <c r="I1344" s="1">
        <v>44348</v>
      </c>
      <c r="J1344">
        <v>9</v>
      </c>
      <c r="K1344">
        <v>0</v>
      </c>
      <c r="L1344" s="1">
        <v>44287</v>
      </c>
      <c r="M1344">
        <v>10</v>
      </c>
      <c r="N1344" s="8" cm="1">
        <f t="array" ref="N1344">_xlfn.SWITCH(Table1[[#This Row],[Subscription Type]],"Basic",10,"Premium",10,"Business",25,"Enterprise",27)</f>
        <v>10</v>
      </c>
      <c r="O1344" s="9">
        <f>IF(Table1[[#This Row],[Number of Users]]-Table1[[#This Row],[Licenses Bought]]&lt;0, 0, Table1[[#This Row],[Number of Users]]-Table1[[#This Row],[Licenses Bought]])</f>
        <v>1</v>
      </c>
      <c r="P1344" s="8">
        <f>Table1[[#This Row],[Upsell $ Per Non-Paying User]] * Table1[[#This Row],[Non-Paying Users]]</f>
        <v>10</v>
      </c>
      <c r="Q1344">
        <f>IF(Table1[[#This Row],[Sales Month]]=MAX(Table1[Sales Month]),Table1[[#This Row],[Upsell $ Per Non-Paying User]]*Table1[[#This Row],[Non-Paying Users]],0)</f>
        <v>0</v>
      </c>
      <c r="R1344" t="str" cm="1">
        <f t="array" ref="R1344">_xlfn.IFS(Table1[[#This Row],[Current Upsell $]]=0," ",Table1[[#This Row],[Current Upsell $]]&gt;=400,"High",Table1[[#This Row],[Current Upsell $]]&gt;=100,"Medium",Table1[[#This Row],[Current Upsell $]]&lt;100,"Low")</f>
        <v xml:space="preserve"> </v>
      </c>
      <c r="S1344" t="str">
        <f>_xlfn.CONCAT(Table1[[#This Row],[Subscription Type]]," ",Table1[[#This Row],[Upsell Priorities ]], " ",TEXT(Table1[[#This Row],[Current Upsell $]],"$#,#"))</f>
        <v>Premium   $</v>
      </c>
      <c r="T1344">
        <f>COUNTIF(Table1[Sales Month],Table1[[#This Row],[Sales Month]])</f>
        <v>208</v>
      </c>
    </row>
    <row r="1345" spans="1:20" x14ac:dyDescent="0.2">
      <c r="A1345">
        <v>100134</v>
      </c>
      <c r="B1345" t="s">
        <v>0</v>
      </c>
      <c r="F1345">
        <v>1</v>
      </c>
      <c r="G1345">
        <v>2</v>
      </c>
      <c r="H1345" s="1">
        <v>44075</v>
      </c>
      <c r="I1345" s="1">
        <v>44348</v>
      </c>
      <c r="J1345">
        <v>9</v>
      </c>
      <c r="K1345">
        <v>0</v>
      </c>
      <c r="L1345" s="1">
        <v>44317</v>
      </c>
      <c r="M1345">
        <v>10</v>
      </c>
      <c r="N1345" s="8" cm="1">
        <f t="array" ref="N1345">_xlfn.SWITCH(Table1[[#This Row],[Subscription Type]],"Basic",10,"Premium",10,"Business",25,"Enterprise",27)</f>
        <v>10</v>
      </c>
      <c r="O1345" s="9">
        <f>IF(Table1[[#This Row],[Number of Users]]-Table1[[#This Row],[Licenses Bought]]&lt;0, 0, Table1[[#This Row],[Number of Users]]-Table1[[#This Row],[Licenses Bought]])</f>
        <v>1</v>
      </c>
      <c r="P1345" s="8">
        <f>Table1[[#This Row],[Upsell $ Per Non-Paying User]] * Table1[[#This Row],[Non-Paying Users]]</f>
        <v>10</v>
      </c>
      <c r="Q1345">
        <f>IF(Table1[[#This Row],[Sales Month]]=MAX(Table1[Sales Month]),Table1[[#This Row],[Upsell $ Per Non-Paying User]]*Table1[[#This Row],[Non-Paying Users]],0)</f>
        <v>0</v>
      </c>
      <c r="R1345" t="str" cm="1">
        <f t="array" ref="R1345">_xlfn.IFS(Table1[[#This Row],[Current Upsell $]]=0," ",Table1[[#This Row],[Current Upsell $]]&gt;=400,"High",Table1[[#This Row],[Current Upsell $]]&gt;=100,"Medium",Table1[[#This Row],[Current Upsell $]]&lt;100,"Low")</f>
        <v xml:space="preserve"> </v>
      </c>
      <c r="S1345" t="str">
        <f>_xlfn.CONCAT(Table1[[#This Row],[Subscription Type]]," ",Table1[[#This Row],[Upsell Priorities ]], " ",TEXT(Table1[[#This Row],[Current Upsell $]],"$#,#"))</f>
        <v>Premium   $</v>
      </c>
      <c r="T1345">
        <f>COUNTIF(Table1[Sales Month],Table1[[#This Row],[Sales Month]])</f>
        <v>249</v>
      </c>
    </row>
    <row r="1346" spans="1:20" x14ac:dyDescent="0.2">
      <c r="A1346">
        <v>100134</v>
      </c>
      <c r="B1346" t="s">
        <v>0</v>
      </c>
      <c r="F1346">
        <v>1</v>
      </c>
      <c r="G1346">
        <v>2</v>
      </c>
      <c r="H1346" s="1">
        <v>44075</v>
      </c>
      <c r="I1346" s="1">
        <v>44348</v>
      </c>
      <c r="J1346">
        <v>9</v>
      </c>
      <c r="K1346">
        <v>0</v>
      </c>
      <c r="L1346" s="1">
        <v>44348</v>
      </c>
      <c r="M1346">
        <v>10</v>
      </c>
      <c r="N1346" s="8" cm="1">
        <f t="array" ref="N1346">_xlfn.SWITCH(Table1[[#This Row],[Subscription Type]],"Basic",10,"Premium",10,"Business",25,"Enterprise",27)</f>
        <v>10</v>
      </c>
      <c r="O1346" s="9">
        <f>IF(Table1[[#This Row],[Number of Users]]-Table1[[#This Row],[Licenses Bought]]&lt;0, 0, Table1[[#This Row],[Number of Users]]-Table1[[#This Row],[Licenses Bought]])</f>
        <v>1</v>
      </c>
      <c r="P1346" s="8">
        <f>Table1[[#This Row],[Upsell $ Per Non-Paying User]] * Table1[[#This Row],[Non-Paying Users]]</f>
        <v>10</v>
      </c>
      <c r="Q1346">
        <f>IF(Table1[[#This Row],[Sales Month]]=MAX(Table1[Sales Month]),Table1[[#This Row],[Upsell $ Per Non-Paying User]]*Table1[[#This Row],[Non-Paying Users]],0)</f>
        <v>10</v>
      </c>
      <c r="R1346" t="str" cm="1">
        <f t="array" ref="R1346">_xlfn.IFS(Table1[[#This Row],[Current Upsell $]]=0," ",Table1[[#This Row],[Current Upsell $]]&gt;=400,"High",Table1[[#This Row],[Current Upsell $]]&gt;=100,"Medium",Table1[[#This Row],[Current Upsell $]]&lt;100,"Low")</f>
        <v>Low</v>
      </c>
      <c r="S1346" t="str">
        <f>_xlfn.CONCAT(Table1[[#This Row],[Subscription Type]]," ",Table1[[#This Row],[Upsell Priorities ]], " ",TEXT(Table1[[#This Row],[Current Upsell $]],"$#,#"))</f>
        <v>Premium Low $10</v>
      </c>
      <c r="T1346">
        <f>COUNTIF(Table1[Sales Month],Table1[[#This Row],[Sales Month]])</f>
        <v>307</v>
      </c>
    </row>
    <row r="1347" spans="1:20" x14ac:dyDescent="0.2">
      <c r="A1347">
        <v>100135</v>
      </c>
      <c r="B1347" t="s">
        <v>3</v>
      </c>
      <c r="F1347">
        <v>0</v>
      </c>
      <c r="G1347">
        <v>2</v>
      </c>
      <c r="H1347" s="1">
        <v>44075</v>
      </c>
      <c r="I1347" s="1">
        <v>44378</v>
      </c>
      <c r="J1347">
        <v>10</v>
      </c>
      <c r="K1347">
        <v>0</v>
      </c>
      <c r="L1347" s="1">
        <v>44075</v>
      </c>
      <c r="M1347">
        <v>0</v>
      </c>
      <c r="N1347" s="8" cm="1">
        <f t="array" ref="N1347">_xlfn.SWITCH(Table1[[#This Row],[Subscription Type]],"Basic",10,"Premium",10,"Business",25,"Enterprise",27)</f>
        <v>10</v>
      </c>
      <c r="O1347" s="9">
        <f>IF(Table1[[#This Row],[Number of Users]]-Table1[[#This Row],[Licenses Bought]]&lt;0, 0, Table1[[#This Row],[Number of Users]]-Table1[[#This Row],[Licenses Bought]])</f>
        <v>2</v>
      </c>
      <c r="P1347" s="8">
        <f>Table1[[#This Row],[Upsell $ Per Non-Paying User]] * Table1[[#This Row],[Non-Paying Users]]</f>
        <v>20</v>
      </c>
      <c r="Q1347">
        <f>IF(Table1[[#This Row],[Sales Month]]=MAX(Table1[Sales Month]),Table1[[#This Row],[Upsell $ Per Non-Paying User]]*Table1[[#This Row],[Non-Paying Users]],0)</f>
        <v>0</v>
      </c>
      <c r="R1347" t="str" cm="1">
        <f t="array" ref="R1347">_xlfn.IFS(Table1[[#This Row],[Current Upsell $]]=0," ",Table1[[#This Row],[Current Upsell $]]&gt;=400,"High",Table1[[#This Row],[Current Upsell $]]&gt;=100,"Medium",Table1[[#This Row],[Current Upsell $]]&lt;100,"Low")</f>
        <v xml:space="preserve"> </v>
      </c>
      <c r="S1347" t="str">
        <f>_xlfn.CONCAT(Table1[[#This Row],[Subscription Type]]," ",Table1[[#This Row],[Upsell Priorities ]], " ",TEXT(Table1[[#This Row],[Current Upsell $]],"$#,#"))</f>
        <v>Basic   $</v>
      </c>
      <c r="T1347">
        <f>COUNTIF(Table1[Sales Month],Table1[[#This Row],[Sales Month]])</f>
        <v>137</v>
      </c>
    </row>
    <row r="1348" spans="1:20" x14ac:dyDescent="0.2">
      <c r="A1348">
        <v>100135</v>
      </c>
      <c r="B1348" t="s">
        <v>3</v>
      </c>
      <c r="F1348">
        <v>0</v>
      </c>
      <c r="G1348">
        <v>2</v>
      </c>
      <c r="H1348" s="1">
        <v>44075</v>
      </c>
      <c r="I1348" s="1">
        <v>44378</v>
      </c>
      <c r="J1348">
        <v>10</v>
      </c>
      <c r="K1348">
        <v>0</v>
      </c>
      <c r="L1348" s="1">
        <v>44105</v>
      </c>
      <c r="M1348">
        <v>0</v>
      </c>
      <c r="N1348" s="8" cm="1">
        <f t="array" ref="N1348">_xlfn.SWITCH(Table1[[#This Row],[Subscription Type]],"Basic",10,"Premium",10,"Business",25,"Enterprise",27)</f>
        <v>10</v>
      </c>
      <c r="O1348" s="9">
        <f>IF(Table1[[#This Row],[Number of Users]]-Table1[[#This Row],[Licenses Bought]]&lt;0, 0, Table1[[#This Row],[Number of Users]]-Table1[[#This Row],[Licenses Bought]])</f>
        <v>2</v>
      </c>
      <c r="P1348" s="8">
        <f>Table1[[#This Row],[Upsell $ Per Non-Paying User]] * Table1[[#This Row],[Non-Paying Users]]</f>
        <v>20</v>
      </c>
      <c r="Q1348">
        <f>IF(Table1[[#This Row],[Sales Month]]=MAX(Table1[Sales Month]),Table1[[#This Row],[Upsell $ Per Non-Paying User]]*Table1[[#This Row],[Non-Paying Users]],0)</f>
        <v>0</v>
      </c>
      <c r="R1348" t="str" cm="1">
        <f t="array" ref="R1348">_xlfn.IFS(Table1[[#This Row],[Current Upsell $]]=0," ",Table1[[#This Row],[Current Upsell $]]&gt;=400,"High",Table1[[#This Row],[Current Upsell $]]&gt;=100,"Medium",Table1[[#This Row],[Current Upsell $]]&lt;100,"Low")</f>
        <v xml:space="preserve"> </v>
      </c>
      <c r="S1348" t="str">
        <f>_xlfn.CONCAT(Table1[[#This Row],[Subscription Type]]," ",Table1[[#This Row],[Upsell Priorities ]], " ",TEXT(Table1[[#This Row],[Current Upsell $]],"$#,#"))</f>
        <v>Basic   $</v>
      </c>
      <c r="T1348">
        <f>COUNTIF(Table1[Sales Month],Table1[[#This Row],[Sales Month]])</f>
        <v>147</v>
      </c>
    </row>
    <row r="1349" spans="1:20" x14ac:dyDescent="0.2">
      <c r="A1349">
        <v>100135</v>
      </c>
      <c r="B1349" t="s">
        <v>3</v>
      </c>
      <c r="F1349">
        <v>0</v>
      </c>
      <c r="G1349">
        <v>2</v>
      </c>
      <c r="H1349" s="1">
        <v>44075</v>
      </c>
      <c r="I1349" s="1">
        <v>44378</v>
      </c>
      <c r="J1349">
        <v>10</v>
      </c>
      <c r="K1349">
        <v>0</v>
      </c>
      <c r="L1349" s="1">
        <v>44136</v>
      </c>
      <c r="M1349">
        <v>0</v>
      </c>
      <c r="N1349" s="8" cm="1">
        <f t="array" ref="N1349">_xlfn.SWITCH(Table1[[#This Row],[Subscription Type]],"Basic",10,"Premium",10,"Business",25,"Enterprise",27)</f>
        <v>10</v>
      </c>
      <c r="O1349" s="9">
        <f>IF(Table1[[#This Row],[Number of Users]]-Table1[[#This Row],[Licenses Bought]]&lt;0, 0, Table1[[#This Row],[Number of Users]]-Table1[[#This Row],[Licenses Bought]])</f>
        <v>2</v>
      </c>
      <c r="P1349" s="8">
        <f>Table1[[#This Row],[Upsell $ Per Non-Paying User]] * Table1[[#This Row],[Non-Paying Users]]</f>
        <v>20</v>
      </c>
      <c r="Q1349">
        <f>IF(Table1[[#This Row],[Sales Month]]=MAX(Table1[Sales Month]),Table1[[#This Row],[Upsell $ Per Non-Paying User]]*Table1[[#This Row],[Non-Paying Users]],0)</f>
        <v>0</v>
      </c>
      <c r="R1349" t="str" cm="1">
        <f t="array" ref="R1349">_xlfn.IFS(Table1[[#This Row],[Current Upsell $]]=0," ",Table1[[#This Row],[Current Upsell $]]&gt;=400,"High",Table1[[#This Row],[Current Upsell $]]&gt;=100,"Medium",Table1[[#This Row],[Current Upsell $]]&lt;100,"Low")</f>
        <v xml:space="preserve"> </v>
      </c>
      <c r="S1349" t="str">
        <f>_xlfn.CONCAT(Table1[[#This Row],[Subscription Type]]," ",Table1[[#This Row],[Upsell Priorities ]], " ",TEXT(Table1[[#This Row],[Current Upsell $]],"$#,#"))</f>
        <v>Basic   $</v>
      </c>
      <c r="T1349">
        <f>COUNTIF(Table1[Sales Month],Table1[[#This Row],[Sales Month]])</f>
        <v>146</v>
      </c>
    </row>
    <row r="1350" spans="1:20" x14ac:dyDescent="0.2">
      <c r="A1350">
        <v>100135</v>
      </c>
      <c r="B1350" t="s">
        <v>3</v>
      </c>
      <c r="F1350">
        <v>0</v>
      </c>
      <c r="G1350">
        <v>2</v>
      </c>
      <c r="H1350" s="1">
        <v>44075</v>
      </c>
      <c r="I1350" s="1">
        <v>44378</v>
      </c>
      <c r="J1350">
        <v>10</v>
      </c>
      <c r="K1350">
        <v>0</v>
      </c>
      <c r="L1350" s="1">
        <v>44166</v>
      </c>
      <c r="M1350">
        <v>0</v>
      </c>
      <c r="N1350" s="8" cm="1">
        <f t="array" ref="N1350">_xlfn.SWITCH(Table1[[#This Row],[Subscription Type]],"Basic",10,"Premium",10,"Business",25,"Enterprise",27)</f>
        <v>10</v>
      </c>
      <c r="O1350" s="9">
        <f>IF(Table1[[#This Row],[Number of Users]]-Table1[[#This Row],[Licenses Bought]]&lt;0, 0, Table1[[#This Row],[Number of Users]]-Table1[[#This Row],[Licenses Bought]])</f>
        <v>2</v>
      </c>
      <c r="P1350" s="8">
        <f>Table1[[#This Row],[Upsell $ Per Non-Paying User]] * Table1[[#This Row],[Non-Paying Users]]</f>
        <v>20</v>
      </c>
      <c r="Q1350">
        <f>IF(Table1[[#This Row],[Sales Month]]=MAX(Table1[Sales Month]),Table1[[#This Row],[Upsell $ Per Non-Paying User]]*Table1[[#This Row],[Non-Paying Users]],0)</f>
        <v>0</v>
      </c>
      <c r="R1350" t="str" cm="1">
        <f t="array" ref="R1350">_xlfn.IFS(Table1[[#This Row],[Current Upsell $]]=0," ",Table1[[#This Row],[Current Upsell $]]&gt;=400,"High",Table1[[#This Row],[Current Upsell $]]&gt;=100,"Medium",Table1[[#This Row],[Current Upsell $]]&lt;100,"Low")</f>
        <v xml:space="preserve"> </v>
      </c>
      <c r="S1350" t="str">
        <f>_xlfn.CONCAT(Table1[[#This Row],[Subscription Type]]," ",Table1[[#This Row],[Upsell Priorities ]], " ",TEXT(Table1[[#This Row],[Current Upsell $]],"$#,#"))</f>
        <v>Basic   $</v>
      </c>
      <c r="T1350">
        <f>COUNTIF(Table1[Sales Month],Table1[[#This Row],[Sales Month]])</f>
        <v>153</v>
      </c>
    </row>
    <row r="1351" spans="1:20" x14ac:dyDescent="0.2">
      <c r="A1351">
        <v>100135</v>
      </c>
      <c r="B1351" t="s">
        <v>3</v>
      </c>
      <c r="F1351">
        <v>0</v>
      </c>
      <c r="G1351">
        <v>2</v>
      </c>
      <c r="H1351" s="1">
        <v>44075</v>
      </c>
      <c r="I1351" s="1">
        <v>44378</v>
      </c>
      <c r="J1351">
        <v>10</v>
      </c>
      <c r="K1351">
        <v>0</v>
      </c>
      <c r="L1351" s="1">
        <v>44197</v>
      </c>
      <c r="M1351">
        <v>0</v>
      </c>
      <c r="N1351" s="8" cm="1">
        <f t="array" ref="N1351">_xlfn.SWITCH(Table1[[#This Row],[Subscription Type]],"Basic",10,"Premium",10,"Business",25,"Enterprise",27)</f>
        <v>10</v>
      </c>
      <c r="O1351" s="9">
        <f>IF(Table1[[#This Row],[Number of Users]]-Table1[[#This Row],[Licenses Bought]]&lt;0, 0, Table1[[#This Row],[Number of Users]]-Table1[[#This Row],[Licenses Bought]])</f>
        <v>2</v>
      </c>
      <c r="P1351" s="8">
        <f>Table1[[#This Row],[Upsell $ Per Non-Paying User]] * Table1[[#This Row],[Non-Paying Users]]</f>
        <v>20</v>
      </c>
      <c r="Q1351">
        <f>IF(Table1[[#This Row],[Sales Month]]=MAX(Table1[Sales Month]),Table1[[#This Row],[Upsell $ Per Non-Paying User]]*Table1[[#This Row],[Non-Paying Users]],0)</f>
        <v>0</v>
      </c>
      <c r="R1351" t="str" cm="1">
        <f t="array" ref="R1351">_xlfn.IFS(Table1[[#This Row],[Current Upsell $]]=0," ",Table1[[#This Row],[Current Upsell $]]&gt;=400,"High",Table1[[#This Row],[Current Upsell $]]&gt;=100,"Medium",Table1[[#This Row],[Current Upsell $]]&lt;100,"Low")</f>
        <v xml:space="preserve"> </v>
      </c>
      <c r="S1351" t="str">
        <f>_xlfn.CONCAT(Table1[[#This Row],[Subscription Type]]," ",Table1[[#This Row],[Upsell Priorities ]], " ",TEXT(Table1[[#This Row],[Current Upsell $]],"$#,#"))</f>
        <v>Basic   $</v>
      </c>
      <c r="T1351">
        <f>COUNTIF(Table1[Sales Month],Table1[[#This Row],[Sales Month]])</f>
        <v>158</v>
      </c>
    </row>
    <row r="1352" spans="1:20" x14ac:dyDescent="0.2">
      <c r="A1352">
        <v>100135</v>
      </c>
      <c r="B1352" t="s">
        <v>3</v>
      </c>
      <c r="F1352">
        <v>0</v>
      </c>
      <c r="G1352">
        <v>2</v>
      </c>
      <c r="H1352" s="1">
        <v>44075</v>
      </c>
      <c r="I1352" s="1">
        <v>44378</v>
      </c>
      <c r="J1352">
        <v>10</v>
      </c>
      <c r="K1352">
        <v>0</v>
      </c>
      <c r="L1352" s="1">
        <v>44228</v>
      </c>
      <c r="M1352">
        <v>0</v>
      </c>
      <c r="N1352" s="8" cm="1">
        <f t="array" ref="N1352">_xlfn.SWITCH(Table1[[#This Row],[Subscription Type]],"Basic",10,"Premium",10,"Business",25,"Enterprise",27)</f>
        <v>10</v>
      </c>
      <c r="O1352" s="9">
        <f>IF(Table1[[#This Row],[Number of Users]]-Table1[[#This Row],[Licenses Bought]]&lt;0, 0, Table1[[#This Row],[Number of Users]]-Table1[[#This Row],[Licenses Bought]])</f>
        <v>2</v>
      </c>
      <c r="P1352" s="8">
        <f>Table1[[#This Row],[Upsell $ Per Non-Paying User]] * Table1[[#This Row],[Non-Paying Users]]</f>
        <v>20</v>
      </c>
      <c r="Q1352">
        <f>IF(Table1[[#This Row],[Sales Month]]=MAX(Table1[Sales Month]),Table1[[#This Row],[Upsell $ Per Non-Paying User]]*Table1[[#This Row],[Non-Paying Users]],0)</f>
        <v>0</v>
      </c>
      <c r="R1352" t="str" cm="1">
        <f t="array" ref="R1352">_xlfn.IFS(Table1[[#This Row],[Current Upsell $]]=0," ",Table1[[#This Row],[Current Upsell $]]&gt;=400,"High",Table1[[#This Row],[Current Upsell $]]&gt;=100,"Medium",Table1[[#This Row],[Current Upsell $]]&lt;100,"Low")</f>
        <v xml:space="preserve"> </v>
      </c>
      <c r="S1352" t="str">
        <f>_xlfn.CONCAT(Table1[[#This Row],[Subscription Type]]," ",Table1[[#This Row],[Upsell Priorities ]], " ",TEXT(Table1[[#This Row],[Current Upsell $]],"$#,#"))</f>
        <v>Basic   $</v>
      </c>
      <c r="T1352">
        <f>COUNTIF(Table1[Sales Month],Table1[[#This Row],[Sales Month]])</f>
        <v>175</v>
      </c>
    </row>
    <row r="1353" spans="1:20" x14ac:dyDescent="0.2">
      <c r="A1353">
        <v>100135</v>
      </c>
      <c r="B1353" t="s">
        <v>3</v>
      </c>
      <c r="F1353">
        <v>0</v>
      </c>
      <c r="G1353">
        <v>2</v>
      </c>
      <c r="H1353" s="1">
        <v>44075</v>
      </c>
      <c r="I1353" s="1">
        <v>44378</v>
      </c>
      <c r="J1353">
        <v>10</v>
      </c>
      <c r="K1353">
        <v>0</v>
      </c>
      <c r="L1353" s="1">
        <v>44256</v>
      </c>
      <c r="M1353">
        <v>0</v>
      </c>
      <c r="N1353" s="8" cm="1">
        <f t="array" ref="N1353">_xlfn.SWITCH(Table1[[#This Row],[Subscription Type]],"Basic",10,"Premium",10,"Business",25,"Enterprise",27)</f>
        <v>10</v>
      </c>
      <c r="O1353" s="9">
        <f>IF(Table1[[#This Row],[Number of Users]]-Table1[[#This Row],[Licenses Bought]]&lt;0, 0, Table1[[#This Row],[Number of Users]]-Table1[[#This Row],[Licenses Bought]])</f>
        <v>2</v>
      </c>
      <c r="P1353" s="8">
        <f>Table1[[#This Row],[Upsell $ Per Non-Paying User]] * Table1[[#This Row],[Non-Paying Users]]</f>
        <v>20</v>
      </c>
      <c r="Q1353">
        <f>IF(Table1[[#This Row],[Sales Month]]=MAX(Table1[Sales Month]),Table1[[#This Row],[Upsell $ Per Non-Paying User]]*Table1[[#This Row],[Non-Paying Users]],0)</f>
        <v>0</v>
      </c>
      <c r="R1353" t="str" cm="1">
        <f t="array" ref="R1353">_xlfn.IFS(Table1[[#This Row],[Current Upsell $]]=0," ",Table1[[#This Row],[Current Upsell $]]&gt;=400,"High",Table1[[#This Row],[Current Upsell $]]&gt;=100,"Medium",Table1[[#This Row],[Current Upsell $]]&lt;100,"Low")</f>
        <v xml:space="preserve"> </v>
      </c>
      <c r="S1353" t="str">
        <f>_xlfn.CONCAT(Table1[[#This Row],[Subscription Type]]," ",Table1[[#This Row],[Upsell Priorities ]], " ",TEXT(Table1[[#This Row],[Current Upsell $]],"$#,#"))</f>
        <v>Basic   $</v>
      </c>
      <c r="T1353">
        <f>COUNTIF(Table1[Sales Month],Table1[[#This Row],[Sales Month]])</f>
        <v>194</v>
      </c>
    </row>
    <row r="1354" spans="1:20" x14ac:dyDescent="0.2">
      <c r="A1354">
        <v>100135</v>
      </c>
      <c r="B1354" t="s">
        <v>3</v>
      </c>
      <c r="F1354">
        <v>0</v>
      </c>
      <c r="G1354">
        <v>2</v>
      </c>
      <c r="H1354" s="1">
        <v>44075</v>
      </c>
      <c r="I1354" s="1">
        <v>44378</v>
      </c>
      <c r="J1354">
        <v>10</v>
      </c>
      <c r="K1354">
        <v>0</v>
      </c>
      <c r="L1354" s="1">
        <v>44287</v>
      </c>
      <c r="M1354">
        <v>0</v>
      </c>
      <c r="N1354" s="8" cm="1">
        <f t="array" ref="N1354">_xlfn.SWITCH(Table1[[#This Row],[Subscription Type]],"Basic",10,"Premium",10,"Business",25,"Enterprise",27)</f>
        <v>10</v>
      </c>
      <c r="O1354" s="9">
        <f>IF(Table1[[#This Row],[Number of Users]]-Table1[[#This Row],[Licenses Bought]]&lt;0, 0, Table1[[#This Row],[Number of Users]]-Table1[[#This Row],[Licenses Bought]])</f>
        <v>2</v>
      </c>
      <c r="P1354" s="8">
        <f>Table1[[#This Row],[Upsell $ Per Non-Paying User]] * Table1[[#This Row],[Non-Paying Users]]</f>
        <v>20</v>
      </c>
      <c r="Q1354">
        <f>IF(Table1[[#This Row],[Sales Month]]=MAX(Table1[Sales Month]),Table1[[#This Row],[Upsell $ Per Non-Paying User]]*Table1[[#This Row],[Non-Paying Users]],0)</f>
        <v>0</v>
      </c>
      <c r="R1354" t="str" cm="1">
        <f t="array" ref="R1354">_xlfn.IFS(Table1[[#This Row],[Current Upsell $]]=0," ",Table1[[#This Row],[Current Upsell $]]&gt;=400,"High",Table1[[#This Row],[Current Upsell $]]&gt;=100,"Medium",Table1[[#This Row],[Current Upsell $]]&lt;100,"Low")</f>
        <v xml:space="preserve"> </v>
      </c>
      <c r="S1354" t="str">
        <f>_xlfn.CONCAT(Table1[[#This Row],[Subscription Type]]," ",Table1[[#This Row],[Upsell Priorities ]], " ",TEXT(Table1[[#This Row],[Current Upsell $]],"$#,#"))</f>
        <v>Basic   $</v>
      </c>
      <c r="T1354">
        <f>COUNTIF(Table1[Sales Month],Table1[[#This Row],[Sales Month]])</f>
        <v>208</v>
      </c>
    </row>
    <row r="1355" spans="1:20" x14ac:dyDescent="0.2">
      <c r="A1355">
        <v>100135</v>
      </c>
      <c r="B1355" t="s">
        <v>3</v>
      </c>
      <c r="F1355">
        <v>0</v>
      </c>
      <c r="G1355">
        <v>2</v>
      </c>
      <c r="H1355" s="1">
        <v>44075</v>
      </c>
      <c r="I1355" s="1">
        <v>44378</v>
      </c>
      <c r="J1355">
        <v>10</v>
      </c>
      <c r="K1355">
        <v>0</v>
      </c>
      <c r="L1355" s="1">
        <v>44317</v>
      </c>
      <c r="M1355">
        <v>0</v>
      </c>
      <c r="N1355" s="8" cm="1">
        <f t="array" ref="N1355">_xlfn.SWITCH(Table1[[#This Row],[Subscription Type]],"Basic",10,"Premium",10,"Business",25,"Enterprise",27)</f>
        <v>10</v>
      </c>
      <c r="O1355" s="9">
        <f>IF(Table1[[#This Row],[Number of Users]]-Table1[[#This Row],[Licenses Bought]]&lt;0, 0, Table1[[#This Row],[Number of Users]]-Table1[[#This Row],[Licenses Bought]])</f>
        <v>2</v>
      </c>
      <c r="P1355" s="8">
        <f>Table1[[#This Row],[Upsell $ Per Non-Paying User]] * Table1[[#This Row],[Non-Paying Users]]</f>
        <v>20</v>
      </c>
      <c r="Q1355">
        <f>IF(Table1[[#This Row],[Sales Month]]=MAX(Table1[Sales Month]),Table1[[#This Row],[Upsell $ Per Non-Paying User]]*Table1[[#This Row],[Non-Paying Users]],0)</f>
        <v>0</v>
      </c>
      <c r="R1355" t="str" cm="1">
        <f t="array" ref="R1355">_xlfn.IFS(Table1[[#This Row],[Current Upsell $]]=0," ",Table1[[#This Row],[Current Upsell $]]&gt;=400,"High",Table1[[#This Row],[Current Upsell $]]&gt;=100,"Medium",Table1[[#This Row],[Current Upsell $]]&lt;100,"Low")</f>
        <v xml:space="preserve"> </v>
      </c>
      <c r="S1355" t="str">
        <f>_xlfn.CONCAT(Table1[[#This Row],[Subscription Type]]," ",Table1[[#This Row],[Upsell Priorities ]], " ",TEXT(Table1[[#This Row],[Current Upsell $]],"$#,#"))</f>
        <v>Basic   $</v>
      </c>
      <c r="T1355">
        <f>COUNTIF(Table1[Sales Month],Table1[[#This Row],[Sales Month]])</f>
        <v>249</v>
      </c>
    </row>
    <row r="1356" spans="1:20" x14ac:dyDescent="0.2">
      <c r="A1356">
        <v>100135</v>
      </c>
      <c r="B1356" t="s">
        <v>3</v>
      </c>
      <c r="F1356">
        <v>0</v>
      </c>
      <c r="G1356">
        <v>2</v>
      </c>
      <c r="H1356" s="1">
        <v>44075</v>
      </c>
      <c r="I1356" s="1">
        <v>44378</v>
      </c>
      <c r="J1356">
        <v>10</v>
      </c>
      <c r="K1356">
        <v>0</v>
      </c>
      <c r="L1356" s="1">
        <v>44348</v>
      </c>
      <c r="M1356">
        <v>0</v>
      </c>
      <c r="N1356" s="8" cm="1">
        <f t="array" ref="N1356">_xlfn.SWITCH(Table1[[#This Row],[Subscription Type]],"Basic",10,"Premium",10,"Business",25,"Enterprise",27)</f>
        <v>10</v>
      </c>
      <c r="O1356" s="9">
        <f>IF(Table1[[#This Row],[Number of Users]]-Table1[[#This Row],[Licenses Bought]]&lt;0, 0, Table1[[#This Row],[Number of Users]]-Table1[[#This Row],[Licenses Bought]])</f>
        <v>2</v>
      </c>
      <c r="P1356" s="8">
        <f>Table1[[#This Row],[Upsell $ Per Non-Paying User]] * Table1[[#This Row],[Non-Paying Users]]</f>
        <v>20</v>
      </c>
      <c r="Q1356">
        <f>IF(Table1[[#This Row],[Sales Month]]=MAX(Table1[Sales Month]),Table1[[#This Row],[Upsell $ Per Non-Paying User]]*Table1[[#This Row],[Non-Paying Users]],0)</f>
        <v>20</v>
      </c>
      <c r="R1356" t="str" cm="1">
        <f t="array" ref="R1356">_xlfn.IFS(Table1[[#This Row],[Current Upsell $]]=0," ",Table1[[#This Row],[Current Upsell $]]&gt;=400,"High",Table1[[#This Row],[Current Upsell $]]&gt;=100,"Medium",Table1[[#This Row],[Current Upsell $]]&lt;100,"Low")</f>
        <v>Low</v>
      </c>
      <c r="S1356" t="str">
        <f>_xlfn.CONCAT(Table1[[#This Row],[Subscription Type]]," ",Table1[[#This Row],[Upsell Priorities ]], " ",TEXT(Table1[[#This Row],[Current Upsell $]],"$#,#"))</f>
        <v>Basic Low $20</v>
      </c>
      <c r="T1356">
        <f>COUNTIF(Table1[Sales Month],Table1[[#This Row],[Sales Month]])</f>
        <v>307</v>
      </c>
    </row>
    <row r="1357" spans="1:20" x14ac:dyDescent="0.2">
      <c r="A1357">
        <v>100136</v>
      </c>
      <c r="B1357" t="s">
        <v>3</v>
      </c>
      <c r="F1357">
        <v>0</v>
      </c>
      <c r="G1357">
        <v>1</v>
      </c>
      <c r="H1357" s="1">
        <v>44075</v>
      </c>
      <c r="I1357" s="1">
        <v>44197</v>
      </c>
      <c r="J1357">
        <v>4</v>
      </c>
      <c r="K1357">
        <v>5</v>
      </c>
      <c r="L1357" s="1">
        <v>44075</v>
      </c>
      <c r="M1357">
        <v>0</v>
      </c>
      <c r="N1357" s="8" cm="1">
        <f t="array" ref="N1357">_xlfn.SWITCH(Table1[[#This Row],[Subscription Type]],"Basic",10,"Premium",10,"Business",25,"Enterprise",27)</f>
        <v>10</v>
      </c>
      <c r="O1357" s="9">
        <f>IF(Table1[[#This Row],[Number of Users]]-Table1[[#This Row],[Licenses Bought]]&lt;0, 0, Table1[[#This Row],[Number of Users]]-Table1[[#This Row],[Licenses Bought]])</f>
        <v>1</v>
      </c>
      <c r="P1357" s="8">
        <f>Table1[[#This Row],[Upsell $ Per Non-Paying User]] * Table1[[#This Row],[Non-Paying Users]]</f>
        <v>10</v>
      </c>
      <c r="Q1357">
        <f>IF(Table1[[#This Row],[Sales Month]]=MAX(Table1[Sales Month]),Table1[[#This Row],[Upsell $ Per Non-Paying User]]*Table1[[#This Row],[Non-Paying Users]],0)</f>
        <v>0</v>
      </c>
      <c r="R1357" t="str" cm="1">
        <f t="array" ref="R1357">_xlfn.IFS(Table1[[#This Row],[Current Upsell $]]=0," ",Table1[[#This Row],[Current Upsell $]]&gt;=400,"High",Table1[[#This Row],[Current Upsell $]]&gt;=100,"Medium",Table1[[#This Row],[Current Upsell $]]&lt;100,"Low")</f>
        <v xml:space="preserve"> </v>
      </c>
      <c r="S1357" t="str">
        <f>_xlfn.CONCAT(Table1[[#This Row],[Subscription Type]]," ",Table1[[#This Row],[Upsell Priorities ]], " ",TEXT(Table1[[#This Row],[Current Upsell $]],"$#,#"))</f>
        <v>Basic   $</v>
      </c>
      <c r="T1357">
        <f>COUNTIF(Table1[Sales Month],Table1[[#This Row],[Sales Month]])</f>
        <v>137</v>
      </c>
    </row>
    <row r="1358" spans="1:20" x14ac:dyDescent="0.2">
      <c r="A1358">
        <v>100136</v>
      </c>
      <c r="B1358" t="s">
        <v>3</v>
      </c>
      <c r="F1358">
        <v>0</v>
      </c>
      <c r="G1358">
        <v>1</v>
      </c>
      <c r="H1358" s="1">
        <v>44075</v>
      </c>
      <c r="I1358" s="1">
        <v>44197</v>
      </c>
      <c r="J1358">
        <v>4</v>
      </c>
      <c r="K1358">
        <v>5</v>
      </c>
      <c r="L1358" s="1">
        <v>44105</v>
      </c>
      <c r="M1358">
        <v>0</v>
      </c>
      <c r="N1358" s="8" cm="1">
        <f t="array" ref="N1358">_xlfn.SWITCH(Table1[[#This Row],[Subscription Type]],"Basic",10,"Premium",10,"Business",25,"Enterprise",27)</f>
        <v>10</v>
      </c>
      <c r="O1358" s="9">
        <f>IF(Table1[[#This Row],[Number of Users]]-Table1[[#This Row],[Licenses Bought]]&lt;0, 0, Table1[[#This Row],[Number of Users]]-Table1[[#This Row],[Licenses Bought]])</f>
        <v>1</v>
      </c>
      <c r="P1358" s="8">
        <f>Table1[[#This Row],[Upsell $ Per Non-Paying User]] * Table1[[#This Row],[Non-Paying Users]]</f>
        <v>10</v>
      </c>
      <c r="Q1358">
        <f>IF(Table1[[#This Row],[Sales Month]]=MAX(Table1[Sales Month]),Table1[[#This Row],[Upsell $ Per Non-Paying User]]*Table1[[#This Row],[Non-Paying Users]],0)</f>
        <v>0</v>
      </c>
      <c r="R1358" t="str" cm="1">
        <f t="array" ref="R1358">_xlfn.IFS(Table1[[#This Row],[Current Upsell $]]=0," ",Table1[[#This Row],[Current Upsell $]]&gt;=400,"High",Table1[[#This Row],[Current Upsell $]]&gt;=100,"Medium",Table1[[#This Row],[Current Upsell $]]&lt;100,"Low")</f>
        <v xml:space="preserve"> </v>
      </c>
      <c r="S1358" t="str">
        <f>_xlfn.CONCAT(Table1[[#This Row],[Subscription Type]]," ",Table1[[#This Row],[Upsell Priorities ]], " ",TEXT(Table1[[#This Row],[Current Upsell $]],"$#,#"))</f>
        <v>Basic   $</v>
      </c>
      <c r="T1358">
        <f>COUNTIF(Table1[Sales Month],Table1[[#This Row],[Sales Month]])</f>
        <v>147</v>
      </c>
    </row>
    <row r="1359" spans="1:20" x14ac:dyDescent="0.2">
      <c r="A1359">
        <v>100136</v>
      </c>
      <c r="B1359" t="s">
        <v>3</v>
      </c>
      <c r="F1359">
        <v>0</v>
      </c>
      <c r="G1359">
        <v>2</v>
      </c>
      <c r="H1359" s="1">
        <v>44075</v>
      </c>
      <c r="I1359" s="1">
        <v>44197</v>
      </c>
      <c r="J1359">
        <v>4</v>
      </c>
      <c r="K1359">
        <v>5</v>
      </c>
      <c r="L1359" s="1">
        <v>44136</v>
      </c>
      <c r="M1359">
        <v>0</v>
      </c>
      <c r="N1359" s="8" cm="1">
        <f t="array" ref="N1359">_xlfn.SWITCH(Table1[[#This Row],[Subscription Type]],"Basic",10,"Premium",10,"Business",25,"Enterprise",27)</f>
        <v>10</v>
      </c>
      <c r="O1359" s="9">
        <f>IF(Table1[[#This Row],[Number of Users]]-Table1[[#This Row],[Licenses Bought]]&lt;0, 0, Table1[[#This Row],[Number of Users]]-Table1[[#This Row],[Licenses Bought]])</f>
        <v>2</v>
      </c>
      <c r="P1359" s="8">
        <f>Table1[[#This Row],[Upsell $ Per Non-Paying User]] * Table1[[#This Row],[Non-Paying Users]]</f>
        <v>20</v>
      </c>
      <c r="Q1359">
        <f>IF(Table1[[#This Row],[Sales Month]]=MAX(Table1[Sales Month]),Table1[[#This Row],[Upsell $ Per Non-Paying User]]*Table1[[#This Row],[Non-Paying Users]],0)</f>
        <v>0</v>
      </c>
      <c r="R1359" t="str" cm="1">
        <f t="array" ref="R1359">_xlfn.IFS(Table1[[#This Row],[Current Upsell $]]=0," ",Table1[[#This Row],[Current Upsell $]]&gt;=400,"High",Table1[[#This Row],[Current Upsell $]]&gt;=100,"Medium",Table1[[#This Row],[Current Upsell $]]&lt;100,"Low")</f>
        <v xml:space="preserve"> </v>
      </c>
      <c r="S1359" t="str">
        <f>_xlfn.CONCAT(Table1[[#This Row],[Subscription Type]]," ",Table1[[#This Row],[Upsell Priorities ]], " ",TEXT(Table1[[#This Row],[Current Upsell $]],"$#,#"))</f>
        <v>Basic   $</v>
      </c>
      <c r="T1359">
        <f>COUNTIF(Table1[Sales Month],Table1[[#This Row],[Sales Month]])</f>
        <v>146</v>
      </c>
    </row>
    <row r="1360" spans="1:20" x14ac:dyDescent="0.2">
      <c r="A1360">
        <v>100136</v>
      </c>
      <c r="B1360" t="s">
        <v>3</v>
      </c>
      <c r="F1360">
        <v>0</v>
      </c>
      <c r="G1360">
        <v>2</v>
      </c>
      <c r="H1360" s="1">
        <v>44075</v>
      </c>
      <c r="I1360" s="1">
        <v>44197</v>
      </c>
      <c r="J1360">
        <v>4</v>
      </c>
      <c r="K1360">
        <v>5</v>
      </c>
      <c r="L1360" s="1">
        <v>44166</v>
      </c>
      <c r="M1360">
        <v>0</v>
      </c>
      <c r="N1360" s="8" cm="1">
        <f t="array" ref="N1360">_xlfn.SWITCH(Table1[[#This Row],[Subscription Type]],"Basic",10,"Premium",10,"Business",25,"Enterprise",27)</f>
        <v>10</v>
      </c>
      <c r="O1360" s="9">
        <f>IF(Table1[[#This Row],[Number of Users]]-Table1[[#This Row],[Licenses Bought]]&lt;0, 0, Table1[[#This Row],[Number of Users]]-Table1[[#This Row],[Licenses Bought]])</f>
        <v>2</v>
      </c>
      <c r="P1360" s="8">
        <f>Table1[[#This Row],[Upsell $ Per Non-Paying User]] * Table1[[#This Row],[Non-Paying Users]]</f>
        <v>20</v>
      </c>
      <c r="Q1360">
        <f>IF(Table1[[#This Row],[Sales Month]]=MAX(Table1[Sales Month]),Table1[[#This Row],[Upsell $ Per Non-Paying User]]*Table1[[#This Row],[Non-Paying Users]],0)</f>
        <v>0</v>
      </c>
      <c r="R1360" t="str" cm="1">
        <f t="array" ref="R1360">_xlfn.IFS(Table1[[#This Row],[Current Upsell $]]=0," ",Table1[[#This Row],[Current Upsell $]]&gt;=400,"High",Table1[[#This Row],[Current Upsell $]]&gt;=100,"Medium",Table1[[#This Row],[Current Upsell $]]&lt;100,"Low")</f>
        <v xml:space="preserve"> </v>
      </c>
      <c r="S1360" t="str">
        <f>_xlfn.CONCAT(Table1[[#This Row],[Subscription Type]]," ",Table1[[#This Row],[Upsell Priorities ]], " ",TEXT(Table1[[#This Row],[Current Upsell $]],"$#,#"))</f>
        <v>Basic   $</v>
      </c>
      <c r="T1360">
        <f>COUNTIF(Table1[Sales Month],Table1[[#This Row],[Sales Month]])</f>
        <v>153</v>
      </c>
    </row>
    <row r="1361" spans="1:20" x14ac:dyDescent="0.2">
      <c r="A1361">
        <v>100136</v>
      </c>
      <c r="B1361" t="s">
        <v>3</v>
      </c>
      <c r="F1361">
        <v>0</v>
      </c>
      <c r="G1361">
        <v>2</v>
      </c>
      <c r="H1361" s="1">
        <v>44075</v>
      </c>
      <c r="I1361" s="1">
        <v>44197</v>
      </c>
      <c r="J1361">
        <v>4</v>
      </c>
      <c r="K1361">
        <v>5</v>
      </c>
      <c r="L1361" s="1">
        <v>44197</v>
      </c>
      <c r="M1361">
        <v>0</v>
      </c>
      <c r="N1361" s="8" cm="1">
        <f t="array" ref="N1361">_xlfn.SWITCH(Table1[[#This Row],[Subscription Type]],"Basic",10,"Premium",10,"Business",25,"Enterprise",27)</f>
        <v>10</v>
      </c>
      <c r="O1361" s="9">
        <f>IF(Table1[[#This Row],[Number of Users]]-Table1[[#This Row],[Licenses Bought]]&lt;0, 0, Table1[[#This Row],[Number of Users]]-Table1[[#This Row],[Licenses Bought]])</f>
        <v>2</v>
      </c>
      <c r="P1361" s="8">
        <f>Table1[[#This Row],[Upsell $ Per Non-Paying User]] * Table1[[#This Row],[Non-Paying Users]]</f>
        <v>20</v>
      </c>
      <c r="Q1361">
        <f>IF(Table1[[#This Row],[Sales Month]]=MAX(Table1[Sales Month]),Table1[[#This Row],[Upsell $ Per Non-Paying User]]*Table1[[#This Row],[Non-Paying Users]],0)</f>
        <v>0</v>
      </c>
      <c r="R1361" t="str" cm="1">
        <f t="array" ref="R1361">_xlfn.IFS(Table1[[#This Row],[Current Upsell $]]=0," ",Table1[[#This Row],[Current Upsell $]]&gt;=400,"High",Table1[[#This Row],[Current Upsell $]]&gt;=100,"Medium",Table1[[#This Row],[Current Upsell $]]&lt;100,"Low")</f>
        <v xml:space="preserve"> </v>
      </c>
      <c r="S1361" t="str">
        <f>_xlfn.CONCAT(Table1[[#This Row],[Subscription Type]]," ",Table1[[#This Row],[Upsell Priorities ]], " ",TEXT(Table1[[#This Row],[Current Upsell $]],"$#,#"))</f>
        <v>Basic   $</v>
      </c>
      <c r="T1361">
        <f>COUNTIF(Table1[Sales Month],Table1[[#This Row],[Sales Month]])</f>
        <v>158</v>
      </c>
    </row>
    <row r="1362" spans="1:20" x14ac:dyDescent="0.2">
      <c r="A1362">
        <v>100137</v>
      </c>
      <c r="B1362" t="s">
        <v>3</v>
      </c>
      <c r="F1362">
        <v>0</v>
      </c>
      <c r="G1362">
        <v>2</v>
      </c>
      <c r="H1362" s="1">
        <v>44075</v>
      </c>
      <c r="I1362" s="1">
        <v>44287</v>
      </c>
      <c r="J1362">
        <v>7</v>
      </c>
      <c r="K1362">
        <v>2</v>
      </c>
      <c r="L1362" s="1">
        <v>44075</v>
      </c>
      <c r="M1362">
        <v>0</v>
      </c>
      <c r="N1362" s="8" cm="1">
        <f t="array" ref="N1362">_xlfn.SWITCH(Table1[[#This Row],[Subscription Type]],"Basic",10,"Premium",10,"Business",25,"Enterprise",27)</f>
        <v>10</v>
      </c>
      <c r="O1362" s="9">
        <f>IF(Table1[[#This Row],[Number of Users]]-Table1[[#This Row],[Licenses Bought]]&lt;0, 0, Table1[[#This Row],[Number of Users]]-Table1[[#This Row],[Licenses Bought]])</f>
        <v>2</v>
      </c>
      <c r="P1362" s="8">
        <f>Table1[[#This Row],[Upsell $ Per Non-Paying User]] * Table1[[#This Row],[Non-Paying Users]]</f>
        <v>20</v>
      </c>
      <c r="Q1362">
        <f>IF(Table1[[#This Row],[Sales Month]]=MAX(Table1[Sales Month]),Table1[[#This Row],[Upsell $ Per Non-Paying User]]*Table1[[#This Row],[Non-Paying Users]],0)</f>
        <v>0</v>
      </c>
      <c r="R1362" t="str" cm="1">
        <f t="array" ref="R1362">_xlfn.IFS(Table1[[#This Row],[Current Upsell $]]=0," ",Table1[[#This Row],[Current Upsell $]]&gt;=400,"High",Table1[[#This Row],[Current Upsell $]]&gt;=100,"Medium",Table1[[#This Row],[Current Upsell $]]&lt;100,"Low")</f>
        <v xml:space="preserve"> </v>
      </c>
      <c r="S1362" t="str">
        <f>_xlfn.CONCAT(Table1[[#This Row],[Subscription Type]]," ",Table1[[#This Row],[Upsell Priorities ]], " ",TEXT(Table1[[#This Row],[Current Upsell $]],"$#,#"))</f>
        <v>Basic   $</v>
      </c>
      <c r="T1362">
        <f>COUNTIF(Table1[Sales Month],Table1[[#This Row],[Sales Month]])</f>
        <v>137</v>
      </c>
    </row>
    <row r="1363" spans="1:20" x14ac:dyDescent="0.2">
      <c r="A1363">
        <v>100137</v>
      </c>
      <c r="B1363" t="s">
        <v>3</v>
      </c>
      <c r="F1363">
        <v>0</v>
      </c>
      <c r="G1363">
        <v>2</v>
      </c>
      <c r="H1363" s="1">
        <v>44075</v>
      </c>
      <c r="I1363" s="1">
        <v>44287</v>
      </c>
      <c r="J1363">
        <v>7</v>
      </c>
      <c r="K1363">
        <v>2</v>
      </c>
      <c r="L1363" s="1">
        <v>44105</v>
      </c>
      <c r="M1363">
        <v>0</v>
      </c>
      <c r="N1363" s="8" cm="1">
        <f t="array" ref="N1363">_xlfn.SWITCH(Table1[[#This Row],[Subscription Type]],"Basic",10,"Premium",10,"Business",25,"Enterprise",27)</f>
        <v>10</v>
      </c>
      <c r="O1363" s="9">
        <f>IF(Table1[[#This Row],[Number of Users]]-Table1[[#This Row],[Licenses Bought]]&lt;0, 0, Table1[[#This Row],[Number of Users]]-Table1[[#This Row],[Licenses Bought]])</f>
        <v>2</v>
      </c>
      <c r="P1363" s="8">
        <f>Table1[[#This Row],[Upsell $ Per Non-Paying User]] * Table1[[#This Row],[Non-Paying Users]]</f>
        <v>20</v>
      </c>
      <c r="Q1363">
        <f>IF(Table1[[#This Row],[Sales Month]]=MAX(Table1[Sales Month]),Table1[[#This Row],[Upsell $ Per Non-Paying User]]*Table1[[#This Row],[Non-Paying Users]],0)</f>
        <v>0</v>
      </c>
      <c r="R1363" t="str" cm="1">
        <f t="array" ref="R1363">_xlfn.IFS(Table1[[#This Row],[Current Upsell $]]=0," ",Table1[[#This Row],[Current Upsell $]]&gt;=400,"High",Table1[[#This Row],[Current Upsell $]]&gt;=100,"Medium",Table1[[#This Row],[Current Upsell $]]&lt;100,"Low")</f>
        <v xml:space="preserve"> </v>
      </c>
      <c r="S1363" t="str">
        <f>_xlfn.CONCAT(Table1[[#This Row],[Subscription Type]]," ",Table1[[#This Row],[Upsell Priorities ]], " ",TEXT(Table1[[#This Row],[Current Upsell $]],"$#,#"))</f>
        <v>Basic   $</v>
      </c>
      <c r="T1363">
        <f>COUNTIF(Table1[Sales Month],Table1[[#This Row],[Sales Month]])</f>
        <v>147</v>
      </c>
    </row>
    <row r="1364" spans="1:20" x14ac:dyDescent="0.2">
      <c r="A1364">
        <v>100137</v>
      </c>
      <c r="B1364" t="s">
        <v>3</v>
      </c>
      <c r="F1364">
        <v>0</v>
      </c>
      <c r="G1364">
        <v>2</v>
      </c>
      <c r="H1364" s="1">
        <v>44075</v>
      </c>
      <c r="I1364" s="1">
        <v>44287</v>
      </c>
      <c r="J1364">
        <v>7</v>
      </c>
      <c r="K1364">
        <v>2</v>
      </c>
      <c r="L1364" s="1">
        <v>44136</v>
      </c>
      <c r="M1364">
        <v>0</v>
      </c>
      <c r="N1364" s="8" cm="1">
        <f t="array" ref="N1364">_xlfn.SWITCH(Table1[[#This Row],[Subscription Type]],"Basic",10,"Premium",10,"Business",25,"Enterprise",27)</f>
        <v>10</v>
      </c>
      <c r="O1364" s="9">
        <f>IF(Table1[[#This Row],[Number of Users]]-Table1[[#This Row],[Licenses Bought]]&lt;0, 0, Table1[[#This Row],[Number of Users]]-Table1[[#This Row],[Licenses Bought]])</f>
        <v>2</v>
      </c>
      <c r="P1364" s="8">
        <f>Table1[[#This Row],[Upsell $ Per Non-Paying User]] * Table1[[#This Row],[Non-Paying Users]]</f>
        <v>20</v>
      </c>
      <c r="Q1364">
        <f>IF(Table1[[#This Row],[Sales Month]]=MAX(Table1[Sales Month]),Table1[[#This Row],[Upsell $ Per Non-Paying User]]*Table1[[#This Row],[Non-Paying Users]],0)</f>
        <v>0</v>
      </c>
      <c r="R1364" t="str" cm="1">
        <f t="array" ref="R1364">_xlfn.IFS(Table1[[#This Row],[Current Upsell $]]=0," ",Table1[[#This Row],[Current Upsell $]]&gt;=400,"High",Table1[[#This Row],[Current Upsell $]]&gt;=100,"Medium",Table1[[#This Row],[Current Upsell $]]&lt;100,"Low")</f>
        <v xml:space="preserve"> </v>
      </c>
      <c r="S1364" t="str">
        <f>_xlfn.CONCAT(Table1[[#This Row],[Subscription Type]]," ",Table1[[#This Row],[Upsell Priorities ]], " ",TEXT(Table1[[#This Row],[Current Upsell $]],"$#,#"))</f>
        <v>Basic   $</v>
      </c>
      <c r="T1364">
        <f>COUNTIF(Table1[Sales Month],Table1[[#This Row],[Sales Month]])</f>
        <v>146</v>
      </c>
    </row>
    <row r="1365" spans="1:20" x14ac:dyDescent="0.2">
      <c r="A1365">
        <v>100137</v>
      </c>
      <c r="B1365" t="s">
        <v>3</v>
      </c>
      <c r="F1365">
        <v>0</v>
      </c>
      <c r="G1365">
        <v>2</v>
      </c>
      <c r="H1365" s="1">
        <v>44075</v>
      </c>
      <c r="I1365" s="1">
        <v>44287</v>
      </c>
      <c r="J1365">
        <v>7</v>
      </c>
      <c r="K1365">
        <v>2</v>
      </c>
      <c r="L1365" s="1">
        <v>44166</v>
      </c>
      <c r="M1365">
        <v>0</v>
      </c>
      <c r="N1365" s="8" cm="1">
        <f t="array" ref="N1365">_xlfn.SWITCH(Table1[[#This Row],[Subscription Type]],"Basic",10,"Premium",10,"Business",25,"Enterprise",27)</f>
        <v>10</v>
      </c>
      <c r="O1365" s="9">
        <f>IF(Table1[[#This Row],[Number of Users]]-Table1[[#This Row],[Licenses Bought]]&lt;0, 0, Table1[[#This Row],[Number of Users]]-Table1[[#This Row],[Licenses Bought]])</f>
        <v>2</v>
      </c>
      <c r="P1365" s="8">
        <f>Table1[[#This Row],[Upsell $ Per Non-Paying User]] * Table1[[#This Row],[Non-Paying Users]]</f>
        <v>20</v>
      </c>
      <c r="Q1365">
        <f>IF(Table1[[#This Row],[Sales Month]]=MAX(Table1[Sales Month]),Table1[[#This Row],[Upsell $ Per Non-Paying User]]*Table1[[#This Row],[Non-Paying Users]],0)</f>
        <v>0</v>
      </c>
      <c r="R1365" t="str" cm="1">
        <f t="array" ref="R1365">_xlfn.IFS(Table1[[#This Row],[Current Upsell $]]=0," ",Table1[[#This Row],[Current Upsell $]]&gt;=400,"High",Table1[[#This Row],[Current Upsell $]]&gt;=100,"Medium",Table1[[#This Row],[Current Upsell $]]&lt;100,"Low")</f>
        <v xml:space="preserve"> </v>
      </c>
      <c r="S1365" t="str">
        <f>_xlfn.CONCAT(Table1[[#This Row],[Subscription Type]]," ",Table1[[#This Row],[Upsell Priorities ]], " ",TEXT(Table1[[#This Row],[Current Upsell $]],"$#,#"))</f>
        <v>Basic   $</v>
      </c>
      <c r="T1365">
        <f>COUNTIF(Table1[Sales Month],Table1[[#This Row],[Sales Month]])</f>
        <v>153</v>
      </c>
    </row>
    <row r="1366" spans="1:20" x14ac:dyDescent="0.2">
      <c r="A1366">
        <v>100137</v>
      </c>
      <c r="B1366" t="s">
        <v>3</v>
      </c>
      <c r="F1366">
        <v>0</v>
      </c>
      <c r="G1366">
        <v>2</v>
      </c>
      <c r="H1366" s="1">
        <v>44075</v>
      </c>
      <c r="I1366" s="1">
        <v>44287</v>
      </c>
      <c r="J1366">
        <v>7</v>
      </c>
      <c r="K1366">
        <v>2</v>
      </c>
      <c r="L1366" s="1">
        <v>44197</v>
      </c>
      <c r="M1366">
        <v>0</v>
      </c>
      <c r="N1366" s="8" cm="1">
        <f t="array" ref="N1366">_xlfn.SWITCH(Table1[[#This Row],[Subscription Type]],"Basic",10,"Premium",10,"Business",25,"Enterprise",27)</f>
        <v>10</v>
      </c>
      <c r="O1366" s="9">
        <f>IF(Table1[[#This Row],[Number of Users]]-Table1[[#This Row],[Licenses Bought]]&lt;0, 0, Table1[[#This Row],[Number of Users]]-Table1[[#This Row],[Licenses Bought]])</f>
        <v>2</v>
      </c>
      <c r="P1366" s="8">
        <f>Table1[[#This Row],[Upsell $ Per Non-Paying User]] * Table1[[#This Row],[Non-Paying Users]]</f>
        <v>20</v>
      </c>
      <c r="Q1366">
        <f>IF(Table1[[#This Row],[Sales Month]]=MAX(Table1[Sales Month]),Table1[[#This Row],[Upsell $ Per Non-Paying User]]*Table1[[#This Row],[Non-Paying Users]],0)</f>
        <v>0</v>
      </c>
      <c r="R1366" t="str" cm="1">
        <f t="array" ref="R1366">_xlfn.IFS(Table1[[#This Row],[Current Upsell $]]=0," ",Table1[[#This Row],[Current Upsell $]]&gt;=400,"High",Table1[[#This Row],[Current Upsell $]]&gt;=100,"Medium",Table1[[#This Row],[Current Upsell $]]&lt;100,"Low")</f>
        <v xml:space="preserve"> </v>
      </c>
      <c r="S1366" t="str">
        <f>_xlfn.CONCAT(Table1[[#This Row],[Subscription Type]]," ",Table1[[#This Row],[Upsell Priorities ]], " ",TEXT(Table1[[#This Row],[Current Upsell $]],"$#,#"))</f>
        <v>Basic   $</v>
      </c>
      <c r="T1366">
        <f>COUNTIF(Table1[Sales Month],Table1[[#This Row],[Sales Month]])</f>
        <v>158</v>
      </c>
    </row>
    <row r="1367" spans="1:20" x14ac:dyDescent="0.2">
      <c r="A1367">
        <v>100137</v>
      </c>
      <c r="B1367" t="s">
        <v>3</v>
      </c>
      <c r="F1367">
        <v>0</v>
      </c>
      <c r="G1367">
        <v>2</v>
      </c>
      <c r="H1367" s="1">
        <v>44075</v>
      </c>
      <c r="I1367" s="1">
        <v>44287</v>
      </c>
      <c r="J1367">
        <v>7</v>
      </c>
      <c r="K1367">
        <v>2</v>
      </c>
      <c r="L1367" s="1">
        <v>44228</v>
      </c>
      <c r="M1367">
        <v>0</v>
      </c>
      <c r="N1367" s="8" cm="1">
        <f t="array" ref="N1367">_xlfn.SWITCH(Table1[[#This Row],[Subscription Type]],"Basic",10,"Premium",10,"Business",25,"Enterprise",27)</f>
        <v>10</v>
      </c>
      <c r="O1367" s="9">
        <f>IF(Table1[[#This Row],[Number of Users]]-Table1[[#This Row],[Licenses Bought]]&lt;0, 0, Table1[[#This Row],[Number of Users]]-Table1[[#This Row],[Licenses Bought]])</f>
        <v>2</v>
      </c>
      <c r="P1367" s="8">
        <f>Table1[[#This Row],[Upsell $ Per Non-Paying User]] * Table1[[#This Row],[Non-Paying Users]]</f>
        <v>20</v>
      </c>
      <c r="Q1367">
        <f>IF(Table1[[#This Row],[Sales Month]]=MAX(Table1[Sales Month]),Table1[[#This Row],[Upsell $ Per Non-Paying User]]*Table1[[#This Row],[Non-Paying Users]],0)</f>
        <v>0</v>
      </c>
      <c r="R1367" t="str" cm="1">
        <f t="array" ref="R1367">_xlfn.IFS(Table1[[#This Row],[Current Upsell $]]=0," ",Table1[[#This Row],[Current Upsell $]]&gt;=400,"High",Table1[[#This Row],[Current Upsell $]]&gt;=100,"Medium",Table1[[#This Row],[Current Upsell $]]&lt;100,"Low")</f>
        <v xml:space="preserve"> </v>
      </c>
      <c r="S1367" t="str">
        <f>_xlfn.CONCAT(Table1[[#This Row],[Subscription Type]]," ",Table1[[#This Row],[Upsell Priorities ]], " ",TEXT(Table1[[#This Row],[Current Upsell $]],"$#,#"))</f>
        <v>Basic   $</v>
      </c>
      <c r="T1367">
        <f>COUNTIF(Table1[Sales Month],Table1[[#This Row],[Sales Month]])</f>
        <v>175</v>
      </c>
    </row>
    <row r="1368" spans="1:20" x14ac:dyDescent="0.2">
      <c r="A1368">
        <v>100137</v>
      </c>
      <c r="B1368" t="s">
        <v>3</v>
      </c>
      <c r="F1368">
        <v>0</v>
      </c>
      <c r="G1368">
        <v>2</v>
      </c>
      <c r="H1368" s="1">
        <v>44075</v>
      </c>
      <c r="I1368" s="1">
        <v>44287</v>
      </c>
      <c r="J1368">
        <v>7</v>
      </c>
      <c r="K1368">
        <v>2</v>
      </c>
      <c r="L1368" s="1">
        <v>44256</v>
      </c>
      <c r="M1368">
        <v>0</v>
      </c>
      <c r="N1368" s="8" cm="1">
        <f t="array" ref="N1368">_xlfn.SWITCH(Table1[[#This Row],[Subscription Type]],"Basic",10,"Premium",10,"Business",25,"Enterprise",27)</f>
        <v>10</v>
      </c>
      <c r="O1368" s="9">
        <f>IF(Table1[[#This Row],[Number of Users]]-Table1[[#This Row],[Licenses Bought]]&lt;0, 0, Table1[[#This Row],[Number of Users]]-Table1[[#This Row],[Licenses Bought]])</f>
        <v>2</v>
      </c>
      <c r="P1368" s="8">
        <f>Table1[[#This Row],[Upsell $ Per Non-Paying User]] * Table1[[#This Row],[Non-Paying Users]]</f>
        <v>20</v>
      </c>
      <c r="Q1368">
        <f>IF(Table1[[#This Row],[Sales Month]]=MAX(Table1[Sales Month]),Table1[[#This Row],[Upsell $ Per Non-Paying User]]*Table1[[#This Row],[Non-Paying Users]],0)</f>
        <v>0</v>
      </c>
      <c r="R1368" t="str" cm="1">
        <f t="array" ref="R1368">_xlfn.IFS(Table1[[#This Row],[Current Upsell $]]=0," ",Table1[[#This Row],[Current Upsell $]]&gt;=400,"High",Table1[[#This Row],[Current Upsell $]]&gt;=100,"Medium",Table1[[#This Row],[Current Upsell $]]&lt;100,"Low")</f>
        <v xml:space="preserve"> </v>
      </c>
      <c r="S1368" t="str">
        <f>_xlfn.CONCAT(Table1[[#This Row],[Subscription Type]]," ",Table1[[#This Row],[Upsell Priorities ]], " ",TEXT(Table1[[#This Row],[Current Upsell $]],"$#,#"))</f>
        <v>Basic   $</v>
      </c>
      <c r="T1368">
        <f>COUNTIF(Table1[Sales Month],Table1[[#This Row],[Sales Month]])</f>
        <v>194</v>
      </c>
    </row>
    <row r="1369" spans="1:20" x14ac:dyDescent="0.2">
      <c r="A1369">
        <v>100137</v>
      </c>
      <c r="B1369" t="s">
        <v>3</v>
      </c>
      <c r="F1369">
        <v>0</v>
      </c>
      <c r="G1369">
        <v>2</v>
      </c>
      <c r="H1369" s="1">
        <v>44075</v>
      </c>
      <c r="I1369" s="1">
        <v>44287</v>
      </c>
      <c r="J1369">
        <v>7</v>
      </c>
      <c r="K1369">
        <v>2</v>
      </c>
      <c r="L1369" s="1">
        <v>44287</v>
      </c>
      <c r="M1369">
        <v>0</v>
      </c>
      <c r="N1369" s="8" cm="1">
        <f t="array" ref="N1369">_xlfn.SWITCH(Table1[[#This Row],[Subscription Type]],"Basic",10,"Premium",10,"Business",25,"Enterprise",27)</f>
        <v>10</v>
      </c>
      <c r="O1369" s="9">
        <f>IF(Table1[[#This Row],[Number of Users]]-Table1[[#This Row],[Licenses Bought]]&lt;0, 0, Table1[[#This Row],[Number of Users]]-Table1[[#This Row],[Licenses Bought]])</f>
        <v>2</v>
      </c>
      <c r="P1369" s="8">
        <f>Table1[[#This Row],[Upsell $ Per Non-Paying User]] * Table1[[#This Row],[Non-Paying Users]]</f>
        <v>20</v>
      </c>
      <c r="Q1369">
        <f>IF(Table1[[#This Row],[Sales Month]]=MAX(Table1[Sales Month]),Table1[[#This Row],[Upsell $ Per Non-Paying User]]*Table1[[#This Row],[Non-Paying Users]],0)</f>
        <v>0</v>
      </c>
      <c r="R1369" t="str" cm="1">
        <f t="array" ref="R1369">_xlfn.IFS(Table1[[#This Row],[Current Upsell $]]=0," ",Table1[[#This Row],[Current Upsell $]]&gt;=400,"High",Table1[[#This Row],[Current Upsell $]]&gt;=100,"Medium",Table1[[#This Row],[Current Upsell $]]&lt;100,"Low")</f>
        <v xml:space="preserve"> </v>
      </c>
      <c r="S1369" t="str">
        <f>_xlfn.CONCAT(Table1[[#This Row],[Subscription Type]]," ",Table1[[#This Row],[Upsell Priorities ]], " ",TEXT(Table1[[#This Row],[Current Upsell $]],"$#,#"))</f>
        <v>Basic   $</v>
      </c>
      <c r="T1369">
        <f>COUNTIF(Table1[Sales Month],Table1[[#This Row],[Sales Month]])</f>
        <v>208</v>
      </c>
    </row>
    <row r="1370" spans="1:20" x14ac:dyDescent="0.2">
      <c r="A1370">
        <v>100138</v>
      </c>
      <c r="B1370" t="s">
        <v>3</v>
      </c>
      <c r="F1370">
        <v>0</v>
      </c>
      <c r="G1370">
        <v>2</v>
      </c>
      <c r="H1370" s="1">
        <v>44075</v>
      </c>
      <c r="I1370" s="1">
        <v>44378</v>
      </c>
      <c r="J1370">
        <v>10</v>
      </c>
      <c r="K1370">
        <v>0</v>
      </c>
      <c r="L1370" s="1">
        <v>44075</v>
      </c>
      <c r="M1370">
        <v>0</v>
      </c>
      <c r="N1370" s="8" cm="1">
        <f t="array" ref="N1370">_xlfn.SWITCH(Table1[[#This Row],[Subscription Type]],"Basic",10,"Premium",10,"Business",25,"Enterprise",27)</f>
        <v>10</v>
      </c>
      <c r="O1370" s="9">
        <f>IF(Table1[[#This Row],[Number of Users]]-Table1[[#This Row],[Licenses Bought]]&lt;0, 0, Table1[[#This Row],[Number of Users]]-Table1[[#This Row],[Licenses Bought]])</f>
        <v>2</v>
      </c>
      <c r="P1370" s="8">
        <f>Table1[[#This Row],[Upsell $ Per Non-Paying User]] * Table1[[#This Row],[Non-Paying Users]]</f>
        <v>20</v>
      </c>
      <c r="Q1370">
        <f>IF(Table1[[#This Row],[Sales Month]]=MAX(Table1[Sales Month]),Table1[[#This Row],[Upsell $ Per Non-Paying User]]*Table1[[#This Row],[Non-Paying Users]],0)</f>
        <v>0</v>
      </c>
      <c r="R1370" t="str" cm="1">
        <f t="array" ref="R1370">_xlfn.IFS(Table1[[#This Row],[Current Upsell $]]=0," ",Table1[[#This Row],[Current Upsell $]]&gt;=400,"High",Table1[[#This Row],[Current Upsell $]]&gt;=100,"Medium",Table1[[#This Row],[Current Upsell $]]&lt;100,"Low")</f>
        <v xml:space="preserve"> </v>
      </c>
      <c r="S1370" t="str">
        <f>_xlfn.CONCAT(Table1[[#This Row],[Subscription Type]]," ",Table1[[#This Row],[Upsell Priorities ]], " ",TEXT(Table1[[#This Row],[Current Upsell $]],"$#,#"))</f>
        <v>Basic   $</v>
      </c>
      <c r="T1370">
        <f>COUNTIF(Table1[Sales Month],Table1[[#This Row],[Sales Month]])</f>
        <v>137</v>
      </c>
    </row>
    <row r="1371" spans="1:20" x14ac:dyDescent="0.2">
      <c r="A1371">
        <v>100138</v>
      </c>
      <c r="B1371" t="s">
        <v>0</v>
      </c>
      <c r="F1371">
        <v>1</v>
      </c>
      <c r="G1371">
        <v>2</v>
      </c>
      <c r="H1371" s="1">
        <v>44075</v>
      </c>
      <c r="I1371" s="1">
        <v>44378</v>
      </c>
      <c r="J1371">
        <v>10</v>
      </c>
      <c r="K1371">
        <v>0</v>
      </c>
      <c r="L1371" s="1">
        <v>44105</v>
      </c>
      <c r="M1371">
        <v>10</v>
      </c>
      <c r="N1371" s="8" cm="1">
        <f t="array" ref="N1371">_xlfn.SWITCH(Table1[[#This Row],[Subscription Type]],"Basic",10,"Premium",10,"Business",25,"Enterprise",27)</f>
        <v>10</v>
      </c>
      <c r="O1371" s="9">
        <f>IF(Table1[[#This Row],[Number of Users]]-Table1[[#This Row],[Licenses Bought]]&lt;0, 0, Table1[[#This Row],[Number of Users]]-Table1[[#This Row],[Licenses Bought]])</f>
        <v>1</v>
      </c>
      <c r="P1371" s="8">
        <f>Table1[[#This Row],[Upsell $ Per Non-Paying User]] * Table1[[#This Row],[Non-Paying Users]]</f>
        <v>10</v>
      </c>
      <c r="Q1371">
        <f>IF(Table1[[#This Row],[Sales Month]]=MAX(Table1[Sales Month]),Table1[[#This Row],[Upsell $ Per Non-Paying User]]*Table1[[#This Row],[Non-Paying Users]],0)</f>
        <v>0</v>
      </c>
      <c r="R1371" t="str" cm="1">
        <f t="array" ref="R1371">_xlfn.IFS(Table1[[#This Row],[Current Upsell $]]=0," ",Table1[[#This Row],[Current Upsell $]]&gt;=400,"High",Table1[[#This Row],[Current Upsell $]]&gt;=100,"Medium",Table1[[#This Row],[Current Upsell $]]&lt;100,"Low")</f>
        <v xml:space="preserve"> </v>
      </c>
      <c r="S1371" t="str">
        <f>_xlfn.CONCAT(Table1[[#This Row],[Subscription Type]]," ",Table1[[#This Row],[Upsell Priorities ]], " ",TEXT(Table1[[#This Row],[Current Upsell $]],"$#,#"))</f>
        <v>Premium   $</v>
      </c>
      <c r="T1371">
        <f>COUNTIF(Table1[Sales Month],Table1[[#This Row],[Sales Month]])</f>
        <v>147</v>
      </c>
    </row>
    <row r="1372" spans="1:20" x14ac:dyDescent="0.2">
      <c r="A1372">
        <v>100138</v>
      </c>
      <c r="B1372" t="s">
        <v>0</v>
      </c>
      <c r="F1372">
        <v>1</v>
      </c>
      <c r="G1372">
        <v>2</v>
      </c>
      <c r="H1372" s="1">
        <v>44075</v>
      </c>
      <c r="I1372" s="1">
        <v>44378</v>
      </c>
      <c r="J1372">
        <v>10</v>
      </c>
      <c r="K1372">
        <v>0</v>
      </c>
      <c r="L1372" s="1">
        <v>44136</v>
      </c>
      <c r="M1372">
        <v>10</v>
      </c>
      <c r="N1372" s="8" cm="1">
        <f t="array" ref="N1372">_xlfn.SWITCH(Table1[[#This Row],[Subscription Type]],"Basic",10,"Premium",10,"Business",25,"Enterprise",27)</f>
        <v>10</v>
      </c>
      <c r="O1372" s="9">
        <f>IF(Table1[[#This Row],[Number of Users]]-Table1[[#This Row],[Licenses Bought]]&lt;0, 0, Table1[[#This Row],[Number of Users]]-Table1[[#This Row],[Licenses Bought]])</f>
        <v>1</v>
      </c>
      <c r="P1372" s="8">
        <f>Table1[[#This Row],[Upsell $ Per Non-Paying User]] * Table1[[#This Row],[Non-Paying Users]]</f>
        <v>10</v>
      </c>
      <c r="Q1372">
        <f>IF(Table1[[#This Row],[Sales Month]]=MAX(Table1[Sales Month]),Table1[[#This Row],[Upsell $ Per Non-Paying User]]*Table1[[#This Row],[Non-Paying Users]],0)</f>
        <v>0</v>
      </c>
      <c r="R1372" t="str" cm="1">
        <f t="array" ref="R1372">_xlfn.IFS(Table1[[#This Row],[Current Upsell $]]=0," ",Table1[[#This Row],[Current Upsell $]]&gt;=400,"High",Table1[[#This Row],[Current Upsell $]]&gt;=100,"Medium",Table1[[#This Row],[Current Upsell $]]&lt;100,"Low")</f>
        <v xml:space="preserve"> </v>
      </c>
      <c r="S1372" t="str">
        <f>_xlfn.CONCAT(Table1[[#This Row],[Subscription Type]]," ",Table1[[#This Row],[Upsell Priorities ]], " ",TEXT(Table1[[#This Row],[Current Upsell $]],"$#,#"))</f>
        <v>Premium   $</v>
      </c>
      <c r="T1372">
        <f>COUNTIF(Table1[Sales Month],Table1[[#This Row],[Sales Month]])</f>
        <v>146</v>
      </c>
    </row>
    <row r="1373" spans="1:20" x14ac:dyDescent="0.2">
      <c r="A1373">
        <v>100138</v>
      </c>
      <c r="B1373" t="s">
        <v>0</v>
      </c>
      <c r="F1373">
        <v>1</v>
      </c>
      <c r="G1373">
        <v>2</v>
      </c>
      <c r="H1373" s="1">
        <v>44075</v>
      </c>
      <c r="I1373" s="1">
        <v>44378</v>
      </c>
      <c r="J1373">
        <v>10</v>
      </c>
      <c r="K1373">
        <v>0</v>
      </c>
      <c r="L1373" s="1">
        <v>44166</v>
      </c>
      <c r="M1373">
        <v>10</v>
      </c>
      <c r="N1373" s="8" cm="1">
        <f t="array" ref="N1373">_xlfn.SWITCH(Table1[[#This Row],[Subscription Type]],"Basic",10,"Premium",10,"Business",25,"Enterprise",27)</f>
        <v>10</v>
      </c>
      <c r="O1373" s="9">
        <f>IF(Table1[[#This Row],[Number of Users]]-Table1[[#This Row],[Licenses Bought]]&lt;0, 0, Table1[[#This Row],[Number of Users]]-Table1[[#This Row],[Licenses Bought]])</f>
        <v>1</v>
      </c>
      <c r="P1373" s="8">
        <f>Table1[[#This Row],[Upsell $ Per Non-Paying User]] * Table1[[#This Row],[Non-Paying Users]]</f>
        <v>10</v>
      </c>
      <c r="Q1373">
        <f>IF(Table1[[#This Row],[Sales Month]]=MAX(Table1[Sales Month]),Table1[[#This Row],[Upsell $ Per Non-Paying User]]*Table1[[#This Row],[Non-Paying Users]],0)</f>
        <v>0</v>
      </c>
      <c r="R1373" t="str" cm="1">
        <f t="array" ref="R1373">_xlfn.IFS(Table1[[#This Row],[Current Upsell $]]=0," ",Table1[[#This Row],[Current Upsell $]]&gt;=400,"High",Table1[[#This Row],[Current Upsell $]]&gt;=100,"Medium",Table1[[#This Row],[Current Upsell $]]&lt;100,"Low")</f>
        <v xml:space="preserve"> </v>
      </c>
      <c r="S1373" t="str">
        <f>_xlfn.CONCAT(Table1[[#This Row],[Subscription Type]]," ",Table1[[#This Row],[Upsell Priorities ]], " ",TEXT(Table1[[#This Row],[Current Upsell $]],"$#,#"))</f>
        <v>Premium   $</v>
      </c>
      <c r="T1373">
        <f>COUNTIF(Table1[Sales Month],Table1[[#This Row],[Sales Month]])</f>
        <v>153</v>
      </c>
    </row>
    <row r="1374" spans="1:20" x14ac:dyDescent="0.2">
      <c r="A1374">
        <v>100138</v>
      </c>
      <c r="B1374" t="s">
        <v>0</v>
      </c>
      <c r="F1374">
        <v>1</v>
      </c>
      <c r="G1374">
        <v>2</v>
      </c>
      <c r="H1374" s="1">
        <v>44075</v>
      </c>
      <c r="I1374" s="1">
        <v>44378</v>
      </c>
      <c r="J1374">
        <v>10</v>
      </c>
      <c r="K1374">
        <v>0</v>
      </c>
      <c r="L1374" s="1">
        <v>44197</v>
      </c>
      <c r="M1374">
        <v>10</v>
      </c>
      <c r="N1374" s="8" cm="1">
        <f t="array" ref="N1374">_xlfn.SWITCH(Table1[[#This Row],[Subscription Type]],"Basic",10,"Premium",10,"Business",25,"Enterprise",27)</f>
        <v>10</v>
      </c>
      <c r="O1374" s="9">
        <f>IF(Table1[[#This Row],[Number of Users]]-Table1[[#This Row],[Licenses Bought]]&lt;0, 0, Table1[[#This Row],[Number of Users]]-Table1[[#This Row],[Licenses Bought]])</f>
        <v>1</v>
      </c>
      <c r="P1374" s="8">
        <f>Table1[[#This Row],[Upsell $ Per Non-Paying User]] * Table1[[#This Row],[Non-Paying Users]]</f>
        <v>10</v>
      </c>
      <c r="Q1374">
        <f>IF(Table1[[#This Row],[Sales Month]]=MAX(Table1[Sales Month]),Table1[[#This Row],[Upsell $ Per Non-Paying User]]*Table1[[#This Row],[Non-Paying Users]],0)</f>
        <v>0</v>
      </c>
      <c r="R1374" t="str" cm="1">
        <f t="array" ref="R1374">_xlfn.IFS(Table1[[#This Row],[Current Upsell $]]=0," ",Table1[[#This Row],[Current Upsell $]]&gt;=400,"High",Table1[[#This Row],[Current Upsell $]]&gt;=100,"Medium",Table1[[#This Row],[Current Upsell $]]&lt;100,"Low")</f>
        <v xml:space="preserve"> </v>
      </c>
      <c r="S1374" t="str">
        <f>_xlfn.CONCAT(Table1[[#This Row],[Subscription Type]]," ",Table1[[#This Row],[Upsell Priorities ]], " ",TEXT(Table1[[#This Row],[Current Upsell $]],"$#,#"))</f>
        <v>Premium   $</v>
      </c>
      <c r="T1374">
        <f>COUNTIF(Table1[Sales Month],Table1[[#This Row],[Sales Month]])</f>
        <v>158</v>
      </c>
    </row>
    <row r="1375" spans="1:20" x14ac:dyDescent="0.2">
      <c r="A1375">
        <v>100138</v>
      </c>
      <c r="B1375" t="s">
        <v>0</v>
      </c>
      <c r="F1375">
        <v>1</v>
      </c>
      <c r="G1375">
        <v>2</v>
      </c>
      <c r="H1375" s="1">
        <v>44075</v>
      </c>
      <c r="I1375" s="1">
        <v>44378</v>
      </c>
      <c r="J1375">
        <v>10</v>
      </c>
      <c r="K1375">
        <v>0</v>
      </c>
      <c r="L1375" s="1">
        <v>44228</v>
      </c>
      <c r="M1375">
        <v>10</v>
      </c>
      <c r="N1375" s="8" cm="1">
        <f t="array" ref="N1375">_xlfn.SWITCH(Table1[[#This Row],[Subscription Type]],"Basic",10,"Premium",10,"Business",25,"Enterprise",27)</f>
        <v>10</v>
      </c>
      <c r="O1375" s="9">
        <f>IF(Table1[[#This Row],[Number of Users]]-Table1[[#This Row],[Licenses Bought]]&lt;0, 0, Table1[[#This Row],[Number of Users]]-Table1[[#This Row],[Licenses Bought]])</f>
        <v>1</v>
      </c>
      <c r="P1375" s="8">
        <f>Table1[[#This Row],[Upsell $ Per Non-Paying User]] * Table1[[#This Row],[Non-Paying Users]]</f>
        <v>10</v>
      </c>
      <c r="Q1375">
        <f>IF(Table1[[#This Row],[Sales Month]]=MAX(Table1[Sales Month]),Table1[[#This Row],[Upsell $ Per Non-Paying User]]*Table1[[#This Row],[Non-Paying Users]],0)</f>
        <v>0</v>
      </c>
      <c r="R1375" t="str" cm="1">
        <f t="array" ref="R1375">_xlfn.IFS(Table1[[#This Row],[Current Upsell $]]=0," ",Table1[[#This Row],[Current Upsell $]]&gt;=400,"High",Table1[[#This Row],[Current Upsell $]]&gt;=100,"Medium",Table1[[#This Row],[Current Upsell $]]&lt;100,"Low")</f>
        <v xml:space="preserve"> </v>
      </c>
      <c r="S1375" t="str">
        <f>_xlfn.CONCAT(Table1[[#This Row],[Subscription Type]]," ",Table1[[#This Row],[Upsell Priorities ]], " ",TEXT(Table1[[#This Row],[Current Upsell $]],"$#,#"))</f>
        <v>Premium   $</v>
      </c>
      <c r="T1375">
        <f>COUNTIF(Table1[Sales Month],Table1[[#This Row],[Sales Month]])</f>
        <v>175</v>
      </c>
    </row>
    <row r="1376" spans="1:20" x14ac:dyDescent="0.2">
      <c r="A1376">
        <v>100138</v>
      </c>
      <c r="B1376" t="s">
        <v>0</v>
      </c>
      <c r="F1376">
        <v>1</v>
      </c>
      <c r="G1376">
        <v>2</v>
      </c>
      <c r="H1376" s="1">
        <v>44075</v>
      </c>
      <c r="I1376" s="1">
        <v>44378</v>
      </c>
      <c r="J1376">
        <v>10</v>
      </c>
      <c r="K1376">
        <v>0</v>
      </c>
      <c r="L1376" s="1">
        <v>44256</v>
      </c>
      <c r="M1376">
        <v>10</v>
      </c>
      <c r="N1376" s="8" cm="1">
        <f t="array" ref="N1376">_xlfn.SWITCH(Table1[[#This Row],[Subscription Type]],"Basic",10,"Premium",10,"Business",25,"Enterprise",27)</f>
        <v>10</v>
      </c>
      <c r="O1376" s="9">
        <f>IF(Table1[[#This Row],[Number of Users]]-Table1[[#This Row],[Licenses Bought]]&lt;0, 0, Table1[[#This Row],[Number of Users]]-Table1[[#This Row],[Licenses Bought]])</f>
        <v>1</v>
      </c>
      <c r="P1376" s="8">
        <f>Table1[[#This Row],[Upsell $ Per Non-Paying User]] * Table1[[#This Row],[Non-Paying Users]]</f>
        <v>10</v>
      </c>
      <c r="Q1376">
        <f>IF(Table1[[#This Row],[Sales Month]]=MAX(Table1[Sales Month]),Table1[[#This Row],[Upsell $ Per Non-Paying User]]*Table1[[#This Row],[Non-Paying Users]],0)</f>
        <v>0</v>
      </c>
      <c r="R1376" t="str" cm="1">
        <f t="array" ref="R1376">_xlfn.IFS(Table1[[#This Row],[Current Upsell $]]=0," ",Table1[[#This Row],[Current Upsell $]]&gt;=400,"High",Table1[[#This Row],[Current Upsell $]]&gt;=100,"Medium",Table1[[#This Row],[Current Upsell $]]&lt;100,"Low")</f>
        <v xml:space="preserve"> </v>
      </c>
      <c r="S1376" t="str">
        <f>_xlfn.CONCAT(Table1[[#This Row],[Subscription Type]]," ",Table1[[#This Row],[Upsell Priorities ]], " ",TEXT(Table1[[#This Row],[Current Upsell $]],"$#,#"))</f>
        <v>Premium   $</v>
      </c>
      <c r="T1376">
        <f>COUNTIF(Table1[Sales Month],Table1[[#This Row],[Sales Month]])</f>
        <v>194</v>
      </c>
    </row>
    <row r="1377" spans="1:20" x14ac:dyDescent="0.2">
      <c r="A1377">
        <v>100138</v>
      </c>
      <c r="B1377" t="s">
        <v>0</v>
      </c>
      <c r="F1377">
        <v>1</v>
      </c>
      <c r="G1377">
        <v>2</v>
      </c>
      <c r="H1377" s="1">
        <v>44075</v>
      </c>
      <c r="I1377" s="1">
        <v>44378</v>
      </c>
      <c r="J1377">
        <v>10</v>
      </c>
      <c r="K1377">
        <v>0</v>
      </c>
      <c r="L1377" s="1">
        <v>44287</v>
      </c>
      <c r="M1377">
        <v>10</v>
      </c>
      <c r="N1377" s="8" cm="1">
        <f t="array" ref="N1377">_xlfn.SWITCH(Table1[[#This Row],[Subscription Type]],"Basic",10,"Premium",10,"Business",25,"Enterprise",27)</f>
        <v>10</v>
      </c>
      <c r="O1377" s="9">
        <f>IF(Table1[[#This Row],[Number of Users]]-Table1[[#This Row],[Licenses Bought]]&lt;0, 0, Table1[[#This Row],[Number of Users]]-Table1[[#This Row],[Licenses Bought]])</f>
        <v>1</v>
      </c>
      <c r="P1377" s="8">
        <f>Table1[[#This Row],[Upsell $ Per Non-Paying User]] * Table1[[#This Row],[Non-Paying Users]]</f>
        <v>10</v>
      </c>
      <c r="Q1377">
        <f>IF(Table1[[#This Row],[Sales Month]]=MAX(Table1[Sales Month]),Table1[[#This Row],[Upsell $ Per Non-Paying User]]*Table1[[#This Row],[Non-Paying Users]],0)</f>
        <v>0</v>
      </c>
      <c r="R1377" t="str" cm="1">
        <f t="array" ref="R1377">_xlfn.IFS(Table1[[#This Row],[Current Upsell $]]=0," ",Table1[[#This Row],[Current Upsell $]]&gt;=400,"High",Table1[[#This Row],[Current Upsell $]]&gt;=100,"Medium",Table1[[#This Row],[Current Upsell $]]&lt;100,"Low")</f>
        <v xml:space="preserve"> </v>
      </c>
      <c r="S1377" t="str">
        <f>_xlfn.CONCAT(Table1[[#This Row],[Subscription Type]]," ",Table1[[#This Row],[Upsell Priorities ]], " ",TEXT(Table1[[#This Row],[Current Upsell $]],"$#,#"))</f>
        <v>Premium   $</v>
      </c>
      <c r="T1377">
        <f>COUNTIF(Table1[Sales Month],Table1[[#This Row],[Sales Month]])</f>
        <v>208</v>
      </c>
    </row>
    <row r="1378" spans="1:20" x14ac:dyDescent="0.2">
      <c r="A1378">
        <v>100138</v>
      </c>
      <c r="B1378" t="s">
        <v>0</v>
      </c>
      <c r="F1378">
        <v>1</v>
      </c>
      <c r="G1378">
        <v>2</v>
      </c>
      <c r="H1378" s="1">
        <v>44075</v>
      </c>
      <c r="I1378" s="1">
        <v>44378</v>
      </c>
      <c r="J1378">
        <v>10</v>
      </c>
      <c r="K1378">
        <v>0</v>
      </c>
      <c r="L1378" s="1">
        <v>44317</v>
      </c>
      <c r="M1378">
        <v>10</v>
      </c>
      <c r="N1378" s="8" cm="1">
        <f t="array" ref="N1378">_xlfn.SWITCH(Table1[[#This Row],[Subscription Type]],"Basic",10,"Premium",10,"Business",25,"Enterprise",27)</f>
        <v>10</v>
      </c>
      <c r="O1378" s="9">
        <f>IF(Table1[[#This Row],[Number of Users]]-Table1[[#This Row],[Licenses Bought]]&lt;0, 0, Table1[[#This Row],[Number of Users]]-Table1[[#This Row],[Licenses Bought]])</f>
        <v>1</v>
      </c>
      <c r="P1378" s="8">
        <f>Table1[[#This Row],[Upsell $ Per Non-Paying User]] * Table1[[#This Row],[Non-Paying Users]]</f>
        <v>10</v>
      </c>
      <c r="Q1378">
        <f>IF(Table1[[#This Row],[Sales Month]]=MAX(Table1[Sales Month]),Table1[[#This Row],[Upsell $ Per Non-Paying User]]*Table1[[#This Row],[Non-Paying Users]],0)</f>
        <v>0</v>
      </c>
      <c r="R1378" t="str" cm="1">
        <f t="array" ref="R1378">_xlfn.IFS(Table1[[#This Row],[Current Upsell $]]=0," ",Table1[[#This Row],[Current Upsell $]]&gt;=400,"High",Table1[[#This Row],[Current Upsell $]]&gt;=100,"Medium",Table1[[#This Row],[Current Upsell $]]&lt;100,"Low")</f>
        <v xml:space="preserve"> </v>
      </c>
      <c r="S1378" t="str">
        <f>_xlfn.CONCAT(Table1[[#This Row],[Subscription Type]]," ",Table1[[#This Row],[Upsell Priorities ]], " ",TEXT(Table1[[#This Row],[Current Upsell $]],"$#,#"))</f>
        <v>Premium   $</v>
      </c>
      <c r="T1378">
        <f>COUNTIF(Table1[Sales Month],Table1[[#This Row],[Sales Month]])</f>
        <v>249</v>
      </c>
    </row>
    <row r="1379" spans="1:20" x14ac:dyDescent="0.2">
      <c r="A1379">
        <v>100138</v>
      </c>
      <c r="B1379" t="s">
        <v>0</v>
      </c>
      <c r="F1379">
        <v>1</v>
      </c>
      <c r="G1379">
        <v>2</v>
      </c>
      <c r="H1379" s="1">
        <v>44075</v>
      </c>
      <c r="I1379" s="1">
        <v>44378</v>
      </c>
      <c r="J1379">
        <v>10</v>
      </c>
      <c r="K1379">
        <v>0</v>
      </c>
      <c r="L1379" s="1">
        <v>44348</v>
      </c>
      <c r="M1379">
        <v>10</v>
      </c>
      <c r="N1379" s="8" cm="1">
        <f t="array" ref="N1379">_xlfn.SWITCH(Table1[[#This Row],[Subscription Type]],"Basic",10,"Premium",10,"Business",25,"Enterprise",27)</f>
        <v>10</v>
      </c>
      <c r="O1379" s="9">
        <f>IF(Table1[[#This Row],[Number of Users]]-Table1[[#This Row],[Licenses Bought]]&lt;0, 0, Table1[[#This Row],[Number of Users]]-Table1[[#This Row],[Licenses Bought]])</f>
        <v>1</v>
      </c>
      <c r="P1379" s="8">
        <f>Table1[[#This Row],[Upsell $ Per Non-Paying User]] * Table1[[#This Row],[Non-Paying Users]]</f>
        <v>10</v>
      </c>
      <c r="Q1379">
        <f>IF(Table1[[#This Row],[Sales Month]]=MAX(Table1[Sales Month]),Table1[[#This Row],[Upsell $ Per Non-Paying User]]*Table1[[#This Row],[Non-Paying Users]],0)</f>
        <v>10</v>
      </c>
      <c r="R1379" t="str" cm="1">
        <f t="array" ref="R1379">_xlfn.IFS(Table1[[#This Row],[Current Upsell $]]=0," ",Table1[[#This Row],[Current Upsell $]]&gt;=400,"High",Table1[[#This Row],[Current Upsell $]]&gt;=100,"Medium",Table1[[#This Row],[Current Upsell $]]&lt;100,"Low")</f>
        <v>Low</v>
      </c>
      <c r="S1379" t="str">
        <f>_xlfn.CONCAT(Table1[[#This Row],[Subscription Type]]," ",Table1[[#This Row],[Upsell Priorities ]], " ",TEXT(Table1[[#This Row],[Current Upsell $]],"$#,#"))</f>
        <v>Premium Low $10</v>
      </c>
      <c r="T1379">
        <f>COUNTIF(Table1[Sales Month],Table1[[#This Row],[Sales Month]])</f>
        <v>307</v>
      </c>
    </row>
    <row r="1380" spans="1:20" x14ac:dyDescent="0.2">
      <c r="A1380">
        <v>100139</v>
      </c>
      <c r="B1380" t="s">
        <v>3</v>
      </c>
      <c r="F1380">
        <v>0</v>
      </c>
      <c r="G1380">
        <v>2</v>
      </c>
      <c r="H1380" s="1">
        <v>44075</v>
      </c>
      <c r="I1380" s="1">
        <v>44197</v>
      </c>
      <c r="J1380">
        <v>4</v>
      </c>
      <c r="K1380">
        <v>5</v>
      </c>
      <c r="L1380" s="1">
        <v>44075</v>
      </c>
      <c r="M1380">
        <v>0</v>
      </c>
      <c r="N1380" s="8" cm="1">
        <f t="array" ref="N1380">_xlfn.SWITCH(Table1[[#This Row],[Subscription Type]],"Basic",10,"Premium",10,"Business",25,"Enterprise",27)</f>
        <v>10</v>
      </c>
      <c r="O1380" s="9">
        <f>IF(Table1[[#This Row],[Number of Users]]-Table1[[#This Row],[Licenses Bought]]&lt;0, 0, Table1[[#This Row],[Number of Users]]-Table1[[#This Row],[Licenses Bought]])</f>
        <v>2</v>
      </c>
      <c r="P1380" s="8">
        <f>Table1[[#This Row],[Upsell $ Per Non-Paying User]] * Table1[[#This Row],[Non-Paying Users]]</f>
        <v>20</v>
      </c>
      <c r="Q1380">
        <f>IF(Table1[[#This Row],[Sales Month]]=MAX(Table1[Sales Month]),Table1[[#This Row],[Upsell $ Per Non-Paying User]]*Table1[[#This Row],[Non-Paying Users]],0)</f>
        <v>0</v>
      </c>
      <c r="R1380" t="str" cm="1">
        <f t="array" ref="R1380">_xlfn.IFS(Table1[[#This Row],[Current Upsell $]]=0," ",Table1[[#This Row],[Current Upsell $]]&gt;=400,"High",Table1[[#This Row],[Current Upsell $]]&gt;=100,"Medium",Table1[[#This Row],[Current Upsell $]]&lt;100,"Low")</f>
        <v xml:space="preserve"> </v>
      </c>
      <c r="S1380" t="str">
        <f>_xlfn.CONCAT(Table1[[#This Row],[Subscription Type]]," ",Table1[[#This Row],[Upsell Priorities ]], " ",TEXT(Table1[[#This Row],[Current Upsell $]],"$#,#"))</f>
        <v>Basic   $</v>
      </c>
      <c r="T1380">
        <f>COUNTIF(Table1[Sales Month],Table1[[#This Row],[Sales Month]])</f>
        <v>137</v>
      </c>
    </row>
    <row r="1381" spans="1:20" x14ac:dyDescent="0.2">
      <c r="A1381">
        <v>100139</v>
      </c>
      <c r="B1381" t="s">
        <v>3</v>
      </c>
      <c r="F1381">
        <v>0</v>
      </c>
      <c r="G1381">
        <v>2</v>
      </c>
      <c r="H1381" s="1">
        <v>44075</v>
      </c>
      <c r="I1381" s="1">
        <v>44197</v>
      </c>
      <c r="J1381">
        <v>4</v>
      </c>
      <c r="K1381">
        <v>5</v>
      </c>
      <c r="L1381" s="1">
        <v>44105</v>
      </c>
      <c r="M1381">
        <v>0</v>
      </c>
      <c r="N1381" s="8" cm="1">
        <f t="array" ref="N1381">_xlfn.SWITCH(Table1[[#This Row],[Subscription Type]],"Basic",10,"Premium",10,"Business",25,"Enterprise",27)</f>
        <v>10</v>
      </c>
      <c r="O1381" s="9">
        <f>IF(Table1[[#This Row],[Number of Users]]-Table1[[#This Row],[Licenses Bought]]&lt;0, 0, Table1[[#This Row],[Number of Users]]-Table1[[#This Row],[Licenses Bought]])</f>
        <v>2</v>
      </c>
      <c r="P1381" s="8">
        <f>Table1[[#This Row],[Upsell $ Per Non-Paying User]] * Table1[[#This Row],[Non-Paying Users]]</f>
        <v>20</v>
      </c>
      <c r="Q1381">
        <f>IF(Table1[[#This Row],[Sales Month]]=MAX(Table1[Sales Month]),Table1[[#This Row],[Upsell $ Per Non-Paying User]]*Table1[[#This Row],[Non-Paying Users]],0)</f>
        <v>0</v>
      </c>
      <c r="R1381" t="str" cm="1">
        <f t="array" ref="R1381">_xlfn.IFS(Table1[[#This Row],[Current Upsell $]]=0," ",Table1[[#This Row],[Current Upsell $]]&gt;=400,"High",Table1[[#This Row],[Current Upsell $]]&gt;=100,"Medium",Table1[[#This Row],[Current Upsell $]]&lt;100,"Low")</f>
        <v xml:space="preserve"> </v>
      </c>
      <c r="S1381" t="str">
        <f>_xlfn.CONCAT(Table1[[#This Row],[Subscription Type]]," ",Table1[[#This Row],[Upsell Priorities ]], " ",TEXT(Table1[[#This Row],[Current Upsell $]],"$#,#"))</f>
        <v>Basic   $</v>
      </c>
      <c r="T1381">
        <f>COUNTIF(Table1[Sales Month],Table1[[#This Row],[Sales Month]])</f>
        <v>147</v>
      </c>
    </row>
    <row r="1382" spans="1:20" x14ac:dyDescent="0.2">
      <c r="A1382">
        <v>100139</v>
      </c>
      <c r="B1382" t="s">
        <v>3</v>
      </c>
      <c r="F1382">
        <v>0</v>
      </c>
      <c r="G1382">
        <v>2</v>
      </c>
      <c r="H1382" s="1">
        <v>44075</v>
      </c>
      <c r="I1382" s="1">
        <v>44197</v>
      </c>
      <c r="J1382">
        <v>4</v>
      </c>
      <c r="K1382">
        <v>5</v>
      </c>
      <c r="L1382" s="1">
        <v>44136</v>
      </c>
      <c r="M1382">
        <v>0</v>
      </c>
      <c r="N1382" s="8" cm="1">
        <f t="array" ref="N1382">_xlfn.SWITCH(Table1[[#This Row],[Subscription Type]],"Basic",10,"Premium",10,"Business",25,"Enterprise",27)</f>
        <v>10</v>
      </c>
      <c r="O1382" s="9">
        <f>IF(Table1[[#This Row],[Number of Users]]-Table1[[#This Row],[Licenses Bought]]&lt;0, 0, Table1[[#This Row],[Number of Users]]-Table1[[#This Row],[Licenses Bought]])</f>
        <v>2</v>
      </c>
      <c r="P1382" s="8">
        <f>Table1[[#This Row],[Upsell $ Per Non-Paying User]] * Table1[[#This Row],[Non-Paying Users]]</f>
        <v>20</v>
      </c>
      <c r="Q1382">
        <f>IF(Table1[[#This Row],[Sales Month]]=MAX(Table1[Sales Month]),Table1[[#This Row],[Upsell $ Per Non-Paying User]]*Table1[[#This Row],[Non-Paying Users]],0)</f>
        <v>0</v>
      </c>
      <c r="R1382" t="str" cm="1">
        <f t="array" ref="R1382">_xlfn.IFS(Table1[[#This Row],[Current Upsell $]]=0," ",Table1[[#This Row],[Current Upsell $]]&gt;=400,"High",Table1[[#This Row],[Current Upsell $]]&gt;=100,"Medium",Table1[[#This Row],[Current Upsell $]]&lt;100,"Low")</f>
        <v xml:space="preserve"> </v>
      </c>
      <c r="S1382" t="str">
        <f>_xlfn.CONCAT(Table1[[#This Row],[Subscription Type]]," ",Table1[[#This Row],[Upsell Priorities ]], " ",TEXT(Table1[[#This Row],[Current Upsell $]],"$#,#"))</f>
        <v>Basic   $</v>
      </c>
      <c r="T1382">
        <f>COUNTIF(Table1[Sales Month],Table1[[#This Row],[Sales Month]])</f>
        <v>146</v>
      </c>
    </row>
    <row r="1383" spans="1:20" x14ac:dyDescent="0.2">
      <c r="A1383">
        <v>100139</v>
      </c>
      <c r="B1383" t="s">
        <v>3</v>
      </c>
      <c r="F1383">
        <v>0</v>
      </c>
      <c r="G1383">
        <v>1</v>
      </c>
      <c r="H1383" s="1">
        <v>44075</v>
      </c>
      <c r="I1383" s="1">
        <v>44197</v>
      </c>
      <c r="J1383">
        <v>4</v>
      </c>
      <c r="K1383">
        <v>5</v>
      </c>
      <c r="L1383" s="1">
        <v>44166</v>
      </c>
      <c r="M1383">
        <v>0</v>
      </c>
      <c r="N1383" s="8" cm="1">
        <f t="array" ref="N1383">_xlfn.SWITCH(Table1[[#This Row],[Subscription Type]],"Basic",10,"Premium",10,"Business",25,"Enterprise",27)</f>
        <v>10</v>
      </c>
      <c r="O1383" s="9">
        <f>IF(Table1[[#This Row],[Number of Users]]-Table1[[#This Row],[Licenses Bought]]&lt;0, 0, Table1[[#This Row],[Number of Users]]-Table1[[#This Row],[Licenses Bought]])</f>
        <v>1</v>
      </c>
      <c r="P1383" s="8">
        <f>Table1[[#This Row],[Upsell $ Per Non-Paying User]] * Table1[[#This Row],[Non-Paying Users]]</f>
        <v>10</v>
      </c>
      <c r="Q1383">
        <f>IF(Table1[[#This Row],[Sales Month]]=MAX(Table1[Sales Month]),Table1[[#This Row],[Upsell $ Per Non-Paying User]]*Table1[[#This Row],[Non-Paying Users]],0)</f>
        <v>0</v>
      </c>
      <c r="R1383" t="str" cm="1">
        <f t="array" ref="R1383">_xlfn.IFS(Table1[[#This Row],[Current Upsell $]]=0," ",Table1[[#This Row],[Current Upsell $]]&gt;=400,"High",Table1[[#This Row],[Current Upsell $]]&gt;=100,"Medium",Table1[[#This Row],[Current Upsell $]]&lt;100,"Low")</f>
        <v xml:space="preserve"> </v>
      </c>
      <c r="S1383" t="str">
        <f>_xlfn.CONCAT(Table1[[#This Row],[Subscription Type]]," ",Table1[[#This Row],[Upsell Priorities ]], " ",TEXT(Table1[[#This Row],[Current Upsell $]],"$#,#"))</f>
        <v>Basic   $</v>
      </c>
      <c r="T1383">
        <f>COUNTIF(Table1[Sales Month],Table1[[#This Row],[Sales Month]])</f>
        <v>153</v>
      </c>
    </row>
    <row r="1384" spans="1:20" x14ac:dyDescent="0.2">
      <c r="A1384">
        <v>100139</v>
      </c>
      <c r="B1384" t="s">
        <v>3</v>
      </c>
      <c r="F1384">
        <v>0</v>
      </c>
      <c r="G1384">
        <v>2</v>
      </c>
      <c r="H1384" s="1">
        <v>44075</v>
      </c>
      <c r="I1384" s="1">
        <v>44197</v>
      </c>
      <c r="J1384">
        <v>4</v>
      </c>
      <c r="K1384">
        <v>5</v>
      </c>
      <c r="L1384" s="1">
        <v>44197</v>
      </c>
      <c r="M1384">
        <v>0</v>
      </c>
      <c r="N1384" s="8" cm="1">
        <f t="array" ref="N1384">_xlfn.SWITCH(Table1[[#This Row],[Subscription Type]],"Basic",10,"Premium",10,"Business",25,"Enterprise",27)</f>
        <v>10</v>
      </c>
      <c r="O1384" s="9">
        <f>IF(Table1[[#This Row],[Number of Users]]-Table1[[#This Row],[Licenses Bought]]&lt;0, 0, Table1[[#This Row],[Number of Users]]-Table1[[#This Row],[Licenses Bought]])</f>
        <v>2</v>
      </c>
      <c r="P1384" s="8">
        <f>Table1[[#This Row],[Upsell $ Per Non-Paying User]] * Table1[[#This Row],[Non-Paying Users]]</f>
        <v>20</v>
      </c>
      <c r="Q1384">
        <f>IF(Table1[[#This Row],[Sales Month]]=MAX(Table1[Sales Month]),Table1[[#This Row],[Upsell $ Per Non-Paying User]]*Table1[[#This Row],[Non-Paying Users]],0)</f>
        <v>0</v>
      </c>
      <c r="R1384" t="str" cm="1">
        <f t="array" ref="R1384">_xlfn.IFS(Table1[[#This Row],[Current Upsell $]]=0," ",Table1[[#This Row],[Current Upsell $]]&gt;=400,"High",Table1[[#This Row],[Current Upsell $]]&gt;=100,"Medium",Table1[[#This Row],[Current Upsell $]]&lt;100,"Low")</f>
        <v xml:space="preserve"> </v>
      </c>
      <c r="S1384" t="str">
        <f>_xlfn.CONCAT(Table1[[#This Row],[Subscription Type]]," ",Table1[[#This Row],[Upsell Priorities ]], " ",TEXT(Table1[[#This Row],[Current Upsell $]],"$#,#"))</f>
        <v>Basic   $</v>
      </c>
      <c r="T1384">
        <f>COUNTIF(Table1[Sales Month],Table1[[#This Row],[Sales Month]])</f>
        <v>158</v>
      </c>
    </row>
    <row r="1385" spans="1:20" x14ac:dyDescent="0.2">
      <c r="A1385">
        <v>100140</v>
      </c>
      <c r="B1385" t="s">
        <v>3</v>
      </c>
      <c r="F1385">
        <v>0</v>
      </c>
      <c r="G1385">
        <v>2</v>
      </c>
      <c r="H1385" s="1">
        <v>44075</v>
      </c>
      <c r="I1385" s="1">
        <v>44136</v>
      </c>
      <c r="J1385">
        <v>2</v>
      </c>
      <c r="K1385">
        <v>7</v>
      </c>
      <c r="L1385" s="1">
        <v>44075</v>
      </c>
      <c r="M1385">
        <v>0</v>
      </c>
      <c r="N1385" s="8" cm="1">
        <f t="array" ref="N1385">_xlfn.SWITCH(Table1[[#This Row],[Subscription Type]],"Basic",10,"Premium",10,"Business",25,"Enterprise",27)</f>
        <v>10</v>
      </c>
      <c r="O1385" s="9">
        <f>IF(Table1[[#This Row],[Number of Users]]-Table1[[#This Row],[Licenses Bought]]&lt;0, 0, Table1[[#This Row],[Number of Users]]-Table1[[#This Row],[Licenses Bought]])</f>
        <v>2</v>
      </c>
      <c r="P1385" s="8">
        <f>Table1[[#This Row],[Upsell $ Per Non-Paying User]] * Table1[[#This Row],[Non-Paying Users]]</f>
        <v>20</v>
      </c>
      <c r="Q1385">
        <f>IF(Table1[[#This Row],[Sales Month]]=MAX(Table1[Sales Month]),Table1[[#This Row],[Upsell $ Per Non-Paying User]]*Table1[[#This Row],[Non-Paying Users]],0)</f>
        <v>0</v>
      </c>
      <c r="R1385" t="str" cm="1">
        <f t="array" ref="R1385">_xlfn.IFS(Table1[[#This Row],[Current Upsell $]]=0," ",Table1[[#This Row],[Current Upsell $]]&gt;=400,"High",Table1[[#This Row],[Current Upsell $]]&gt;=100,"Medium",Table1[[#This Row],[Current Upsell $]]&lt;100,"Low")</f>
        <v xml:space="preserve"> </v>
      </c>
      <c r="S1385" t="str">
        <f>_xlfn.CONCAT(Table1[[#This Row],[Subscription Type]]," ",Table1[[#This Row],[Upsell Priorities ]], " ",TEXT(Table1[[#This Row],[Current Upsell $]],"$#,#"))</f>
        <v>Basic   $</v>
      </c>
      <c r="T1385">
        <f>COUNTIF(Table1[Sales Month],Table1[[#This Row],[Sales Month]])</f>
        <v>137</v>
      </c>
    </row>
    <row r="1386" spans="1:20" x14ac:dyDescent="0.2">
      <c r="A1386">
        <v>100140</v>
      </c>
      <c r="B1386" t="s">
        <v>3</v>
      </c>
      <c r="F1386">
        <v>0</v>
      </c>
      <c r="G1386">
        <v>2</v>
      </c>
      <c r="H1386" s="1">
        <v>44075</v>
      </c>
      <c r="I1386" s="1">
        <v>44136</v>
      </c>
      <c r="J1386">
        <v>2</v>
      </c>
      <c r="K1386">
        <v>7</v>
      </c>
      <c r="L1386" s="1">
        <v>44105</v>
      </c>
      <c r="M1386">
        <v>0</v>
      </c>
      <c r="N1386" s="8" cm="1">
        <f t="array" ref="N1386">_xlfn.SWITCH(Table1[[#This Row],[Subscription Type]],"Basic",10,"Premium",10,"Business",25,"Enterprise",27)</f>
        <v>10</v>
      </c>
      <c r="O1386" s="9">
        <f>IF(Table1[[#This Row],[Number of Users]]-Table1[[#This Row],[Licenses Bought]]&lt;0, 0, Table1[[#This Row],[Number of Users]]-Table1[[#This Row],[Licenses Bought]])</f>
        <v>2</v>
      </c>
      <c r="P1386" s="8">
        <f>Table1[[#This Row],[Upsell $ Per Non-Paying User]] * Table1[[#This Row],[Non-Paying Users]]</f>
        <v>20</v>
      </c>
      <c r="Q1386">
        <f>IF(Table1[[#This Row],[Sales Month]]=MAX(Table1[Sales Month]),Table1[[#This Row],[Upsell $ Per Non-Paying User]]*Table1[[#This Row],[Non-Paying Users]],0)</f>
        <v>0</v>
      </c>
      <c r="R1386" t="str" cm="1">
        <f t="array" ref="R1386">_xlfn.IFS(Table1[[#This Row],[Current Upsell $]]=0," ",Table1[[#This Row],[Current Upsell $]]&gt;=400,"High",Table1[[#This Row],[Current Upsell $]]&gt;=100,"Medium",Table1[[#This Row],[Current Upsell $]]&lt;100,"Low")</f>
        <v xml:space="preserve"> </v>
      </c>
      <c r="S1386" t="str">
        <f>_xlfn.CONCAT(Table1[[#This Row],[Subscription Type]]," ",Table1[[#This Row],[Upsell Priorities ]], " ",TEXT(Table1[[#This Row],[Current Upsell $]],"$#,#"))</f>
        <v>Basic   $</v>
      </c>
      <c r="T1386">
        <f>COUNTIF(Table1[Sales Month],Table1[[#This Row],[Sales Month]])</f>
        <v>147</v>
      </c>
    </row>
    <row r="1387" spans="1:20" x14ac:dyDescent="0.2">
      <c r="A1387">
        <v>100140</v>
      </c>
      <c r="B1387" t="s">
        <v>3</v>
      </c>
      <c r="F1387">
        <v>0</v>
      </c>
      <c r="G1387">
        <v>2</v>
      </c>
      <c r="H1387" s="1">
        <v>44075</v>
      </c>
      <c r="I1387" s="1">
        <v>44136</v>
      </c>
      <c r="J1387">
        <v>2</v>
      </c>
      <c r="K1387">
        <v>7</v>
      </c>
      <c r="L1387" s="1">
        <v>44136</v>
      </c>
      <c r="M1387">
        <v>0</v>
      </c>
      <c r="N1387" s="8" cm="1">
        <f t="array" ref="N1387">_xlfn.SWITCH(Table1[[#This Row],[Subscription Type]],"Basic",10,"Premium",10,"Business",25,"Enterprise",27)</f>
        <v>10</v>
      </c>
      <c r="O1387" s="9">
        <f>IF(Table1[[#This Row],[Number of Users]]-Table1[[#This Row],[Licenses Bought]]&lt;0, 0, Table1[[#This Row],[Number of Users]]-Table1[[#This Row],[Licenses Bought]])</f>
        <v>2</v>
      </c>
      <c r="P1387" s="8">
        <f>Table1[[#This Row],[Upsell $ Per Non-Paying User]] * Table1[[#This Row],[Non-Paying Users]]</f>
        <v>20</v>
      </c>
      <c r="Q1387">
        <f>IF(Table1[[#This Row],[Sales Month]]=MAX(Table1[Sales Month]),Table1[[#This Row],[Upsell $ Per Non-Paying User]]*Table1[[#This Row],[Non-Paying Users]],0)</f>
        <v>0</v>
      </c>
      <c r="R1387" t="str" cm="1">
        <f t="array" ref="R1387">_xlfn.IFS(Table1[[#This Row],[Current Upsell $]]=0," ",Table1[[#This Row],[Current Upsell $]]&gt;=400,"High",Table1[[#This Row],[Current Upsell $]]&gt;=100,"Medium",Table1[[#This Row],[Current Upsell $]]&lt;100,"Low")</f>
        <v xml:space="preserve"> </v>
      </c>
      <c r="S1387" t="str">
        <f>_xlfn.CONCAT(Table1[[#This Row],[Subscription Type]]," ",Table1[[#This Row],[Upsell Priorities ]], " ",TEXT(Table1[[#This Row],[Current Upsell $]],"$#,#"))</f>
        <v>Basic   $</v>
      </c>
      <c r="T1387">
        <f>COUNTIF(Table1[Sales Month],Table1[[#This Row],[Sales Month]])</f>
        <v>146</v>
      </c>
    </row>
    <row r="1388" spans="1:20" x14ac:dyDescent="0.2">
      <c r="A1388">
        <v>100141</v>
      </c>
      <c r="B1388" t="s">
        <v>3</v>
      </c>
      <c r="D1388" s="1"/>
      <c r="E1388" s="1"/>
      <c r="F1388">
        <v>0</v>
      </c>
      <c r="G1388">
        <v>2</v>
      </c>
      <c r="H1388" s="1">
        <v>44075</v>
      </c>
      <c r="I1388" s="1">
        <v>44378</v>
      </c>
      <c r="J1388">
        <v>10</v>
      </c>
      <c r="K1388">
        <v>0</v>
      </c>
      <c r="L1388" s="1">
        <v>44075</v>
      </c>
      <c r="M1388">
        <v>0</v>
      </c>
      <c r="N1388" s="8" cm="1">
        <f t="array" ref="N1388">_xlfn.SWITCH(Table1[[#This Row],[Subscription Type]],"Basic",10,"Premium",10,"Business",25,"Enterprise",27)</f>
        <v>10</v>
      </c>
      <c r="O1388" s="9">
        <f>IF(Table1[[#This Row],[Number of Users]]-Table1[[#This Row],[Licenses Bought]]&lt;0, 0, Table1[[#This Row],[Number of Users]]-Table1[[#This Row],[Licenses Bought]])</f>
        <v>2</v>
      </c>
      <c r="P1388" s="8">
        <f>Table1[[#This Row],[Upsell $ Per Non-Paying User]] * Table1[[#This Row],[Non-Paying Users]]</f>
        <v>20</v>
      </c>
      <c r="Q1388">
        <f>IF(Table1[[#This Row],[Sales Month]]=MAX(Table1[Sales Month]),Table1[[#This Row],[Upsell $ Per Non-Paying User]]*Table1[[#This Row],[Non-Paying Users]],0)</f>
        <v>0</v>
      </c>
      <c r="R1388" t="str" cm="1">
        <f t="array" ref="R1388">_xlfn.IFS(Table1[[#This Row],[Current Upsell $]]=0," ",Table1[[#This Row],[Current Upsell $]]&gt;=400,"High",Table1[[#This Row],[Current Upsell $]]&gt;=100,"Medium",Table1[[#This Row],[Current Upsell $]]&lt;100,"Low")</f>
        <v xml:space="preserve"> </v>
      </c>
      <c r="S1388" t="str">
        <f>_xlfn.CONCAT(Table1[[#This Row],[Subscription Type]]," ",Table1[[#This Row],[Upsell Priorities ]], " ",TEXT(Table1[[#This Row],[Current Upsell $]],"$#,#"))</f>
        <v>Basic   $</v>
      </c>
      <c r="T1388">
        <f>COUNTIF(Table1[Sales Month],Table1[[#This Row],[Sales Month]])</f>
        <v>137</v>
      </c>
    </row>
    <row r="1389" spans="1:20" x14ac:dyDescent="0.2">
      <c r="A1389">
        <v>100141</v>
      </c>
      <c r="B1389" t="s">
        <v>0</v>
      </c>
      <c r="D1389" s="1"/>
      <c r="E1389" s="1"/>
      <c r="F1389">
        <v>1</v>
      </c>
      <c r="G1389">
        <v>1</v>
      </c>
      <c r="H1389" s="1">
        <v>44075</v>
      </c>
      <c r="I1389" s="1">
        <v>44378</v>
      </c>
      <c r="J1389">
        <v>10</v>
      </c>
      <c r="K1389">
        <v>0</v>
      </c>
      <c r="L1389" s="1">
        <v>44105</v>
      </c>
      <c r="M1389">
        <v>10</v>
      </c>
      <c r="N1389" s="8" cm="1">
        <f t="array" ref="N1389">_xlfn.SWITCH(Table1[[#This Row],[Subscription Type]],"Basic",10,"Premium",10,"Business",25,"Enterprise",27)</f>
        <v>10</v>
      </c>
      <c r="O1389" s="9">
        <f>IF(Table1[[#This Row],[Number of Users]]-Table1[[#This Row],[Licenses Bought]]&lt;0, 0, Table1[[#This Row],[Number of Users]]-Table1[[#This Row],[Licenses Bought]])</f>
        <v>0</v>
      </c>
      <c r="P1389" s="8">
        <f>Table1[[#This Row],[Upsell $ Per Non-Paying User]] * Table1[[#This Row],[Non-Paying Users]]</f>
        <v>0</v>
      </c>
      <c r="Q1389">
        <f>IF(Table1[[#This Row],[Sales Month]]=MAX(Table1[Sales Month]),Table1[[#This Row],[Upsell $ Per Non-Paying User]]*Table1[[#This Row],[Non-Paying Users]],0)</f>
        <v>0</v>
      </c>
      <c r="R1389" t="str" cm="1">
        <f t="array" ref="R1389">_xlfn.IFS(Table1[[#This Row],[Current Upsell $]]=0," ",Table1[[#This Row],[Current Upsell $]]&gt;=400,"High",Table1[[#This Row],[Current Upsell $]]&gt;=100,"Medium",Table1[[#This Row],[Current Upsell $]]&lt;100,"Low")</f>
        <v xml:space="preserve"> </v>
      </c>
      <c r="S1389" t="str">
        <f>_xlfn.CONCAT(Table1[[#This Row],[Subscription Type]]," ",Table1[[#This Row],[Upsell Priorities ]], " ",TEXT(Table1[[#This Row],[Current Upsell $]],"$#,#"))</f>
        <v>Premium   $</v>
      </c>
      <c r="T1389">
        <f>COUNTIF(Table1[Sales Month],Table1[[#This Row],[Sales Month]])</f>
        <v>147</v>
      </c>
    </row>
    <row r="1390" spans="1:20" x14ac:dyDescent="0.2">
      <c r="A1390">
        <v>100141</v>
      </c>
      <c r="B1390" t="s">
        <v>0</v>
      </c>
      <c r="D1390" s="1"/>
      <c r="E1390" s="1"/>
      <c r="F1390">
        <v>1</v>
      </c>
      <c r="G1390">
        <v>2</v>
      </c>
      <c r="H1390" s="1">
        <v>44075</v>
      </c>
      <c r="I1390" s="1">
        <v>44378</v>
      </c>
      <c r="J1390">
        <v>10</v>
      </c>
      <c r="K1390">
        <v>0</v>
      </c>
      <c r="L1390" s="1">
        <v>44136</v>
      </c>
      <c r="M1390">
        <v>10</v>
      </c>
      <c r="N1390" s="8" cm="1">
        <f t="array" ref="N1390">_xlfn.SWITCH(Table1[[#This Row],[Subscription Type]],"Basic",10,"Premium",10,"Business",25,"Enterprise",27)</f>
        <v>10</v>
      </c>
      <c r="O1390" s="9">
        <f>IF(Table1[[#This Row],[Number of Users]]-Table1[[#This Row],[Licenses Bought]]&lt;0, 0, Table1[[#This Row],[Number of Users]]-Table1[[#This Row],[Licenses Bought]])</f>
        <v>1</v>
      </c>
      <c r="P1390" s="8">
        <f>Table1[[#This Row],[Upsell $ Per Non-Paying User]] * Table1[[#This Row],[Non-Paying Users]]</f>
        <v>10</v>
      </c>
      <c r="Q1390">
        <f>IF(Table1[[#This Row],[Sales Month]]=MAX(Table1[Sales Month]),Table1[[#This Row],[Upsell $ Per Non-Paying User]]*Table1[[#This Row],[Non-Paying Users]],0)</f>
        <v>0</v>
      </c>
      <c r="R1390" t="str" cm="1">
        <f t="array" ref="R1390">_xlfn.IFS(Table1[[#This Row],[Current Upsell $]]=0," ",Table1[[#This Row],[Current Upsell $]]&gt;=400,"High",Table1[[#This Row],[Current Upsell $]]&gt;=100,"Medium",Table1[[#This Row],[Current Upsell $]]&lt;100,"Low")</f>
        <v xml:space="preserve"> </v>
      </c>
      <c r="S1390" t="str">
        <f>_xlfn.CONCAT(Table1[[#This Row],[Subscription Type]]," ",Table1[[#This Row],[Upsell Priorities ]], " ",TEXT(Table1[[#This Row],[Current Upsell $]],"$#,#"))</f>
        <v>Premium   $</v>
      </c>
      <c r="T1390">
        <f>COUNTIF(Table1[Sales Month],Table1[[#This Row],[Sales Month]])</f>
        <v>146</v>
      </c>
    </row>
    <row r="1391" spans="1:20" x14ac:dyDescent="0.2">
      <c r="A1391">
        <v>100141</v>
      </c>
      <c r="B1391" t="s">
        <v>0</v>
      </c>
      <c r="D1391" s="1"/>
      <c r="E1391" s="1"/>
      <c r="F1391">
        <v>1</v>
      </c>
      <c r="G1391">
        <v>2</v>
      </c>
      <c r="H1391" s="1">
        <v>44075</v>
      </c>
      <c r="I1391" s="1">
        <v>44378</v>
      </c>
      <c r="J1391">
        <v>10</v>
      </c>
      <c r="K1391">
        <v>0</v>
      </c>
      <c r="L1391" s="1">
        <v>44166</v>
      </c>
      <c r="M1391">
        <v>10</v>
      </c>
      <c r="N1391" s="8" cm="1">
        <f t="array" ref="N1391">_xlfn.SWITCH(Table1[[#This Row],[Subscription Type]],"Basic",10,"Premium",10,"Business",25,"Enterprise",27)</f>
        <v>10</v>
      </c>
      <c r="O1391" s="9">
        <f>IF(Table1[[#This Row],[Number of Users]]-Table1[[#This Row],[Licenses Bought]]&lt;0, 0, Table1[[#This Row],[Number of Users]]-Table1[[#This Row],[Licenses Bought]])</f>
        <v>1</v>
      </c>
      <c r="P1391" s="8">
        <f>Table1[[#This Row],[Upsell $ Per Non-Paying User]] * Table1[[#This Row],[Non-Paying Users]]</f>
        <v>10</v>
      </c>
      <c r="Q1391">
        <f>IF(Table1[[#This Row],[Sales Month]]=MAX(Table1[Sales Month]),Table1[[#This Row],[Upsell $ Per Non-Paying User]]*Table1[[#This Row],[Non-Paying Users]],0)</f>
        <v>0</v>
      </c>
      <c r="R1391" t="str" cm="1">
        <f t="array" ref="R1391">_xlfn.IFS(Table1[[#This Row],[Current Upsell $]]=0," ",Table1[[#This Row],[Current Upsell $]]&gt;=400,"High",Table1[[#This Row],[Current Upsell $]]&gt;=100,"Medium",Table1[[#This Row],[Current Upsell $]]&lt;100,"Low")</f>
        <v xml:space="preserve"> </v>
      </c>
      <c r="S1391" t="str">
        <f>_xlfn.CONCAT(Table1[[#This Row],[Subscription Type]]," ",Table1[[#This Row],[Upsell Priorities ]], " ",TEXT(Table1[[#This Row],[Current Upsell $]],"$#,#"))</f>
        <v>Premium   $</v>
      </c>
      <c r="T1391">
        <f>COUNTIF(Table1[Sales Month],Table1[[#This Row],[Sales Month]])</f>
        <v>153</v>
      </c>
    </row>
    <row r="1392" spans="1:20" x14ac:dyDescent="0.2">
      <c r="A1392">
        <v>100141</v>
      </c>
      <c r="B1392" t="s">
        <v>0</v>
      </c>
      <c r="D1392" s="1"/>
      <c r="E1392" s="1"/>
      <c r="F1392">
        <v>1</v>
      </c>
      <c r="G1392">
        <v>1</v>
      </c>
      <c r="H1392" s="1">
        <v>44075</v>
      </c>
      <c r="I1392" s="1">
        <v>44378</v>
      </c>
      <c r="J1392">
        <v>10</v>
      </c>
      <c r="K1392">
        <v>0</v>
      </c>
      <c r="L1392" s="1">
        <v>44197</v>
      </c>
      <c r="M1392">
        <v>10</v>
      </c>
      <c r="N1392" s="8" cm="1">
        <f t="array" ref="N1392">_xlfn.SWITCH(Table1[[#This Row],[Subscription Type]],"Basic",10,"Premium",10,"Business",25,"Enterprise",27)</f>
        <v>10</v>
      </c>
      <c r="O1392" s="9">
        <f>IF(Table1[[#This Row],[Number of Users]]-Table1[[#This Row],[Licenses Bought]]&lt;0, 0, Table1[[#This Row],[Number of Users]]-Table1[[#This Row],[Licenses Bought]])</f>
        <v>0</v>
      </c>
      <c r="P1392" s="8">
        <f>Table1[[#This Row],[Upsell $ Per Non-Paying User]] * Table1[[#This Row],[Non-Paying Users]]</f>
        <v>0</v>
      </c>
      <c r="Q1392">
        <f>IF(Table1[[#This Row],[Sales Month]]=MAX(Table1[Sales Month]),Table1[[#This Row],[Upsell $ Per Non-Paying User]]*Table1[[#This Row],[Non-Paying Users]],0)</f>
        <v>0</v>
      </c>
      <c r="R1392" t="str" cm="1">
        <f t="array" ref="R1392">_xlfn.IFS(Table1[[#This Row],[Current Upsell $]]=0," ",Table1[[#This Row],[Current Upsell $]]&gt;=400,"High",Table1[[#This Row],[Current Upsell $]]&gt;=100,"Medium",Table1[[#This Row],[Current Upsell $]]&lt;100,"Low")</f>
        <v xml:space="preserve"> </v>
      </c>
      <c r="S1392" t="str">
        <f>_xlfn.CONCAT(Table1[[#This Row],[Subscription Type]]," ",Table1[[#This Row],[Upsell Priorities ]], " ",TEXT(Table1[[#This Row],[Current Upsell $]],"$#,#"))</f>
        <v>Premium   $</v>
      </c>
      <c r="T1392">
        <f>COUNTIF(Table1[Sales Month],Table1[[#This Row],[Sales Month]])</f>
        <v>158</v>
      </c>
    </row>
    <row r="1393" spans="1:20" x14ac:dyDescent="0.2">
      <c r="A1393">
        <v>100141</v>
      </c>
      <c r="B1393" t="s">
        <v>0</v>
      </c>
      <c r="D1393" s="1"/>
      <c r="E1393" s="1"/>
      <c r="F1393">
        <v>1</v>
      </c>
      <c r="G1393">
        <v>2</v>
      </c>
      <c r="H1393" s="1">
        <v>44075</v>
      </c>
      <c r="I1393" s="1">
        <v>44378</v>
      </c>
      <c r="J1393">
        <v>10</v>
      </c>
      <c r="K1393">
        <v>0</v>
      </c>
      <c r="L1393" s="1">
        <v>44228</v>
      </c>
      <c r="M1393">
        <v>10</v>
      </c>
      <c r="N1393" s="8" cm="1">
        <f t="array" ref="N1393">_xlfn.SWITCH(Table1[[#This Row],[Subscription Type]],"Basic",10,"Premium",10,"Business",25,"Enterprise",27)</f>
        <v>10</v>
      </c>
      <c r="O1393" s="9">
        <f>IF(Table1[[#This Row],[Number of Users]]-Table1[[#This Row],[Licenses Bought]]&lt;0, 0, Table1[[#This Row],[Number of Users]]-Table1[[#This Row],[Licenses Bought]])</f>
        <v>1</v>
      </c>
      <c r="P1393" s="8">
        <f>Table1[[#This Row],[Upsell $ Per Non-Paying User]] * Table1[[#This Row],[Non-Paying Users]]</f>
        <v>10</v>
      </c>
      <c r="Q1393">
        <f>IF(Table1[[#This Row],[Sales Month]]=MAX(Table1[Sales Month]),Table1[[#This Row],[Upsell $ Per Non-Paying User]]*Table1[[#This Row],[Non-Paying Users]],0)</f>
        <v>0</v>
      </c>
      <c r="R1393" t="str" cm="1">
        <f t="array" ref="R1393">_xlfn.IFS(Table1[[#This Row],[Current Upsell $]]=0," ",Table1[[#This Row],[Current Upsell $]]&gt;=400,"High",Table1[[#This Row],[Current Upsell $]]&gt;=100,"Medium",Table1[[#This Row],[Current Upsell $]]&lt;100,"Low")</f>
        <v xml:space="preserve"> </v>
      </c>
      <c r="S1393" t="str">
        <f>_xlfn.CONCAT(Table1[[#This Row],[Subscription Type]]," ",Table1[[#This Row],[Upsell Priorities ]], " ",TEXT(Table1[[#This Row],[Current Upsell $]],"$#,#"))</f>
        <v>Premium   $</v>
      </c>
      <c r="T1393">
        <f>COUNTIF(Table1[Sales Month],Table1[[#This Row],[Sales Month]])</f>
        <v>175</v>
      </c>
    </row>
    <row r="1394" spans="1:20" x14ac:dyDescent="0.2">
      <c r="A1394">
        <v>100141</v>
      </c>
      <c r="B1394" t="s">
        <v>0</v>
      </c>
      <c r="D1394" s="1"/>
      <c r="E1394" s="1"/>
      <c r="F1394">
        <v>1</v>
      </c>
      <c r="G1394">
        <v>2</v>
      </c>
      <c r="H1394" s="1">
        <v>44075</v>
      </c>
      <c r="I1394" s="1">
        <v>44378</v>
      </c>
      <c r="J1394">
        <v>10</v>
      </c>
      <c r="K1394">
        <v>0</v>
      </c>
      <c r="L1394" s="1">
        <v>44256</v>
      </c>
      <c r="M1394">
        <v>10</v>
      </c>
      <c r="N1394" s="8" cm="1">
        <f t="array" ref="N1394">_xlfn.SWITCH(Table1[[#This Row],[Subscription Type]],"Basic",10,"Premium",10,"Business",25,"Enterprise",27)</f>
        <v>10</v>
      </c>
      <c r="O1394" s="9">
        <f>IF(Table1[[#This Row],[Number of Users]]-Table1[[#This Row],[Licenses Bought]]&lt;0, 0, Table1[[#This Row],[Number of Users]]-Table1[[#This Row],[Licenses Bought]])</f>
        <v>1</v>
      </c>
      <c r="P1394" s="8">
        <f>Table1[[#This Row],[Upsell $ Per Non-Paying User]] * Table1[[#This Row],[Non-Paying Users]]</f>
        <v>10</v>
      </c>
      <c r="Q1394">
        <f>IF(Table1[[#This Row],[Sales Month]]=MAX(Table1[Sales Month]),Table1[[#This Row],[Upsell $ Per Non-Paying User]]*Table1[[#This Row],[Non-Paying Users]],0)</f>
        <v>0</v>
      </c>
      <c r="R1394" t="str" cm="1">
        <f t="array" ref="R1394">_xlfn.IFS(Table1[[#This Row],[Current Upsell $]]=0," ",Table1[[#This Row],[Current Upsell $]]&gt;=400,"High",Table1[[#This Row],[Current Upsell $]]&gt;=100,"Medium",Table1[[#This Row],[Current Upsell $]]&lt;100,"Low")</f>
        <v xml:space="preserve"> </v>
      </c>
      <c r="S1394" t="str">
        <f>_xlfn.CONCAT(Table1[[#This Row],[Subscription Type]]," ",Table1[[#This Row],[Upsell Priorities ]], " ",TEXT(Table1[[#This Row],[Current Upsell $]],"$#,#"))</f>
        <v>Premium   $</v>
      </c>
      <c r="T1394">
        <f>COUNTIF(Table1[Sales Month],Table1[[#This Row],[Sales Month]])</f>
        <v>194</v>
      </c>
    </row>
    <row r="1395" spans="1:20" x14ac:dyDescent="0.2">
      <c r="A1395">
        <v>100141</v>
      </c>
      <c r="B1395" t="s">
        <v>0</v>
      </c>
      <c r="D1395" s="1"/>
      <c r="E1395" s="1"/>
      <c r="F1395">
        <v>1</v>
      </c>
      <c r="G1395">
        <v>2</v>
      </c>
      <c r="H1395" s="1">
        <v>44075</v>
      </c>
      <c r="I1395" s="1">
        <v>44378</v>
      </c>
      <c r="J1395">
        <v>10</v>
      </c>
      <c r="K1395">
        <v>0</v>
      </c>
      <c r="L1395" s="1">
        <v>44287</v>
      </c>
      <c r="M1395">
        <v>10</v>
      </c>
      <c r="N1395" s="8" cm="1">
        <f t="array" ref="N1395">_xlfn.SWITCH(Table1[[#This Row],[Subscription Type]],"Basic",10,"Premium",10,"Business",25,"Enterprise",27)</f>
        <v>10</v>
      </c>
      <c r="O1395" s="9">
        <f>IF(Table1[[#This Row],[Number of Users]]-Table1[[#This Row],[Licenses Bought]]&lt;0, 0, Table1[[#This Row],[Number of Users]]-Table1[[#This Row],[Licenses Bought]])</f>
        <v>1</v>
      </c>
      <c r="P1395" s="8">
        <f>Table1[[#This Row],[Upsell $ Per Non-Paying User]] * Table1[[#This Row],[Non-Paying Users]]</f>
        <v>10</v>
      </c>
      <c r="Q1395">
        <f>IF(Table1[[#This Row],[Sales Month]]=MAX(Table1[Sales Month]),Table1[[#This Row],[Upsell $ Per Non-Paying User]]*Table1[[#This Row],[Non-Paying Users]],0)</f>
        <v>0</v>
      </c>
      <c r="R1395" t="str" cm="1">
        <f t="array" ref="R1395">_xlfn.IFS(Table1[[#This Row],[Current Upsell $]]=0," ",Table1[[#This Row],[Current Upsell $]]&gt;=400,"High",Table1[[#This Row],[Current Upsell $]]&gt;=100,"Medium",Table1[[#This Row],[Current Upsell $]]&lt;100,"Low")</f>
        <v xml:space="preserve"> </v>
      </c>
      <c r="S1395" t="str">
        <f>_xlfn.CONCAT(Table1[[#This Row],[Subscription Type]]," ",Table1[[#This Row],[Upsell Priorities ]], " ",TEXT(Table1[[#This Row],[Current Upsell $]],"$#,#"))</f>
        <v>Premium   $</v>
      </c>
      <c r="T1395">
        <f>COUNTIF(Table1[Sales Month],Table1[[#This Row],[Sales Month]])</f>
        <v>208</v>
      </c>
    </row>
    <row r="1396" spans="1:20" x14ac:dyDescent="0.2">
      <c r="A1396">
        <v>100141</v>
      </c>
      <c r="B1396" t="s">
        <v>0</v>
      </c>
      <c r="D1396" s="1"/>
      <c r="E1396" s="1"/>
      <c r="F1396">
        <v>1</v>
      </c>
      <c r="G1396">
        <v>2</v>
      </c>
      <c r="H1396" s="1">
        <v>44075</v>
      </c>
      <c r="I1396" s="1">
        <v>44378</v>
      </c>
      <c r="J1396">
        <v>10</v>
      </c>
      <c r="K1396">
        <v>0</v>
      </c>
      <c r="L1396" s="1">
        <v>44317</v>
      </c>
      <c r="M1396">
        <v>10</v>
      </c>
      <c r="N1396" s="8" cm="1">
        <f t="array" ref="N1396">_xlfn.SWITCH(Table1[[#This Row],[Subscription Type]],"Basic",10,"Premium",10,"Business",25,"Enterprise",27)</f>
        <v>10</v>
      </c>
      <c r="O1396" s="9">
        <f>IF(Table1[[#This Row],[Number of Users]]-Table1[[#This Row],[Licenses Bought]]&lt;0, 0, Table1[[#This Row],[Number of Users]]-Table1[[#This Row],[Licenses Bought]])</f>
        <v>1</v>
      </c>
      <c r="P1396" s="8">
        <f>Table1[[#This Row],[Upsell $ Per Non-Paying User]] * Table1[[#This Row],[Non-Paying Users]]</f>
        <v>10</v>
      </c>
      <c r="Q1396">
        <f>IF(Table1[[#This Row],[Sales Month]]=MAX(Table1[Sales Month]),Table1[[#This Row],[Upsell $ Per Non-Paying User]]*Table1[[#This Row],[Non-Paying Users]],0)</f>
        <v>0</v>
      </c>
      <c r="R1396" t="str" cm="1">
        <f t="array" ref="R1396">_xlfn.IFS(Table1[[#This Row],[Current Upsell $]]=0," ",Table1[[#This Row],[Current Upsell $]]&gt;=400,"High",Table1[[#This Row],[Current Upsell $]]&gt;=100,"Medium",Table1[[#This Row],[Current Upsell $]]&lt;100,"Low")</f>
        <v xml:space="preserve"> </v>
      </c>
      <c r="S1396" t="str">
        <f>_xlfn.CONCAT(Table1[[#This Row],[Subscription Type]]," ",Table1[[#This Row],[Upsell Priorities ]], " ",TEXT(Table1[[#This Row],[Current Upsell $]],"$#,#"))</f>
        <v>Premium   $</v>
      </c>
      <c r="T1396">
        <f>COUNTIF(Table1[Sales Month],Table1[[#This Row],[Sales Month]])</f>
        <v>249</v>
      </c>
    </row>
    <row r="1397" spans="1:20" x14ac:dyDescent="0.2">
      <c r="A1397">
        <v>100141</v>
      </c>
      <c r="B1397" t="s">
        <v>0</v>
      </c>
      <c r="D1397" s="1"/>
      <c r="E1397" s="1"/>
      <c r="F1397">
        <v>1</v>
      </c>
      <c r="G1397">
        <v>2</v>
      </c>
      <c r="H1397" s="1">
        <v>44075</v>
      </c>
      <c r="I1397" s="1">
        <v>44378</v>
      </c>
      <c r="J1397">
        <v>10</v>
      </c>
      <c r="K1397">
        <v>0</v>
      </c>
      <c r="L1397" s="1">
        <v>44348</v>
      </c>
      <c r="M1397">
        <v>10</v>
      </c>
      <c r="N1397" s="8" cm="1">
        <f t="array" ref="N1397">_xlfn.SWITCH(Table1[[#This Row],[Subscription Type]],"Basic",10,"Premium",10,"Business",25,"Enterprise",27)</f>
        <v>10</v>
      </c>
      <c r="O1397" s="9">
        <f>IF(Table1[[#This Row],[Number of Users]]-Table1[[#This Row],[Licenses Bought]]&lt;0, 0, Table1[[#This Row],[Number of Users]]-Table1[[#This Row],[Licenses Bought]])</f>
        <v>1</v>
      </c>
      <c r="P1397" s="8">
        <f>Table1[[#This Row],[Upsell $ Per Non-Paying User]] * Table1[[#This Row],[Non-Paying Users]]</f>
        <v>10</v>
      </c>
      <c r="Q1397">
        <f>IF(Table1[[#This Row],[Sales Month]]=MAX(Table1[Sales Month]),Table1[[#This Row],[Upsell $ Per Non-Paying User]]*Table1[[#This Row],[Non-Paying Users]],0)</f>
        <v>10</v>
      </c>
      <c r="R1397" t="str" cm="1">
        <f t="array" ref="R1397">_xlfn.IFS(Table1[[#This Row],[Current Upsell $]]=0," ",Table1[[#This Row],[Current Upsell $]]&gt;=400,"High",Table1[[#This Row],[Current Upsell $]]&gt;=100,"Medium",Table1[[#This Row],[Current Upsell $]]&lt;100,"Low")</f>
        <v>Low</v>
      </c>
      <c r="S1397" t="str">
        <f>_xlfn.CONCAT(Table1[[#This Row],[Subscription Type]]," ",Table1[[#This Row],[Upsell Priorities ]], " ",TEXT(Table1[[#This Row],[Current Upsell $]],"$#,#"))</f>
        <v>Premium Low $10</v>
      </c>
      <c r="T1397">
        <f>COUNTIF(Table1[Sales Month],Table1[[#This Row],[Sales Month]])</f>
        <v>307</v>
      </c>
    </row>
    <row r="1398" spans="1:20" x14ac:dyDescent="0.2">
      <c r="A1398">
        <v>100142</v>
      </c>
      <c r="B1398" t="s">
        <v>3</v>
      </c>
      <c r="D1398" s="1"/>
      <c r="E1398" s="1"/>
      <c r="F1398">
        <v>0</v>
      </c>
      <c r="G1398">
        <v>2</v>
      </c>
      <c r="H1398" s="1">
        <v>44075</v>
      </c>
      <c r="I1398" s="1">
        <v>44378</v>
      </c>
      <c r="J1398">
        <v>10</v>
      </c>
      <c r="K1398">
        <v>0</v>
      </c>
      <c r="L1398" s="1">
        <v>44075</v>
      </c>
      <c r="M1398">
        <v>0</v>
      </c>
      <c r="N1398" s="8" cm="1">
        <f t="array" ref="N1398">_xlfn.SWITCH(Table1[[#This Row],[Subscription Type]],"Basic",10,"Premium",10,"Business",25,"Enterprise",27)</f>
        <v>10</v>
      </c>
      <c r="O1398" s="9">
        <f>IF(Table1[[#This Row],[Number of Users]]-Table1[[#This Row],[Licenses Bought]]&lt;0, 0, Table1[[#This Row],[Number of Users]]-Table1[[#This Row],[Licenses Bought]])</f>
        <v>2</v>
      </c>
      <c r="P1398" s="8">
        <f>Table1[[#This Row],[Upsell $ Per Non-Paying User]] * Table1[[#This Row],[Non-Paying Users]]</f>
        <v>20</v>
      </c>
      <c r="Q1398">
        <f>IF(Table1[[#This Row],[Sales Month]]=MAX(Table1[Sales Month]),Table1[[#This Row],[Upsell $ Per Non-Paying User]]*Table1[[#This Row],[Non-Paying Users]],0)</f>
        <v>0</v>
      </c>
      <c r="R1398" t="str" cm="1">
        <f t="array" ref="R1398">_xlfn.IFS(Table1[[#This Row],[Current Upsell $]]=0," ",Table1[[#This Row],[Current Upsell $]]&gt;=400,"High",Table1[[#This Row],[Current Upsell $]]&gt;=100,"Medium",Table1[[#This Row],[Current Upsell $]]&lt;100,"Low")</f>
        <v xml:space="preserve"> </v>
      </c>
      <c r="S1398" t="str">
        <f>_xlfn.CONCAT(Table1[[#This Row],[Subscription Type]]," ",Table1[[#This Row],[Upsell Priorities ]], " ",TEXT(Table1[[#This Row],[Current Upsell $]],"$#,#"))</f>
        <v>Basic   $</v>
      </c>
      <c r="T1398">
        <f>COUNTIF(Table1[Sales Month],Table1[[#This Row],[Sales Month]])</f>
        <v>137</v>
      </c>
    </row>
    <row r="1399" spans="1:20" x14ac:dyDescent="0.2">
      <c r="A1399">
        <v>100142</v>
      </c>
      <c r="B1399" t="s">
        <v>0</v>
      </c>
      <c r="D1399" s="1"/>
      <c r="E1399" s="1"/>
      <c r="F1399">
        <v>1</v>
      </c>
      <c r="G1399">
        <v>2</v>
      </c>
      <c r="H1399" s="1">
        <v>44075</v>
      </c>
      <c r="I1399" s="1">
        <v>44378</v>
      </c>
      <c r="J1399">
        <v>10</v>
      </c>
      <c r="K1399">
        <v>0</v>
      </c>
      <c r="L1399" s="1">
        <v>44105</v>
      </c>
      <c r="M1399">
        <v>10</v>
      </c>
      <c r="N1399" s="8" cm="1">
        <f t="array" ref="N1399">_xlfn.SWITCH(Table1[[#This Row],[Subscription Type]],"Basic",10,"Premium",10,"Business",25,"Enterprise",27)</f>
        <v>10</v>
      </c>
      <c r="O1399" s="9">
        <f>IF(Table1[[#This Row],[Number of Users]]-Table1[[#This Row],[Licenses Bought]]&lt;0, 0, Table1[[#This Row],[Number of Users]]-Table1[[#This Row],[Licenses Bought]])</f>
        <v>1</v>
      </c>
      <c r="P1399" s="8">
        <f>Table1[[#This Row],[Upsell $ Per Non-Paying User]] * Table1[[#This Row],[Non-Paying Users]]</f>
        <v>10</v>
      </c>
      <c r="Q1399">
        <f>IF(Table1[[#This Row],[Sales Month]]=MAX(Table1[Sales Month]),Table1[[#This Row],[Upsell $ Per Non-Paying User]]*Table1[[#This Row],[Non-Paying Users]],0)</f>
        <v>0</v>
      </c>
      <c r="R1399" t="str" cm="1">
        <f t="array" ref="R1399">_xlfn.IFS(Table1[[#This Row],[Current Upsell $]]=0," ",Table1[[#This Row],[Current Upsell $]]&gt;=400,"High",Table1[[#This Row],[Current Upsell $]]&gt;=100,"Medium",Table1[[#This Row],[Current Upsell $]]&lt;100,"Low")</f>
        <v xml:space="preserve"> </v>
      </c>
      <c r="S1399" t="str">
        <f>_xlfn.CONCAT(Table1[[#This Row],[Subscription Type]]," ",Table1[[#This Row],[Upsell Priorities ]], " ",TEXT(Table1[[#This Row],[Current Upsell $]],"$#,#"))</f>
        <v>Premium   $</v>
      </c>
      <c r="T1399">
        <f>COUNTIF(Table1[Sales Month],Table1[[#This Row],[Sales Month]])</f>
        <v>147</v>
      </c>
    </row>
    <row r="1400" spans="1:20" x14ac:dyDescent="0.2">
      <c r="A1400">
        <v>100142</v>
      </c>
      <c r="B1400" t="s">
        <v>0</v>
      </c>
      <c r="D1400" s="1"/>
      <c r="E1400" s="1"/>
      <c r="F1400">
        <v>1</v>
      </c>
      <c r="G1400">
        <v>2</v>
      </c>
      <c r="H1400" s="1">
        <v>44075</v>
      </c>
      <c r="I1400" s="1">
        <v>44378</v>
      </c>
      <c r="J1400">
        <v>10</v>
      </c>
      <c r="K1400">
        <v>0</v>
      </c>
      <c r="L1400" s="1">
        <v>44136</v>
      </c>
      <c r="M1400">
        <v>10</v>
      </c>
      <c r="N1400" s="8" cm="1">
        <f t="array" ref="N1400">_xlfn.SWITCH(Table1[[#This Row],[Subscription Type]],"Basic",10,"Premium",10,"Business",25,"Enterprise",27)</f>
        <v>10</v>
      </c>
      <c r="O1400" s="9">
        <f>IF(Table1[[#This Row],[Number of Users]]-Table1[[#This Row],[Licenses Bought]]&lt;0, 0, Table1[[#This Row],[Number of Users]]-Table1[[#This Row],[Licenses Bought]])</f>
        <v>1</v>
      </c>
      <c r="P1400" s="8">
        <f>Table1[[#This Row],[Upsell $ Per Non-Paying User]] * Table1[[#This Row],[Non-Paying Users]]</f>
        <v>10</v>
      </c>
      <c r="Q1400">
        <f>IF(Table1[[#This Row],[Sales Month]]=MAX(Table1[Sales Month]),Table1[[#This Row],[Upsell $ Per Non-Paying User]]*Table1[[#This Row],[Non-Paying Users]],0)</f>
        <v>0</v>
      </c>
      <c r="R1400" t="str" cm="1">
        <f t="array" ref="R1400">_xlfn.IFS(Table1[[#This Row],[Current Upsell $]]=0," ",Table1[[#This Row],[Current Upsell $]]&gt;=400,"High",Table1[[#This Row],[Current Upsell $]]&gt;=100,"Medium",Table1[[#This Row],[Current Upsell $]]&lt;100,"Low")</f>
        <v xml:space="preserve"> </v>
      </c>
      <c r="S1400" t="str">
        <f>_xlfn.CONCAT(Table1[[#This Row],[Subscription Type]]," ",Table1[[#This Row],[Upsell Priorities ]], " ",TEXT(Table1[[#This Row],[Current Upsell $]],"$#,#"))</f>
        <v>Premium   $</v>
      </c>
      <c r="T1400">
        <f>COUNTIF(Table1[Sales Month],Table1[[#This Row],[Sales Month]])</f>
        <v>146</v>
      </c>
    </row>
    <row r="1401" spans="1:20" x14ac:dyDescent="0.2">
      <c r="A1401">
        <v>100142</v>
      </c>
      <c r="B1401" t="s">
        <v>0</v>
      </c>
      <c r="D1401" s="1"/>
      <c r="E1401" s="1"/>
      <c r="F1401">
        <v>1</v>
      </c>
      <c r="G1401">
        <v>2</v>
      </c>
      <c r="H1401" s="1">
        <v>44075</v>
      </c>
      <c r="I1401" s="1">
        <v>44378</v>
      </c>
      <c r="J1401">
        <v>10</v>
      </c>
      <c r="K1401">
        <v>0</v>
      </c>
      <c r="L1401" s="1">
        <v>44166</v>
      </c>
      <c r="M1401">
        <v>10</v>
      </c>
      <c r="N1401" s="8" cm="1">
        <f t="array" ref="N1401">_xlfn.SWITCH(Table1[[#This Row],[Subscription Type]],"Basic",10,"Premium",10,"Business",25,"Enterprise",27)</f>
        <v>10</v>
      </c>
      <c r="O1401" s="9">
        <f>IF(Table1[[#This Row],[Number of Users]]-Table1[[#This Row],[Licenses Bought]]&lt;0, 0, Table1[[#This Row],[Number of Users]]-Table1[[#This Row],[Licenses Bought]])</f>
        <v>1</v>
      </c>
      <c r="P1401" s="8">
        <f>Table1[[#This Row],[Upsell $ Per Non-Paying User]] * Table1[[#This Row],[Non-Paying Users]]</f>
        <v>10</v>
      </c>
      <c r="Q1401">
        <f>IF(Table1[[#This Row],[Sales Month]]=MAX(Table1[Sales Month]),Table1[[#This Row],[Upsell $ Per Non-Paying User]]*Table1[[#This Row],[Non-Paying Users]],0)</f>
        <v>0</v>
      </c>
      <c r="R1401" t="str" cm="1">
        <f t="array" ref="R1401">_xlfn.IFS(Table1[[#This Row],[Current Upsell $]]=0," ",Table1[[#This Row],[Current Upsell $]]&gt;=400,"High",Table1[[#This Row],[Current Upsell $]]&gt;=100,"Medium",Table1[[#This Row],[Current Upsell $]]&lt;100,"Low")</f>
        <v xml:space="preserve"> </v>
      </c>
      <c r="S1401" t="str">
        <f>_xlfn.CONCAT(Table1[[#This Row],[Subscription Type]]," ",Table1[[#This Row],[Upsell Priorities ]], " ",TEXT(Table1[[#This Row],[Current Upsell $]],"$#,#"))</f>
        <v>Premium   $</v>
      </c>
      <c r="T1401">
        <f>COUNTIF(Table1[Sales Month],Table1[[#This Row],[Sales Month]])</f>
        <v>153</v>
      </c>
    </row>
    <row r="1402" spans="1:20" x14ac:dyDescent="0.2">
      <c r="A1402">
        <v>100142</v>
      </c>
      <c r="B1402" t="s">
        <v>0</v>
      </c>
      <c r="D1402" s="1"/>
      <c r="E1402" s="1"/>
      <c r="F1402">
        <v>1</v>
      </c>
      <c r="G1402">
        <v>1</v>
      </c>
      <c r="H1402" s="1">
        <v>44075</v>
      </c>
      <c r="I1402" s="1">
        <v>44378</v>
      </c>
      <c r="J1402">
        <v>10</v>
      </c>
      <c r="K1402">
        <v>0</v>
      </c>
      <c r="L1402" s="1">
        <v>44197</v>
      </c>
      <c r="M1402">
        <v>10</v>
      </c>
      <c r="N1402" s="8" cm="1">
        <f t="array" ref="N1402">_xlfn.SWITCH(Table1[[#This Row],[Subscription Type]],"Basic",10,"Premium",10,"Business",25,"Enterprise",27)</f>
        <v>10</v>
      </c>
      <c r="O1402" s="9">
        <f>IF(Table1[[#This Row],[Number of Users]]-Table1[[#This Row],[Licenses Bought]]&lt;0, 0, Table1[[#This Row],[Number of Users]]-Table1[[#This Row],[Licenses Bought]])</f>
        <v>0</v>
      </c>
      <c r="P1402" s="8">
        <f>Table1[[#This Row],[Upsell $ Per Non-Paying User]] * Table1[[#This Row],[Non-Paying Users]]</f>
        <v>0</v>
      </c>
      <c r="Q1402">
        <f>IF(Table1[[#This Row],[Sales Month]]=MAX(Table1[Sales Month]),Table1[[#This Row],[Upsell $ Per Non-Paying User]]*Table1[[#This Row],[Non-Paying Users]],0)</f>
        <v>0</v>
      </c>
      <c r="R1402" t="str" cm="1">
        <f t="array" ref="R1402">_xlfn.IFS(Table1[[#This Row],[Current Upsell $]]=0," ",Table1[[#This Row],[Current Upsell $]]&gt;=400,"High",Table1[[#This Row],[Current Upsell $]]&gt;=100,"Medium",Table1[[#This Row],[Current Upsell $]]&lt;100,"Low")</f>
        <v xml:space="preserve"> </v>
      </c>
      <c r="S1402" t="str">
        <f>_xlfn.CONCAT(Table1[[#This Row],[Subscription Type]]," ",Table1[[#This Row],[Upsell Priorities ]], " ",TEXT(Table1[[#This Row],[Current Upsell $]],"$#,#"))</f>
        <v>Premium   $</v>
      </c>
      <c r="T1402">
        <f>COUNTIF(Table1[Sales Month],Table1[[#This Row],[Sales Month]])</f>
        <v>158</v>
      </c>
    </row>
    <row r="1403" spans="1:20" x14ac:dyDescent="0.2">
      <c r="A1403">
        <v>100142</v>
      </c>
      <c r="B1403" t="s">
        <v>0</v>
      </c>
      <c r="D1403" s="1"/>
      <c r="E1403" s="1"/>
      <c r="F1403">
        <v>1</v>
      </c>
      <c r="G1403">
        <v>2</v>
      </c>
      <c r="H1403" s="1">
        <v>44075</v>
      </c>
      <c r="I1403" s="1">
        <v>44378</v>
      </c>
      <c r="J1403">
        <v>10</v>
      </c>
      <c r="K1403">
        <v>0</v>
      </c>
      <c r="L1403" s="1">
        <v>44228</v>
      </c>
      <c r="M1403">
        <v>10</v>
      </c>
      <c r="N1403" s="8" cm="1">
        <f t="array" ref="N1403">_xlfn.SWITCH(Table1[[#This Row],[Subscription Type]],"Basic",10,"Premium",10,"Business",25,"Enterprise",27)</f>
        <v>10</v>
      </c>
      <c r="O1403" s="9">
        <f>IF(Table1[[#This Row],[Number of Users]]-Table1[[#This Row],[Licenses Bought]]&lt;0, 0, Table1[[#This Row],[Number of Users]]-Table1[[#This Row],[Licenses Bought]])</f>
        <v>1</v>
      </c>
      <c r="P1403" s="8">
        <f>Table1[[#This Row],[Upsell $ Per Non-Paying User]] * Table1[[#This Row],[Non-Paying Users]]</f>
        <v>10</v>
      </c>
      <c r="Q1403">
        <f>IF(Table1[[#This Row],[Sales Month]]=MAX(Table1[Sales Month]),Table1[[#This Row],[Upsell $ Per Non-Paying User]]*Table1[[#This Row],[Non-Paying Users]],0)</f>
        <v>0</v>
      </c>
      <c r="R1403" t="str" cm="1">
        <f t="array" ref="R1403">_xlfn.IFS(Table1[[#This Row],[Current Upsell $]]=0," ",Table1[[#This Row],[Current Upsell $]]&gt;=400,"High",Table1[[#This Row],[Current Upsell $]]&gt;=100,"Medium",Table1[[#This Row],[Current Upsell $]]&lt;100,"Low")</f>
        <v xml:space="preserve"> </v>
      </c>
      <c r="S1403" t="str">
        <f>_xlfn.CONCAT(Table1[[#This Row],[Subscription Type]]," ",Table1[[#This Row],[Upsell Priorities ]], " ",TEXT(Table1[[#This Row],[Current Upsell $]],"$#,#"))</f>
        <v>Premium   $</v>
      </c>
      <c r="T1403">
        <f>COUNTIF(Table1[Sales Month],Table1[[#This Row],[Sales Month]])</f>
        <v>175</v>
      </c>
    </row>
    <row r="1404" spans="1:20" x14ac:dyDescent="0.2">
      <c r="A1404">
        <v>100142</v>
      </c>
      <c r="B1404" t="s">
        <v>0</v>
      </c>
      <c r="D1404" s="1"/>
      <c r="E1404" s="1"/>
      <c r="F1404">
        <v>1</v>
      </c>
      <c r="G1404">
        <v>2</v>
      </c>
      <c r="H1404" s="1">
        <v>44075</v>
      </c>
      <c r="I1404" s="1">
        <v>44378</v>
      </c>
      <c r="J1404">
        <v>10</v>
      </c>
      <c r="K1404">
        <v>0</v>
      </c>
      <c r="L1404" s="1">
        <v>44256</v>
      </c>
      <c r="M1404">
        <v>10</v>
      </c>
      <c r="N1404" s="8" cm="1">
        <f t="array" ref="N1404">_xlfn.SWITCH(Table1[[#This Row],[Subscription Type]],"Basic",10,"Premium",10,"Business",25,"Enterprise",27)</f>
        <v>10</v>
      </c>
      <c r="O1404" s="9">
        <f>IF(Table1[[#This Row],[Number of Users]]-Table1[[#This Row],[Licenses Bought]]&lt;0, 0, Table1[[#This Row],[Number of Users]]-Table1[[#This Row],[Licenses Bought]])</f>
        <v>1</v>
      </c>
      <c r="P1404" s="8">
        <f>Table1[[#This Row],[Upsell $ Per Non-Paying User]] * Table1[[#This Row],[Non-Paying Users]]</f>
        <v>10</v>
      </c>
      <c r="Q1404">
        <f>IF(Table1[[#This Row],[Sales Month]]=MAX(Table1[Sales Month]),Table1[[#This Row],[Upsell $ Per Non-Paying User]]*Table1[[#This Row],[Non-Paying Users]],0)</f>
        <v>0</v>
      </c>
      <c r="R1404" t="str" cm="1">
        <f t="array" ref="R1404">_xlfn.IFS(Table1[[#This Row],[Current Upsell $]]=0," ",Table1[[#This Row],[Current Upsell $]]&gt;=400,"High",Table1[[#This Row],[Current Upsell $]]&gt;=100,"Medium",Table1[[#This Row],[Current Upsell $]]&lt;100,"Low")</f>
        <v xml:space="preserve"> </v>
      </c>
      <c r="S1404" t="str">
        <f>_xlfn.CONCAT(Table1[[#This Row],[Subscription Type]]," ",Table1[[#This Row],[Upsell Priorities ]], " ",TEXT(Table1[[#This Row],[Current Upsell $]],"$#,#"))</f>
        <v>Premium   $</v>
      </c>
      <c r="T1404">
        <f>COUNTIF(Table1[Sales Month],Table1[[#This Row],[Sales Month]])</f>
        <v>194</v>
      </c>
    </row>
    <row r="1405" spans="1:20" x14ac:dyDescent="0.2">
      <c r="A1405">
        <v>100142</v>
      </c>
      <c r="B1405" t="s">
        <v>0</v>
      </c>
      <c r="D1405" s="1"/>
      <c r="E1405" s="1"/>
      <c r="F1405">
        <v>1</v>
      </c>
      <c r="G1405">
        <v>2</v>
      </c>
      <c r="H1405" s="1">
        <v>44075</v>
      </c>
      <c r="I1405" s="1">
        <v>44378</v>
      </c>
      <c r="J1405">
        <v>10</v>
      </c>
      <c r="K1405">
        <v>0</v>
      </c>
      <c r="L1405" s="1">
        <v>44287</v>
      </c>
      <c r="M1405">
        <v>10</v>
      </c>
      <c r="N1405" s="8" cm="1">
        <f t="array" ref="N1405">_xlfn.SWITCH(Table1[[#This Row],[Subscription Type]],"Basic",10,"Premium",10,"Business",25,"Enterprise",27)</f>
        <v>10</v>
      </c>
      <c r="O1405" s="9">
        <f>IF(Table1[[#This Row],[Number of Users]]-Table1[[#This Row],[Licenses Bought]]&lt;0, 0, Table1[[#This Row],[Number of Users]]-Table1[[#This Row],[Licenses Bought]])</f>
        <v>1</v>
      </c>
      <c r="P1405" s="8">
        <f>Table1[[#This Row],[Upsell $ Per Non-Paying User]] * Table1[[#This Row],[Non-Paying Users]]</f>
        <v>10</v>
      </c>
      <c r="Q1405">
        <f>IF(Table1[[#This Row],[Sales Month]]=MAX(Table1[Sales Month]),Table1[[#This Row],[Upsell $ Per Non-Paying User]]*Table1[[#This Row],[Non-Paying Users]],0)</f>
        <v>0</v>
      </c>
      <c r="R1405" t="str" cm="1">
        <f t="array" ref="R1405">_xlfn.IFS(Table1[[#This Row],[Current Upsell $]]=0," ",Table1[[#This Row],[Current Upsell $]]&gt;=400,"High",Table1[[#This Row],[Current Upsell $]]&gt;=100,"Medium",Table1[[#This Row],[Current Upsell $]]&lt;100,"Low")</f>
        <v xml:space="preserve"> </v>
      </c>
      <c r="S1405" t="str">
        <f>_xlfn.CONCAT(Table1[[#This Row],[Subscription Type]]," ",Table1[[#This Row],[Upsell Priorities ]], " ",TEXT(Table1[[#This Row],[Current Upsell $]],"$#,#"))</f>
        <v>Premium   $</v>
      </c>
      <c r="T1405">
        <f>COUNTIF(Table1[Sales Month],Table1[[#This Row],[Sales Month]])</f>
        <v>208</v>
      </c>
    </row>
    <row r="1406" spans="1:20" x14ac:dyDescent="0.2">
      <c r="A1406">
        <v>100142</v>
      </c>
      <c r="B1406" t="s">
        <v>0</v>
      </c>
      <c r="D1406" s="1"/>
      <c r="E1406" s="1"/>
      <c r="F1406">
        <v>1</v>
      </c>
      <c r="G1406">
        <v>2</v>
      </c>
      <c r="H1406" s="1">
        <v>44075</v>
      </c>
      <c r="I1406" s="1">
        <v>44378</v>
      </c>
      <c r="J1406">
        <v>10</v>
      </c>
      <c r="K1406">
        <v>0</v>
      </c>
      <c r="L1406" s="1">
        <v>44317</v>
      </c>
      <c r="M1406">
        <v>10</v>
      </c>
      <c r="N1406" s="8" cm="1">
        <f t="array" ref="N1406">_xlfn.SWITCH(Table1[[#This Row],[Subscription Type]],"Basic",10,"Premium",10,"Business",25,"Enterprise",27)</f>
        <v>10</v>
      </c>
      <c r="O1406" s="9">
        <f>IF(Table1[[#This Row],[Number of Users]]-Table1[[#This Row],[Licenses Bought]]&lt;0, 0, Table1[[#This Row],[Number of Users]]-Table1[[#This Row],[Licenses Bought]])</f>
        <v>1</v>
      </c>
      <c r="P1406" s="8">
        <f>Table1[[#This Row],[Upsell $ Per Non-Paying User]] * Table1[[#This Row],[Non-Paying Users]]</f>
        <v>10</v>
      </c>
      <c r="Q1406">
        <f>IF(Table1[[#This Row],[Sales Month]]=MAX(Table1[Sales Month]),Table1[[#This Row],[Upsell $ Per Non-Paying User]]*Table1[[#This Row],[Non-Paying Users]],0)</f>
        <v>0</v>
      </c>
      <c r="R1406" t="str" cm="1">
        <f t="array" ref="R1406">_xlfn.IFS(Table1[[#This Row],[Current Upsell $]]=0," ",Table1[[#This Row],[Current Upsell $]]&gt;=400,"High",Table1[[#This Row],[Current Upsell $]]&gt;=100,"Medium",Table1[[#This Row],[Current Upsell $]]&lt;100,"Low")</f>
        <v xml:space="preserve"> </v>
      </c>
      <c r="S1406" t="str">
        <f>_xlfn.CONCAT(Table1[[#This Row],[Subscription Type]]," ",Table1[[#This Row],[Upsell Priorities ]], " ",TEXT(Table1[[#This Row],[Current Upsell $]],"$#,#"))</f>
        <v>Premium   $</v>
      </c>
      <c r="T1406">
        <f>COUNTIF(Table1[Sales Month],Table1[[#This Row],[Sales Month]])</f>
        <v>249</v>
      </c>
    </row>
    <row r="1407" spans="1:20" x14ac:dyDescent="0.2">
      <c r="A1407">
        <v>100142</v>
      </c>
      <c r="B1407" t="s">
        <v>0</v>
      </c>
      <c r="D1407" s="1"/>
      <c r="E1407" s="1"/>
      <c r="F1407">
        <v>1</v>
      </c>
      <c r="G1407">
        <v>1</v>
      </c>
      <c r="H1407" s="1">
        <v>44075</v>
      </c>
      <c r="I1407" s="1">
        <v>44378</v>
      </c>
      <c r="J1407">
        <v>10</v>
      </c>
      <c r="K1407">
        <v>0</v>
      </c>
      <c r="L1407" s="1">
        <v>44348</v>
      </c>
      <c r="M1407">
        <v>10</v>
      </c>
      <c r="N1407" s="8" cm="1">
        <f t="array" ref="N1407">_xlfn.SWITCH(Table1[[#This Row],[Subscription Type]],"Basic",10,"Premium",10,"Business",25,"Enterprise",27)</f>
        <v>10</v>
      </c>
      <c r="O1407" s="9">
        <f>IF(Table1[[#This Row],[Number of Users]]-Table1[[#This Row],[Licenses Bought]]&lt;0, 0, Table1[[#This Row],[Number of Users]]-Table1[[#This Row],[Licenses Bought]])</f>
        <v>0</v>
      </c>
      <c r="P1407" s="8">
        <f>Table1[[#This Row],[Upsell $ Per Non-Paying User]] * Table1[[#This Row],[Non-Paying Users]]</f>
        <v>0</v>
      </c>
      <c r="Q1407">
        <f>IF(Table1[[#This Row],[Sales Month]]=MAX(Table1[Sales Month]),Table1[[#This Row],[Upsell $ Per Non-Paying User]]*Table1[[#This Row],[Non-Paying Users]],0)</f>
        <v>0</v>
      </c>
      <c r="R1407" t="str" cm="1">
        <f t="array" ref="R1407">_xlfn.IFS(Table1[[#This Row],[Current Upsell $]]=0," ",Table1[[#This Row],[Current Upsell $]]&gt;=400,"High",Table1[[#This Row],[Current Upsell $]]&gt;=100,"Medium",Table1[[#This Row],[Current Upsell $]]&lt;100,"Low")</f>
        <v xml:space="preserve"> </v>
      </c>
      <c r="S1407" t="str">
        <f>_xlfn.CONCAT(Table1[[#This Row],[Subscription Type]]," ",Table1[[#This Row],[Upsell Priorities ]], " ",TEXT(Table1[[#This Row],[Current Upsell $]],"$#,#"))</f>
        <v>Premium   $</v>
      </c>
      <c r="T1407">
        <f>COUNTIF(Table1[Sales Month],Table1[[#This Row],[Sales Month]])</f>
        <v>307</v>
      </c>
    </row>
    <row r="1408" spans="1:20" x14ac:dyDescent="0.2">
      <c r="A1408">
        <v>100143</v>
      </c>
      <c r="B1408" t="s">
        <v>3</v>
      </c>
      <c r="D1408" s="1"/>
      <c r="E1408" s="1"/>
      <c r="F1408">
        <v>0</v>
      </c>
      <c r="G1408">
        <v>2</v>
      </c>
      <c r="H1408" s="1">
        <v>44075</v>
      </c>
      <c r="I1408" s="1">
        <v>44378</v>
      </c>
      <c r="J1408">
        <v>10</v>
      </c>
      <c r="K1408">
        <v>0</v>
      </c>
      <c r="L1408" s="1">
        <v>44075</v>
      </c>
      <c r="M1408">
        <v>0</v>
      </c>
      <c r="N1408" s="8" cm="1">
        <f t="array" ref="N1408">_xlfn.SWITCH(Table1[[#This Row],[Subscription Type]],"Basic",10,"Premium",10,"Business",25,"Enterprise",27)</f>
        <v>10</v>
      </c>
      <c r="O1408" s="9">
        <f>IF(Table1[[#This Row],[Number of Users]]-Table1[[#This Row],[Licenses Bought]]&lt;0, 0, Table1[[#This Row],[Number of Users]]-Table1[[#This Row],[Licenses Bought]])</f>
        <v>2</v>
      </c>
      <c r="P1408" s="8">
        <f>Table1[[#This Row],[Upsell $ Per Non-Paying User]] * Table1[[#This Row],[Non-Paying Users]]</f>
        <v>20</v>
      </c>
      <c r="Q1408">
        <f>IF(Table1[[#This Row],[Sales Month]]=MAX(Table1[Sales Month]),Table1[[#This Row],[Upsell $ Per Non-Paying User]]*Table1[[#This Row],[Non-Paying Users]],0)</f>
        <v>0</v>
      </c>
      <c r="R1408" t="str" cm="1">
        <f t="array" ref="R1408">_xlfn.IFS(Table1[[#This Row],[Current Upsell $]]=0," ",Table1[[#This Row],[Current Upsell $]]&gt;=400,"High",Table1[[#This Row],[Current Upsell $]]&gt;=100,"Medium",Table1[[#This Row],[Current Upsell $]]&lt;100,"Low")</f>
        <v xml:space="preserve"> </v>
      </c>
      <c r="S1408" t="str">
        <f>_xlfn.CONCAT(Table1[[#This Row],[Subscription Type]]," ",Table1[[#This Row],[Upsell Priorities ]], " ",TEXT(Table1[[#This Row],[Current Upsell $]],"$#,#"))</f>
        <v>Basic   $</v>
      </c>
      <c r="T1408">
        <f>COUNTIF(Table1[Sales Month],Table1[[#This Row],[Sales Month]])</f>
        <v>137</v>
      </c>
    </row>
    <row r="1409" spans="1:20" x14ac:dyDescent="0.2">
      <c r="A1409">
        <v>100143</v>
      </c>
      <c r="B1409" t="s">
        <v>0</v>
      </c>
      <c r="D1409" s="1"/>
      <c r="E1409" s="1"/>
      <c r="F1409">
        <v>1</v>
      </c>
      <c r="G1409">
        <v>2</v>
      </c>
      <c r="H1409" s="1">
        <v>44075</v>
      </c>
      <c r="I1409" s="1">
        <v>44378</v>
      </c>
      <c r="J1409">
        <v>10</v>
      </c>
      <c r="K1409">
        <v>0</v>
      </c>
      <c r="L1409" s="1">
        <v>44105</v>
      </c>
      <c r="M1409">
        <v>10</v>
      </c>
      <c r="N1409" s="8" cm="1">
        <f t="array" ref="N1409">_xlfn.SWITCH(Table1[[#This Row],[Subscription Type]],"Basic",10,"Premium",10,"Business",25,"Enterprise",27)</f>
        <v>10</v>
      </c>
      <c r="O1409" s="9">
        <f>IF(Table1[[#This Row],[Number of Users]]-Table1[[#This Row],[Licenses Bought]]&lt;0, 0, Table1[[#This Row],[Number of Users]]-Table1[[#This Row],[Licenses Bought]])</f>
        <v>1</v>
      </c>
      <c r="P1409" s="8">
        <f>Table1[[#This Row],[Upsell $ Per Non-Paying User]] * Table1[[#This Row],[Non-Paying Users]]</f>
        <v>10</v>
      </c>
      <c r="Q1409">
        <f>IF(Table1[[#This Row],[Sales Month]]=MAX(Table1[Sales Month]),Table1[[#This Row],[Upsell $ Per Non-Paying User]]*Table1[[#This Row],[Non-Paying Users]],0)</f>
        <v>0</v>
      </c>
      <c r="R1409" t="str" cm="1">
        <f t="array" ref="R1409">_xlfn.IFS(Table1[[#This Row],[Current Upsell $]]=0," ",Table1[[#This Row],[Current Upsell $]]&gt;=400,"High",Table1[[#This Row],[Current Upsell $]]&gt;=100,"Medium",Table1[[#This Row],[Current Upsell $]]&lt;100,"Low")</f>
        <v xml:space="preserve"> </v>
      </c>
      <c r="S1409" t="str">
        <f>_xlfn.CONCAT(Table1[[#This Row],[Subscription Type]]," ",Table1[[#This Row],[Upsell Priorities ]], " ",TEXT(Table1[[#This Row],[Current Upsell $]],"$#,#"))</f>
        <v>Premium   $</v>
      </c>
      <c r="T1409">
        <f>COUNTIF(Table1[Sales Month],Table1[[#This Row],[Sales Month]])</f>
        <v>147</v>
      </c>
    </row>
    <row r="1410" spans="1:20" x14ac:dyDescent="0.2">
      <c r="A1410">
        <v>100143</v>
      </c>
      <c r="B1410" t="s">
        <v>0</v>
      </c>
      <c r="D1410" s="1"/>
      <c r="E1410" s="1"/>
      <c r="F1410">
        <v>1</v>
      </c>
      <c r="G1410">
        <v>2</v>
      </c>
      <c r="H1410" s="1">
        <v>44075</v>
      </c>
      <c r="I1410" s="1">
        <v>44378</v>
      </c>
      <c r="J1410">
        <v>10</v>
      </c>
      <c r="K1410">
        <v>0</v>
      </c>
      <c r="L1410" s="1">
        <v>44136</v>
      </c>
      <c r="M1410">
        <v>10</v>
      </c>
      <c r="N1410" s="8" cm="1">
        <f t="array" ref="N1410">_xlfn.SWITCH(Table1[[#This Row],[Subscription Type]],"Basic",10,"Premium",10,"Business",25,"Enterprise",27)</f>
        <v>10</v>
      </c>
      <c r="O1410" s="9">
        <f>IF(Table1[[#This Row],[Number of Users]]-Table1[[#This Row],[Licenses Bought]]&lt;0, 0, Table1[[#This Row],[Number of Users]]-Table1[[#This Row],[Licenses Bought]])</f>
        <v>1</v>
      </c>
      <c r="P1410" s="8">
        <f>Table1[[#This Row],[Upsell $ Per Non-Paying User]] * Table1[[#This Row],[Non-Paying Users]]</f>
        <v>10</v>
      </c>
      <c r="Q1410">
        <f>IF(Table1[[#This Row],[Sales Month]]=MAX(Table1[Sales Month]),Table1[[#This Row],[Upsell $ Per Non-Paying User]]*Table1[[#This Row],[Non-Paying Users]],0)</f>
        <v>0</v>
      </c>
      <c r="R1410" t="str" cm="1">
        <f t="array" ref="R1410">_xlfn.IFS(Table1[[#This Row],[Current Upsell $]]=0," ",Table1[[#This Row],[Current Upsell $]]&gt;=400,"High",Table1[[#This Row],[Current Upsell $]]&gt;=100,"Medium",Table1[[#This Row],[Current Upsell $]]&lt;100,"Low")</f>
        <v xml:space="preserve"> </v>
      </c>
      <c r="S1410" t="str">
        <f>_xlfn.CONCAT(Table1[[#This Row],[Subscription Type]]," ",Table1[[#This Row],[Upsell Priorities ]], " ",TEXT(Table1[[#This Row],[Current Upsell $]],"$#,#"))</f>
        <v>Premium   $</v>
      </c>
      <c r="T1410">
        <f>COUNTIF(Table1[Sales Month],Table1[[#This Row],[Sales Month]])</f>
        <v>146</v>
      </c>
    </row>
    <row r="1411" spans="1:20" x14ac:dyDescent="0.2">
      <c r="A1411">
        <v>100143</v>
      </c>
      <c r="B1411" t="s">
        <v>0</v>
      </c>
      <c r="D1411" s="1"/>
      <c r="E1411" s="1"/>
      <c r="F1411">
        <v>1</v>
      </c>
      <c r="G1411">
        <v>2</v>
      </c>
      <c r="H1411" s="1">
        <v>44075</v>
      </c>
      <c r="I1411" s="1">
        <v>44378</v>
      </c>
      <c r="J1411">
        <v>10</v>
      </c>
      <c r="K1411">
        <v>0</v>
      </c>
      <c r="L1411" s="1">
        <v>44166</v>
      </c>
      <c r="M1411">
        <v>10</v>
      </c>
      <c r="N1411" s="8" cm="1">
        <f t="array" ref="N1411">_xlfn.SWITCH(Table1[[#This Row],[Subscription Type]],"Basic",10,"Premium",10,"Business",25,"Enterprise",27)</f>
        <v>10</v>
      </c>
      <c r="O1411" s="9">
        <f>IF(Table1[[#This Row],[Number of Users]]-Table1[[#This Row],[Licenses Bought]]&lt;0, 0, Table1[[#This Row],[Number of Users]]-Table1[[#This Row],[Licenses Bought]])</f>
        <v>1</v>
      </c>
      <c r="P1411" s="8">
        <f>Table1[[#This Row],[Upsell $ Per Non-Paying User]] * Table1[[#This Row],[Non-Paying Users]]</f>
        <v>10</v>
      </c>
      <c r="Q1411">
        <f>IF(Table1[[#This Row],[Sales Month]]=MAX(Table1[Sales Month]),Table1[[#This Row],[Upsell $ Per Non-Paying User]]*Table1[[#This Row],[Non-Paying Users]],0)</f>
        <v>0</v>
      </c>
      <c r="R1411" t="str" cm="1">
        <f t="array" ref="R1411">_xlfn.IFS(Table1[[#This Row],[Current Upsell $]]=0," ",Table1[[#This Row],[Current Upsell $]]&gt;=400,"High",Table1[[#This Row],[Current Upsell $]]&gt;=100,"Medium",Table1[[#This Row],[Current Upsell $]]&lt;100,"Low")</f>
        <v xml:space="preserve"> </v>
      </c>
      <c r="S1411" t="str">
        <f>_xlfn.CONCAT(Table1[[#This Row],[Subscription Type]]," ",Table1[[#This Row],[Upsell Priorities ]], " ",TEXT(Table1[[#This Row],[Current Upsell $]],"$#,#"))</f>
        <v>Premium   $</v>
      </c>
      <c r="T1411">
        <f>COUNTIF(Table1[Sales Month],Table1[[#This Row],[Sales Month]])</f>
        <v>153</v>
      </c>
    </row>
    <row r="1412" spans="1:20" x14ac:dyDescent="0.2">
      <c r="A1412">
        <v>100143</v>
      </c>
      <c r="B1412" t="s">
        <v>0</v>
      </c>
      <c r="D1412" s="1"/>
      <c r="E1412" s="1"/>
      <c r="F1412">
        <v>1</v>
      </c>
      <c r="G1412">
        <v>2</v>
      </c>
      <c r="H1412" s="1">
        <v>44075</v>
      </c>
      <c r="I1412" s="1">
        <v>44378</v>
      </c>
      <c r="J1412">
        <v>10</v>
      </c>
      <c r="K1412">
        <v>0</v>
      </c>
      <c r="L1412" s="1">
        <v>44197</v>
      </c>
      <c r="M1412">
        <v>10</v>
      </c>
      <c r="N1412" s="8" cm="1">
        <f t="array" ref="N1412">_xlfn.SWITCH(Table1[[#This Row],[Subscription Type]],"Basic",10,"Premium",10,"Business",25,"Enterprise",27)</f>
        <v>10</v>
      </c>
      <c r="O1412" s="9">
        <f>IF(Table1[[#This Row],[Number of Users]]-Table1[[#This Row],[Licenses Bought]]&lt;0, 0, Table1[[#This Row],[Number of Users]]-Table1[[#This Row],[Licenses Bought]])</f>
        <v>1</v>
      </c>
      <c r="P1412" s="8">
        <f>Table1[[#This Row],[Upsell $ Per Non-Paying User]] * Table1[[#This Row],[Non-Paying Users]]</f>
        <v>10</v>
      </c>
      <c r="Q1412">
        <f>IF(Table1[[#This Row],[Sales Month]]=MAX(Table1[Sales Month]),Table1[[#This Row],[Upsell $ Per Non-Paying User]]*Table1[[#This Row],[Non-Paying Users]],0)</f>
        <v>0</v>
      </c>
      <c r="R1412" t="str" cm="1">
        <f t="array" ref="R1412">_xlfn.IFS(Table1[[#This Row],[Current Upsell $]]=0," ",Table1[[#This Row],[Current Upsell $]]&gt;=400,"High",Table1[[#This Row],[Current Upsell $]]&gt;=100,"Medium",Table1[[#This Row],[Current Upsell $]]&lt;100,"Low")</f>
        <v xml:space="preserve"> </v>
      </c>
      <c r="S1412" t="str">
        <f>_xlfn.CONCAT(Table1[[#This Row],[Subscription Type]]," ",Table1[[#This Row],[Upsell Priorities ]], " ",TEXT(Table1[[#This Row],[Current Upsell $]],"$#,#"))</f>
        <v>Premium   $</v>
      </c>
      <c r="T1412">
        <f>COUNTIF(Table1[Sales Month],Table1[[#This Row],[Sales Month]])</f>
        <v>158</v>
      </c>
    </row>
    <row r="1413" spans="1:20" x14ac:dyDescent="0.2">
      <c r="A1413">
        <v>100143</v>
      </c>
      <c r="B1413" t="s">
        <v>0</v>
      </c>
      <c r="D1413" s="1"/>
      <c r="E1413" s="1"/>
      <c r="F1413">
        <v>1</v>
      </c>
      <c r="G1413">
        <v>2</v>
      </c>
      <c r="H1413" s="1">
        <v>44075</v>
      </c>
      <c r="I1413" s="1">
        <v>44378</v>
      </c>
      <c r="J1413">
        <v>10</v>
      </c>
      <c r="K1413">
        <v>0</v>
      </c>
      <c r="L1413" s="1">
        <v>44228</v>
      </c>
      <c r="M1413">
        <v>10</v>
      </c>
      <c r="N1413" s="8" cm="1">
        <f t="array" ref="N1413">_xlfn.SWITCH(Table1[[#This Row],[Subscription Type]],"Basic",10,"Premium",10,"Business",25,"Enterprise",27)</f>
        <v>10</v>
      </c>
      <c r="O1413" s="9">
        <f>IF(Table1[[#This Row],[Number of Users]]-Table1[[#This Row],[Licenses Bought]]&lt;0, 0, Table1[[#This Row],[Number of Users]]-Table1[[#This Row],[Licenses Bought]])</f>
        <v>1</v>
      </c>
      <c r="P1413" s="8">
        <f>Table1[[#This Row],[Upsell $ Per Non-Paying User]] * Table1[[#This Row],[Non-Paying Users]]</f>
        <v>10</v>
      </c>
      <c r="Q1413">
        <f>IF(Table1[[#This Row],[Sales Month]]=MAX(Table1[Sales Month]),Table1[[#This Row],[Upsell $ Per Non-Paying User]]*Table1[[#This Row],[Non-Paying Users]],0)</f>
        <v>0</v>
      </c>
      <c r="R1413" t="str" cm="1">
        <f t="array" ref="R1413">_xlfn.IFS(Table1[[#This Row],[Current Upsell $]]=0," ",Table1[[#This Row],[Current Upsell $]]&gt;=400,"High",Table1[[#This Row],[Current Upsell $]]&gt;=100,"Medium",Table1[[#This Row],[Current Upsell $]]&lt;100,"Low")</f>
        <v xml:space="preserve"> </v>
      </c>
      <c r="S1413" t="str">
        <f>_xlfn.CONCAT(Table1[[#This Row],[Subscription Type]]," ",Table1[[#This Row],[Upsell Priorities ]], " ",TEXT(Table1[[#This Row],[Current Upsell $]],"$#,#"))</f>
        <v>Premium   $</v>
      </c>
      <c r="T1413">
        <f>COUNTIF(Table1[Sales Month],Table1[[#This Row],[Sales Month]])</f>
        <v>175</v>
      </c>
    </row>
    <row r="1414" spans="1:20" x14ac:dyDescent="0.2">
      <c r="A1414">
        <v>100143</v>
      </c>
      <c r="B1414" t="s">
        <v>0</v>
      </c>
      <c r="D1414" s="1"/>
      <c r="E1414" s="1"/>
      <c r="F1414">
        <v>1</v>
      </c>
      <c r="G1414">
        <v>2</v>
      </c>
      <c r="H1414" s="1">
        <v>44075</v>
      </c>
      <c r="I1414" s="1">
        <v>44378</v>
      </c>
      <c r="J1414">
        <v>10</v>
      </c>
      <c r="K1414">
        <v>0</v>
      </c>
      <c r="L1414" s="1">
        <v>44256</v>
      </c>
      <c r="M1414">
        <v>10</v>
      </c>
      <c r="N1414" s="8" cm="1">
        <f t="array" ref="N1414">_xlfn.SWITCH(Table1[[#This Row],[Subscription Type]],"Basic",10,"Premium",10,"Business",25,"Enterprise",27)</f>
        <v>10</v>
      </c>
      <c r="O1414" s="9">
        <f>IF(Table1[[#This Row],[Number of Users]]-Table1[[#This Row],[Licenses Bought]]&lt;0, 0, Table1[[#This Row],[Number of Users]]-Table1[[#This Row],[Licenses Bought]])</f>
        <v>1</v>
      </c>
      <c r="P1414" s="8">
        <f>Table1[[#This Row],[Upsell $ Per Non-Paying User]] * Table1[[#This Row],[Non-Paying Users]]</f>
        <v>10</v>
      </c>
      <c r="Q1414">
        <f>IF(Table1[[#This Row],[Sales Month]]=MAX(Table1[Sales Month]),Table1[[#This Row],[Upsell $ Per Non-Paying User]]*Table1[[#This Row],[Non-Paying Users]],0)</f>
        <v>0</v>
      </c>
      <c r="R1414" t="str" cm="1">
        <f t="array" ref="R1414">_xlfn.IFS(Table1[[#This Row],[Current Upsell $]]=0," ",Table1[[#This Row],[Current Upsell $]]&gt;=400,"High",Table1[[#This Row],[Current Upsell $]]&gt;=100,"Medium",Table1[[#This Row],[Current Upsell $]]&lt;100,"Low")</f>
        <v xml:space="preserve"> </v>
      </c>
      <c r="S1414" t="str">
        <f>_xlfn.CONCAT(Table1[[#This Row],[Subscription Type]]," ",Table1[[#This Row],[Upsell Priorities ]], " ",TEXT(Table1[[#This Row],[Current Upsell $]],"$#,#"))</f>
        <v>Premium   $</v>
      </c>
      <c r="T1414">
        <f>COUNTIF(Table1[Sales Month],Table1[[#This Row],[Sales Month]])</f>
        <v>194</v>
      </c>
    </row>
    <row r="1415" spans="1:20" x14ac:dyDescent="0.2">
      <c r="A1415">
        <v>100143</v>
      </c>
      <c r="B1415" t="s">
        <v>0</v>
      </c>
      <c r="D1415" s="1"/>
      <c r="E1415" s="1"/>
      <c r="F1415">
        <v>1</v>
      </c>
      <c r="G1415">
        <v>2</v>
      </c>
      <c r="H1415" s="1">
        <v>44075</v>
      </c>
      <c r="I1415" s="1">
        <v>44378</v>
      </c>
      <c r="J1415">
        <v>10</v>
      </c>
      <c r="K1415">
        <v>0</v>
      </c>
      <c r="L1415" s="1">
        <v>44287</v>
      </c>
      <c r="M1415">
        <v>10</v>
      </c>
      <c r="N1415" s="8" cm="1">
        <f t="array" ref="N1415">_xlfn.SWITCH(Table1[[#This Row],[Subscription Type]],"Basic",10,"Premium",10,"Business",25,"Enterprise",27)</f>
        <v>10</v>
      </c>
      <c r="O1415" s="9">
        <f>IF(Table1[[#This Row],[Number of Users]]-Table1[[#This Row],[Licenses Bought]]&lt;0, 0, Table1[[#This Row],[Number of Users]]-Table1[[#This Row],[Licenses Bought]])</f>
        <v>1</v>
      </c>
      <c r="P1415" s="8">
        <f>Table1[[#This Row],[Upsell $ Per Non-Paying User]] * Table1[[#This Row],[Non-Paying Users]]</f>
        <v>10</v>
      </c>
      <c r="Q1415">
        <f>IF(Table1[[#This Row],[Sales Month]]=MAX(Table1[Sales Month]),Table1[[#This Row],[Upsell $ Per Non-Paying User]]*Table1[[#This Row],[Non-Paying Users]],0)</f>
        <v>0</v>
      </c>
      <c r="R1415" t="str" cm="1">
        <f t="array" ref="R1415">_xlfn.IFS(Table1[[#This Row],[Current Upsell $]]=0," ",Table1[[#This Row],[Current Upsell $]]&gt;=400,"High",Table1[[#This Row],[Current Upsell $]]&gt;=100,"Medium",Table1[[#This Row],[Current Upsell $]]&lt;100,"Low")</f>
        <v xml:space="preserve"> </v>
      </c>
      <c r="S1415" t="str">
        <f>_xlfn.CONCAT(Table1[[#This Row],[Subscription Type]]," ",Table1[[#This Row],[Upsell Priorities ]], " ",TEXT(Table1[[#This Row],[Current Upsell $]],"$#,#"))</f>
        <v>Premium   $</v>
      </c>
      <c r="T1415">
        <f>COUNTIF(Table1[Sales Month],Table1[[#This Row],[Sales Month]])</f>
        <v>208</v>
      </c>
    </row>
    <row r="1416" spans="1:20" x14ac:dyDescent="0.2">
      <c r="A1416">
        <v>100143</v>
      </c>
      <c r="B1416" t="s">
        <v>0</v>
      </c>
      <c r="D1416" s="1"/>
      <c r="E1416" s="1"/>
      <c r="F1416">
        <v>1</v>
      </c>
      <c r="G1416">
        <v>2</v>
      </c>
      <c r="H1416" s="1">
        <v>44075</v>
      </c>
      <c r="I1416" s="1">
        <v>44378</v>
      </c>
      <c r="J1416">
        <v>10</v>
      </c>
      <c r="K1416">
        <v>0</v>
      </c>
      <c r="L1416" s="1">
        <v>44317</v>
      </c>
      <c r="M1416">
        <v>10</v>
      </c>
      <c r="N1416" s="8" cm="1">
        <f t="array" ref="N1416">_xlfn.SWITCH(Table1[[#This Row],[Subscription Type]],"Basic",10,"Premium",10,"Business",25,"Enterprise",27)</f>
        <v>10</v>
      </c>
      <c r="O1416" s="9">
        <f>IF(Table1[[#This Row],[Number of Users]]-Table1[[#This Row],[Licenses Bought]]&lt;0, 0, Table1[[#This Row],[Number of Users]]-Table1[[#This Row],[Licenses Bought]])</f>
        <v>1</v>
      </c>
      <c r="P1416" s="8">
        <f>Table1[[#This Row],[Upsell $ Per Non-Paying User]] * Table1[[#This Row],[Non-Paying Users]]</f>
        <v>10</v>
      </c>
      <c r="Q1416">
        <f>IF(Table1[[#This Row],[Sales Month]]=MAX(Table1[Sales Month]),Table1[[#This Row],[Upsell $ Per Non-Paying User]]*Table1[[#This Row],[Non-Paying Users]],0)</f>
        <v>0</v>
      </c>
      <c r="R1416" t="str" cm="1">
        <f t="array" ref="R1416">_xlfn.IFS(Table1[[#This Row],[Current Upsell $]]=0," ",Table1[[#This Row],[Current Upsell $]]&gt;=400,"High",Table1[[#This Row],[Current Upsell $]]&gt;=100,"Medium",Table1[[#This Row],[Current Upsell $]]&lt;100,"Low")</f>
        <v xml:space="preserve"> </v>
      </c>
      <c r="S1416" t="str">
        <f>_xlfn.CONCAT(Table1[[#This Row],[Subscription Type]]," ",Table1[[#This Row],[Upsell Priorities ]], " ",TEXT(Table1[[#This Row],[Current Upsell $]],"$#,#"))</f>
        <v>Premium   $</v>
      </c>
      <c r="T1416">
        <f>COUNTIF(Table1[Sales Month],Table1[[#This Row],[Sales Month]])</f>
        <v>249</v>
      </c>
    </row>
    <row r="1417" spans="1:20" x14ac:dyDescent="0.2">
      <c r="A1417">
        <v>100143</v>
      </c>
      <c r="B1417" t="s">
        <v>0</v>
      </c>
      <c r="D1417" s="1"/>
      <c r="E1417" s="1"/>
      <c r="F1417">
        <v>1</v>
      </c>
      <c r="G1417">
        <v>2</v>
      </c>
      <c r="H1417" s="1">
        <v>44075</v>
      </c>
      <c r="I1417" s="1">
        <v>44378</v>
      </c>
      <c r="J1417">
        <v>10</v>
      </c>
      <c r="K1417">
        <v>0</v>
      </c>
      <c r="L1417" s="1">
        <v>44348</v>
      </c>
      <c r="M1417">
        <v>10</v>
      </c>
      <c r="N1417" s="8" cm="1">
        <f t="array" ref="N1417">_xlfn.SWITCH(Table1[[#This Row],[Subscription Type]],"Basic",10,"Premium",10,"Business",25,"Enterprise",27)</f>
        <v>10</v>
      </c>
      <c r="O1417" s="9">
        <f>IF(Table1[[#This Row],[Number of Users]]-Table1[[#This Row],[Licenses Bought]]&lt;0, 0, Table1[[#This Row],[Number of Users]]-Table1[[#This Row],[Licenses Bought]])</f>
        <v>1</v>
      </c>
      <c r="P1417" s="8">
        <f>Table1[[#This Row],[Upsell $ Per Non-Paying User]] * Table1[[#This Row],[Non-Paying Users]]</f>
        <v>10</v>
      </c>
      <c r="Q1417">
        <f>IF(Table1[[#This Row],[Sales Month]]=MAX(Table1[Sales Month]),Table1[[#This Row],[Upsell $ Per Non-Paying User]]*Table1[[#This Row],[Non-Paying Users]],0)</f>
        <v>10</v>
      </c>
      <c r="R1417" t="str" cm="1">
        <f t="array" ref="R1417">_xlfn.IFS(Table1[[#This Row],[Current Upsell $]]=0," ",Table1[[#This Row],[Current Upsell $]]&gt;=400,"High",Table1[[#This Row],[Current Upsell $]]&gt;=100,"Medium",Table1[[#This Row],[Current Upsell $]]&lt;100,"Low")</f>
        <v>Low</v>
      </c>
      <c r="S1417" t="str">
        <f>_xlfn.CONCAT(Table1[[#This Row],[Subscription Type]]," ",Table1[[#This Row],[Upsell Priorities ]], " ",TEXT(Table1[[#This Row],[Current Upsell $]],"$#,#"))</f>
        <v>Premium Low $10</v>
      </c>
      <c r="T1417">
        <f>COUNTIF(Table1[Sales Month],Table1[[#This Row],[Sales Month]])</f>
        <v>307</v>
      </c>
    </row>
    <row r="1418" spans="1:20" x14ac:dyDescent="0.2">
      <c r="A1418">
        <v>100144</v>
      </c>
      <c r="B1418" t="s">
        <v>3</v>
      </c>
      <c r="D1418" s="1"/>
      <c r="E1418" s="1"/>
      <c r="F1418">
        <v>0</v>
      </c>
      <c r="G1418">
        <v>2</v>
      </c>
      <c r="H1418" s="1">
        <v>44075</v>
      </c>
      <c r="I1418" s="1">
        <v>44378</v>
      </c>
      <c r="J1418">
        <v>10</v>
      </c>
      <c r="K1418">
        <v>0</v>
      </c>
      <c r="L1418" s="1">
        <v>44075</v>
      </c>
      <c r="M1418">
        <v>0</v>
      </c>
      <c r="N1418" s="8" cm="1">
        <f t="array" ref="N1418">_xlfn.SWITCH(Table1[[#This Row],[Subscription Type]],"Basic",10,"Premium",10,"Business",25,"Enterprise",27)</f>
        <v>10</v>
      </c>
      <c r="O1418" s="9">
        <f>IF(Table1[[#This Row],[Number of Users]]-Table1[[#This Row],[Licenses Bought]]&lt;0, 0, Table1[[#This Row],[Number of Users]]-Table1[[#This Row],[Licenses Bought]])</f>
        <v>2</v>
      </c>
      <c r="P1418" s="8">
        <f>Table1[[#This Row],[Upsell $ Per Non-Paying User]] * Table1[[#This Row],[Non-Paying Users]]</f>
        <v>20</v>
      </c>
      <c r="Q1418">
        <f>IF(Table1[[#This Row],[Sales Month]]=MAX(Table1[Sales Month]),Table1[[#This Row],[Upsell $ Per Non-Paying User]]*Table1[[#This Row],[Non-Paying Users]],0)</f>
        <v>0</v>
      </c>
      <c r="R1418" t="str" cm="1">
        <f t="array" ref="R1418">_xlfn.IFS(Table1[[#This Row],[Current Upsell $]]=0," ",Table1[[#This Row],[Current Upsell $]]&gt;=400,"High",Table1[[#This Row],[Current Upsell $]]&gt;=100,"Medium",Table1[[#This Row],[Current Upsell $]]&lt;100,"Low")</f>
        <v xml:space="preserve"> </v>
      </c>
      <c r="S1418" t="str">
        <f>_xlfn.CONCAT(Table1[[#This Row],[Subscription Type]]," ",Table1[[#This Row],[Upsell Priorities ]], " ",TEXT(Table1[[#This Row],[Current Upsell $]],"$#,#"))</f>
        <v>Basic   $</v>
      </c>
      <c r="T1418">
        <f>COUNTIF(Table1[Sales Month],Table1[[#This Row],[Sales Month]])</f>
        <v>137</v>
      </c>
    </row>
    <row r="1419" spans="1:20" x14ac:dyDescent="0.2">
      <c r="A1419">
        <v>100144</v>
      </c>
      <c r="B1419" t="s">
        <v>0</v>
      </c>
      <c r="D1419" s="1"/>
      <c r="E1419" s="1"/>
      <c r="F1419">
        <v>1</v>
      </c>
      <c r="G1419">
        <v>2</v>
      </c>
      <c r="H1419" s="1">
        <v>44075</v>
      </c>
      <c r="I1419" s="1">
        <v>44378</v>
      </c>
      <c r="J1419">
        <v>10</v>
      </c>
      <c r="K1419">
        <v>0</v>
      </c>
      <c r="L1419" s="1">
        <v>44105</v>
      </c>
      <c r="M1419">
        <v>10</v>
      </c>
      <c r="N1419" s="8" cm="1">
        <f t="array" ref="N1419">_xlfn.SWITCH(Table1[[#This Row],[Subscription Type]],"Basic",10,"Premium",10,"Business",25,"Enterprise",27)</f>
        <v>10</v>
      </c>
      <c r="O1419" s="9">
        <f>IF(Table1[[#This Row],[Number of Users]]-Table1[[#This Row],[Licenses Bought]]&lt;0, 0, Table1[[#This Row],[Number of Users]]-Table1[[#This Row],[Licenses Bought]])</f>
        <v>1</v>
      </c>
      <c r="P1419" s="8">
        <f>Table1[[#This Row],[Upsell $ Per Non-Paying User]] * Table1[[#This Row],[Non-Paying Users]]</f>
        <v>10</v>
      </c>
      <c r="Q1419">
        <f>IF(Table1[[#This Row],[Sales Month]]=MAX(Table1[Sales Month]),Table1[[#This Row],[Upsell $ Per Non-Paying User]]*Table1[[#This Row],[Non-Paying Users]],0)</f>
        <v>0</v>
      </c>
      <c r="R1419" t="str" cm="1">
        <f t="array" ref="R1419">_xlfn.IFS(Table1[[#This Row],[Current Upsell $]]=0," ",Table1[[#This Row],[Current Upsell $]]&gt;=400,"High",Table1[[#This Row],[Current Upsell $]]&gt;=100,"Medium",Table1[[#This Row],[Current Upsell $]]&lt;100,"Low")</f>
        <v xml:space="preserve"> </v>
      </c>
      <c r="S1419" t="str">
        <f>_xlfn.CONCAT(Table1[[#This Row],[Subscription Type]]," ",Table1[[#This Row],[Upsell Priorities ]], " ",TEXT(Table1[[#This Row],[Current Upsell $]],"$#,#"))</f>
        <v>Premium   $</v>
      </c>
      <c r="T1419">
        <f>COUNTIF(Table1[Sales Month],Table1[[#This Row],[Sales Month]])</f>
        <v>147</v>
      </c>
    </row>
    <row r="1420" spans="1:20" x14ac:dyDescent="0.2">
      <c r="A1420">
        <v>100144</v>
      </c>
      <c r="B1420" t="s">
        <v>0</v>
      </c>
      <c r="D1420" s="1"/>
      <c r="E1420" s="1"/>
      <c r="F1420">
        <v>1</v>
      </c>
      <c r="G1420">
        <v>2</v>
      </c>
      <c r="H1420" s="1">
        <v>44075</v>
      </c>
      <c r="I1420" s="1">
        <v>44378</v>
      </c>
      <c r="J1420">
        <v>10</v>
      </c>
      <c r="K1420">
        <v>0</v>
      </c>
      <c r="L1420" s="1">
        <v>44136</v>
      </c>
      <c r="M1420">
        <v>10</v>
      </c>
      <c r="N1420" s="8" cm="1">
        <f t="array" ref="N1420">_xlfn.SWITCH(Table1[[#This Row],[Subscription Type]],"Basic",10,"Premium",10,"Business",25,"Enterprise",27)</f>
        <v>10</v>
      </c>
      <c r="O1420" s="9">
        <f>IF(Table1[[#This Row],[Number of Users]]-Table1[[#This Row],[Licenses Bought]]&lt;0, 0, Table1[[#This Row],[Number of Users]]-Table1[[#This Row],[Licenses Bought]])</f>
        <v>1</v>
      </c>
      <c r="P1420" s="8">
        <f>Table1[[#This Row],[Upsell $ Per Non-Paying User]] * Table1[[#This Row],[Non-Paying Users]]</f>
        <v>10</v>
      </c>
      <c r="Q1420">
        <f>IF(Table1[[#This Row],[Sales Month]]=MAX(Table1[Sales Month]),Table1[[#This Row],[Upsell $ Per Non-Paying User]]*Table1[[#This Row],[Non-Paying Users]],0)</f>
        <v>0</v>
      </c>
      <c r="R1420" t="str" cm="1">
        <f t="array" ref="R1420">_xlfn.IFS(Table1[[#This Row],[Current Upsell $]]=0," ",Table1[[#This Row],[Current Upsell $]]&gt;=400,"High",Table1[[#This Row],[Current Upsell $]]&gt;=100,"Medium",Table1[[#This Row],[Current Upsell $]]&lt;100,"Low")</f>
        <v xml:space="preserve"> </v>
      </c>
      <c r="S1420" t="str">
        <f>_xlfn.CONCAT(Table1[[#This Row],[Subscription Type]]," ",Table1[[#This Row],[Upsell Priorities ]], " ",TEXT(Table1[[#This Row],[Current Upsell $]],"$#,#"))</f>
        <v>Premium   $</v>
      </c>
      <c r="T1420">
        <f>COUNTIF(Table1[Sales Month],Table1[[#This Row],[Sales Month]])</f>
        <v>146</v>
      </c>
    </row>
    <row r="1421" spans="1:20" x14ac:dyDescent="0.2">
      <c r="A1421">
        <v>100144</v>
      </c>
      <c r="B1421" t="s">
        <v>0</v>
      </c>
      <c r="D1421" s="1"/>
      <c r="E1421" s="1"/>
      <c r="F1421">
        <v>1</v>
      </c>
      <c r="G1421">
        <v>2</v>
      </c>
      <c r="H1421" s="1">
        <v>44075</v>
      </c>
      <c r="I1421" s="1">
        <v>44378</v>
      </c>
      <c r="J1421">
        <v>10</v>
      </c>
      <c r="K1421">
        <v>0</v>
      </c>
      <c r="L1421" s="1">
        <v>44166</v>
      </c>
      <c r="M1421">
        <v>10</v>
      </c>
      <c r="N1421" s="8" cm="1">
        <f t="array" ref="N1421">_xlfn.SWITCH(Table1[[#This Row],[Subscription Type]],"Basic",10,"Premium",10,"Business",25,"Enterprise",27)</f>
        <v>10</v>
      </c>
      <c r="O1421" s="9">
        <f>IF(Table1[[#This Row],[Number of Users]]-Table1[[#This Row],[Licenses Bought]]&lt;0, 0, Table1[[#This Row],[Number of Users]]-Table1[[#This Row],[Licenses Bought]])</f>
        <v>1</v>
      </c>
      <c r="P1421" s="8">
        <f>Table1[[#This Row],[Upsell $ Per Non-Paying User]] * Table1[[#This Row],[Non-Paying Users]]</f>
        <v>10</v>
      </c>
      <c r="Q1421">
        <f>IF(Table1[[#This Row],[Sales Month]]=MAX(Table1[Sales Month]),Table1[[#This Row],[Upsell $ Per Non-Paying User]]*Table1[[#This Row],[Non-Paying Users]],0)</f>
        <v>0</v>
      </c>
      <c r="R1421" t="str" cm="1">
        <f t="array" ref="R1421">_xlfn.IFS(Table1[[#This Row],[Current Upsell $]]=0," ",Table1[[#This Row],[Current Upsell $]]&gt;=400,"High",Table1[[#This Row],[Current Upsell $]]&gt;=100,"Medium",Table1[[#This Row],[Current Upsell $]]&lt;100,"Low")</f>
        <v xml:space="preserve"> </v>
      </c>
      <c r="S1421" t="str">
        <f>_xlfn.CONCAT(Table1[[#This Row],[Subscription Type]]," ",Table1[[#This Row],[Upsell Priorities ]], " ",TEXT(Table1[[#This Row],[Current Upsell $]],"$#,#"))</f>
        <v>Premium   $</v>
      </c>
      <c r="T1421">
        <f>COUNTIF(Table1[Sales Month],Table1[[#This Row],[Sales Month]])</f>
        <v>153</v>
      </c>
    </row>
    <row r="1422" spans="1:20" x14ac:dyDescent="0.2">
      <c r="A1422">
        <v>100144</v>
      </c>
      <c r="B1422" t="s">
        <v>0</v>
      </c>
      <c r="D1422" s="1"/>
      <c r="E1422" s="1"/>
      <c r="F1422">
        <v>1</v>
      </c>
      <c r="G1422">
        <v>2</v>
      </c>
      <c r="H1422" s="1">
        <v>44075</v>
      </c>
      <c r="I1422" s="1">
        <v>44378</v>
      </c>
      <c r="J1422">
        <v>10</v>
      </c>
      <c r="K1422">
        <v>0</v>
      </c>
      <c r="L1422" s="1">
        <v>44197</v>
      </c>
      <c r="M1422">
        <v>10</v>
      </c>
      <c r="N1422" s="8" cm="1">
        <f t="array" ref="N1422">_xlfn.SWITCH(Table1[[#This Row],[Subscription Type]],"Basic",10,"Premium",10,"Business",25,"Enterprise",27)</f>
        <v>10</v>
      </c>
      <c r="O1422" s="9">
        <f>IF(Table1[[#This Row],[Number of Users]]-Table1[[#This Row],[Licenses Bought]]&lt;0, 0, Table1[[#This Row],[Number of Users]]-Table1[[#This Row],[Licenses Bought]])</f>
        <v>1</v>
      </c>
      <c r="P1422" s="8">
        <f>Table1[[#This Row],[Upsell $ Per Non-Paying User]] * Table1[[#This Row],[Non-Paying Users]]</f>
        <v>10</v>
      </c>
      <c r="Q1422">
        <f>IF(Table1[[#This Row],[Sales Month]]=MAX(Table1[Sales Month]),Table1[[#This Row],[Upsell $ Per Non-Paying User]]*Table1[[#This Row],[Non-Paying Users]],0)</f>
        <v>0</v>
      </c>
      <c r="R1422" t="str" cm="1">
        <f t="array" ref="R1422">_xlfn.IFS(Table1[[#This Row],[Current Upsell $]]=0," ",Table1[[#This Row],[Current Upsell $]]&gt;=400,"High",Table1[[#This Row],[Current Upsell $]]&gt;=100,"Medium",Table1[[#This Row],[Current Upsell $]]&lt;100,"Low")</f>
        <v xml:space="preserve"> </v>
      </c>
      <c r="S1422" t="str">
        <f>_xlfn.CONCAT(Table1[[#This Row],[Subscription Type]]," ",Table1[[#This Row],[Upsell Priorities ]], " ",TEXT(Table1[[#This Row],[Current Upsell $]],"$#,#"))</f>
        <v>Premium   $</v>
      </c>
      <c r="T1422">
        <f>COUNTIF(Table1[Sales Month],Table1[[#This Row],[Sales Month]])</f>
        <v>158</v>
      </c>
    </row>
    <row r="1423" spans="1:20" x14ac:dyDescent="0.2">
      <c r="A1423">
        <v>100144</v>
      </c>
      <c r="B1423" t="s">
        <v>0</v>
      </c>
      <c r="D1423" s="1"/>
      <c r="E1423" s="1"/>
      <c r="F1423">
        <v>1</v>
      </c>
      <c r="G1423">
        <v>2</v>
      </c>
      <c r="H1423" s="1">
        <v>44075</v>
      </c>
      <c r="I1423" s="1">
        <v>44378</v>
      </c>
      <c r="J1423">
        <v>10</v>
      </c>
      <c r="K1423">
        <v>0</v>
      </c>
      <c r="L1423" s="1">
        <v>44228</v>
      </c>
      <c r="M1423">
        <v>10</v>
      </c>
      <c r="N1423" s="8" cm="1">
        <f t="array" ref="N1423">_xlfn.SWITCH(Table1[[#This Row],[Subscription Type]],"Basic",10,"Premium",10,"Business",25,"Enterprise",27)</f>
        <v>10</v>
      </c>
      <c r="O1423" s="9">
        <f>IF(Table1[[#This Row],[Number of Users]]-Table1[[#This Row],[Licenses Bought]]&lt;0, 0, Table1[[#This Row],[Number of Users]]-Table1[[#This Row],[Licenses Bought]])</f>
        <v>1</v>
      </c>
      <c r="P1423" s="8">
        <f>Table1[[#This Row],[Upsell $ Per Non-Paying User]] * Table1[[#This Row],[Non-Paying Users]]</f>
        <v>10</v>
      </c>
      <c r="Q1423">
        <f>IF(Table1[[#This Row],[Sales Month]]=MAX(Table1[Sales Month]),Table1[[#This Row],[Upsell $ Per Non-Paying User]]*Table1[[#This Row],[Non-Paying Users]],0)</f>
        <v>0</v>
      </c>
      <c r="R1423" t="str" cm="1">
        <f t="array" ref="R1423">_xlfn.IFS(Table1[[#This Row],[Current Upsell $]]=0," ",Table1[[#This Row],[Current Upsell $]]&gt;=400,"High",Table1[[#This Row],[Current Upsell $]]&gt;=100,"Medium",Table1[[#This Row],[Current Upsell $]]&lt;100,"Low")</f>
        <v xml:space="preserve"> </v>
      </c>
      <c r="S1423" t="str">
        <f>_xlfn.CONCAT(Table1[[#This Row],[Subscription Type]]," ",Table1[[#This Row],[Upsell Priorities ]], " ",TEXT(Table1[[#This Row],[Current Upsell $]],"$#,#"))</f>
        <v>Premium   $</v>
      </c>
      <c r="T1423">
        <f>COUNTIF(Table1[Sales Month],Table1[[#This Row],[Sales Month]])</f>
        <v>175</v>
      </c>
    </row>
    <row r="1424" spans="1:20" x14ac:dyDescent="0.2">
      <c r="A1424">
        <v>100144</v>
      </c>
      <c r="B1424" t="s">
        <v>0</v>
      </c>
      <c r="D1424" s="1"/>
      <c r="E1424" s="1"/>
      <c r="F1424">
        <v>1</v>
      </c>
      <c r="G1424">
        <v>2</v>
      </c>
      <c r="H1424" s="1">
        <v>44075</v>
      </c>
      <c r="I1424" s="1">
        <v>44378</v>
      </c>
      <c r="J1424">
        <v>10</v>
      </c>
      <c r="K1424">
        <v>0</v>
      </c>
      <c r="L1424" s="1">
        <v>44256</v>
      </c>
      <c r="M1424">
        <v>10</v>
      </c>
      <c r="N1424" s="8" cm="1">
        <f t="array" ref="N1424">_xlfn.SWITCH(Table1[[#This Row],[Subscription Type]],"Basic",10,"Premium",10,"Business",25,"Enterprise",27)</f>
        <v>10</v>
      </c>
      <c r="O1424" s="9">
        <f>IF(Table1[[#This Row],[Number of Users]]-Table1[[#This Row],[Licenses Bought]]&lt;0, 0, Table1[[#This Row],[Number of Users]]-Table1[[#This Row],[Licenses Bought]])</f>
        <v>1</v>
      </c>
      <c r="P1424" s="8">
        <f>Table1[[#This Row],[Upsell $ Per Non-Paying User]] * Table1[[#This Row],[Non-Paying Users]]</f>
        <v>10</v>
      </c>
      <c r="Q1424">
        <f>IF(Table1[[#This Row],[Sales Month]]=MAX(Table1[Sales Month]),Table1[[#This Row],[Upsell $ Per Non-Paying User]]*Table1[[#This Row],[Non-Paying Users]],0)</f>
        <v>0</v>
      </c>
      <c r="R1424" t="str" cm="1">
        <f t="array" ref="R1424">_xlfn.IFS(Table1[[#This Row],[Current Upsell $]]=0," ",Table1[[#This Row],[Current Upsell $]]&gt;=400,"High",Table1[[#This Row],[Current Upsell $]]&gt;=100,"Medium",Table1[[#This Row],[Current Upsell $]]&lt;100,"Low")</f>
        <v xml:space="preserve"> </v>
      </c>
      <c r="S1424" t="str">
        <f>_xlfn.CONCAT(Table1[[#This Row],[Subscription Type]]," ",Table1[[#This Row],[Upsell Priorities ]], " ",TEXT(Table1[[#This Row],[Current Upsell $]],"$#,#"))</f>
        <v>Premium   $</v>
      </c>
      <c r="T1424">
        <f>COUNTIF(Table1[Sales Month],Table1[[#This Row],[Sales Month]])</f>
        <v>194</v>
      </c>
    </row>
    <row r="1425" spans="1:20" x14ac:dyDescent="0.2">
      <c r="A1425">
        <v>100144</v>
      </c>
      <c r="B1425" t="s">
        <v>0</v>
      </c>
      <c r="D1425" s="1"/>
      <c r="E1425" s="1"/>
      <c r="F1425">
        <v>1</v>
      </c>
      <c r="G1425">
        <v>2</v>
      </c>
      <c r="H1425" s="1">
        <v>44075</v>
      </c>
      <c r="I1425" s="1">
        <v>44378</v>
      </c>
      <c r="J1425">
        <v>10</v>
      </c>
      <c r="K1425">
        <v>0</v>
      </c>
      <c r="L1425" s="1">
        <v>44287</v>
      </c>
      <c r="M1425">
        <v>10</v>
      </c>
      <c r="N1425" s="8" cm="1">
        <f t="array" ref="N1425">_xlfn.SWITCH(Table1[[#This Row],[Subscription Type]],"Basic",10,"Premium",10,"Business",25,"Enterprise",27)</f>
        <v>10</v>
      </c>
      <c r="O1425" s="9">
        <f>IF(Table1[[#This Row],[Number of Users]]-Table1[[#This Row],[Licenses Bought]]&lt;0, 0, Table1[[#This Row],[Number of Users]]-Table1[[#This Row],[Licenses Bought]])</f>
        <v>1</v>
      </c>
      <c r="P1425" s="8">
        <f>Table1[[#This Row],[Upsell $ Per Non-Paying User]] * Table1[[#This Row],[Non-Paying Users]]</f>
        <v>10</v>
      </c>
      <c r="Q1425">
        <f>IF(Table1[[#This Row],[Sales Month]]=MAX(Table1[Sales Month]),Table1[[#This Row],[Upsell $ Per Non-Paying User]]*Table1[[#This Row],[Non-Paying Users]],0)</f>
        <v>0</v>
      </c>
      <c r="R1425" t="str" cm="1">
        <f t="array" ref="R1425">_xlfn.IFS(Table1[[#This Row],[Current Upsell $]]=0," ",Table1[[#This Row],[Current Upsell $]]&gt;=400,"High",Table1[[#This Row],[Current Upsell $]]&gt;=100,"Medium",Table1[[#This Row],[Current Upsell $]]&lt;100,"Low")</f>
        <v xml:space="preserve"> </v>
      </c>
      <c r="S1425" t="str">
        <f>_xlfn.CONCAT(Table1[[#This Row],[Subscription Type]]," ",Table1[[#This Row],[Upsell Priorities ]], " ",TEXT(Table1[[#This Row],[Current Upsell $]],"$#,#"))</f>
        <v>Premium   $</v>
      </c>
      <c r="T1425">
        <f>COUNTIF(Table1[Sales Month],Table1[[#This Row],[Sales Month]])</f>
        <v>208</v>
      </c>
    </row>
    <row r="1426" spans="1:20" x14ac:dyDescent="0.2">
      <c r="A1426">
        <v>100144</v>
      </c>
      <c r="B1426" t="s">
        <v>0</v>
      </c>
      <c r="D1426" s="1"/>
      <c r="E1426" s="1"/>
      <c r="F1426">
        <v>1</v>
      </c>
      <c r="G1426">
        <v>2</v>
      </c>
      <c r="H1426" s="1">
        <v>44075</v>
      </c>
      <c r="I1426" s="1">
        <v>44378</v>
      </c>
      <c r="J1426">
        <v>10</v>
      </c>
      <c r="K1426">
        <v>0</v>
      </c>
      <c r="L1426" s="1">
        <v>44317</v>
      </c>
      <c r="M1426">
        <v>10</v>
      </c>
      <c r="N1426" s="8" cm="1">
        <f t="array" ref="N1426">_xlfn.SWITCH(Table1[[#This Row],[Subscription Type]],"Basic",10,"Premium",10,"Business",25,"Enterprise",27)</f>
        <v>10</v>
      </c>
      <c r="O1426" s="9">
        <f>IF(Table1[[#This Row],[Number of Users]]-Table1[[#This Row],[Licenses Bought]]&lt;0, 0, Table1[[#This Row],[Number of Users]]-Table1[[#This Row],[Licenses Bought]])</f>
        <v>1</v>
      </c>
      <c r="P1426" s="8">
        <f>Table1[[#This Row],[Upsell $ Per Non-Paying User]] * Table1[[#This Row],[Non-Paying Users]]</f>
        <v>10</v>
      </c>
      <c r="Q1426">
        <f>IF(Table1[[#This Row],[Sales Month]]=MAX(Table1[Sales Month]),Table1[[#This Row],[Upsell $ Per Non-Paying User]]*Table1[[#This Row],[Non-Paying Users]],0)</f>
        <v>0</v>
      </c>
      <c r="R1426" t="str" cm="1">
        <f t="array" ref="R1426">_xlfn.IFS(Table1[[#This Row],[Current Upsell $]]=0," ",Table1[[#This Row],[Current Upsell $]]&gt;=400,"High",Table1[[#This Row],[Current Upsell $]]&gt;=100,"Medium",Table1[[#This Row],[Current Upsell $]]&lt;100,"Low")</f>
        <v xml:space="preserve"> </v>
      </c>
      <c r="S1426" t="str">
        <f>_xlfn.CONCAT(Table1[[#This Row],[Subscription Type]]," ",Table1[[#This Row],[Upsell Priorities ]], " ",TEXT(Table1[[#This Row],[Current Upsell $]],"$#,#"))</f>
        <v>Premium   $</v>
      </c>
      <c r="T1426">
        <f>COUNTIF(Table1[Sales Month],Table1[[#This Row],[Sales Month]])</f>
        <v>249</v>
      </c>
    </row>
    <row r="1427" spans="1:20" x14ac:dyDescent="0.2">
      <c r="A1427">
        <v>100144</v>
      </c>
      <c r="B1427" t="s">
        <v>0</v>
      </c>
      <c r="D1427" s="1"/>
      <c r="E1427" s="1"/>
      <c r="F1427">
        <v>1</v>
      </c>
      <c r="G1427">
        <v>2</v>
      </c>
      <c r="H1427" s="1">
        <v>44075</v>
      </c>
      <c r="I1427" s="1">
        <v>44378</v>
      </c>
      <c r="J1427">
        <v>10</v>
      </c>
      <c r="K1427">
        <v>0</v>
      </c>
      <c r="L1427" s="1">
        <v>44348</v>
      </c>
      <c r="M1427">
        <v>10</v>
      </c>
      <c r="N1427" s="8" cm="1">
        <f t="array" ref="N1427">_xlfn.SWITCH(Table1[[#This Row],[Subscription Type]],"Basic",10,"Premium",10,"Business",25,"Enterprise",27)</f>
        <v>10</v>
      </c>
      <c r="O1427" s="9">
        <f>IF(Table1[[#This Row],[Number of Users]]-Table1[[#This Row],[Licenses Bought]]&lt;0, 0, Table1[[#This Row],[Number of Users]]-Table1[[#This Row],[Licenses Bought]])</f>
        <v>1</v>
      </c>
      <c r="P1427" s="8">
        <f>Table1[[#This Row],[Upsell $ Per Non-Paying User]] * Table1[[#This Row],[Non-Paying Users]]</f>
        <v>10</v>
      </c>
      <c r="Q1427">
        <f>IF(Table1[[#This Row],[Sales Month]]=MAX(Table1[Sales Month]),Table1[[#This Row],[Upsell $ Per Non-Paying User]]*Table1[[#This Row],[Non-Paying Users]],0)</f>
        <v>10</v>
      </c>
      <c r="R1427" t="str" cm="1">
        <f t="array" ref="R1427">_xlfn.IFS(Table1[[#This Row],[Current Upsell $]]=0," ",Table1[[#This Row],[Current Upsell $]]&gt;=400,"High",Table1[[#This Row],[Current Upsell $]]&gt;=100,"Medium",Table1[[#This Row],[Current Upsell $]]&lt;100,"Low")</f>
        <v>Low</v>
      </c>
      <c r="S1427" t="str">
        <f>_xlfn.CONCAT(Table1[[#This Row],[Subscription Type]]," ",Table1[[#This Row],[Upsell Priorities ]], " ",TEXT(Table1[[#This Row],[Current Upsell $]],"$#,#"))</f>
        <v>Premium Low $10</v>
      </c>
      <c r="T1427">
        <f>COUNTIF(Table1[Sales Month],Table1[[#This Row],[Sales Month]])</f>
        <v>307</v>
      </c>
    </row>
    <row r="1428" spans="1:20" x14ac:dyDescent="0.2">
      <c r="A1428">
        <v>100145</v>
      </c>
      <c r="B1428" t="s">
        <v>3</v>
      </c>
      <c r="D1428" s="1"/>
      <c r="E1428" s="1"/>
      <c r="F1428">
        <v>0</v>
      </c>
      <c r="G1428">
        <v>2</v>
      </c>
      <c r="H1428" s="1">
        <v>44075</v>
      </c>
      <c r="I1428" s="1">
        <v>44378</v>
      </c>
      <c r="J1428">
        <v>10</v>
      </c>
      <c r="K1428">
        <v>0</v>
      </c>
      <c r="L1428" s="1">
        <v>44075</v>
      </c>
      <c r="M1428">
        <v>0</v>
      </c>
      <c r="N1428" s="8" cm="1">
        <f t="array" ref="N1428">_xlfn.SWITCH(Table1[[#This Row],[Subscription Type]],"Basic",10,"Premium",10,"Business",25,"Enterprise",27)</f>
        <v>10</v>
      </c>
      <c r="O1428" s="9">
        <f>IF(Table1[[#This Row],[Number of Users]]-Table1[[#This Row],[Licenses Bought]]&lt;0, 0, Table1[[#This Row],[Number of Users]]-Table1[[#This Row],[Licenses Bought]])</f>
        <v>2</v>
      </c>
      <c r="P1428" s="8">
        <f>Table1[[#This Row],[Upsell $ Per Non-Paying User]] * Table1[[#This Row],[Non-Paying Users]]</f>
        <v>20</v>
      </c>
      <c r="Q1428">
        <f>IF(Table1[[#This Row],[Sales Month]]=MAX(Table1[Sales Month]),Table1[[#This Row],[Upsell $ Per Non-Paying User]]*Table1[[#This Row],[Non-Paying Users]],0)</f>
        <v>0</v>
      </c>
      <c r="R1428" t="str" cm="1">
        <f t="array" ref="R1428">_xlfn.IFS(Table1[[#This Row],[Current Upsell $]]=0," ",Table1[[#This Row],[Current Upsell $]]&gt;=400,"High",Table1[[#This Row],[Current Upsell $]]&gt;=100,"Medium",Table1[[#This Row],[Current Upsell $]]&lt;100,"Low")</f>
        <v xml:space="preserve"> </v>
      </c>
      <c r="S1428" t="str">
        <f>_xlfn.CONCAT(Table1[[#This Row],[Subscription Type]]," ",Table1[[#This Row],[Upsell Priorities ]], " ",TEXT(Table1[[#This Row],[Current Upsell $]],"$#,#"))</f>
        <v>Basic   $</v>
      </c>
      <c r="T1428">
        <f>COUNTIF(Table1[Sales Month],Table1[[#This Row],[Sales Month]])</f>
        <v>137</v>
      </c>
    </row>
    <row r="1429" spans="1:20" x14ac:dyDescent="0.2">
      <c r="A1429">
        <v>100145</v>
      </c>
      <c r="B1429" t="s">
        <v>0</v>
      </c>
      <c r="D1429" s="1"/>
      <c r="E1429" s="1"/>
      <c r="F1429">
        <v>1</v>
      </c>
      <c r="G1429">
        <v>2</v>
      </c>
      <c r="H1429" s="1">
        <v>44075</v>
      </c>
      <c r="I1429" s="1">
        <v>44378</v>
      </c>
      <c r="J1429">
        <v>10</v>
      </c>
      <c r="K1429">
        <v>0</v>
      </c>
      <c r="L1429" s="1">
        <v>44105</v>
      </c>
      <c r="M1429">
        <v>10</v>
      </c>
      <c r="N1429" s="8" cm="1">
        <f t="array" ref="N1429">_xlfn.SWITCH(Table1[[#This Row],[Subscription Type]],"Basic",10,"Premium",10,"Business",25,"Enterprise",27)</f>
        <v>10</v>
      </c>
      <c r="O1429" s="9">
        <f>IF(Table1[[#This Row],[Number of Users]]-Table1[[#This Row],[Licenses Bought]]&lt;0, 0, Table1[[#This Row],[Number of Users]]-Table1[[#This Row],[Licenses Bought]])</f>
        <v>1</v>
      </c>
      <c r="P1429" s="8">
        <f>Table1[[#This Row],[Upsell $ Per Non-Paying User]] * Table1[[#This Row],[Non-Paying Users]]</f>
        <v>10</v>
      </c>
      <c r="Q1429">
        <f>IF(Table1[[#This Row],[Sales Month]]=MAX(Table1[Sales Month]),Table1[[#This Row],[Upsell $ Per Non-Paying User]]*Table1[[#This Row],[Non-Paying Users]],0)</f>
        <v>0</v>
      </c>
      <c r="R1429" t="str" cm="1">
        <f t="array" ref="R1429">_xlfn.IFS(Table1[[#This Row],[Current Upsell $]]=0," ",Table1[[#This Row],[Current Upsell $]]&gt;=400,"High",Table1[[#This Row],[Current Upsell $]]&gt;=100,"Medium",Table1[[#This Row],[Current Upsell $]]&lt;100,"Low")</f>
        <v xml:space="preserve"> </v>
      </c>
      <c r="S1429" t="str">
        <f>_xlfn.CONCAT(Table1[[#This Row],[Subscription Type]]," ",Table1[[#This Row],[Upsell Priorities ]], " ",TEXT(Table1[[#This Row],[Current Upsell $]],"$#,#"))</f>
        <v>Premium   $</v>
      </c>
      <c r="T1429">
        <f>COUNTIF(Table1[Sales Month],Table1[[#This Row],[Sales Month]])</f>
        <v>147</v>
      </c>
    </row>
    <row r="1430" spans="1:20" x14ac:dyDescent="0.2">
      <c r="A1430">
        <v>100145</v>
      </c>
      <c r="B1430" t="s">
        <v>0</v>
      </c>
      <c r="D1430" s="1"/>
      <c r="E1430" s="1"/>
      <c r="F1430">
        <v>1</v>
      </c>
      <c r="G1430">
        <v>2</v>
      </c>
      <c r="H1430" s="1">
        <v>44075</v>
      </c>
      <c r="I1430" s="1">
        <v>44378</v>
      </c>
      <c r="J1430">
        <v>10</v>
      </c>
      <c r="K1430">
        <v>0</v>
      </c>
      <c r="L1430" s="1">
        <v>44136</v>
      </c>
      <c r="M1430">
        <v>10</v>
      </c>
      <c r="N1430" s="8" cm="1">
        <f t="array" ref="N1430">_xlfn.SWITCH(Table1[[#This Row],[Subscription Type]],"Basic",10,"Premium",10,"Business",25,"Enterprise",27)</f>
        <v>10</v>
      </c>
      <c r="O1430" s="9">
        <f>IF(Table1[[#This Row],[Number of Users]]-Table1[[#This Row],[Licenses Bought]]&lt;0, 0, Table1[[#This Row],[Number of Users]]-Table1[[#This Row],[Licenses Bought]])</f>
        <v>1</v>
      </c>
      <c r="P1430" s="8">
        <f>Table1[[#This Row],[Upsell $ Per Non-Paying User]] * Table1[[#This Row],[Non-Paying Users]]</f>
        <v>10</v>
      </c>
      <c r="Q1430">
        <f>IF(Table1[[#This Row],[Sales Month]]=MAX(Table1[Sales Month]),Table1[[#This Row],[Upsell $ Per Non-Paying User]]*Table1[[#This Row],[Non-Paying Users]],0)</f>
        <v>0</v>
      </c>
      <c r="R1430" t="str" cm="1">
        <f t="array" ref="R1430">_xlfn.IFS(Table1[[#This Row],[Current Upsell $]]=0," ",Table1[[#This Row],[Current Upsell $]]&gt;=400,"High",Table1[[#This Row],[Current Upsell $]]&gt;=100,"Medium",Table1[[#This Row],[Current Upsell $]]&lt;100,"Low")</f>
        <v xml:space="preserve"> </v>
      </c>
      <c r="S1430" t="str">
        <f>_xlfn.CONCAT(Table1[[#This Row],[Subscription Type]]," ",Table1[[#This Row],[Upsell Priorities ]], " ",TEXT(Table1[[#This Row],[Current Upsell $]],"$#,#"))</f>
        <v>Premium   $</v>
      </c>
      <c r="T1430">
        <f>COUNTIF(Table1[Sales Month],Table1[[#This Row],[Sales Month]])</f>
        <v>146</v>
      </c>
    </row>
    <row r="1431" spans="1:20" x14ac:dyDescent="0.2">
      <c r="A1431">
        <v>100145</v>
      </c>
      <c r="B1431" t="s">
        <v>0</v>
      </c>
      <c r="D1431" s="1"/>
      <c r="E1431" s="1"/>
      <c r="F1431">
        <v>1</v>
      </c>
      <c r="G1431">
        <v>2</v>
      </c>
      <c r="H1431" s="1">
        <v>44075</v>
      </c>
      <c r="I1431" s="1">
        <v>44378</v>
      </c>
      <c r="J1431">
        <v>10</v>
      </c>
      <c r="K1431">
        <v>0</v>
      </c>
      <c r="L1431" s="1">
        <v>44166</v>
      </c>
      <c r="M1431">
        <v>10</v>
      </c>
      <c r="N1431" s="8" cm="1">
        <f t="array" ref="N1431">_xlfn.SWITCH(Table1[[#This Row],[Subscription Type]],"Basic",10,"Premium",10,"Business",25,"Enterprise",27)</f>
        <v>10</v>
      </c>
      <c r="O1431" s="9">
        <f>IF(Table1[[#This Row],[Number of Users]]-Table1[[#This Row],[Licenses Bought]]&lt;0, 0, Table1[[#This Row],[Number of Users]]-Table1[[#This Row],[Licenses Bought]])</f>
        <v>1</v>
      </c>
      <c r="P1431" s="8">
        <f>Table1[[#This Row],[Upsell $ Per Non-Paying User]] * Table1[[#This Row],[Non-Paying Users]]</f>
        <v>10</v>
      </c>
      <c r="Q1431">
        <f>IF(Table1[[#This Row],[Sales Month]]=MAX(Table1[Sales Month]),Table1[[#This Row],[Upsell $ Per Non-Paying User]]*Table1[[#This Row],[Non-Paying Users]],0)</f>
        <v>0</v>
      </c>
      <c r="R1431" t="str" cm="1">
        <f t="array" ref="R1431">_xlfn.IFS(Table1[[#This Row],[Current Upsell $]]=0," ",Table1[[#This Row],[Current Upsell $]]&gt;=400,"High",Table1[[#This Row],[Current Upsell $]]&gt;=100,"Medium",Table1[[#This Row],[Current Upsell $]]&lt;100,"Low")</f>
        <v xml:space="preserve"> </v>
      </c>
      <c r="S1431" t="str">
        <f>_xlfn.CONCAT(Table1[[#This Row],[Subscription Type]]," ",Table1[[#This Row],[Upsell Priorities ]], " ",TEXT(Table1[[#This Row],[Current Upsell $]],"$#,#"))</f>
        <v>Premium   $</v>
      </c>
      <c r="T1431">
        <f>COUNTIF(Table1[Sales Month],Table1[[#This Row],[Sales Month]])</f>
        <v>153</v>
      </c>
    </row>
    <row r="1432" spans="1:20" x14ac:dyDescent="0.2">
      <c r="A1432">
        <v>100145</v>
      </c>
      <c r="B1432" t="s">
        <v>0</v>
      </c>
      <c r="D1432" s="1"/>
      <c r="E1432" s="1"/>
      <c r="F1432">
        <v>1</v>
      </c>
      <c r="G1432">
        <v>2</v>
      </c>
      <c r="H1432" s="1">
        <v>44075</v>
      </c>
      <c r="I1432" s="1">
        <v>44378</v>
      </c>
      <c r="J1432">
        <v>10</v>
      </c>
      <c r="K1432">
        <v>0</v>
      </c>
      <c r="L1432" s="1">
        <v>44197</v>
      </c>
      <c r="M1432">
        <v>10</v>
      </c>
      <c r="N1432" s="8" cm="1">
        <f t="array" ref="N1432">_xlfn.SWITCH(Table1[[#This Row],[Subscription Type]],"Basic",10,"Premium",10,"Business",25,"Enterprise",27)</f>
        <v>10</v>
      </c>
      <c r="O1432" s="9">
        <f>IF(Table1[[#This Row],[Number of Users]]-Table1[[#This Row],[Licenses Bought]]&lt;0, 0, Table1[[#This Row],[Number of Users]]-Table1[[#This Row],[Licenses Bought]])</f>
        <v>1</v>
      </c>
      <c r="P1432" s="8">
        <f>Table1[[#This Row],[Upsell $ Per Non-Paying User]] * Table1[[#This Row],[Non-Paying Users]]</f>
        <v>10</v>
      </c>
      <c r="Q1432">
        <f>IF(Table1[[#This Row],[Sales Month]]=MAX(Table1[Sales Month]),Table1[[#This Row],[Upsell $ Per Non-Paying User]]*Table1[[#This Row],[Non-Paying Users]],0)</f>
        <v>0</v>
      </c>
      <c r="R1432" t="str" cm="1">
        <f t="array" ref="R1432">_xlfn.IFS(Table1[[#This Row],[Current Upsell $]]=0," ",Table1[[#This Row],[Current Upsell $]]&gt;=400,"High",Table1[[#This Row],[Current Upsell $]]&gt;=100,"Medium",Table1[[#This Row],[Current Upsell $]]&lt;100,"Low")</f>
        <v xml:space="preserve"> </v>
      </c>
      <c r="S1432" t="str">
        <f>_xlfn.CONCAT(Table1[[#This Row],[Subscription Type]]," ",Table1[[#This Row],[Upsell Priorities ]], " ",TEXT(Table1[[#This Row],[Current Upsell $]],"$#,#"))</f>
        <v>Premium   $</v>
      </c>
      <c r="T1432">
        <f>COUNTIF(Table1[Sales Month],Table1[[#This Row],[Sales Month]])</f>
        <v>158</v>
      </c>
    </row>
    <row r="1433" spans="1:20" x14ac:dyDescent="0.2">
      <c r="A1433">
        <v>100145</v>
      </c>
      <c r="B1433" t="s">
        <v>0</v>
      </c>
      <c r="D1433" s="1"/>
      <c r="E1433" s="1"/>
      <c r="F1433">
        <v>1</v>
      </c>
      <c r="G1433">
        <v>2</v>
      </c>
      <c r="H1433" s="1">
        <v>44075</v>
      </c>
      <c r="I1433" s="1">
        <v>44378</v>
      </c>
      <c r="J1433">
        <v>10</v>
      </c>
      <c r="K1433">
        <v>0</v>
      </c>
      <c r="L1433" s="1">
        <v>44228</v>
      </c>
      <c r="M1433">
        <v>10</v>
      </c>
      <c r="N1433" s="8" cm="1">
        <f t="array" ref="N1433">_xlfn.SWITCH(Table1[[#This Row],[Subscription Type]],"Basic",10,"Premium",10,"Business",25,"Enterprise",27)</f>
        <v>10</v>
      </c>
      <c r="O1433" s="9">
        <f>IF(Table1[[#This Row],[Number of Users]]-Table1[[#This Row],[Licenses Bought]]&lt;0, 0, Table1[[#This Row],[Number of Users]]-Table1[[#This Row],[Licenses Bought]])</f>
        <v>1</v>
      </c>
      <c r="P1433" s="8">
        <f>Table1[[#This Row],[Upsell $ Per Non-Paying User]] * Table1[[#This Row],[Non-Paying Users]]</f>
        <v>10</v>
      </c>
      <c r="Q1433">
        <f>IF(Table1[[#This Row],[Sales Month]]=MAX(Table1[Sales Month]),Table1[[#This Row],[Upsell $ Per Non-Paying User]]*Table1[[#This Row],[Non-Paying Users]],0)</f>
        <v>0</v>
      </c>
      <c r="R1433" t="str" cm="1">
        <f t="array" ref="R1433">_xlfn.IFS(Table1[[#This Row],[Current Upsell $]]=0," ",Table1[[#This Row],[Current Upsell $]]&gt;=400,"High",Table1[[#This Row],[Current Upsell $]]&gt;=100,"Medium",Table1[[#This Row],[Current Upsell $]]&lt;100,"Low")</f>
        <v xml:space="preserve"> </v>
      </c>
      <c r="S1433" t="str">
        <f>_xlfn.CONCAT(Table1[[#This Row],[Subscription Type]]," ",Table1[[#This Row],[Upsell Priorities ]], " ",TEXT(Table1[[#This Row],[Current Upsell $]],"$#,#"))</f>
        <v>Premium   $</v>
      </c>
      <c r="T1433">
        <f>COUNTIF(Table1[Sales Month],Table1[[#This Row],[Sales Month]])</f>
        <v>175</v>
      </c>
    </row>
    <row r="1434" spans="1:20" x14ac:dyDescent="0.2">
      <c r="A1434">
        <v>100145</v>
      </c>
      <c r="B1434" t="s">
        <v>0</v>
      </c>
      <c r="D1434" s="1"/>
      <c r="E1434" s="1"/>
      <c r="F1434">
        <v>1</v>
      </c>
      <c r="G1434">
        <v>1</v>
      </c>
      <c r="H1434" s="1">
        <v>44075</v>
      </c>
      <c r="I1434" s="1">
        <v>44378</v>
      </c>
      <c r="J1434">
        <v>10</v>
      </c>
      <c r="K1434">
        <v>0</v>
      </c>
      <c r="L1434" s="1">
        <v>44256</v>
      </c>
      <c r="M1434">
        <v>10</v>
      </c>
      <c r="N1434" s="8" cm="1">
        <f t="array" ref="N1434">_xlfn.SWITCH(Table1[[#This Row],[Subscription Type]],"Basic",10,"Premium",10,"Business",25,"Enterprise",27)</f>
        <v>10</v>
      </c>
      <c r="O1434" s="9">
        <f>IF(Table1[[#This Row],[Number of Users]]-Table1[[#This Row],[Licenses Bought]]&lt;0, 0, Table1[[#This Row],[Number of Users]]-Table1[[#This Row],[Licenses Bought]])</f>
        <v>0</v>
      </c>
      <c r="P1434" s="8">
        <f>Table1[[#This Row],[Upsell $ Per Non-Paying User]] * Table1[[#This Row],[Non-Paying Users]]</f>
        <v>0</v>
      </c>
      <c r="Q1434">
        <f>IF(Table1[[#This Row],[Sales Month]]=MAX(Table1[Sales Month]),Table1[[#This Row],[Upsell $ Per Non-Paying User]]*Table1[[#This Row],[Non-Paying Users]],0)</f>
        <v>0</v>
      </c>
      <c r="R1434" t="str" cm="1">
        <f t="array" ref="R1434">_xlfn.IFS(Table1[[#This Row],[Current Upsell $]]=0," ",Table1[[#This Row],[Current Upsell $]]&gt;=400,"High",Table1[[#This Row],[Current Upsell $]]&gt;=100,"Medium",Table1[[#This Row],[Current Upsell $]]&lt;100,"Low")</f>
        <v xml:space="preserve"> </v>
      </c>
      <c r="S1434" t="str">
        <f>_xlfn.CONCAT(Table1[[#This Row],[Subscription Type]]," ",Table1[[#This Row],[Upsell Priorities ]], " ",TEXT(Table1[[#This Row],[Current Upsell $]],"$#,#"))</f>
        <v>Premium   $</v>
      </c>
      <c r="T1434">
        <f>COUNTIF(Table1[Sales Month],Table1[[#This Row],[Sales Month]])</f>
        <v>194</v>
      </c>
    </row>
    <row r="1435" spans="1:20" x14ac:dyDescent="0.2">
      <c r="A1435">
        <v>100145</v>
      </c>
      <c r="B1435" t="s">
        <v>0</v>
      </c>
      <c r="D1435" s="1"/>
      <c r="E1435" s="1"/>
      <c r="F1435">
        <v>1</v>
      </c>
      <c r="G1435">
        <v>2</v>
      </c>
      <c r="H1435" s="1">
        <v>44075</v>
      </c>
      <c r="I1435" s="1">
        <v>44378</v>
      </c>
      <c r="J1435">
        <v>10</v>
      </c>
      <c r="K1435">
        <v>0</v>
      </c>
      <c r="L1435" s="1">
        <v>44287</v>
      </c>
      <c r="M1435">
        <v>10</v>
      </c>
      <c r="N1435" s="8" cm="1">
        <f t="array" ref="N1435">_xlfn.SWITCH(Table1[[#This Row],[Subscription Type]],"Basic",10,"Premium",10,"Business",25,"Enterprise",27)</f>
        <v>10</v>
      </c>
      <c r="O1435" s="9">
        <f>IF(Table1[[#This Row],[Number of Users]]-Table1[[#This Row],[Licenses Bought]]&lt;0, 0, Table1[[#This Row],[Number of Users]]-Table1[[#This Row],[Licenses Bought]])</f>
        <v>1</v>
      </c>
      <c r="P1435" s="8">
        <f>Table1[[#This Row],[Upsell $ Per Non-Paying User]] * Table1[[#This Row],[Non-Paying Users]]</f>
        <v>10</v>
      </c>
      <c r="Q1435">
        <f>IF(Table1[[#This Row],[Sales Month]]=MAX(Table1[Sales Month]),Table1[[#This Row],[Upsell $ Per Non-Paying User]]*Table1[[#This Row],[Non-Paying Users]],0)</f>
        <v>0</v>
      </c>
      <c r="R1435" t="str" cm="1">
        <f t="array" ref="R1435">_xlfn.IFS(Table1[[#This Row],[Current Upsell $]]=0," ",Table1[[#This Row],[Current Upsell $]]&gt;=400,"High",Table1[[#This Row],[Current Upsell $]]&gt;=100,"Medium",Table1[[#This Row],[Current Upsell $]]&lt;100,"Low")</f>
        <v xml:space="preserve"> </v>
      </c>
      <c r="S1435" t="str">
        <f>_xlfn.CONCAT(Table1[[#This Row],[Subscription Type]]," ",Table1[[#This Row],[Upsell Priorities ]], " ",TEXT(Table1[[#This Row],[Current Upsell $]],"$#,#"))</f>
        <v>Premium   $</v>
      </c>
      <c r="T1435">
        <f>COUNTIF(Table1[Sales Month],Table1[[#This Row],[Sales Month]])</f>
        <v>208</v>
      </c>
    </row>
    <row r="1436" spans="1:20" x14ac:dyDescent="0.2">
      <c r="A1436">
        <v>100145</v>
      </c>
      <c r="B1436" t="s">
        <v>0</v>
      </c>
      <c r="D1436" s="1"/>
      <c r="E1436" s="1"/>
      <c r="F1436">
        <v>1</v>
      </c>
      <c r="G1436">
        <v>2</v>
      </c>
      <c r="H1436" s="1">
        <v>44075</v>
      </c>
      <c r="I1436" s="1">
        <v>44378</v>
      </c>
      <c r="J1436">
        <v>10</v>
      </c>
      <c r="K1436">
        <v>0</v>
      </c>
      <c r="L1436" s="1">
        <v>44317</v>
      </c>
      <c r="M1436">
        <v>10</v>
      </c>
      <c r="N1436" s="8" cm="1">
        <f t="array" ref="N1436">_xlfn.SWITCH(Table1[[#This Row],[Subscription Type]],"Basic",10,"Premium",10,"Business",25,"Enterprise",27)</f>
        <v>10</v>
      </c>
      <c r="O1436" s="9">
        <f>IF(Table1[[#This Row],[Number of Users]]-Table1[[#This Row],[Licenses Bought]]&lt;0, 0, Table1[[#This Row],[Number of Users]]-Table1[[#This Row],[Licenses Bought]])</f>
        <v>1</v>
      </c>
      <c r="P1436" s="8">
        <f>Table1[[#This Row],[Upsell $ Per Non-Paying User]] * Table1[[#This Row],[Non-Paying Users]]</f>
        <v>10</v>
      </c>
      <c r="Q1436">
        <f>IF(Table1[[#This Row],[Sales Month]]=MAX(Table1[Sales Month]),Table1[[#This Row],[Upsell $ Per Non-Paying User]]*Table1[[#This Row],[Non-Paying Users]],0)</f>
        <v>0</v>
      </c>
      <c r="R1436" t="str" cm="1">
        <f t="array" ref="R1436">_xlfn.IFS(Table1[[#This Row],[Current Upsell $]]=0," ",Table1[[#This Row],[Current Upsell $]]&gt;=400,"High",Table1[[#This Row],[Current Upsell $]]&gt;=100,"Medium",Table1[[#This Row],[Current Upsell $]]&lt;100,"Low")</f>
        <v xml:space="preserve"> </v>
      </c>
      <c r="S1436" t="str">
        <f>_xlfn.CONCAT(Table1[[#This Row],[Subscription Type]]," ",Table1[[#This Row],[Upsell Priorities ]], " ",TEXT(Table1[[#This Row],[Current Upsell $]],"$#,#"))</f>
        <v>Premium   $</v>
      </c>
      <c r="T1436">
        <f>COUNTIF(Table1[Sales Month],Table1[[#This Row],[Sales Month]])</f>
        <v>249</v>
      </c>
    </row>
    <row r="1437" spans="1:20" x14ac:dyDescent="0.2">
      <c r="A1437">
        <v>100145</v>
      </c>
      <c r="B1437" t="s">
        <v>0</v>
      </c>
      <c r="D1437" s="1"/>
      <c r="E1437" s="1"/>
      <c r="F1437">
        <v>1</v>
      </c>
      <c r="G1437">
        <v>2</v>
      </c>
      <c r="H1437" s="1">
        <v>44075</v>
      </c>
      <c r="I1437" s="1">
        <v>44378</v>
      </c>
      <c r="J1437">
        <v>10</v>
      </c>
      <c r="K1437">
        <v>0</v>
      </c>
      <c r="L1437" s="1">
        <v>44348</v>
      </c>
      <c r="M1437">
        <v>10</v>
      </c>
      <c r="N1437" s="8" cm="1">
        <f t="array" ref="N1437">_xlfn.SWITCH(Table1[[#This Row],[Subscription Type]],"Basic",10,"Premium",10,"Business",25,"Enterprise",27)</f>
        <v>10</v>
      </c>
      <c r="O1437" s="9">
        <f>IF(Table1[[#This Row],[Number of Users]]-Table1[[#This Row],[Licenses Bought]]&lt;0, 0, Table1[[#This Row],[Number of Users]]-Table1[[#This Row],[Licenses Bought]])</f>
        <v>1</v>
      </c>
      <c r="P1437" s="8">
        <f>Table1[[#This Row],[Upsell $ Per Non-Paying User]] * Table1[[#This Row],[Non-Paying Users]]</f>
        <v>10</v>
      </c>
      <c r="Q1437">
        <f>IF(Table1[[#This Row],[Sales Month]]=MAX(Table1[Sales Month]),Table1[[#This Row],[Upsell $ Per Non-Paying User]]*Table1[[#This Row],[Non-Paying Users]],0)</f>
        <v>10</v>
      </c>
      <c r="R1437" t="str" cm="1">
        <f t="array" ref="R1437">_xlfn.IFS(Table1[[#This Row],[Current Upsell $]]=0," ",Table1[[#This Row],[Current Upsell $]]&gt;=400,"High",Table1[[#This Row],[Current Upsell $]]&gt;=100,"Medium",Table1[[#This Row],[Current Upsell $]]&lt;100,"Low")</f>
        <v>Low</v>
      </c>
      <c r="S1437" t="str">
        <f>_xlfn.CONCAT(Table1[[#This Row],[Subscription Type]]," ",Table1[[#This Row],[Upsell Priorities ]], " ",TEXT(Table1[[#This Row],[Current Upsell $]],"$#,#"))</f>
        <v>Premium Low $10</v>
      </c>
      <c r="T1437">
        <f>COUNTIF(Table1[Sales Month],Table1[[#This Row],[Sales Month]])</f>
        <v>307</v>
      </c>
    </row>
    <row r="1438" spans="1:20" x14ac:dyDescent="0.2">
      <c r="A1438">
        <v>100146</v>
      </c>
      <c r="B1438" t="s">
        <v>3</v>
      </c>
      <c r="D1438" s="1"/>
      <c r="E1438" s="1"/>
      <c r="F1438">
        <v>0</v>
      </c>
      <c r="G1438">
        <v>38</v>
      </c>
      <c r="H1438" s="1">
        <v>44105</v>
      </c>
      <c r="I1438" s="1">
        <v>44378</v>
      </c>
      <c r="J1438">
        <v>9</v>
      </c>
      <c r="K1438">
        <v>0</v>
      </c>
      <c r="L1438" s="1">
        <v>44105</v>
      </c>
      <c r="M1438">
        <v>0</v>
      </c>
      <c r="N1438" s="8" cm="1">
        <f t="array" ref="N1438">_xlfn.SWITCH(Table1[[#This Row],[Subscription Type]],"Basic",10,"Premium",10,"Business",25,"Enterprise",27)</f>
        <v>10</v>
      </c>
      <c r="O1438" s="9">
        <f>IF(Table1[[#This Row],[Number of Users]]-Table1[[#This Row],[Licenses Bought]]&lt;0, 0, Table1[[#This Row],[Number of Users]]-Table1[[#This Row],[Licenses Bought]])</f>
        <v>38</v>
      </c>
      <c r="P1438" s="8">
        <f>Table1[[#This Row],[Upsell $ Per Non-Paying User]] * Table1[[#This Row],[Non-Paying Users]]</f>
        <v>380</v>
      </c>
      <c r="Q1438">
        <f>IF(Table1[[#This Row],[Sales Month]]=MAX(Table1[Sales Month]),Table1[[#This Row],[Upsell $ Per Non-Paying User]]*Table1[[#This Row],[Non-Paying Users]],0)</f>
        <v>0</v>
      </c>
      <c r="R1438" t="str" cm="1">
        <f t="array" ref="R1438">_xlfn.IFS(Table1[[#This Row],[Current Upsell $]]=0," ",Table1[[#This Row],[Current Upsell $]]&gt;=400,"High",Table1[[#This Row],[Current Upsell $]]&gt;=100,"Medium",Table1[[#This Row],[Current Upsell $]]&lt;100,"Low")</f>
        <v xml:space="preserve"> </v>
      </c>
      <c r="S1438" t="str">
        <f>_xlfn.CONCAT(Table1[[#This Row],[Subscription Type]]," ",Table1[[#This Row],[Upsell Priorities ]], " ",TEXT(Table1[[#This Row],[Current Upsell $]],"$#,#"))</f>
        <v>Basic   $</v>
      </c>
      <c r="T1438">
        <f>COUNTIF(Table1[Sales Month],Table1[[#This Row],[Sales Month]])</f>
        <v>147</v>
      </c>
    </row>
    <row r="1439" spans="1:20" x14ac:dyDescent="0.2">
      <c r="A1439">
        <v>100146</v>
      </c>
      <c r="B1439" t="s">
        <v>0</v>
      </c>
      <c r="D1439" s="1"/>
      <c r="E1439" s="1"/>
      <c r="F1439">
        <v>41</v>
      </c>
      <c r="G1439">
        <v>39</v>
      </c>
      <c r="H1439" s="1">
        <v>44105</v>
      </c>
      <c r="I1439" s="1">
        <v>44378</v>
      </c>
      <c r="J1439">
        <v>9</v>
      </c>
      <c r="K1439">
        <v>0</v>
      </c>
      <c r="L1439" s="1">
        <v>44136</v>
      </c>
      <c r="M1439">
        <v>410</v>
      </c>
      <c r="N1439" s="8" cm="1">
        <f t="array" ref="N1439">_xlfn.SWITCH(Table1[[#This Row],[Subscription Type]],"Basic",10,"Premium",10,"Business",25,"Enterprise",27)</f>
        <v>10</v>
      </c>
      <c r="O1439" s="9">
        <f>IF(Table1[[#This Row],[Number of Users]]-Table1[[#This Row],[Licenses Bought]]&lt;0, 0, Table1[[#This Row],[Number of Users]]-Table1[[#This Row],[Licenses Bought]])</f>
        <v>0</v>
      </c>
      <c r="P1439" s="8">
        <f>Table1[[#This Row],[Upsell $ Per Non-Paying User]] * Table1[[#This Row],[Non-Paying Users]]</f>
        <v>0</v>
      </c>
      <c r="Q1439">
        <f>IF(Table1[[#This Row],[Sales Month]]=MAX(Table1[Sales Month]),Table1[[#This Row],[Upsell $ Per Non-Paying User]]*Table1[[#This Row],[Non-Paying Users]],0)</f>
        <v>0</v>
      </c>
      <c r="R1439" t="str" cm="1">
        <f t="array" ref="R1439">_xlfn.IFS(Table1[[#This Row],[Current Upsell $]]=0," ",Table1[[#This Row],[Current Upsell $]]&gt;=400,"High",Table1[[#This Row],[Current Upsell $]]&gt;=100,"Medium",Table1[[#This Row],[Current Upsell $]]&lt;100,"Low")</f>
        <v xml:space="preserve"> </v>
      </c>
      <c r="S1439" t="str">
        <f>_xlfn.CONCAT(Table1[[#This Row],[Subscription Type]]," ",Table1[[#This Row],[Upsell Priorities ]], " ",TEXT(Table1[[#This Row],[Current Upsell $]],"$#,#"))</f>
        <v>Premium   $</v>
      </c>
      <c r="T1439">
        <f>COUNTIF(Table1[Sales Month],Table1[[#This Row],[Sales Month]])</f>
        <v>146</v>
      </c>
    </row>
    <row r="1440" spans="1:20" x14ac:dyDescent="0.2">
      <c r="A1440">
        <v>100146</v>
      </c>
      <c r="B1440" t="s">
        <v>0</v>
      </c>
      <c r="D1440" s="1"/>
      <c r="E1440" s="1"/>
      <c r="F1440">
        <v>52</v>
      </c>
      <c r="G1440">
        <v>48</v>
      </c>
      <c r="H1440" s="1">
        <v>44105</v>
      </c>
      <c r="I1440" s="1">
        <v>44378</v>
      </c>
      <c r="J1440">
        <v>9</v>
      </c>
      <c r="K1440">
        <v>0</v>
      </c>
      <c r="L1440" s="1">
        <v>44166</v>
      </c>
      <c r="M1440">
        <v>520</v>
      </c>
      <c r="N1440" s="8" cm="1">
        <f t="array" ref="N1440">_xlfn.SWITCH(Table1[[#This Row],[Subscription Type]],"Basic",10,"Premium",10,"Business",25,"Enterprise",27)</f>
        <v>10</v>
      </c>
      <c r="O1440" s="9">
        <f>IF(Table1[[#This Row],[Number of Users]]-Table1[[#This Row],[Licenses Bought]]&lt;0, 0, Table1[[#This Row],[Number of Users]]-Table1[[#This Row],[Licenses Bought]])</f>
        <v>0</v>
      </c>
      <c r="P1440" s="8">
        <f>Table1[[#This Row],[Upsell $ Per Non-Paying User]] * Table1[[#This Row],[Non-Paying Users]]</f>
        <v>0</v>
      </c>
      <c r="Q1440">
        <f>IF(Table1[[#This Row],[Sales Month]]=MAX(Table1[Sales Month]),Table1[[#This Row],[Upsell $ Per Non-Paying User]]*Table1[[#This Row],[Non-Paying Users]],0)</f>
        <v>0</v>
      </c>
      <c r="R1440" t="str" cm="1">
        <f t="array" ref="R1440">_xlfn.IFS(Table1[[#This Row],[Current Upsell $]]=0," ",Table1[[#This Row],[Current Upsell $]]&gt;=400,"High",Table1[[#This Row],[Current Upsell $]]&gt;=100,"Medium",Table1[[#This Row],[Current Upsell $]]&lt;100,"Low")</f>
        <v xml:space="preserve"> </v>
      </c>
      <c r="S1440" t="str">
        <f>_xlfn.CONCAT(Table1[[#This Row],[Subscription Type]]," ",Table1[[#This Row],[Upsell Priorities ]], " ",TEXT(Table1[[#This Row],[Current Upsell $]],"$#,#"))</f>
        <v>Premium   $</v>
      </c>
      <c r="T1440">
        <f>COUNTIF(Table1[Sales Month],Table1[[#This Row],[Sales Month]])</f>
        <v>153</v>
      </c>
    </row>
    <row r="1441" spans="1:20" x14ac:dyDescent="0.2">
      <c r="A1441">
        <v>100146</v>
      </c>
      <c r="B1441" t="s">
        <v>0</v>
      </c>
      <c r="D1441" s="1"/>
      <c r="E1441" s="1"/>
      <c r="F1441">
        <v>41</v>
      </c>
      <c r="G1441">
        <v>60</v>
      </c>
      <c r="H1441" s="1">
        <v>44105</v>
      </c>
      <c r="I1441" s="1">
        <v>44378</v>
      </c>
      <c r="J1441">
        <v>9</v>
      </c>
      <c r="K1441">
        <v>0</v>
      </c>
      <c r="L1441" s="1">
        <v>44197</v>
      </c>
      <c r="M1441">
        <v>410</v>
      </c>
      <c r="N1441" s="8" cm="1">
        <f t="array" ref="N1441">_xlfn.SWITCH(Table1[[#This Row],[Subscription Type]],"Basic",10,"Premium",10,"Business",25,"Enterprise",27)</f>
        <v>10</v>
      </c>
      <c r="O1441" s="9">
        <f>IF(Table1[[#This Row],[Number of Users]]-Table1[[#This Row],[Licenses Bought]]&lt;0, 0, Table1[[#This Row],[Number of Users]]-Table1[[#This Row],[Licenses Bought]])</f>
        <v>19</v>
      </c>
      <c r="P1441" s="8">
        <f>Table1[[#This Row],[Upsell $ Per Non-Paying User]] * Table1[[#This Row],[Non-Paying Users]]</f>
        <v>190</v>
      </c>
      <c r="Q1441">
        <f>IF(Table1[[#This Row],[Sales Month]]=MAX(Table1[Sales Month]),Table1[[#This Row],[Upsell $ Per Non-Paying User]]*Table1[[#This Row],[Non-Paying Users]],0)</f>
        <v>0</v>
      </c>
      <c r="R1441" t="str" cm="1">
        <f t="array" ref="R1441">_xlfn.IFS(Table1[[#This Row],[Current Upsell $]]=0," ",Table1[[#This Row],[Current Upsell $]]&gt;=400,"High",Table1[[#This Row],[Current Upsell $]]&gt;=100,"Medium",Table1[[#This Row],[Current Upsell $]]&lt;100,"Low")</f>
        <v xml:space="preserve"> </v>
      </c>
      <c r="S1441" t="str">
        <f>_xlfn.CONCAT(Table1[[#This Row],[Subscription Type]]," ",Table1[[#This Row],[Upsell Priorities ]], " ",TEXT(Table1[[#This Row],[Current Upsell $]],"$#,#"))</f>
        <v>Premium   $</v>
      </c>
      <c r="T1441">
        <f>COUNTIF(Table1[Sales Month],Table1[[#This Row],[Sales Month]])</f>
        <v>158</v>
      </c>
    </row>
    <row r="1442" spans="1:20" x14ac:dyDescent="0.2">
      <c r="A1442">
        <v>100146</v>
      </c>
      <c r="B1442" t="s">
        <v>0</v>
      </c>
      <c r="D1442" s="1"/>
      <c r="E1442" s="1"/>
      <c r="F1442">
        <v>52</v>
      </c>
      <c r="G1442">
        <v>64</v>
      </c>
      <c r="H1442" s="1">
        <v>44105</v>
      </c>
      <c r="I1442" s="1">
        <v>44378</v>
      </c>
      <c r="J1442">
        <v>9</v>
      </c>
      <c r="K1442">
        <v>0</v>
      </c>
      <c r="L1442" s="1">
        <v>44228</v>
      </c>
      <c r="M1442">
        <v>520</v>
      </c>
      <c r="N1442" s="8" cm="1">
        <f t="array" ref="N1442">_xlfn.SWITCH(Table1[[#This Row],[Subscription Type]],"Basic",10,"Premium",10,"Business",25,"Enterprise",27)</f>
        <v>10</v>
      </c>
      <c r="O1442" s="9">
        <f>IF(Table1[[#This Row],[Number of Users]]-Table1[[#This Row],[Licenses Bought]]&lt;0, 0, Table1[[#This Row],[Number of Users]]-Table1[[#This Row],[Licenses Bought]])</f>
        <v>12</v>
      </c>
      <c r="P1442" s="8">
        <f>Table1[[#This Row],[Upsell $ Per Non-Paying User]] * Table1[[#This Row],[Non-Paying Users]]</f>
        <v>120</v>
      </c>
      <c r="Q1442">
        <f>IF(Table1[[#This Row],[Sales Month]]=MAX(Table1[Sales Month]),Table1[[#This Row],[Upsell $ Per Non-Paying User]]*Table1[[#This Row],[Non-Paying Users]],0)</f>
        <v>0</v>
      </c>
      <c r="R1442" t="str" cm="1">
        <f t="array" ref="R1442">_xlfn.IFS(Table1[[#This Row],[Current Upsell $]]=0," ",Table1[[#This Row],[Current Upsell $]]&gt;=400,"High",Table1[[#This Row],[Current Upsell $]]&gt;=100,"Medium",Table1[[#This Row],[Current Upsell $]]&lt;100,"Low")</f>
        <v xml:space="preserve"> </v>
      </c>
      <c r="S1442" t="str">
        <f>_xlfn.CONCAT(Table1[[#This Row],[Subscription Type]]," ",Table1[[#This Row],[Upsell Priorities ]], " ",TEXT(Table1[[#This Row],[Current Upsell $]],"$#,#"))</f>
        <v>Premium   $</v>
      </c>
      <c r="T1442">
        <f>COUNTIF(Table1[Sales Month],Table1[[#This Row],[Sales Month]])</f>
        <v>175</v>
      </c>
    </row>
    <row r="1443" spans="1:20" x14ac:dyDescent="0.2">
      <c r="A1443">
        <v>100146</v>
      </c>
      <c r="B1443" t="s">
        <v>0</v>
      </c>
      <c r="D1443" s="1"/>
      <c r="E1443" s="1"/>
      <c r="F1443">
        <v>52</v>
      </c>
      <c r="G1443">
        <v>59</v>
      </c>
      <c r="H1443" s="1">
        <v>44105</v>
      </c>
      <c r="I1443" s="1">
        <v>44378</v>
      </c>
      <c r="J1443">
        <v>9</v>
      </c>
      <c r="K1443">
        <v>0</v>
      </c>
      <c r="L1443" s="1">
        <v>44256</v>
      </c>
      <c r="M1443">
        <v>520</v>
      </c>
      <c r="N1443" s="8" cm="1">
        <f t="array" ref="N1443">_xlfn.SWITCH(Table1[[#This Row],[Subscription Type]],"Basic",10,"Premium",10,"Business",25,"Enterprise",27)</f>
        <v>10</v>
      </c>
      <c r="O1443" s="9">
        <f>IF(Table1[[#This Row],[Number of Users]]-Table1[[#This Row],[Licenses Bought]]&lt;0, 0, Table1[[#This Row],[Number of Users]]-Table1[[#This Row],[Licenses Bought]])</f>
        <v>7</v>
      </c>
      <c r="P1443" s="8">
        <f>Table1[[#This Row],[Upsell $ Per Non-Paying User]] * Table1[[#This Row],[Non-Paying Users]]</f>
        <v>70</v>
      </c>
      <c r="Q1443">
        <f>IF(Table1[[#This Row],[Sales Month]]=MAX(Table1[Sales Month]),Table1[[#This Row],[Upsell $ Per Non-Paying User]]*Table1[[#This Row],[Non-Paying Users]],0)</f>
        <v>0</v>
      </c>
      <c r="R1443" t="str" cm="1">
        <f t="array" ref="R1443">_xlfn.IFS(Table1[[#This Row],[Current Upsell $]]=0," ",Table1[[#This Row],[Current Upsell $]]&gt;=400,"High",Table1[[#This Row],[Current Upsell $]]&gt;=100,"Medium",Table1[[#This Row],[Current Upsell $]]&lt;100,"Low")</f>
        <v xml:space="preserve"> </v>
      </c>
      <c r="S1443" t="str">
        <f>_xlfn.CONCAT(Table1[[#This Row],[Subscription Type]]," ",Table1[[#This Row],[Upsell Priorities ]], " ",TEXT(Table1[[#This Row],[Current Upsell $]],"$#,#"))</f>
        <v>Premium   $</v>
      </c>
      <c r="T1443">
        <f>COUNTIF(Table1[Sales Month],Table1[[#This Row],[Sales Month]])</f>
        <v>194</v>
      </c>
    </row>
    <row r="1444" spans="1:20" x14ac:dyDescent="0.2">
      <c r="A1444">
        <v>100146</v>
      </c>
      <c r="B1444" t="s">
        <v>0</v>
      </c>
      <c r="D1444" s="1"/>
      <c r="E1444" s="1"/>
      <c r="F1444">
        <v>52</v>
      </c>
      <c r="G1444">
        <v>56</v>
      </c>
      <c r="H1444" s="1">
        <v>44105</v>
      </c>
      <c r="I1444" s="1">
        <v>44378</v>
      </c>
      <c r="J1444">
        <v>9</v>
      </c>
      <c r="K1444">
        <v>0</v>
      </c>
      <c r="L1444" s="1">
        <v>44287</v>
      </c>
      <c r="M1444">
        <v>520</v>
      </c>
      <c r="N1444" s="8" cm="1">
        <f t="array" ref="N1444">_xlfn.SWITCH(Table1[[#This Row],[Subscription Type]],"Basic",10,"Premium",10,"Business",25,"Enterprise",27)</f>
        <v>10</v>
      </c>
      <c r="O1444" s="9">
        <f>IF(Table1[[#This Row],[Number of Users]]-Table1[[#This Row],[Licenses Bought]]&lt;0, 0, Table1[[#This Row],[Number of Users]]-Table1[[#This Row],[Licenses Bought]])</f>
        <v>4</v>
      </c>
      <c r="P1444" s="8">
        <f>Table1[[#This Row],[Upsell $ Per Non-Paying User]] * Table1[[#This Row],[Non-Paying Users]]</f>
        <v>40</v>
      </c>
      <c r="Q1444">
        <f>IF(Table1[[#This Row],[Sales Month]]=MAX(Table1[Sales Month]),Table1[[#This Row],[Upsell $ Per Non-Paying User]]*Table1[[#This Row],[Non-Paying Users]],0)</f>
        <v>0</v>
      </c>
      <c r="R1444" t="str" cm="1">
        <f t="array" ref="R1444">_xlfn.IFS(Table1[[#This Row],[Current Upsell $]]=0," ",Table1[[#This Row],[Current Upsell $]]&gt;=400,"High",Table1[[#This Row],[Current Upsell $]]&gt;=100,"Medium",Table1[[#This Row],[Current Upsell $]]&lt;100,"Low")</f>
        <v xml:space="preserve"> </v>
      </c>
      <c r="S1444" t="str">
        <f>_xlfn.CONCAT(Table1[[#This Row],[Subscription Type]]," ",Table1[[#This Row],[Upsell Priorities ]], " ",TEXT(Table1[[#This Row],[Current Upsell $]],"$#,#"))</f>
        <v>Premium   $</v>
      </c>
      <c r="T1444">
        <f>COUNTIF(Table1[Sales Month],Table1[[#This Row],[Sales Month]])</f>
        <v>208</v>
      </c>
    </row>
    <row r="1445" spans="1:20" x14ac:dyDescent="0.2">
      <c r="A1445">
        <v>100146</v>
      </c>
      <c r="B1445" t="s">
        <v>0</v>
      </c>
      <c r="D1445" s="1"/>
      <c r="E1445" s="1"/>
      <c r="F1445">
        <v>52</v>
      </c>
      <c r="G1445">
        <v>52</v>
      </c>
      <c r="H1445" s="1">
        <v>44105</v>
      </c>
      <c r="I1445" s="1">
        <v>44378</v>
      </c>
      <c r="J1445">
        <v>9</v>
      </c>
      <c r="K1445">
        <v>0</v>
      </c>
      <c r="L1445" s="1">
        <v>44317</v>
      </c>
      <c r="M1445">
        <v>520</v>
      </c>
      <c r="N1445" s="8" cm="1">
        <f t="array" ref="N1445">_xlfn.SWITCH(Table1[[#This Row],[Subscription Type]],"Basic",10,"Premium",10,"Business",25,"Enterprise",27)</f>
        <v>10</v>
      </c>
      <c r="O1445" s="9">
        <f>IF(Table1[[#This Row],[Number of Users]]-Table1[[#This Row],[Licenses Bought]]&lt;0, 0, Table1[[#This Row],[Number of Users]]-Table1[[#This Row],[Licenses Bought]])</f>
        <v>0</v>
      </c>
      <c r="P1445" s="8">
        <f>Table1[[#This Row],[Upsell $ Per Non-Paying User]] * Table1[[#This Row],[Non-Paying Users]]</f>
        <v>0</v>
      </c>
      <c r="Q1445">
        <f>IF(Table1[[#This Row],[Sales Month]]=MAX(Table1[Sales Month]),Table1[[#This Row],[Upsell $ Per Non-Paying User]]*Table1[[#This Row],[Non-Paying Users]],0)</f>
        <v>0</v>
      </c>
      <c r="R1445" t="str" cm="1">
        <f t="array" ref="R1445">_xlfn.IFS(Table1[[#This Row],[Current Upsell $]]=0," ",Table1[[#This Row],[Current Upsell $]]&gt;=400,"High",Table1[[#This Row],[Current Upsell $]]&gt;=100,"Medium",Table1[[#This Row],[Current Upsell $]]&lt;100,"Low")</f>
        <v xml:space="preserve"> </v>
      </c>
      <c r="S1445" t="str">
        <f>_xlfn.CONCAT(Table1[[#This Row],[Subscription Type]]," ",Table1[[#This Row],[Upsell Priorities ]], " ",TEXT(Table1[[#This Row],[Current Upsell $]],"$#,#"))</f>
        <v>Premium   $</v>
      </c>
      <c r="T1445">
        <f>COUNTIF(Table1[Sales Month],Table1[[#This Row],[Sales Month]])</f>
        <v>249</v>
      </c>
    </row>
    <row r="1446" spans="1:20" x14ac:dyDescent="0.2">
      <c r="A1446">
        <v>100146</v>
      </c>
      <c r="B1446" t="s">
        <v>0</v>
      </c>
      <c r="D1446" s="1"/>
      <c r="E1446" s="1"/>
      <c r="F1446">
        <v>52</v>
      </c>
      <c r="G1446">
        <v>62</v>
      </c>
      <c r="H1446" s="1">
        <v>44105</v>
      </c>
      <c r="I1446" s="1">
        <v>44378</v>
      </c>
      <c r="J1446">
        <v>9</v>
      </c>
      <c r="K1446">
        <v>0</v>
      </c>
      <c r="L1446" s="1">
        <v>44348</v>
      </c>
      <c r="M1446">
        <v>520</v>
      </c>
      <c r="N1446" s="8" cm="1">
        <f t="array" ref="N1446">_xlfn.SWITCH(Table1[[#This Row],[Subscription Type]],"Basic",10,"Premium",10,"Business",25,"Enterprise",27)</f>
        <v>10</v>
      </c>
      <c r="O1446" s="9">
        <f>IF(Table1[[#This Row],[Number of Users]]-Table1[[#This Row],[Licenses Bought]]&lt;0, 0, Table1[[#This Row],[Number of Users]]-Table1[[#This Row],[Licenses Bought]])</f>
        <v>10</v>
      </c>
      <c r="P1446" s="8">
        <f>Table1[[#This Row],[Upsell $ Per Non-Paying User]] * Table1[[#This Row],[Non-Paying Users]]</f>
        <v>100</v>
      </c>
      <c r="Q1446">
        <f>IF(Table1[[#This Row],[Sales Month]]=MAX(Table1[Sales Month]),Table1[[#This Row],[Upsell $ Per Non-Paying User]]*Table1[[#This Row],[Non-Paying Users]],0)</f>
        <v>100</v>
      </c>
      <c r="R1446" t="str" cm="1">
        <f t="array" ref="R1446">_xlfn.IFS(Table1[[#This Row],[Current Upsell $]]=0," ",Table1[[#This Row],[Current Upsell $]]&gt;=400,"High",Table1[[#This Row],[Current Upsell $]]&gt;=100,"Medium",Table1[[#This Row],[Current Upsell $]]&lt;100,"Low")</f>
        <v>Medium</v>
      </c>
      <c r="S1446" t="str">
        <f>_xlfn.CONCAT(Table1[[#This Row],[Subscription Type]]," ",Table1[[#This Row],[Upsell Priorities ]], " ",TEXT(Table1[[#This Row],[Current Upsell $]],"$#,#"))</f>
        <v>Premium Medium $100</v>
      </c>
      <c r="T1446">
        <f>COUNTIF(Table1[Sales Month],Table1[[#This Row],[Sales Month]])</f>
        <v>307</v>
      </c>
    </row>
    <row r="1447" spans="1:20" x14ac:dyDescent="0.2">
      <c r="A1447">
        <v>100147</v>
      </c>
      <c r="B1447" t="s">
        <v>3</v>
      </c>
      <c r="D1447" s="1"/>
      <c r="E1447" s="1"/>
      <c r="F1447">
        <v>0</v>
      </c>
      <c r="G1447">
        <v>67</v>
      </c>
      <c r="H1447" s="1">
        <v>44105</v>
      </c>
      <c r="I1447" s="1">
        <v>44378</v>
      </c>
      <c r="J1447">
        <v>9</v>
      </c>
      <c r="K1447">
        <v>0</v>
      </c>
      <c r="L1447" s="1">
        <v>44105</v>
      </c>
      <c r="M1447">
        <v>0</v>
      </c>
      <c r="N1447" s="8" cm="1">
        <f t="array" ref="N1447">_xlfn.SWITCH(Table1[[#This Row],[Subscription Type]],"Basic",10,"Premium",10,"Business",25,"Enterprise",27)</f>
        <v>10</v>
      </c>
      <c r="O1447" s="9">
        <f>IF(Table1[[#This Row],[Number of Users]]-Table1[[#This Row],[Licenses Bought]]&lt;0, 0, Table1[[#This Row],[Number of Users]]-Table1[[#This Row],[Licenses Bought]])</f>
        <v>67</v>
      </c>
      <c r="P1447" s="8">
        <f>Table1[[#This Row],[Upsell $ Per Non-Paying User]] * Table1[[#This Row],[Non-Paying Users]]</f>
        <v>670</v>
      </c>
      <c r="Q1447">
        <f>IF(Table1[[#This Row],[Sales Month]]=MAX(Table1[Sales Month]),Table1[[#This Row],[Upsell $ Per Non-Paying User]]*Table1[[#This Row],[Non-Paying Users]],0)</f>
        <v>0</v>
      </c>
      <c r="R1447" t="str" cm="1">
        <f t="array" ref="R1447">_xlfn.IFS(Table1[[#This Row],[Current Upsell $]]=0," ",Table1[[#This Row],[Current Upsell $]]&gt;=400,"High",Table1[[#This Row],[Current Upsell $]]&gt;=100,"Medium",Table1[[#This Row],[Current Upsell $]]&lt;100,"Low")</f>
        <v xml:space="preserve"> </v>
      </c>
      <c r="S1447" t="str">
        <f>_xlfn.CONCAT(Table1[[#This Row],[Subscription Type]]," ",Table1[[#This Row],[Upsell Priorities ]], " ",TEXT(Table1[[#This Row],[Current Upsell $]],"$#,#"))</f>
        <v>Basic   $</v>
      </c>
      <c r="T1447">
        <f>COUNTIF(Table1[Sales Month],Table1[[#This Row],[Sales Month]])</f>
        <v>147</v>
      </c>
    </row>
    <row r="1448" spans="1:20" x14ac:dyDescent="0.2">
      <c r="A1448">
        <v>100147</v>
      </c>
      <c r="B1448" t="s">
        <v>0</v>
      </c>
      <c r="D1448" s="1"/>
      <c r="E1448" s="1"/>
      <c r="F1448">
        <v>28</v>
      </c>
      <c r="G1448">
        <v>51</v>
      </c>
      <c r="H1448" s="1">
        <v>44105</v>
      </c>
      <c r="I1448" s="1">
        <v>44378</v>
      </c>
      <c r="J1448">
        <v>9</v>
      </c>
      <c r="K1448">
        <v>0</v>
      </c>
      <c r="L1448" s="1">
        <v>44136</v>
      </c>
      <c r="M1448">
        <v>280</v>
      </c>
      <c r="N1448" s="8" cm="1">
        <f t="array" ref="N1448">_xlfn.SWITCH(Table1[[#This Row],[Subscription Type]],"Basic",10,"Premium",10,"Business",25,"Enterprise",27)</f>
        <v>10</v>
      </c>
      <c r="O1448" s="9">
        <f>IF(Table1[[#This Row],[Number of Users]]-Table1[[#This Row],[Licenses Bought]]&lt;0, 0, Table1[[#This Row],[Number of Users]]-Table1[[#This Row],[Licenses Bought]])</f>
        <v>23</v>
      </c>
      <c r="P1448" s="8">
        <f>Table1[[#This Row],[Upsell $ Per Non-Paying User]] * Table1[[#This Row],[Non-Paying Users]]</f>
        <v>230</v>
      </c>
      <c r="Q1448">
        <f>IF(Table1[[#This Row],[Sales Month]]=MAX(Table1[Sales Month]),Table1[[#This Row],[Upsell $ Per Non-Paying User]]*Table1[[#This Row],[Non-Paying Users]],0)</f>
        <v>0</v>
      </c>
      <c r="R1448" t="str" cm="1">
        <f t="array" ref="R1448">_xlfn.IFS(Table1[[#This Row],[Current Upsell $]]=0," ",Table1[[#This Row],[Current Upsell $]]&gt;=400,"High",Table1[[#This Row],[Current Upsell $]]&gt;=100,"Medium",Table1[[#This Row],[Current Upsell $]]&lt;100,"Low")</f>
        <v xml:space="preserve"> </v>
      </c>
      <c r="S1448" t="str">
        <f>_xlfn.CONCAT(Table1[[#This Row],[Subscription Type]]," ",Table1[[#This Row],[Upsell Priorities ]], " ",TEXT(Table1[[#This Row],[Current Upsell $]],"$#,#"))</f>
        <v>Premium   $</v>
      </c>
      <c r="T1448">
        <f>COUNTIF(Table1[Sales Month],Table1[[#This Row],[Sales Month]])</f>
        <v>146</v>
      </c>
    </row>
    <row r="1449" spans="1:20" x14ac:dyDescent="0.2">
      <c r="A1449">
        <v>100147</v>
      </c>
      <c r="B1449" t="s">
        <v>0</v>
      </c>
      <c r="D1449" s="1"/>
      <c r="E1449" s="1"/>
      <c r="F1449">
        <v>46</v>
      </c>
      <c r="G1449">
        <v>50</v>
      </c>
      <c r="H1449" s="1">
        <v>44105</v>
      </c>
      <c r="I1449" s="1">
        <v>44378</v>
      </c>
      <c r="J1449">
        <v>9</v>
      </c>
      <c r="K1449">
        <v>0</v>
      </c>
      <c r="L1449" s="1">
        <v>44166</v>
      </c>
      <c r="M1449">
        <v>460</v>
      </c>
      <c r="N1449" s="8" cm="1">
        <f t="array" ref="N1449">_xlfn.SWITCH(Table1[[#This Row],[Subscription Type]],"Basic",10,"Premium",10,"Business",25,"Enterprise",27)</f>
        <v>10</v>
      </c>
      <c r="O1449" s="9">
        <f>IF(Table1[[#This Row],[Number of Users]]-Table1[[#This Row],[Licenses Bought]]&lt;0, 0, Table1[[#This Row],[Number of Users]]-Table1[[#This Row],[Licenses Bought]])</f>
        <v>4</v>
      </c>
      <c r="P1449" s="8">
        <f>Table1[[#This Row],[Upsell $ Per Non-Paying User]] * Table1[[#This Row],[Non-Paying Users]]</f>
        <v>40</v>
      </c>
      <c r="Q1449">
        <f>IF(Table1[[#This Row],[Sales Month]]=MAX(Table1[Sales Month]),Table1[[#This Row],[Upsell $ Per Non-Paying User]]*Table1[[#This Row],[Non-Paying Users]],0)</f>
        <v>0</v>
      </c>
      <c r="R1449" t="str" cm="1">
        <f t="array" ref="R1449">_xlfn.IFS(Table1[[#This Row],[Current Upsell $]]=0," ",Table1[[#This Row],[Current Upsell $]]&gt;=400,"High",Table1[[#This Row],[Current Upsell $]]&gt;=100,"Medium",Table1[[#This Row],[Current Upsell $]]&lt;100,"Low")</f>
        <v xml:space="preserve"> </v>
      </c>
      <c r="S1449" t="str">
        <f>_xlfn.CONCAT(Table1[[#This Row],[Subscription Type]]," ",Table1[[#This Row],[Upsell Priorities ]], " ",TEXT(Table1[[#This Row],[Current Upsell $]],"$#,#"))</f>
        <v>Premium   $</v>
      </c>
      <c r="T1449">
        <f>COUNTIF(Table1[Sales Month],Table1[[#This Row],[Sales Month]])</f>
        <v>153</v>
      </c>
    </row>
    <row r="1450" spans="1:20" x14ac:dyDescent="0.2">
      <c r="A1450">
        <v>100147</v>
      </c>
      <c r="B1450" t="s">
        <v>0</v>
      </c>
      <c r="D1450" s="1"/>
      <c r="E1450" s="1"/>
      <c r="F1450">
        <v>51</v>
      </c>
      <c r="G1450">
        <v>70</v>
      </c>
      <c r="H1450" s="1">
        <v>44105</v>
      </c>
      <c r="I1450" s="1">
        <v>44378</v>
      </c>
      <c r="J1450">
        <v>9</v>
      </c>
      <c r="K1450">
        <v>0</v>
      </c>
      <c r="L1450" s="1">
        <v>44197</v>
      </c>
      <c r="M1450">
        <v>510</v>
      </c>
      <c r="N1450" s="8" cm="1">
        <f t="array" ref="N1450">_xlfn.SWITCH(Table1[[#This Row],[Subscription Type]],"Basic",10,"Premium",10,"Business",25,"Enterprise",27)</f>
        <v>10</v>
      </c>
      <c r="O1450" s="9">
        <f>IF(Table1[[#This Row],[Number of Users]]-Table1[[#This Row],[Licenses Bought]]&lt;0, 0, Table1[[#This Row],[Number of Users]]-Table1[[#This Row],[Licenses Bought]])</f>
        <v>19</v>
      </c>
      <c r="P1450" s="8">
        <f>Table1[[#This Row],[Upsell $ Per Non-Paying User]] * Table1[[#This Row],[Non-Paying Users]]</f>
        <v>190</v>
      </c>
      <c r="Q1450">
        <f>IF(Table1[[#This Row],[Sales Month]]=MAX(Table1[Sales Month]),Table1[[#This Row],[Upsell $ Per Non-Paying User]]*Table1[[#This Row],[Non-Paying Users]],0)</f>
        <v>0</v>
      </c>
      <c r="R1450" t="str" cm="1">
        <f t="array" ref="R1450">_xlfn.IFS(Table1[[#This Row],[Current Upsell $]]=0," ",Table1[[#This Row],[Current Upsell $]]&gt;=400,"High",Table1[[#This Row],[Current Upsell $]]&gt;=100,"Medium",Table1[[#This Row],[Current Upsell $]]&lt;100,"Low")</f>
        <v xml:space="preserve"> </v>
      </c>
      <c r="S1450" t="str">
        <f>_xlfn.CONCAT(Table1[[#This Row],[Subscription Type]]," ",Table1[[#This Row],[Upsell Priorities ]], " ",TEXT(Table1[[#This Row],[Current Upsell $]],"$#,#"))</f>
        <v>Premium   $</v>
      </c>
      <c r="T1450">
        <f>COUNTIF(Table1[Sales Month],Table1[[#This Row],[Sales Month]])</f>
        <v>158</v>
      </c>
    </row>
    <row r="1451" spans="1:20" x14ac:dyDescent="0.2">
      <c r="A1451">
        <v>100147</v>
      </c>
      <c r="B1451" t="s">
        <v>0</v>
      </c>
      <c r="D1451" s="1"/>
      <c r="E1451" s="1"/>
      <c r="F1451">
        <v>51</v>
      </c>
      <c r="G1451">
        <v>61</v>
      </c>
      <c r="H1451" s="1">
        <v>44105</v>
      </c>
      <c r="I1451" s="1">
        <v>44378</v>
      </c>
      <c r="J1451">
        <v>9</v>
      </c>
      <c r="K1451">
        <v>0</v>
      </c>
      <c r="L1451" s="1">
        <v>44228</v>
      </c>
      <c r="M1451">
        <v>510</v>
      </c>
      <c r="N1451" s="8" cm="1">
        <f t="array" ref="N1451">_xlfn.SWITCH(Table1[[#This Row],[Subscription Type]],"Basic",10,"Premium",10,"Business",25,"Enterprise",27)</f>
        <v>10</v>
      </c>
      <c r="O1451" s="9">
        <f>IF(Table1[[#This Row],[Number of Users]]-Table1[[#This Row],[Licenses Bought]]&lt;0, 0, Table1[[#This Row],[Number of Users]]-Table1[[#This Row],[Licenses Bought]])</f>
        <v>10</v>
      </c>
      <c r="P1451" s="8">
        <f>Table1[[#This Row],[Upsell $ Per Non-Paying User]] * Table1[[#This Row],[Non-Paying Users]]</f>
        <v>100</v>
      </c>
      <c r="Q1451">
        <f>IF(Table1[[#This Row],[Sales Month]]=MAX(Table1[Sales Month]),Table1[[#This Row],[Upsell $ Per Non-Paying User]]*Table1[[#This Row],[Non-Paying Users]],0)</f>
        <v>0</v>
      </c>
      <c r="R1451" t="str" cm="1">
        <f t="array" ref="R1451">_xlfn.IFS(Table1[[#This Row],[Current Upsell $]]=0," ",Table1[[#This Row],[Current Upsell $]]&gt;=400,"High",Table1[[#This Row],[Current Upsell $]]&gt;=100,"Medium",Table1[[#This Row],[Current Upsell $]]&lt;100,"Low")</f>
        <v xml:space="preserve"> </v>
      </c>
      <c r="S1451" t="str">
        <f>_xlfn.CONCAT(Table1[[#This Row],[Subscription Type]]," ",Table1[[#This Row],[Upsell Priorities ]], " ",TEXT(Table1[[#This Row],[Current Upsell $]],"$#,#"))</f>
        <v>Premium   $</v>
      </c>
      <c r="T1451">
        <f>COUNTIF(Table1[Sales Month],Table1[[#This Row],[Sales Month]])</f>
        <v>175</v>
      </c>
    </row>
    <row r="1452" spans="1:20" x14ac:dyDescent="0.2">
      <c r="A1452">
        <v>100147</v>
      </c>
      <c r="B1452" t="s">
        <v>0</v>
      </c>
      <c r="D1452" s="1"/>
      <c r="E1452" s="1"/>
      <c r="F1452">
        <v>51</v>
      </c>
      <c r="G1452">
        <v>57</v>
      </c>
      <c r="H1452" s="1">
        <v>44105</v>
      </c>
      <c r="I1452" s="1">
        <v>44378</v>
      </c>
      <c r="J1452">
        <v>9</v>
      </c>
      <c r="K1452">
        <v>0</v>
      </c>
      <c r="L1452" s="1">
        <v>44256</v>
      </c>
      <c r="M1452">
        <v>510</v>
      </c>
      <c r="N1452" s="8" cm="1">
        <f t="array" ref="N1452">_xlfn.SWITCH(Table1[[#This Row],[Subscription Type]],"Basic",10,"Premium",10,"Business",25,"Enterprise",27)</f>
        <v>10</v>
      </c>
      <c r="O1452" s="9">
        <f>IF(Table1[[#This Row],[Number of Users]]-Table1[[#This Row],[Licenses Bought]]&lt;0, 0, Table1[[#This Row],[Number of Users]]-Table1[[#This Row],[Licenses Bought]])</f>
        <v>6</v>
      </c>
      <c r="P1452" s="8">
        <f>Table1[[#This Row],[Upsell $ Per Non-Paying User]] * Table1[[#This Row],[Non-Paying Users]]</f>
        <v>60</v>
      </c>
      <c r="Q1452">
        <f>IF(Table1[[#This Row],[Sales Month]]=MAX(Table1[Sales Month]),Table1[[#This Row],[Upsell $ Per Non-Paying User]]*Table1[[#This Row],[Non-Paying Users]],0)</f>
        <v>0</v>
      </c>
      <c r="R1452" t="str" cm="1">
        <f t="array" ref="R1452">_xlfn.IFS(Table1[[#This Row],[Current Upsell $]]=0," ",Table1[[#This Row],[Current Upsell $]]&gt;=400,"High",Table1[[#This Row],[Current Upsell $]]&gt;=100,"Medium",Table1[[#This Row],[Current Upsell $]]&lt;100,"Low")</f>
        <v xml:space="preserve"> </v>
      </c>
      <c r="S1452" t="str">
        <f>_xlfn.CONCAT(Table1[[#This Row],[Subscription Type]]," ",Table1[[#This Row],[Upsell Priorities ]], " ",TEXT(Table1[[#This Row],[Current Upsell $]],"$#,#"))</f>
        <v>Premium   $</v>
      </c>
      <c r="T1452">
        <f>COUNTIF(Table1[Sales Month],Table1[[#This Row],[Sales Month]])</f>
        <v>194</v>
      </c>
    </row>
    <row r="1453" spans="1:20" x14ac:dyDescent="0.2">
      <c r="A1453">
        <v>100147</v>
      </c>
      <c r="B1453" t="s">
        <v>0</v>
      </c>
      <c r="D1453" s="1"/>
      <c r="E1453" s="1"/>
      <c r="F1453">
        <v>51</v>
      </c>
      <c r="G1453">
        <v>67</v>
      </c>
      <c r="H1453" s="1">
        <v>44105</v>
      </c>
      <c r="I1453" s="1">
        <v>44378</v>
      </c>
      <c r="J1453">
        <v>9</v>
      </c>
      <c r="K1453">
        <v>0</v>
      </c>
      <c r="L1453" s="1">
        <v>44287</v>
      </c>
      <c r="M1453">
        <v>510</v>
      </c>
      <c r="N1453" s="8" cm="1">
        <f t="array" ref="N1453">_xlfn.SWITCH(Table1[[#This Row],[Subscription Type]],"Basic",10,"Premium",10,"Business",25,"Enterprise",27)</f>
        <v>10</v>
      </c>
      <c r="O1453" s="9">
        <f>IF(Table1[[#This Row],[Number of Users]]-Table1[[#This Row],[Licenses Bought]]&lt;0, 0, Table1[[#This Row],[Number of Users]]-Table1[[#This Row],[Licenses Bought]])</f>
        <v>16</v>
      </c>
      <c r="P1453" s="8">
        <f>Table1[[#This Row],[Upsell $ Per Non-Paying User]] * Table1[[#This Row],[Non-Paying Users]]</f>
        <v>160</v>
      </c>
      <c r="Q1453">
        <f>IF(Table1[[#This Row],[Sales Month]]=MAX(Table1[Sales Month]),Table1[[#This Row],[Upsell $ Per Non-Paying User]]*Table1[[#This Row],[Non-Paying Users]],0)</f>
        <v>0</v>
      </c>
      <c r="R1453" t="str" cm="1">
        <f t="array" ref="R1453">_xlfn.IFS(Table1[[#This Row],[Current Upsell $]]=0," ",Table1[[#This Row],[Current Upsell $]]&gt;=400,"High",Table1[[#This Row],[Current Upsell $]]&gt;=100,"Medium",Table1[[#This Row],[Current Upsell $]]&lt;100,"Low")</f>
        <v xml:space="preserve"> </v>
      </c>
      <c r="S1453" t="str">
        <f>_xlfn.CONCAT(Table1[[#This Row],[Subscription Type]]," ",Table1[[#This Row],[Upsell Priorities ]], " ",TEXT(Table1[[#This Row],[Current Upsell $]],"$#,#"))</f>
        <v>Premium   $</v>
      </c>
      <c r="T1453">
        <f>COUNTIF(Table1[Sales Month],Table1[[#This Row],[Sales Month]])</f>
        <v>208</v>
      </c>
    </row>
    <row r="1454" spans="1:20" x14ac:dyDescent="0.2">
      <c r="A1454">
        <v>100147</v>
      </c>
      <c r="B1454" t="s">
        <v>0</v>
      </c>
      <c r="D1454" s="1"/>
      <c r="E1454" s="1"/>
      <c r="F1454">
        <v>51</v>
      </c>
      <c r="G1454">
        <v>68</v>
      </c>
      <c r="H1454" s="1">
        <v>44105</v>
      </c>
      <c r="I1454" s="1">
        <v>44378</v>
      </c>
      <c r="J1454">
        <v>9</v>
      </c>
      <c r="K1454">
        <v>0</v>
      </c>
      <c r="L1454" s="1">
        <v>44317</v>
      </c>
      <c r="M1454">
        <v>510</v>
      </c>
      <c r="N1454" s="8" cm="1">
        <f t="array" ref="N1454">_xlfn.SWITCH(Table1[[#This Row],[Subscription Type]],"Basic",10,"Premium",10,"Business",25,"Enterprise",27)</f>
        <v>10</v>
      </c>
      <c r="O1454" s="9">
        <f>IF(Table1[[#This Row],[Number of Users]]-Table1[[#This Row],[Licenses Bought]]&lt;0, 0, Table1[[#This Row],[Number of Users]]-Table1[[#This Row],[Licenses Bought]])</f>
        <v>17</v>
      </c>
      <c r="P1454" s="8">
        <f>Table1[[#This Row],[Upsell $ Per Non-Paying User]] * Table1[[#This Row],[Non-Paying Users]]</f>
        <v>170</v>
      </c>
      <c r="Q1454">
        <f>IF(Table1[[#This Row],[Sales Month]]=MAX(Table1[Sales Month]),Table1[[#This Row],[Upsell $ Per Non-Paying User]]*Table1[[#This Row],[Non-Paying Users]],0)</f>
        <v>0</v>
      </c>
      <c r="R1454" t="str" cm="1">
        <f t="array" ref="R1454">_xlfn.IFS(Table1[[#This Row],[Current Upsell $]]=0," ",Table1[[#This Row],[Current Upsell $]]&gt;=400,"High",Table1[[#This Row],[Current Upsell $]]&gt;=100,"Medium",Table1[[#This Row],[Current Upsell $]]&lt;100,"Low")</f>
        <v xml:space="preserve"> </v>
      </c>
      <c r="S1454" t="str">
        <f>_xlfn.CONCAT(Table1[[#This Row],[Subscription Type]]," ",Table1[[#This Row],[Upsell Priorities ]], " ",TEXT(Table1[[#This Row],[Current Upsell $]],"$#,#"))</f>
        <v>Premium   $</v>
      </c>
      <c r="T1454">
        <f>COUNTIF(Table1[Sales Month],Table1[[#This Row],[Sales Month]])</f>
        <v>249</v>
      </c>
    </row>
    <row r="1455" spans="1:20" x14ac:dyDescent="0.2">
      <c r="A1455">
        <v>100147</v>
      </c>
      <c r="B1455" t="s">
        <v>0</v>
      </c>
      <c r="D1455" s="1"/>
      <c r="E1455" s="1"/>
      <c r="F1455">
        <v>51</v>
      </c>
      <c r="G1455">
        <v>55</v>
      </c>
      <c r="H1455" s="1">
        <v>44105</v>
      </c>
      <c r="I1455" s="1">
        <v>44378</v>
      </c>
      <c r="J1455">
        <v>9</v>
      </c>
      <c r="K1455">
        <v>0</v>
      </c>
      <c r="L1455" s="1">
        <v>44348</v>
      </c>
      <c r="M1455">
        <v>510</v>
      </c>
      <c r="N1455" s="8" cm="1">
        <f t="array" ref="N1455">_xlfn.SWITCH(Table1[[#This Row],[Subscription Type]],"Basic",10,"Premium",10,"Business",25,"Enterprise",27)</f>
        <v>10</v>
      </c>
      <c r="O1455" s="9">
        <f>IF(Table1[[#This Row],[Number of Users]]-Table1[[#This Row],[Licenses Bought]]&lt;0, 0, Table1[[#This Row],[Number of Users]]-Table1[[#This Row],[Licenses Bought]])</f>
        <v>4</v>
      </c>
      <c r="P1455" s="8">
        <f>Table1[[#This Row],[Upsell $ Per Non-Paying User]] * Table1[[#This Row],[Non-Paying Users]]</f>
        <v>40</v>
      </c>
      <c r="Q1455">
        <f>IF(Table1[[#This Row],[Sales Month]]=MAX(Table1[Sales Month]),Table1[[#This Row],[Upsell $ Per Non-Paying User]]*Table1[[#This Row],[Non-Paying Users]],0)</f>
        <v>40</v>
      </c>
      <c r="R1455" t="str" cm="1">
        <f t="array" ref="R1455">_xlfn.IFS(Table1[[#This Row],[Current Upsell $]]=0," ",Table1[[#This Row],[Current Upsell $]]&gt;=400,"High",Table1[[#This Row],[Current Upsell $]]&gt;=100,"Medium",Table1[[#This Row],[Current Upsell $]]&lt;100,"Low")</f>
        <v>Low</v>
      </c>
      <c r="S1455" t="str">
        <f>_xlfn.CONCAT(Table1[[#This Row],[Subscription Type]]," ",Table1[[#This Row],[Upsell Priorities ]], " ",TEXT(Table1[[#This Row],[Current Upsell $]],"$#,#"))</f>
        <v>Premium Low $40</v>
      </c>
      <c r="T1455">
        <f>COUNTIF(Table1[Sales Month],Table1[[#This Row],[Sales Month]])</f>
        <v>307</v>
      </c>
    </row>
    <row r="1456" spans="1:20" x14ac:dyDescent="0.2">
      <c r="A1456">
        <v>100148</v>
      </c>
      <c r="B1456" t="s">
        <v>3</v>
      </c>
      <c r="D1456" s="1"/>
      <c r="E1456" s="1"/>
      <c r="F1456">
        <v>0</v>
      </c>
      <c r="G1456">
        <v>69</v>
      </c>
      <c r="H1456" s="1">
        <v>44105</v>
      </c>
      <c r="I1456" s="1">
        <v>44378</v>
      </c>
      <c r="J1456">
        <v>9</v>
      </c>
      <c r="K1456">
        <v>0</v>
      </c>
      <c r="L1456" s="1">
        <v>44105</v>
      </c>
      <c r="M1456">
        <v>0</v>
      </c>
      <c r="N1456" s="8" cm="1">
        <f t="array" ref="N1456">_xlfn.SWITCH(Table1[[#This Row],[Subscription Type]],"Basic",10,"Premium",10,"Business",25,"Enterprise",27)</f>
        <v>10</v>
      </c>
      <c r="O1456" s="9">
        <f>IF(Table1[[#This Row],[Number of Users]]-Table1[[#This Row],[Licenses Bought]]&lt;0, 0, Table1[[#This Row],[Number of Users]]-Table1[[#This Row],[Licenses Bought]])</f>
        <v>69</v>
      </c>
      <c r="P1456" s="8">
        <f>Table1[[#This Row],[Upsell $ Per Non-Paying User]] * Table1[[#This Row],[Non-Paying Users]]</f>
        <v>690</v>
      </c>
      <c r="Q1456">
        <f>IF(Table1[[#This Row],[Sales Month]]=MAX(Table1[Sales Month]),Table1[[#This Row],[Upsell $ Per Non-Paying User]]*Table1[[#This Row],[Non-Paying Users]],0)</f>
        <v>0</v>
      </c>
      <c r="R1456" t="str" cm="1">
        <f t="array" ref="R1456">_xlfn.IFS(Table1[[#This Row],[Current Upsell $]]=0," ",Table1[[#This Row],[Current Upsell $]]&gt;=400,"High",Table1[[#This Row],[Current Upsell $]]&gt;=100,"Medium",Table1[[#This Row],[Current Upsell $]]&lt;100,"Low")</f>
        <v xml:space="preserve"> </v>
      </c>
      <c r="S1456" t="str">
        <f>_xlfn.CONCAT(Table1[[#This Row],[Subscription Type]]," ",Table1[[#This Row],[Upsell Priorities ]], " ",TEXT(Table1[[#This Row],[Current Upsell $]],"$#,#"))</f>
        <v>Basic   $</v>
      </c>
      <c r="T1456">
        <f>COUNTIF(Table1[Sales Month],Table1[[#This Row],[Sales Month]])</f>
        <v>147</v>
      </c>
    </row>
    <row r="1457" spans="1:20" x14ac:dyDescent="0.2">
      <c r="A1457">
        <v>100148</v>
      </c>
      <c r="B1457" t="s">
        <v>0</v>
      </c>
      <c r="D1457" s="1"/>
      <c r="E1457" s="1"/>
      <c r="F1457">
        <v>14</v>
      </c>
      <c r="G1457">
        <v>59</v>
      </c>
      <c r="H1457" s="1">
        <v>44105</v>
      </c>
      <c r="I1457" s="1">
        <v>44378</v>
      </c>
      <c r="J1457">
        <v>9</v>
      </c>
      <c r="K1457">
        <v>0</v>
      </c>
      <c r="L1457" s="1">
        <v>44136</v>
      </c>
      <c r="M1457">
        <v>140</v>
      </c>
      <c r="N1457" s="8" cm="1">
        <f t="array" ref="N1457">_xlfn.SWITCH(Table1[[#This Row],[Subscription Type]],"Basic",10,"Premium",10,"Business",25,"Enterprise",27)</f>
        <v>10</v>
      </c>
      <c r="O1457" s="9">
        <f>IF(Table1[[#This Row],[Number of Users]]-Table1[[#This Row],[Licenses Bought]]&lt;0, 0, Table1[[#This Row],[Number of Users]]-Table1[[#This Row],[Licenses Bought]])</f>
        <v>45</v>
      </c>
      <c r="P1457" s="8">
        <f>Table1[[#This Row],[Upsell $ Per Non-Paying User]] * Table1[[#This Row],[Non-Paying Users]]</f>
        <v>450</v>
      </c>
      <c r="Q1457">
        <f>IF(Table1[[#This Row],[Sales Month]]=MAX(Table1[Sales Month]),Table1[[#This Row],[Upsell $ Per Non-Paying User]]*Table1[[#This Row],[Non-Paying Users]],0)</f>
        <v>0</v>
      </c>
      <c r="R1457" t="str" cm="1">
        <f t="array" ref="R1457">_xlfn.IFS(Table1[[#This Row],[Current Upsell $]]=0," ",Table1[[#This Row],[Current Upsell $]]&gt;=400,"High",Table1[[#This Row],[Current Upsell $]]&gt;=100,"Medium",Table1[[#This Row],[Current Upsell $]]&lt;100,"Low")</f>
        <v xml:space="preserve"> </v>
      </c>
      <c r="S1457" t="str">
        <f>_xlfn.CONCAT(Table1[[#This Row],[Subscription Type]]," ",Table1[[#This Row],[Upsell Priorities ]], " ",TEXT(Table1[[#This Row],[Current Upsell $]],"$#,#"))</f>
        <v>Premium   $</v>
      </c>
      <c r="T1457">
        <f>COUNTIF(Table1[Sales Month],Table1[[#This Row],[Sales Month]])</f>
        <v>146</v>
      </c>
    </row>
    <row r="1458" spans="1:20" x14ac:dyDescent="0.2">
      <c r="A1458">
        <v>100148</v>
      </c>
      <c r="B1458" t="s">
        <v>0</v>
      </c>
      <c r="D1458" s="1"/>
      <c r="E1458" s="1"/>
      <c r="F1458">
        <v>48</v>
      </c>
      <c r="G1458">
        <v>45</v>
      </c>
      <c r="H1458" s="1">
        <v>44105</v>
      </c>
      <c r="I1458" s="1">
        <v>44378</v>
      </c>
      <c r="J1458">
        <v>9</v>
      </c>
      <c r="K1458">
        <v>0</v>
      </c>
      <c r="L1458" s="1">
        <v>44166</v>
      </c>
      <c r="M1458">
        <v>480</v>
      </c>
      <c r="N1458" s="8" cm="1">
        <f t="array" ref="N1458">_xlfn.SWITCH(Table1[[#This Row],[Subscription Type]],"Basic",10,"Premium",10,"Business",25,"Enterprise",27)</f>
        <v>10</v>
      </c>
      <c r="O1458" s="9">
        <f>IF(Table1[[#This Row],[Number of Users]]-Table1[[#This Row],[Licenses Bought]]&lt;0, 0, Table1[[#This Row],[Number of Users]]-Table1[[#This Row],[Licenses Bought]])</f>
        <v>0</v>
      </c>
      <c r="P1458" s="8">
        <f>Table1[[#This Row],[Upsell $ Per Non-Paying User]] * Table1[[#This Row],[Non-Paying Users]]</f>
        <v>0</v>
      </c>
      <c r="Q1458">
        <f>IF(Table1[[#This Row],[Sales Month]]=MAX(Table1[Sales Month]),Table1[[#This Row],[Upsell $ Per Non-Paying User]]*Table1[[#This Row],[Non-Paying Users]],0)</f>
        <v>0</v>
      </c>
      <c r="R1458" t="str" cm="1">
        <f t="array" ref="R1458">_xlfn.IFS(Table1[[#This Row],[Current Upsell $]]=0," ",Table1[[#This Row],[Current Upsell $]]&gt;=400,"High",Table1[[#This Row],[Current Upsell $]]&gt;=100,"Medium",Table1[[#This Row],[Current Upsell $]]&lt;100,"Low")</f>
        <v xml:space="preserve"> </v>
      </c>
      <c r="S1458" t="str">
        <f>_xlfn.CONCAT(Table1[[#This Row],[Subscription Type]]," ",Table1[[#This Row],[Upsell Priorities ]], " ",TEXT(Table1[[#This Row],[Current Upsell $]],"$#,#"))</f>
        <v>Premium   $</v>
      </c>
      <c r="T1458">
        <f>COUNTIF(Table1[Sales Month],Table1[[#This Row],[Sales Month]])</f>
        <v>153</v>
      </c>
    </row>
    <row r="1459" spans="1:20" x14ac:dyDescent="0.2">
      <c r="A1459">
        <v>100148</v>
      </c>
      <c r="B1459" t="s">
        <v>0</v>
      </c>
      <c r="D1459" s="1"/>
      <c r="E1459" s="1"/>
      <c r="F1459">
        <v>48</v>
      </c>
      <c r="G1459">
        <v>46</v>
      </c>
      <c r="H1459" s="1">
        <v>44105</v>
      </c>
      <c r="I1459" s="1">
        <v>44378</v>
      </c>
      <c r="J1459">
        <v>9</v>
      </c>
      <c r="K1459">
        <v>0</v>
      </c>
      <c r="L1459" s="1">
        <v>44197</v>
      </c>
      <c r="M1459">
        <v>480</v>
      </c>
      <c r="N1459" s="8" cm="1">
        <f t="array" ref="N1459">_xlfn.SWITCH(Table1[[#This Row],[Subscription Type]],"Basic",10,"Premium",10,"Business",25,"Enterprise",27)</f>
        <v>10</v>
      </c>
      <c r="O1459" s="9">
        <f>IF(Table1[[#This Row],[Number of Users]]-Table1[[#This Row],[Licenses Bought]]&lt;0, 0, Table1[[#This Row],[Number of Users]]-Table1[[#This Row],[Licenses Bought]])</f>
        <v>0</v>
      </c>
      <c r="P1459" s="8">
        <f>Table1[[#This Row],[Upsell $ Per Non-Paying User]] * Table1[[#This Row],[Non-Paying Users]]</f>
        <v>0</v>
      </c>
      <c r="Q1459">
        <f>IF(Table1[[#This Row],[Sales Month]]=MAX(Table1[Sales Month]),Table1[[#This Row],[Upsell $ Per Non-Paying User]]*Table1[[#This Row],[Non-Paying Users]],0)</f>
        <v>0</v>
      </c>
      <c r="R1459" t="str" cm="1">
        <f t="array" ref="R1459">_xlfn.IFS(Table1[[#This Row],[Current Upsell $]]=0," ",Table1[[#This Row],[Current Upsell $]]&gt;=400,"High",Table1[[#This Row],[Current Upsell $]]&gt;=100,"Medium",Table1[[#This Row],[Current Upsell $]]&lt;100,"Low")</f>
        <v xml:space="preserve"> </v>
      </c>
      <c r="S1459" t="str">
        <f>_xlfn.CONCAT(Table1[[#This Row],[Subscription Type]]," ",Table1[[#This Row],[Upsell Priorities ]], " ",TEXT(Table1[[#This Row],[Current Upsell $]],"$#,#"))</f>
        <v>Premium   $</v>
      </c>
      <c r="T1459">
        <f>COUNTIF(Table1[Sales Month],Table1[[#This Row],[Sales Month]])</f>
        <v>158</v>
      </c>
    </row>
    <row r="1460" spans="1:20" x14ac:dyDescent="0.2">
      <c r="A1460">
        <v>100148</v>
      </c>
      <c r="B1460" t="s">
        <v>0</v>
      </c>
      <c r="D1460" s="1"/>
      <c r="E1460" s="1"/>
      <c r="F1460">
        <v>48</v>
      </c>
      <c r="G1460">
        <v>61</v>
      </c>
      <c r="H1460" s="1">
        <v>44105</v>
      </c>
      <c r="I1460" s="1">
        <v>44378</v>
      </c>
      <c r="J1460">
        <v>9</v>
      </c>
      <c r="K1460">
        <v>0</v>
      </c>
      <c r="L1460" s="1">
        <v>44228</v>
      </c>
      <c r="M1460">
        <v>480</v>
      </c>
      <c r="N1460" s="8" cm="1">
        <f t="array" ref="N1460">_xlfn.SWITCH(Table1[[#This Row],[Subscription Type]],"Basic",10,"Premium",10,"Business",25,"Enterprise",27)</f>
        <v>10</v>
      </c>
      <c r="O1460" s="9">
        <f>IF(Table1[[#This Row],[Number of Users]]-Table1[[#This Row],[Licenses Bought]]&lt;0, 0, Table1[[#This Row],[Number of Users]]-Table1[[#This Row],[Licenses Bought]])</f>
        <v>13</v>
      </c>
      <c r="P1460" s="8">
        <f>Table1[[#This Row],[Upsell $ Per Non-Paying User]] * Table1[[#This Row],[Non-Paying Users]]</f>
        <v>130</v>
      </c>
      <c r="Q1460">
        <f>IF(Table1[[#This Row],[Sales Month]]=MAX(Table1[Sales Month]),Table1[[#This Row],[Upsell $ Per Non-Paying User]]*Table1[[#This Row],[Non-Paying Users]],0)</f>
        <v>0</v>
      </c>
      <c r="R1460" t="str" cm="1">
        <f t="array" ref="R1460">_xlfn.IFS(Table1[[#This Row],[Current Upsell $]]=0," ",Table1[[#This Row],[Current Upsell $]]&gt;=400,"High",Table1[[#This Row],[Current Upsell $]]&gt;=100,"Medium",Table1[[#This Row],[Current Upsell $]]&lt;100,"Low")</f>
        <v xml:space="preserve"> </v>
      </c>
      <c r="S1460" t="str">
        <f>_xlfn.CONCAT(Table1[[#This Row],[Subscription Type]]," ",Table1[[#This Row],[Upsell Priorities ]], " ",TEXT(Table1[[#This Row],[Current Upsell $]],"$#,#"))</f>
        <v>Premium   $</v>
      </c>
      <c r="T1460">
        <f>COUNTIF(Table1[Sales Month],Table1[[#This Row],[Sales Month]])</f>
        <v>175</v>
      </c>
    </row>
    <row r="1461" spans="1:20" x14ac:dyDescent="0.2">
      <c r="A1461">
        <v>100148</v>
      </c>
      <c r="B1461" t="s">
        <v>0</v>
      </c>
      <c r="D1461" s="1"/>
      <c r="E1461" s="1"/>
      <c r="F1461">
        <v>48</v>
      </c>
      <c r="G1461">
        <v>50</v>
      </c>
      <c r="H1461" s="1">
        <v>44105</v>
      </c>
      <c r="I1461" s="1">
        <v>44378</v>
      </c>
      <c r="J1461">
        <v>9</v>
      </c>
      <c r="K1461">
        <v>0</v>
      </c>
      <c r="L1461" s="1">
        <v>44256</v>
      </c>
      <c r="M1461">
        <v>480</v>
      </c>
      <c r="N1461" s="8" cm="1">
        <f t="array" ref="N1461">_xlfn.SWITCH(Table1[[#This Row],[Subscription Type]],"Basic",10,"Premium",10,"Business",25,"Enterprise",27)</f>
        <v>10</v>
      </c>
      <c r="O1461" s="9">
        <f>IF(Table1[[#This Row],[Number of Users]]-Table1[[#This Row],[Licenses Bought]]&lt;0, 0, Table1[[#This Row],[Number of Users]]-Table1[[#This Row],[Licenses Bought]])</f>
        <v>2</v>
      </c>
      <c r="P1461" s="8">
        <f>Table1[[#This Row],[Upsell $ Per Non-Paying User]] * Table1[[#This Row],[Non-Paying Users]]</f>
        <v>20</v>
      </c>
      <c r="Q1461">
        <f>IF(Table1[[#This Row],[Sales Month]]=MAX(Table1[Sales Month]),Table1[[#This Row],[Upsell $ Per Non-Paying User]]*Table1[[#This Row],[Non-Paying Users]],0)</f>
        <v>0</v>
      </c>
      <c r="R1461" t="str" cm="1">
        <f t="array" ref="R1461">_xlfn.IFS(Table1[[#This Row],[Current Upsell $]]=0," ",Table1[[#This Row],[Current Upsell $]]&gt;=400,"High",Table1[[#This Row],[Current Upsell $]]&gt;=100,"Medium",Table1[[#This Row],[Current Upsell $]]&lt;100,"Low")</f>
        <v xml:space="preserve"> </v>
      </c>
      <c r="S1461" t="str">
        <f>_xlfn.CONCAT(Table1[[#This Row],[Subscription Type]]," ",Table1[[#This Row],[Upsell Priorities ]], " ",TEXT(Table1[[#This Row],[Current Upsell $]],"$#,#"))</f>
        <v>Premium   $</v>
      </c>
      <c r="T1461">
        <f>COUNTIF(Table1[Sales Month],Table1[[#This Row],[Sales Month]])</f>
        <v>194</v>
      </c>
    </row>
    <row r="1462" spans="1:20" x14ac:dyDescent="0.2">
      <c r="A1462">
        <v>100148</v>
      </c>
      <c r="B1462" t="s">
        <v>0</v>
      </c>
      <c r="D1462" s="1"/>
      <c r="E1462" s="1"/>
      <c r="F1462">
        <v>48</v>
      </c>
      <c r="G1462">
        <v>62</v>
      </c>
      <c r="H1462" s="1">
        <v>44105</v>
      </c>
      <c r="I1462" s="1">
        <v>44378</v>
      </c>
      <c r="J1462">
        <v>9</v>
      </c>
      <c r="K1462">
        <v>0</v>
      </c>
      <c r="L1462" s="1">
        <v>44287</v>
      </c>
      <c r="M1462">
        <v>480</v>
      </c>
      <c r="N1462" s="8" cm="1">
        <f t="array" ref="N1462">_xlfn.SWITCH(Table1[[#This Row],[Subscription Type]],"Basic",10,"Premium",10,"Business",25,"Enterprise",27)</f>
        <v>10</v>
      </c>
      <c r="O1462" s="9">
        <f>IF(Table1[[#This Row],[Number of Users]]-Table1[[#This Row],[Licenses Bought]]&lt;0, 0, Table1[[#This Row],[Number of Users]]-Table1[[#This Row],[Licenses Bought]])</f>
        <v>14</v>
      </c>
      <c r="P1462" s="8">
        <f>Table1[[#This Row],[Upsell $ Per Non-Paying User]] * Table1[[#This Row],[Non-Paying Users]]</f>
        <v>140</v>
      </c>
      <c r="Q1462">
        <f>IF(Table1[[#This Row],[Sales Month]]=MAX(Table1[Sales Month]),Table1[[#This Row],[Upsell $ Per Non-Paying User]]*Table1[[#This Row],[Non-Paying Users]],0)</f>
        <v>0</v>
      </c>
      <c r="R1462" t="str" cm="1">
        <f t="array" ref="R1462">_xlfn.IFS(Table1[[#This Row],[Current Upsell $]]=0," ",Table1[[#This Row],[Current Upsell $]]&gt;=400,"High",Table1[[#This Row],[Current Upsell $]]&gt;=100,"Medium",Table1[[#This Row],[Current Upsell $]]&lt;100,"Low")</f>
        <v xml:space="preserve"> </v>
      </c>
      <c r="S1462" t="str">
        <f>_xlfn.CONCAT(Table1[[#This Row],[Subscription Type]]," ",Table1[[#This Row],[Upsell Priorities ]], " ",TEXT(Table1[[#This Row],[Current Upsell $]],"$#,#"))</f>
        <v>Premium   $</v>
      </c>
      <c r="T1462">
        <f>COUNTIF(Table1[Sales Month],Table1[[#This Row],[Sales Month]])</f>
        <v>208</v>
      </c>
    </row>
    <row r="1463" spans="1:20" x14ac:dyDescent="0.2">
      <c r="A1463">
        <v>100148</v>
      </c>
      <c r="B1463" t="s">
        <v>0</v>
      </c>
      <c r="D1463" s="1"/>
      <c r="E1463" s="1"/>
      <c r="F1463">
        <v>48</v>
      </c>
      <c r="G1463">
        <v>57</v>
      </c>
      <c r="H1463" s="1">
        <v>44105</v>
      </c>
      <c r="I1463" s="1">
        <v>44378</v>
      </c>
      <c r="J1463">
        <v>9</v>
      </c>
      <c r="K1463">
        <v>0</v>
      </c>
      <c r="L1463" s="1">
        <v>44317</v>
      </c>
      <c r="M1463">
        <v>480</v>
      </c>
      <c r="N1463" s="8" cm="1">
        <f t="array" ref="N1463">_xlfn.SWITCH(Table1[[#This Row],[Subscription Type]],"Basic",10,"Premium",10,"Business",25,"Enterprise",27)</f>
        <v>10</v>
      </c>
      <c r="O1463" s="9">
        <f>IF(Table1[[#This Row],[Number of Users]]-Table1[[#This Row],[Licenses Bought]]&lt;0, 0, Table1[[#This Row],[Number of Users]]-Table1[[#This Row],[Licenses Bought]])</f>
        <v>9</v>
      </c>
      <c r="P1463" s="8">
        <f>Table1[[#This Row],[Upsell $ Per Non-Paying User]] * Table1[[#This Row],[Non-Paying Users]]</f>
        <v>90</v>
      </c>
      <c r="Q1463">
        <f>IF(Table1[[#This Row],[Sales Month]]=MAX(Table1[Sales Month]),Table1[[#This Row],[Upsell $ Per Non-Paying User]]*Table1[[#This Row],[Non-Paying Users]],0)</f>
        <v>0</v>
      </c>
      <c r="R1463" t="str" cm="1">
        <f t="array" ref="R1463">_xlfn.IFS(Table1[[#This Row],[Current Upsell $]]=0," ",Table1[[#This Row],[Current Upsell $]]&gt;=400,"High",Table1[[#This Row],[Current Upsell $]]&gt;=100,"Medium",Table1[[#This Row],[Current Upsell $]]&lt;100,"Low")</f>
        <v xml:space="preserve"> </v>
      </c>
      <c r="S1463" t="str">
        <f>_xlfn.CONCAT(Table1[[#This Row],[Subscription Type]]," ",Table1[[#This Row],[Upsell Priorities ]], " ",TEXT(Table1[[#This Row],[Current Upsell $]],"$#,#"))</f>
        <v>Premium   $</v>
      </c>
      <c r="T1463">
        <f>COUNTIF(Table1[Sales Month],Table1[[#This Row],[Sales Month]])</f>
        <v>249</v>
      </c>
    </row>
    <row r="1464" spans="1:20" x14ac:dyDescent="0.2">
      <c r="A1464">
        <v>100148</v>
      </c>
      <c r="B1464" t="s">
        <v>0</v>
      </c>
      <c r="D1464" s="1"/>
      <c r="E1464" s="1"/>
      <c r="F1464">
        <v>48</v>
      </c>
      <c r="G1464">
        <v>56</v>
      </c>
      <c r="H1464" s="1">
        <v>44105</v>
      </c>
      <c r="I1464" s="1">
        <v>44378</v>
      </c>
      <c r="J1464">
        <v>9</v>
      </c>
      <c r="K1464">
        <v>0</v>
      </c>
      <c r="L1464" s="1">
        <v>44348</v>
      </c>
      <c r="M1464">
        <v>480</v>
      </c>
      <c r="N1464" s="8" cm="1">
        <f t="array" ref="N1464">_xlfn.SWITCH(Table1[[#This Row],[Subscription Type]],"Basic",10,"Premium",10,"Business",25,"Enterprise",27)</f>
        <v>10</v>
      </c>
      <c r="O1464" s="9">
        <f>IF(Table1[[#This Row],[Number of Users]]-Table1[[#This Row],[Licenses Bought]]&lt;0, 0, Table1[[#This Row],[Number of Users]]-Table1[[#This Row],[Licenses Bought]])</f>
        <v>8</v>
      </c>
      <c r="P1464" s="8">
        <f>Table1[[#This Row],[Upsell $ Per Non-Paying User]] * Table1[[#This Row],[Non-Paying Users]]</f>
        <v>80</v>
      </c>
      <c r="Q1464">
        <f>IF(Table1[[#This Row],[Sales Month]]=MAX(Table1[Sales Month]),Table1[[#This Row],[Upsell $ Per Non-Paying User]]*Table1[[#This Row],[Non-Paying Users]],0)</f>
        <v>80</v>
      </c>
      <c r="R1464" t="str" cm="1">
        <f t="array" ref="R1464">_xlfn.IFS(Table1[[#This Row],[Current Upsell $]]=0," ",Table1[[#This Row],[Current Upsell $]]&gt;=400,"High",Table1[[#This Row],[Current Upsell $]]&gt;=100,"Medium",Table1[[#This Row],[Current Upsell $]]&lt;100,"Low")</f>
        <v>Low</v>
      </c>
      <c r="S1464" t="str">
        <f>_xlfn.CONCAT(Table1[[#This Row],[Subscription Type]]," ",Table1[[#This Row],[Upsell Priorities ]], " ",TEXT(Table1[[#This Row],[Current Upsell $]],"$#,#"))</f>
        <v>Premium Low $80</v>
      </c>
      <c r="T1464">
        <f>COUNTIF(Table1[Sales Month],Table1[[#This Row],[Sales Month]])</f>
        <v>307</v>
      </c>
    </row>
    <row r="1465" spans="1:20" x14ac:dyDescent="0.2">
      <c r="A1465">
        <v>100149</v>
      </c>
      <c r="B1465" t="s">
        <v>3</v>
      </c>
      <c r="D1465" s="1"/>
      <c r="E1465" s="1"/>
      <c r="F1465">
        <v>0</v>
      </c>
      <c r="G1465">
        <v>45</v>
      </c>
      <c r="H1465" s="1">
        <v>44105</v>
      </c>
      <c r="I1465" s="1">
        <v>44378</v>
      </c>
      <c r="J1465">
        <v>9</v>
      </c>
      <c r="K1465">
        <v>0</v>
      </c>
      <c r="L1465" s="1">
        <v>44105</v>
      </c>
      <c r="M1465">
        <v>0</v>
      </c>
      <c r="N1465" s="8" cm="1">
        <f t="array" ref="N1465">_xlfn.SWITCH(Table1[[#This Row],[Subscription Type]],"Basic",10,"Premium",10,"Business",25,"Enterprise",27)</f>
        <v>10</v>
      </c>
      <c r="O1465" s="9">
        <f>IF(Table1[[#This Row],[Number of Users]]-Table1[[#This Row],[Licenses Bought]]&lt;0, 0, Table1[[#This Row],[Number of Users]]-Table1[[#This Row],[Licenses Bought]])</f>
        <v>45</v>
      </c>
      <c r="P1465" s="8">
        <f>Table1[[#This Row],[Upsell $ Per Non-Paying User]] * Table1[[#This Row],[Non-Paying Users]]</f>
        <v>450</v>
      </c>
      <c r="Q1465">
        <f>IF(Table1[[#This Row],[Sales Month]]=MAX(Table1[Sales Month]),Table1[[#This Row],[Upsell $ Per Non-Paying User]]*Table1[[#This Row],[Non-Paying Users]],0)</f>
        <v>0</v>
      </c>
      <c r="R1465" t="str" cm="1">
        <f t="array" ref="R1465">_xlfn.IFS(Table1[[#This Row],[Current Upsell $]]=0," ",Table1[[#This Row],[Current Upsell $]]&gt;=400,"High",Table1[[#This Row],[Current Upsell $]]&gt;=100,"Medium",Table1[[#This Row],[Current Upsell $]]&lt;100,"Low")</f>
        <v xml:space="preserve"> </v>
      </c>
      <c r="S1465" t="str">
        <f>_xlfn.CONCAT(Table1[[#This Row],[Subscription Type]]," ",Table1[[#This Row],[Upsell Priorities ]], " ",TEXT(Table1[[#This Row],[Current Upsell $]],"$#,#"))</f>
        <v>Basic   $</v>
      </c>
      <c r="T1465">
        <f>COUNTIF(Table1[Sales Month],Table1[[#This Row],[Sales Month]])</f>
        <v>147</v>
      </c>
    </row>
    <row r="1466" spans="1:20" x14ac:dyDescent="0.2">
      <c r="A1466">
        <v>100149</v>
      </c>
      <c r="B1466" t="s">
        <v>0</v>
      </c>
      <c r="D1466" s="1"/>
      <c r="E1466" s="1"/>
      <c r="F1466">
        <v>24</v>
      </c>
      <c r="G1466">
        <v>44</v>
      </c>
      <c r="H1466" s="1">
        <v>44105</v>
      </c>
      <c r="I1466" s="1">
        <v>44378</v>
      </c>
      <c r="J1466">
        <v>9</v>
      </c>
      <c r="K1466">
        <v>0</v>
      </c>
      <c r="L1466" s="1">
        <v>44136</v>
      </c>
      <c r="M1466">
        <v>240</v>
      </c>
      <c r="N1466" s="8" cm="1">
        <f t="array" ref="N1466">_xlfn.SWITCH(Table1[[#This Row],[Subscription Type]],"Basic",10,"Premium",10,"Business",25,"Enterprise",27)</f>
        <v>10</v>
      </c>
      <c r="O1466" s="9">
        <f>IF(Table1[[#This Row],[Number of Users]]-Table1[[#This Row],[Licenses Bought]]&lt;0, 0, Table1[[#This Row],[Number of Users]]-Table1[[#This Row],[Licenses Bought]])</f>
        <v>20</v>
      </c>
      <c r="P1466" s="8">
        <f>Table1[[#This Row],[Upsell $ Per Non-Paying User]] * Table1[[#This Row],[Non-Paying Users]]</f>
        <v>200</v>
      </c>
      <c r="Q1466">
        <f>IF(Table1[[#This Row],[Sales Month]]=MAX(Table1[Sales Month]),Table1[[#This Row],[Upsell $ Per Non-Paying User]]*Table1[[#This Row],[Non-Paying Users]],0)</f>
        <v>0</v>
      </c>
      <c r="R1466" t="str" cm="1">
        <f t="array" ref="R1466">_xlfn.IFS(Table1[[#This Row],[Current Upsell $]]=0," ",Table1[[#This Row],[Current Upsell $]]&gt;=400,"High",Table1[[#This Row],[Current Upsell $]]&gt;=100,"Medium",Table1[[#This Row],[Current Upsell $]]&lt;100,"Low")</f>
        <v xml:space="preserve"> </v>
      </c>
      <c r="S1466" t="str">
        <f>_xlfn.CONCAT(Table1[[#This Row],[Subscription Type]]," ",Table1[[#This Row],[Upsell Priorities ]], " ",TEXT(Table1[[#This Row],[Current Upsell $]],"$#,#"))</f>
        <v>Premium   $</v>
      </c>
      <c r="T1466">
        <f>COUNTIF(Table1[Sales Month],Table1[[#This Row],[Sales Month]])</f>
        <v>146</v>
      </c>
    </row>
    <row r="1467" spans="1:20" x14ac:dyDescent="0.2">
      <c r="A1467">
        <v>100149</v>
      </c>
      <c r="B1467" t="s">
        <v>0</v>
      </c>
      <c r="D1467" s="1"/>
      <c r="E1467" s="1"/>
      <c r="F1467">
        <v>26</v>
      </c>
      <c r="G1467">
        <v>39</v>
      </c>
      <c r="H1467" s="1">
        <v>44105</v>
      </c>
      <c r="I1467" s="1">
        <v>44378</v>
      </c>
      <c r="J1467">
        <v>9</v>
      </c>
      <c r="K1467">
        <v>0</v>
      </c>
      <c r="L1467" s="1">
        <v>44166</v>
      </c>
      <c r="M1467">
        <v>260</v>
      </c>
      <c r="N1467" s="8" cm="1">
        <f t="array" ref="N1467">_xlfn.SWITCH(Table1[[#This Row],[Subscription Type]],"Basic",10,"Premium",10,"Business",25,"Enterprise",27)</f>
        <v>10</v>
      </c>
      <c r="O1467" s="9">
        <f>IF(Table1[[#This Row],[Number of Users]]-Table1[[#This Row],[Licenses Bought]]&lt;0, 0, Table1[[#This Row],[Number of Users]]-Table1[[#This Row],[Licenses Bought]])</f>
        <v>13</v>
      </c>
      <c r="P1467" s="8">
        <f>Table1[[#This Row],[Upsell $ Per Non-Paying User]] * Table1[[#This Row],[Non-Paying Users]]</f>
        <v>130</v>
      </c>
      <c r="Q1467">
        <f>IF(Table1[[#This Row],[Sales Month]]=MAX(Table1[Sales Month]),Table1[[#This Row],[Upsell $ Per Non-Paying User]]*Table1[[#This Row],[Non-Paying Users]],0)</f>
        <v>0</v>
      </c>
      <c r="R1467" t="str" cm="1">
        <f t="array" ref="R1467">_xlfn.IFS(Table1[[#This Row],[Current Upsell $]]=0," ",Table1[[#This Row],[Current Upsell $]]&gt;=400,"High",Table1[[#This Row],[Current Upsell $]]&gt;=100,"Medium",Table1[[#This Row],[Current Upsell $]]&lt;100,"Low")</f>
        <v xml:space="preserve"> </v>
      </c>
      <c r="S1467" t="str">
        <f>_xlfn.CONCAT(Table1[[#This Row],[Subscription Type]]," ",Table1[[#This Row],[Upsell Priorities ]], " ",TEXT(Table1[[#This Row],[Current Upsell $]],"$#,#"))</f>
        <v>Premium   $</v>
      </c>
      <c r="T1467">
        <f>COUNTIF(Table1[Sales Month],Table1[[#This Row],[Sales Month]])</f>
        <v>153</v>
      </c>
    </row>
    <row r="1468" spans="1:20" x14ac:dyDescent="0.2">
      <c r="A1468">
        <v>100149</v>
      </c>
      <c r="B1468" t="s">
        <v>0</v>
      </c>
      <c r="D1468" s="1"/>
      <c r="E1468" s="1"/>
      <c r="F1468">
        <v>33</v>
      </c>
      <c r="G1468">
        <v>42</v>
      </c>
      <c r="H1468" s="1">
        <v>44105</v>
      </c>
      <c r="I1468" s="1">
        <v>44378</v>
      </c>
      <c r="J1468">
        <v>9</v>
      </c>
      <c r="K1468">
        <v>0</v>
      </c>
      <c r="L1468" s="1">
        <v>44197</v>
      </c>
      <c r="M1468">
        <v>330</v>
      </c>
      <c r="N1468" s="8" cm="1">
        <f t="array" ref="N1468">_xlfn.SWITCH(Table1[[#This Row],[Subscription Type]],"Basic",10,"Premium",10,"Business",25,"Enterprise",27)</f>
        <v>10</v>
      </c>
      <c r="O1468" s="9">
        <f>IF(Table1[[#This Row],[Number of Users]]-Table1[[#This Row],[Licenses Bought]]&lt;0, 0, Table1[[#This Row],[Number of Users]]-Table1[[#This Row],[Licenses Bought]])</f>
        <v>9</v>
      </c>
      <c r="P1468" s="8">
        <f>Table1[[#This Row],[Upsell $ Per Non-Paying User]] * Table1[[#This Row],[Non-Paying Users]]</f>
        <v>90</v>
      </c>
      <c r="Q1468">
        <f>IF(Table1[[#This Row],[Sales Month]]=MAX(Table1[Sales Month]),Table1[[#This Row],[Upsell $ Per Non-Paying User]]*Table1[[#This Row],[Non-Paying Users]],0)</f>
        <v>0</v>
      </c>
      <c r="R1468" t="str" cm="1">
        <f t="array" ref="R1468">_xlfn.IFS(Table1[[#This Row],[Current Upsell $]]=0," ",Table1[[#This Row],[Current Upsell $]]&gt;=400,"High",Table1[[#This Row],[Current Upsell $]]&gt;=100,"Medium",Table1[[#This Row],[Current Upsell $]]&lt;100,"Low")</f>
        <v xml:space="preserve"> </v>
      </c>
      <c r="S1468" t="str">
        <f>_xlfn.CONCAT(Table1[[#This Row],[Subscription Type]]," ",Table1[[#This Row],[Upsell Priorities ]], " ",TEXT(Table1[[#This Row],[Current Upsell $]],"$#,#"))</f>
        <v>Premium   $</v>
      </c>
      <c r="T1468">
        <f>COUNTIF(Table1[Sales Month],Table1[[#This Row],[Sales Month]])</f>
        <v>158</v>
      </c>
    </row>
    <row r="1469" spans="1:20" x14ac:dyDescent="0.2">
      <c r="A1469">
        <v>100149</v>
      </c>
      <c r="B1469" t="s">
        <v>0</v>
      </c>
      <c r="D1469" s="1"/>
      <c r="E1469" s="1"/>
      <c r="F1469">
        <v>33</v>
      </c>
      <c r="G1469">
        <v>53</v>
      </c>
      <c r="H1469" s="1">
        <v>44105</v>
      </c>
      <c r="I1469" s="1">
        <v>44378</v>
      </c>
      <c r="J1469">
        <v>9</v>
      </c>
      <c r="K1469">
        <v>0</v>
      </c>
      <c r="L1469" s="1">
        <v>44228</v>
      </c>
      <c r="M1469">
        <v>330</v>
      </c>
      <c r="N1469" s="8" cm="1">
        <f t="array" ref="N1469">_xlfn.SWITCH(Table1[[#This Row],[Subscription Type]],"Basic",10,"Premium",10,"Business",25,"Enterprise",27)</f>
        <v>10</v>
      </c>
      <c r="O1469" s="9">
        <f>IF(Table1[[#This Row],[Number of Users]]-Table1[[#This Row],[Licenses Bought]]&lt;0, 0, Table1[[#This Row],[Number of Users]]-Table1[[#This Row],[Licenses Bought]])</f>
        <v>20</v>
      </c>
      <c r="P1469" s="8">
        <f>Table1[[#This Row],[Upsell $ Per Non-Paying User]] * Table1[[#This Row],[Non-Paying Users]]</f>
        <v>200</v>
      </c>
      <c r="Q1469">
        <f>IF(Table1[[#This Row],[Sales Month]]=MAX(Table1[Sales Month]),Table1[[#This Row],[Upsell $ Per Non-Paying User]]*Table1[[#This Row],[Non-Paying Users]],0)</f>
        <v>0</v>
      </c>
      <c r="R1469" t="str" cm="1">
        <f t="array" ref="R1469">_xlfn.IFS(Table1[[#This Row],[Current Upsell $]]=0," ",Table1[[#This Row],[Current Upsell $]]&gt;=400,"High",Table1[[#This Row],[Current Upsell $]]&gt;=100,"Medium",Table1[[#This Row],[Current Upsell $]]&lt;100,"Low")</f>
        <v xml:space="preserve"> </v>
      </c>
      <c r="S1469" t="str">
        <f>_xlfn.CONCAT(Table1[[#This Row],[Subscription Type]]," ",Table1[[#This Row],[Upsell Priorities ]], " ",TEXT(Table1[[#This Row],[Current Upsell $]],"$#,#"))</f>
        <v>Premium   $</v>
      </c>
      <c r="T1469">
        <f>COUNTIF(Table1[Sales Month],Table1[[#This Row],[Sales Month]])</f>
        <v>175</v>
      </c>
    </row>
    <row r="1470" spans="1:20" x14ac:dyDescent="0.2">
      <c r="A1470">
        <v>100149</v>
      </c>
      <c r="B1470" t="s">
        <v>0</v>
      </c>
      <c r="D1470" s="1"/>
      <c r="E1470" s="1"/>
      <c r="F1470">
        <v>33</v>
      </c>
      <c r="G1470">
        <v>34</v>
      </c>
      <c r="H1470" s="1">
        <v>44105</v>
      </c>
      <c r="I1470" s="1">
        <v>44378</v>
      </c>
      <c r="J1470">
        <v>9</v>
      </c>
      <c r="K1470">
        <v>0</v>
      </c>
      <c r="L1470" s="1">
        <v>44256</v>
      </c>
      <c r="M1470">
        <v>330</v>
      </c>
      <c r="N1470" s="8" cm="1">
        <f t="array" ref="N1470">_xlfn.SWITCH(Table1[[#This Row],[Subscription Type]],"Basic",10,"Premium",10,"Business",25,"Enterprise",27)</f>
        <v>10</v>
      </c>
      <c r="O1470" s="9">
        <f>IF(Table1[[#This Row],[Number of Users]]-Table1[[#This Row],[Licenses Bought]]&lt;0, 0, Table1[[#This Row],[Number of Users]]-Table1[[#This Row],[Licenses Bought]])</f>
        <v>1</v>
      </c>
      <c r="P1470" s="8">
        <f>Table1[[#This Row],[Upsell $ Per Non-Paying User]] * Table1[[#This Row],[Non-Paying Users]]</f>
        <v>10</v>
      </c>
      <c r="Q1470">
        <f>IF(Table1[[#This Row],[Sales Month]]=MAX(Table1[Sales Month]),Table1[[#This Row],[Upsell $ Per Non-Paying User]]*Table1[[#This Row],[Non-Paying Users]],0)</f>
        <v>0</v>
      </c>
      <c r="R1470" t="str" cm="1">
        <f t="array" ref="R1470">_xlfn.IFS(Table1[[#This Row],[Current Upsell $]]=0," ",Table1[[#This Row],[Current Upsell $]]&gt;=400,"High",Table1[[#This Row],[Current Upsell $]]&gt;=100,"Medium",Table1[[#This Row],[Current Upsell $]]&lt;100,"Low")</f>
        <v xml:space="preserve"> </v>
      </c>
      <c r="S1470" t="str">
        <f>_xlfn.CONCAT(Table1[[#This Row],[Subscription Type]]," ",Table1[[#This Row],[Upsell Priorities ]], " ",TEXT(Table1[[#This Row],[Current Upsell $]],"$#,#"))</f>
        <v>Premium   $</v>
      </c>
      <c r="T1470">
        <f>COUNTIF(Table1[Sales Month],Table1[[#This Row],[Sales Month]])</f>
        <v>194</v>
      </c>
    </row>
    <row r="1471" spans="1:20" x14ac:dyDescent="0.2">
      <c r="A1471">
        <v>100149</v>
      </c>
      <c r="B1471" t="s">
        <v>0</v>
      </c>
      <c r="D1471" s="1"/>
      <c r="E1471" s="1"/>
      <c r="F1471">
        <v>33</v>
      </c>
      <c r="G1471">
        <v>38</v>
      </c>
      <c r="H1471" s="1">
        <v>44105</v>
      </c>
      <c r="I1471" s="1">
        <v>44378</v>
      </c>
      <c r="J1471">
        <v>9</v>
      </c>
      <c r="K1471">
        <v>0</v>
      </c>
      <c r="L1471" s="1">
        <v>44287</v>
      </c>
      <c r="M1471">
        <v>330</v>
      </c>
      <c r="N1471" s="8" cm="1">
        <f t="array" ref="N1471">_xlfn.SWITCH(Table1[[#This Row],[Subscription Type]],"Basic",10,"Premium",10,"Business",25,"Enterprise",27)</f>
        <v>10</v>
      </c>
      <c r="O1471" s="9">
        <f>IF(Table1[[#This Row],[Number of Users]]-Table1[[#This Row],[Licenses Bought]]&lt;0, 0, Table1[[#This Row],[Number of Users]]-Table1[[#This Row],[Licenses Bought]])</f>
        <v>5</v>
      </c>
      <c r="P1471" s="8">
        <f>Table1[[#This Row],[Upsell $ Per Non-Paying User]] * Table1[[#This Row],[Non-Paying Users]]</f>
        <v>50</v>
      </c>
      <c r="Q1471">
        <f>IF(Table1[[#This Row],[Sales Month]]=MAX(Table1[Sales Month]),Table1[[#This Row],[Upsell $ Per Non-Paying User]]*Table1[[#This Row],[Non-Paying Users]],0)</f>
        <v>0</v>
      </c>
      <c r="R1471" t="str" cm="1">
        <f t="array" ref="R1471">_xlfn.IFS(Table1[[#This Row],[Current Upsell $]]=0," ",Table1[[#This Row],[Current Upsell $]]&gt;=400,"High",Table1[[#This Row],[Current Upsell $]]&gt;=100,"Medium",Table1[[#This Row],[Current Upsell $]]&lt;100,"Low")</f>
        <v xml:space="preserve"> </v>
      </c>
      <c r="S1471" t="str">
        <f>_xlfn.CONCAT(Table1[[#This Row],[Subscription Type]]," ",Table1[[#This Row],[Upsell Priorities ]], " ",TEXT(Table1[[#This Row],[Current Upsell $]],"$#,#"))</f>
        <v>Premium   $</v>
      </c>
      <c r="T1471">
        <f>COUNTIF(Table1[Sales Month],Table1[[#This Row],[Sales Month]])</f>
        <v>208</v>
      </c>
    </row>
    <row r="1472" spans="1:20" x14ac:dyDescent="0.2">
      <c r="A1472">
        <v>100149</v>
      </c>
      <c r="B1472" t="s">
        <v>0</v>
      </c>
      <c r="D1472" s="1"/>
      <c r="E1472" s="1"/>
      <c r="F1472">
        <v>33</v>
      </c>
      <c r="G1472">
        <v>37</v>
      </c>
      <c r="H1472" s="1">
        <v>44105</v>
      </c>
      <c r="I1472" s="1">
        <v>44378</v>
      </c>
      <c r="J1472">
        <v>9</v>
      </c>
      <c r="K1472">
        <v>0</v>
      </c>
      <c r="L1472" s="1">
        <v>44317</v>
      </c>
      <c r="M1472">
        <v>330</v>
      </c>
      <c r="N1472" s="8" cm="1">
        <f t="array" ref="N1472">_xlfn.SWITCH(Table1[[#This Row],[Subscription Type]],"Basic",10,"Premium",10,"Business",25,"Enterprise",27)</f>
        <v>10</v>
      </c>
      <c r="O1472" s="9">
        <f>IF(Table1[[#This Row],[Number of Users]]-Table1[[#This Row],[Licenses Bought]]&lt;0, 0, Table1[[#This Row],[Number of Users]]-Table1[[#This Row],[Licenses Bought]])</f>
        <v>4</v>
      </c>
      <c r="P1472" s="8">
        <f>Table1[[#This Row],[Upsell $ Per Non-Paying User]] * Table1[[#This Row],[Non-Paying Users]]</f>
        <v>40</v>
      </c>
      <c r="Q1472">
        <f>IF(Table1[[#This Row],[Sales Month]]=MAX(Table1[Sales Month]),Table1[[#This Row],[Upsell $ Per Non-Paying User]]*Table1[[#This Row],[Non-Paying Users]],0)</f>
        <v>0</v>
      </c>
      <c r="R1472" t="str" cm="1">
        <f t="array" ref="R1472">_xlfn.IFS(Table1[[#This Row],[Current Upsell $]]=0," ",Table1[[#This Row],[Current Upsell $]]&gt;=400,"High",Table1[[#This Row],[Current Upsell $]]&gt;=100,"Medium",Table1[[#This Row],[Current Upsell $]]&lt;100,"Low")</f>
        <v xml:space="preserve"> </v>
      </c>
      <c r="S1472" t="str">
        <f>_xlfn.CONCAT(Table1[[#This Row],[Subscription Type]]," ",Table1[[#This Row],[Upsell Priorities ]], " ",TEXT(Table1[[#This Row],[Current Upsell $]],"$#,#"))</f>
        <v>Premium   $</v>
      </c>
      <c r="T1472">
        <f>COUNTIF(Table1[Sales Month],Table1[[#This Row],[Sales Month]])</f>
        <v>249</v>
      </c>
    </row>
    <row r="1473" spans="1:20" x14ac:dyDescent="0.2">
      <c r="A1473">
        <v>100149</v>
      </c>
      <c r="B1473" t="s">
        <v>0</v>
      </c>
      <c r="D1473" s="1"/>
      <c r="E1473" s="1"/>
      <c r="F1473">
        <v>33</v>
      </c>
      <c r="G1473">
        <v>37</v>
      </c>
      <c r="H1473" s="1">
        <v>44105</v>
      </c>
      <c r="I1473" s="1">
        <v>44378</v>
      </c>
      <c r="J1473">
        <v>9</v>
      </c>
      <c r="K1473">
        <v>0</v>
      </c>
      <c r="L1473" s="1">
        <v>44348</v>
      </c>
      <c r="M1473">
        <v>330</v>
      </c>
      <c r="N1473" s="8" cm="1">
        <f t="array" ref="N1473">_xlfn.SWITCH(Table1[[#This Row],[Subscription Type]],"Basic",10,"Premium",10,"Business",25,"Enterprise",27)</f>
        <v>10</v>
      </c>
      <c r="O1473" s="9">
        <f>IF(Table1[[#This Row],[Number of Users]]-Table1[[#This Row],[Licenses Bought]]&lt;0, 0, Table1[[#This Row],[Number of Users]]-Table1[[#This Row],[Licenses Bought]])</f>
        <v>4</v>
      </c>
      <c r="P1473" s="8">
        <f>Table1[[#This Row],[Upsell $ Per Non-Paying User]] * Table1[[#This Row],[Non-Paying Users]]</f>
        <v>40</v>
      </c>
      <c r="Q1473">
        <f>IF(Table1[[#This Row],[Sales Month]]=MAX(Table1[Sales Month]),Table1[[#This Row],[Upsell $ Per Non-Paying User]]*Table1[[#This Row],[Non-Paying Users]],0)</f>
        <v>40</v>
      </c>
      <c r="R1473" t="str" cm="1">
        <f t="array" ref="R1473">_xlfn.IFS(Table1[[#This Row],[Current Upsell $]]=0," ",Table1[[#This Row],[Current Upsell $]]&gt;=400,"High",Table1[[#This Row],[Current Upsell $]]&gt;=100,"Medium",Table1[[#This Row],[Current Upsell $]]&lt;100,"Low")</f>
        <v>Low</v>
      </c>
      <c r="S1473" t="str">
        <f>_xlfn.CONCAT(Table1[[#This Row],[Subscription Type]]," ",Table1[[#This Row],[Upsell Priorities ]], " ",TEXT(Table1[[#This Row],[Current Upsell $]],"$#,#"))</f>
        <v>Premium Low $40</v>
      </c>
      <c r="T1473">
        <f>COUNTIF(Table1[Sales Month],Table1[[#This Row],[Sales Month]])</f>
        <v>307</v>
      </c>
    </row>
    <row r="1474" spans="1:20" x14ac:dyDescent="0.2">
      <c r="A1474">
        <v>100150</v>
      </c>
      <c r="B1474" t="s">
        <v>3</v>
      </c>
      <c r="D1474" s="1"/>
      <c r="E1474" s="1"/>
      <c r="F1474">
        <v>0</v>
      </c>
      <c r="G1474">
        <v>27</v>
      </c>
      <c r="H1474" s="1">
        <v>44105</v>
      </c>
      <c r="I1474" s="1">
        <v>44378</v>
      </c>
      <c r="J1474">
        <v>9</v>
      </c>
      <c r="K1474">
        <v>0</v>
      </c>
      <c r="L1474" s="1">
        <v>44105</v>
      </c>
      <c r="M1474">
        <v>0</v>
      </c>
      <c r="N1474" s="8" cm="1">
        <f t="array" ref="N1474">_xlfn.SWITCH(Table1[[#This Row],[Subscription Type]],"Basic",10,"Premium",10,"Business",25,"Enterprise",27)</f>
        <v>10</v>
      </c>
      <c r="O1474" s="9">
        <f>IF(Table1[[#This Row],[Number of Users]]-Table1[[#This Row],[Licenses Bought]]&lt;0, 0, Table1[[#This Row],[Number of Users]]-Table1[[#This Row],[Licenses Bought]])</f>
        <v>27</v>
      </c>
      <c r="P1474" s="8">
        <f>Table1[[#This Row],[Upsell $ Per Non-Paying User]] * Table1[[#This Row],[Non-Paying Users]]</f>
        <v>270</v>
      </c>
      <c r="Q1474">
        <f>IF(Table1[[#This Row],[Sales Month]]=MAX(Table1[Sales Month]),Table1[[#This Row],[Upsell $ Per Non-Paying User]]*Table1[[#This Row],[Non-Paying Users]],0)</f>
        <v>0</v>
      </c>
      <c r="R1474" t="str" cm="1">
        <f t="array" ref="R1474">_xlfn.IFS(Table1[[#This Row],[Current Upsell $]]=0," ",Table1[[#This Row],[Current Upsell $]]&gt;=400,"High",Table1[[#This Row],[Current Upsell $]]&gt;=100,"Medium",Table1[[#This Row],[Current Upsell $]]&lt;100,"Low")</f>
        <v xml:space="preserve"> </v>
      </c>
      <c r="S1474" t="str">
        <f>_xlfn.CONCAT(Table1[[#This Row],[Subscription Type]]," ",Table1[[#This Row],[Upsell Priorities ]], " ",TEXT(Table1[[#This Row],[Current Upsell $]],"$#,#"))</f>
        <v>Basic   $</v>
      </c>
      <c r="T1474">
        <f>COUNTIF(Table1[Sales Month],Table1[[#This Row],[Sales Month]])</f>
        <v>147</v>
      </c>
    </row>
    <row r="1475" spans="1:20" x14ac:dyDescent="0.2">
      <c r="A1475">
        <v>100150</v>
      </c>
      <c r="B1475" t="s">
        <v>0</v>
      </c>
      <c r="D1475" s="1"/>
      <c r="E1475" s="1"/>
      <c r="F1475">
        <v>16</v>
      </c>
      <c r="G1475">
        <v>41</v>
      </c>
      <c r="H1475" s="1">
        <v>44105</v>
      </c>
      <c r="I1475" s="1">
        <v>44378</v>
      </c>
      <c r="J1475">
        <v>9</v>
      </c>
      <c r="K1475">
        <v>0</v>
      </c>
      <c r="L1475" s="1">
        <v>44136</v>
      </c>
      <c r="M1475">
        <v>160</v>
      </c>
      <c r="N1475" s="8" cm="1">
        <f t="array" ref="N1475">_xlfn.SWITCH(Table1[[#This Row],[Subscription Type]],"Basic",10,"Premium",10,"Business",25,"Enterprise",27)</f>
        <v>10</v>
      </c>
      <c r="O1475" s="9">
        <f>IF(Table1[[#This Row],[Number of Users]]-Table1[[#This Row],[Licenses Bought]]&lt;0, 0, Table1[[#This Row],[Number of Users]]-Table1[[#This Row],[Licenses Bought]])</f>
        <v>25</v>
      </c>
      <c r="P1475" s="8">
        <f>Table1[[#This Row],[Upsell $ Per Non-Paying User]] * Table1[[#This Row],[Non-Paying Users]]</f>
        <v>250</v>
      </c>
      <c r="Q1475">
        <f>IF(Table1[[#This Row],[Sales Month]]=MAX(Table1[Sales Month]),Table1[[#This Row],[Upsell $ Per Non-Paying User]]*Table1[[#This Row],[Non-Paying Users]],0)</f>
        <v>0</v>
      </c>
      <c r="R1475" t="str" cm="1">
        <f t="array" ref="R1475">_xlfn.IFS(Table1[[#This Row],[Current Upsell $]]=0," ",Table1[[#This Row],[Current Upsell $]]&gt;=400,"High",Table1[[#This Row],[Current Upsell $]]&gt;=100,"Medium",Table1[[#This Row],[Current Upsell $]]&lt;100,"Low")</f>
        <v xml:space="preserve"> </v>
      </c>
      <c r="S1475" t="str">
        <f>_xlfn.CONCAT(Table1[[#This Row],[Subscription Type]]," ",Table1[[#This Row],[Upsell Priorities ]], " ",TEXT(Table1[[#This Row],[Current Upsell $]],"$#,#"))</f>
        <v>Premium   $</v>
      </c>
      <c r="T1475">
        <f>COUNTIF(Table1[Sales Month],Table1[[#This Row],[Sales Month]])</f>
        <v>146</v>
      </c>
    </row>
    <row r="1476" spans="1:20" x14ac:dyDescent="0.2">
      <c r="A1476">
        <v>100150</v>
      </c>
      <c r="B1476" t="s">
        <v>0</v>
      </c>
      <c r="D1476" s="1"/>
      <c r="E1476" s="1"/>
      <c r="F1476">
        <v>20</v>
      </c>
      <c r="G1476">
        <v>37</v>
      </c>
      <c r="H1476" s="1">
        <v>44105</v>
      </c>
      <c r="I1476" s="1">
        <v>44378</v>
      </c>
      <c r="J1476">
        <v>9</v>
      </c>
      <c r="K1476">
        <v>0</v>
      </c>
      <c r="L1476" s="1">
        <v>44166</v>
      </c>
      <c r="M1476">
        <v>200</v>
      </c>
      <c r="N1476" s="8" cm="1">
        <f t="array" ref="N1476">_xlfn.SWITCH(Table1[[#This Row],[Subscription Type]],"Basic",10,"Premium",10,"Business",25,"Enterprise",27)</f>
        <v>10</v>
      </c>
      <c r="O1476" s="9">
        <f>IF(Table1[[#This Row],[Number of Users]]-Table1[[#This Row],[Licenses Bought]]&lt;0, 0, Table1[[#This Row],[Number of Users]]-Table1[[#This Row],[Licenses Bought]])</f>
        <v>17</v>
      </c>
      <c r="P1476" s="8">
        <f>Table1[[#This Row],[Upsell $ Per Non-Paying User]] * Table1[[#This Row],[Non-Paying Users]]</f>
        <v>170</v>
      </c>
      <c r="Q1476">
        <f>IF(Table1[[#This Row],[Sales Month]]=MAX(Table1[Sales Month]),Table1[[#This Row],[Upsell $ Per Non-Paying User]]*Table1[[#This Row],[Non-Paying Users]],0)</f>
        <v>0</v>
      </c>
      <c r="R1476" t="str" cm="1">
        <f t="array" ref="R1476">_xlfn.IFS(Table1[[#This Row],[Current Upsell $]]=0," ",Table1[[#This Row],[Current Upsell $]]&gt;=400,"High",Table1[[#This Row],[Current Upsell $]]&gt;=100,"Medium",Table1[[#This Row],[Current Upsell $]]&lt;100,"Low")</f>
        <v xml:space="preserve"> </v>
      </c>
      <c r="S1476" t="str">
        <f>_xlfn.CONCAT(Table1[[#This Row],[Subscription Type]]," ",Table1[[#This Row],[Upsell Priorities ]], " ",TEXT(Table1[[#This Row],[Current Upsell $]],"$#,#"))</f>
        <v>Premium   $</v>
      </c>
      <c r="T1476">
        <f>COUNTIF(Table1[Sales Month],Table1[[#This Row],[Sales Month]])</f>
        <v>153</v>
      </c>
    </row>
    <row r="1477" spans="1:20" x14ac:dyDescent="0.2">
      <c r="A1477">
        <v>100150</v>
      </c>
      <c r="B1477" t="s">
        <v>0</v>
      </c>
      <c r="D1477" s="1"/>
      <c r="E1477" s="1"/>
      <c r="F1477">
        <v>23</v>
      </c>
      <c r="G1477">
        <v>33</v>
      </c>
      <c r="H1477" s="1">
        <v>44105</v>
      </c>
      <c r="I1477" s="1">
        <v>44378</v>
      </c>
      <c r="J1477">
        <v>9</v>
      </c>
      <c r="K1477">
        <v>0</v>
      </c>
      <c r="L1477" s="1">
        <v>44197</v>
      </c>
      <c r="M1477">
        <v>230</v>
      </c>
      <c r="N1477" s="8" cm="1">
        <f t="array" ref="N1477">_xlfn.SWITCH(Table1[[#This Row],[Subscription Type]],"Basic",10,"Premium",10,"Business",25,"Enterprise",27)</f>
        <v>10</v>
      </c>
      <c r="O1477" s="9">
        <f>IF(Table1[[#This Row],[Number of Users]]-Table1[[#This Row],[Licenses Bought]]&lt;0, 0, Table1[[#This Row],[Number of Users]]-Table1[[#This Row],[Licenses Bought]])</f>
        <v>10</v>
      </c>
      <c r="P1477" s="8">
        <f>Table1[[#This Row],[Upsell $ Per Non-Paying User]] * Table1[[#This Row],[Non-Paying Users]]</f>
        <v>100</v>
      </c>
      <c r="Q1477">
        <f>IF(Table1[[#This Row],[Sales Month]]=MAX(Table1[Sales Month]),Table1[[#This Row],[Upsell $ Per Non-Paying User]]*Table1[[#This Row],[Non-Paying Users]],0)</f>
        <v>0</v>
      </c>
      <c r="R1477" t="str" cm="1">
        <f t="array" ref="R1477">_xlfn.IFS(Table1[[#This Row],[Current Upsell $]]=0," ",Table1[[#This Row],[Current Upsell $]]&gt;=400,"High",Table1[[#This Row],[Current Upsell $]]&gt;=100,"Medium",Table1[[#This Row],[Current Upsell $]]&lt;100,"Low")</f>
        <v xml:space="preserve"> </v>
      </c>
      <c r="S1477" t="str">
        <f>_xlfn.CONCAT(Table1[[#This Row],[Subscription Type]]," ",Table1[[#This Row],[Upsell Priorities ]], " ",TEXT(Table1[[#This Row],[Current Upsell $]],"$#,#"))</f>
        <v>Premium   $</v>
      </c>
      <c r="T1477">
        <f>COUNTIF(Table1[Sales Month],Table1[[#This Row],[Sales Month]])</f>
        <v>158</v>
      </c>
    </row>
    <row r="1478" spans="1:20" x14ac:dyDescent="0.2">
      <c r="A1478">
        <v>100150</v>
      </c>
      <c r="B1478" t="s">
        <v>0</v>
      </c>
      <c r="D1478" s="1"/>
      <c r="E1478" s="1"/>
      <c r="F1478">
        <v>27</v>
      </c>
      <c r="G1478">
        <v>26</v>
      </c>
      <c r="H1478" s="1">
        <v>44105</v>
      </c>
      <c r="I1478" s="1">
        <v>44378</v>
      </c>
      <c r="J1478">
        <v>9</v>
      </c>
      <c r="K1478">
        <v>0</v>
      </c>
      <c r="L1478" s="1">
        <v>44228</v>
      </c>
      <c r="M1478">
        <v>270</v>
      </c>
      <c r="N1478" s="8" cm="1">
        <f t="array" ref="N1478">_xlfn.SWITCH(Table1[[#This Row],[Subscription Type]],"Basic",10,"Premium",10,"Business",25,"Enterprise",27)</f>
        <v>10</v>
      </c>
      <c r="O1478" s="9">
        <f>IF(Table1[[#This Row],[Number of Users]]-Table1[[#This Row],[Licenses Bought]]&lt;0, 0, Table1[[#This Row],[Number of Users]]-Table1[[#This Row],[Licenses Bought]])</f>
        <v>0</v>
      </c>
      <c r="P1478" s="8">
        <f>Table1[[#This Row],[Upsell $ Per Non-Paying User]] * Table1[[#This Row],[Non-Paying Users]]</f>
        <v>0</v>
      </c>
      <c r="Q1478">
        <f>IF(Table1[[#This Row],[Sales Month]]=MAX(Table1[Sales Month]),Table1[[#This Row],[Upsell $ Per Non-Paying User]]*Table1[[#This Row],[Non-Paying Users]],0)</f>
        <v>0</v>
      </c>
      <c r="R1478" t="str" cm="1">
        <f t="array" ref="R1478">_xlfn.IFS(Table1[[#This Row],[Current Upsell $]]=0," ",Table1[[#This Row],[Current Upsell $]]&gt;=400,"High",Table1[[#This Row],[Current Upsell $]]&gt;=100,"Medium",Table1[[#This Row],[Current Upsell $]]&lt;100,"Low")</f>
        <v xml:space="preserve"> </v>
      </c>
      <c r="S1478" t="str">
        <f>_xlfn.CONCAT(Table1[[#This Row],[Subscription Type]]," ",Table1[[#This Row],[Upsell Priorities ]], " ",TEXT(Table1[[#This Row],[Current Upsell $]],"$#,#"))</f>
        <v>Premium   $</v>
      </c>
      <c r="T1478">
        <f>COUNTIF(Table1[Sales Month],Table1[[#This Row],[Sales Month]])</f>
        <v>175</v>
      </c>
    </row>
    <row r="1479" spans="1:20" x14ac:dyDescent="0.2">
      <c r="A1479">
        <v>100150</v>
      </c>
      <c r="B1479" t="s">
        <v>0</v>
      </c>
      <c r="D1479" s="1"/>
      <c r="E1479" s="1"/>
      <c r="F1479">
        <v>27</v>
      </c>
      <c r="G1479">
        <v>36</v>
      </c>
      <c r="H1479" s="1">
        <v>44105</v>
      </c>
      <c r="I1479" s="1">
        <v>44378</v>
      </c>
      <c r="J1479">
        <v>9</v>
      </c>
      <c r="K1479">
        <v>0</v>
      </c>
      <c r="L1479" s="1">
        <v>44256</v>
      </c>
      <c r="M1479">
        <v>270</v>
      </c>
      <c r="N1479" s="8" cm="1">
        <f t="array" ref="N1479">_xlfn.SWITCH(Table1[[#This Row],[Subscription Type]],"Basic",10,"Premium",10,"Business",25,"Enterprise",27)</f>
        <v>10</v>
      </c>
      <c r="O1479" s="9">
        <f>IF(Table1[[#This Row],[Number of Users]]-Table1[[#This Row],[Licenses Bought]]&lt;0, 0, Table1[[#This Row],[Number of Users]]-Table1[[#This Row],[Licenses Bought]])</f>
        <v>9</v>
      </c>
      <c r="P1479" s="8">
        <f>Table1[[#This Row],[Upsell $ Per Non-Paying User]] * Table1[[#This Row],[Non-Paying Users]]</f>
        <v>90</v>
      </c>
      <c r="Q1479">
        <f>IF(Table1[[#This Row],[Sales Month]]=MAX(Table1[Sales Month]),Table1[[#This Row],[Upsell $ Per Non-Paying User]]*Table1[[#This Row],[Non-Paying Users]],0)</f>
        <v>0</v>
      </c>
      <c r="R1479" t="str" cm="1">
        <f t="array" ref="R1479">_xlfn.IFS(Table1[[#This Row],[Current Upsell $]]=0," ",Table1[[#This Row],[Current Upsell $]]&gt;=400,"High",Table1[[#This Row],[Current Upsell $]]&gt;=100,"Medium",Table1[[#This Row],[Current Upsell $]]&lt;100,"Low")</f>
        <v xml:space="preserve"> </v>
      </c>
      <c r="S1479" t="str">
        <f>_xlfn.CONCAT(Table1[[#This Row],[Subscription Type]]," ",Table1[[#This Row],[Upsell Priorities ]], " ",TEXT(Table1[[#This Row],[Current Upsell $]],"$#,#"))</f>
        <v>Premium   $</v>
      </c>
      <c r="T1479">
        <f>COUNTIF(Table1[Sales Month],Table1[[#This Row],[Sales Month]])</f>
        <v>194</v>
      </c>
    </row>
    <row r="1480" spans="1:20" x14ac:dyDescent="0.2">
      <c r="A1480">
        <v>100150</v>
      </c>
      <c r="B1480" t="s">
        <v>0</v>
      </c>
      <c r="D1480" s="1"/>
      <c r="E1480" s="1"/>
      <c r="F1480">
        <v>27</v>
      </c>
      <c r="G1480">
        <v>41</v>
      </c>
      <c r="H1480" s="1">
        <v>44105</v>
      </c>
      <c r="I1480" s="1">
        <v>44378</v>
      </c>
      <c r="J1480">
        <v>9</v>
      </c>
      <c r="K1480">
        <v>0</v>
      </c>
      <c r="L1480" s="1">
        <v>44287</v>
      </c>
      <c r="M1480">
        <v>270</v>
      </c>
      <c r="N1480" s="8" cm="1">
        <f t="array" ref="N1480">_xlfn.SWITCH(Table1[[#This Row],[Subscription Type]],"Basic",10,"Premium",10,"Business",25,"Enterprise",27)</f>
        <v>10</v>
      </c>
      <c r="O1480" s="9">
        <f>IF(Table1[[#This Row],[Number of Users]]-Table1[[#This Row],[Licenses Bought]]&lt;0, 0, Table1[[#This Row],[Number of Users]]-Table1[[#This Row],[Licenses Bought]])</f>
        <v>14</v>
      </c>
      <c r="P1480" s="8">
        <f>Table1[[#This Row],[Upsell $ Per Non-Paying User]] * Table1[[#This Row],[Non-Paying Users]]</f>
        <v>140</v>
      </c>
      <c r="Q1480">
        <f>IF(Table1[[#This Row],[Sales Month]]=MAX(Table1[Sales Month]),Table1[[#This Row],[Upsell $ Per Non-Paying User]]*Table1[[#This Row],[Non-Paying Users]],0)</f>
        <v>0</v>
      </c>
      <c r="R1480" t="str" cm="1">
        <f t="array" ref="R1480">_xlfn.IFS(Table1[[#This Row],[Current Upsell $]]=0," ",Table1[[#This Row],[Current Upsell $]]&gt;=400,"High",Table1[[#This Row],[Current Upsell $]]&gt;=100,"Medium",Table1[[#This Row],[Current Upsell $]]&lt;100,"Low")</f>
        <v xml:space="preserve"> </v>
      </c>
      <c r="S1480" t="str">
        <f>_xlfn.CONCAT(Table1[[#This Row],[Subscription Type]]," ",Table1[[#This Row],[Upsell Priorities ]], " ",TEXT(Table1[[#This Row],[Current Upsell $]],"$#,#"))</f>
        <v>Premium   $</v>
      </c>
      <c r="T1480">
        <f>COUNTIF(Table1[Sales Month],Table1[[#This Row],[Sales Month]])</f>
        <v>208</v>
      </c>
    </row>
    <row r="1481" spans="1:20" x14ac:dyDescent="0.2">
      <c r="A1481">
        <v>100150</v>
      </c>
      <c r="B1481" t="s">
        <v>0</v>
      </c>
      <c r="D1481" s="1"/>
      <c r="E1481" s="1"/>
      <c r="F1481">
        <v>27</v>
      </c>
      <c r="G1481">
        <v>35</v>
      </c>
      <c r="H1481" s="1">
        <v>44105</v>
      </c>
      <c r="I1481" s="1">
        <v>44378</v>
      </c>
      <c r="J1481">
        <v>9</v>
      </c>
      <c r="K1481">
        <v>0</v>
      </c>
      <c r="L1481" s="1">
        <v>44317</v>
      </c>
      <c r="M1481">
        <v>270</v>
      </c>
      <c r="N1481" s="8" cm="1">
        <f t="array" ref="N1481">_xlfn.SWITCH(Table1[[#This Row],[Subscription Type]],"Basic",10,"Premium",10,"Business",25,"Enterprise",27)</f>
        <v>10</v>
      </c>
      <c r="O1481" s="9">
        <f>IF(Table1[[#This Row],[Number of Users]]-Table1[[#This Row],[Licenses Bought]]&lt;0, 0, Table1[[#This Row],[Number of Users]]-Table1[[#This Row],[Licenses Bought]])</f>
        <v>8</v>
      </c>
      <c r="P1481" s="8">
        <f>Table1[[#This Row],[Upsell $ Per Non-Paying User]] * Table1[[#This Row],[Non-Paying Users]]</f>
        <v>80</v>
      </c>
      <c r="Q1481">
        <f>IF(Table1[[#This Row],[Sales Month]]=MAX(Table1[Sales Month]),Table1[[#This Row],[Upsell $ Per Non-Paying User]]*Table1[[#This Row],[Non-Paying Users]],0)</f>
        <v>0</v>
      </c>
      <c r="R1481" t="str" cm="1">
        <f t="array" ref="R1481">_xlfn.IFS(Table1[[#This Row],[Current Upsell $]]=0," ",Table1[[#This Row],[Current Upsell $]]&gt;=400,"High",Table1[[#This Row],[Current Upsell $]]&gt;=100,"Medium",Table1[[#This Row],[Current Upsell $]]&lt;100,"Low")</f>
        <v xml:space="preserve"> </v>
      </c>
      <c r="S1481" t="str">
        <f>_xlfn.CONCAT(Table1[[#This Row],[Subscription Type]]," ",Table1[[#This Row],[Upsell Priorities ]], " ",TEXT(Table1[[#This Row],[Current Upsell $]],"$#,#"))</f>
        <v>Premium   $</v>
      </c>
      <c r="T1481">
        <f>COUNTIF(Table1[Sales Month],Table1[[#This Row],[Sales Month]])</f>
        <v>249</v>
      </c>
    </row>
    <row r="1482" spans="1:20" x14ac:dyDescent="0.2">
      <c r="A1482">
        <v>100150</v>
      </c>
      <c r="B1482" t="s">
        <v>0</v>
      </c>
      <c r="D1482" s="1"/>
      <c r="E1482" s="1"/>
      <c r="F1482">
        <v>27</v>
      </c>
      <c r="G1482">
        <v>28</v>
      </c>
      <c r="H1482" s="1">
        <v>44105</v>
      </c>
      <c r="I1482" s="1">
        <v>44378</v>
      </c>
      <c r="J1482">
        <v>9</v>
      </c>
      <c r="K1482">
        <v>0</v>
      </c>
      <c r="L1482" s="1">
        <v>44348</v>
      </c>
      <c r="M1482">
        <v>270</v>
      </c>
      <c r="N1482" s="8" cm="1">
        <f t="array" ref="N1482">_xlfn.SWITCH(Table1[[#This Row],[Subscription Type]],"Basic",10,"Premium",10,"Business",25,"Enterprise",27)</f>
        <v>10</v>
      </c>
      <c r="O1482" s="9">
        <f>IF(Table1[[#This Row],[Number of Users]]-Table1[[#This Row],[Licenses Bought]]&lt;0, 0, Table1[[#This Row],[Number of Users]]-Table1[[#This Row],[Licenses Bought]])</f>
        <v>1</v>
      </c>
      <c r="P1482" s="8">
        <f>Table1[[#This Row],[Upsell $ Per Non-Paying User]] * Table1[[#This Row],[Non-Paying Users]]</f>
        <v>10</v>
      </c>
      <c r="Q1482">
        <f>IF(Table1[[#This Row],[Sales Month]]=MAX(Table1[Sales Month]),Table1[[#This Row],[Upsell $ Per Non-Paying User]]*Table1[[#This Row],[Non-Paying Users]],0)</f>
        <v>10</v>
      </c>
      <c r="R1482" t="str" cm="1">
        <f t="array" ref="R1482">_xlfn.IFS(Table1[[#This Row],[Current Upsell $]]=0," ",Table1[[#This Row],[Current Upsell $]]&gt;=400,"High",Table1[[#This Row],[Current Upsell $]]&gt;=100,"Medium",Table1[[#This Row],[Current Upsell $]]&lt;100,"Low")</f>
        <v>Low</v>
      </c>
      <c r="S1482" t="str">
        <f>_xlfn.CONCAT(Table1[[#This Row],[Subscription Type]]," ",Table1[[#This Row],[Upsell Priorities ]], " ",TEXT(Table1[[#This Row],[Current Upsell $]],"$#,#"))</f>
        <v>Premium Low $10</v>
      </c>
      <c r="T1482">
        <f>COUNTIF(Table1[Sales Month],Table1[[#This Row],[Sales Month]])</f>
        <v>307</v>
      </c>
    </row>
    <row r="1483" spans="1:20" x14ac:dyDescent="0.2">
      <c r="A1483">
        <v>100151</v>
      </c>
      <c r="B1483" t="s">
        <v>3</v>
      </c>
      <c r="D1483" s="1"/>
      <c r="E1483" s="1"/>
      <c r="F1483">
        <v>0</v>
      </c>
      <c r="G1483">
        <v>21</v>
      </c>
      <c r="H1483" s="1">
        <v>44105</v>
      </c>
      <c r="I1483" s="1">
        <v>44378</v>
      </c>
      <c r="J1483">
        <v>9</v>
      </c>
      <c r="K1483">
        <v>0</v>
      </c>
      <c r="L1483" s="1">
        <v>44105</v>
      </c>
      <c r="M1483">
        <v>0</v>
      </c>
      <c r="N1483" s="8" cm="1">
        <f t="array" ref="N1483">_xlfn.SWITCH(Table1[[#This Row],[Subscription Type]],"Basic",10,"Premium",10,"Business",25,"Enterprise",27)</f>
        <v>10</v>
      </c>
      <c r="O1483" s="9">
        <f>IF(Table1[[#This Row],[Number of Users]]-Table1[[#This Row],[Licenses Bought]]&lt;0, 0, Table1[[#This Row],[Number of Users]]-Table1[[#This Row],[Licenses Bought]])</f>
        <v>21</v>
      </c>
      <c r="P1483" s="8">
        <f>Table1[[#This Row],[Upsell $ Per Non-Paying User]] * Table1[[#This Row],[Non-Paying Users]]</f>
        <v>210</v>
      </c>
      <c r="Q1483">
        <f>IF(Table1[[#This Row],[Sales Month]]=MAX(Table1[Sales Month]),Table1[[#This Row],[Upsell $ Per Non-Paying User]]*Table1[[#This Row],[Non-Paying Users]],0)</f>
        <v>0</v>
      </c>
      <c r="R1483" t="str" cm="1">
        <f t="array" ref="R1483">_xlfn.IFS(Table1[[#This Row],[Current Upsell $]]=0," ",Table1[[#This Row],[Current Upsell $]]&gt;=400,"High",Table1[[#This Row],[Current Upsell $]]&gt;=100,"Medium",Table1[[#This Row],[Current Upsell $]]&lt;100,"Low")</f>
        <v xml:space="preserve"> </v>
      </c>
      <c r="S1483" t="str">
        <f>_xlfn.CONCAT(Table1[[#This Row],[Subscription Type]]," ",Table1[[#This Row],[Upsell Priorities ]], " ",TEXT(Table1[[#This Row],[Current Upsell $]],"$#,#"))</f>
        <v>Basic   $</v>
      </c>
      <c r="T1483">
        <f>COUNTIF(Table1[Sales Month],Table1[[#This Row],[Sales Month]])</f>
        <v>147</v>
      </c>
    </row>
    <row r="1484" spans="1:20" x14ac:dyDescent="0.2">
      <c r="A1484">
        <v>100151</v>
      </c>
      <c r="B1484" t="s">
        <v>0</v>
      </c>
      <c r="D1484" s="1"/>
      <c r="E1484" s="1"/>
      <c r="F1484">
        <v>8</v>
      </c>
      <c r="G1484">
        <v>27</v>
      </c>
      <c r="H1484" s="1">
        <v>44105</v>
      </c>
      <c r="I1484" s="1">
        <v>44378</v>
      </c>
      <c r="J1484">
        <v>9</v>
      </c>
      <c r="K1484">
        <v>0</v>
      </c>
      <c r="L1484" s="1">
        <v>44136</v>
      </c>
      <c r="M1484">
        <v>80</v>
      </c>
      <c r="N1484" s="8" cm="1">
        <f t="array" ref="N1484">_xlfn.SWITCH(Table1[[#This Row],[Subscription Type]],"Basic",10,"Premium",10,"Business",25,"Enterprise",27)</f>
        <v>10</v>
      </c>
      <c r="O1484" s="9">
        <f>IF(Table1[[#This Row],[Number of Users]]-Table1[[#This Row],[Licenses Bought]]&lt;0, 0, Table1[[#This Row],[Number of Users]]-Table1[[#This Row],[Licenses Bought]])</f>
        <v>19</v>
      </c>
      <c r="P1484" s="8">
        <f>Table1[[#This Row],[Upsell $ Per Non-Paying User]] * Table1[[#This Row],[Non-Paying Users]]</f>
        <v>190</v>
      </c>
      <c r="Q1484">
        <f>IF(Table1[[#This Row],[Sales Month]]=MAX(Table1[Sales Month]),Table1[[#This Row],[Upsell $ Per Non-Paying User]]*Table1[[#This Row],[Non-Paying Users]],0)</f>
        <v>0</v>
      </c>
      <c r="R1484" t="str" cm="1">
        <f t="array" ref="R1484">_xlfn.IFS(Table1[[#This Row],[Current Upsell $]]=0," ",Table1[[#This Row],[Current Upsell $]]&gt;=400,"High",Table1[[#This Row],[Current Upsell $]]&gt;=100,"Medium",Table1[[#This Row],[Current Upsell $]]&lt;100,"Low")</f>
        <v xml:space="preserve"> </v>
      </c>
      <c r="S1484" t="str">
        <f>_xlfn.CONCAT(Table1[[#This Row],[Subscription Type]]," ",Table1[[#This Row],[Upsell Priorities ]], " ",TEXT(Table1[[#This Row],[Current Upsell $]],"$#,#"))</f>
        <v>Premium   $</v>
      </c>
      <c r="T1484">
        <f>COUNTIF(Table1[Sales Month],Table1[[#This Row],[Sales Month]])</f>
        <v>146</v>
      </c>
    </row>
    <row r="1485" spans="1:20" x14ac:dyDescent="0.2">
      <c r="A1485">
        <v>100151</v>
      </c>
      <c r="B1485" t="s">
        <v>0</v>
      </c>
      <c r="D1485" s="1"/>
      <c r="E1485" s="1"/>
      <c r="F1485">
        <v>20</v>
      </c>
      <c r="G1485">
        <v>22</v>
      </c>
      <c r="H1485" s="1">
        <v>44105</v>
      </c>
      <c r="I1485" s="1">
        <v>44378</v>
      </c>
      <c r="J1485">
        <v>9</v>
      </c>
      <c r="K1485">
        <v>0</v>
      </c>
      <c r="L1485" s="1">
        <v>44166</v>
      </c>
      <c r="M1485">
        <v>200</v>
      </c>
      <c r="N1485" s="8" cm="1">
        <f t="array" ref="N1485">_xlfn.SWITCH(Table1[[#This Row],[Subscription Type]],"Basic",10,"Premium",10,"Business",25,"Enterprise",27)</f>
        <v>10</v>
      </c>
      <c r="O1485" s="9">
        <f>IF(Table1[[#This Row],[Number of Users]]-Table1[[#This Row],[Licenses Bought]]&lt;0, 0, Table1[[#This Row],[Number of Users]]-Table1[[#This Row],[Licenses Bought]])</f>
        <v>2</v>
      </c>
      <c r="P1485" s="8">
        <f>Table1[[#This Row],[Upsell $ Per Non-Paying User]] * Table1[[#This Row],[Non-Paying Users]]</f>
        <v>20</v>
      </c>
      <c r="Q1485">
        <f>IF(Table1[[#This Row],[Sales Month]]=MAX(Table1[Sales Month]),Table1[[#This Row],[Upsell $ Per Non-Paying User]]*Table1[[#This Row],[Non-Paying Users]],0)</f>
        <v>0</v>
      </c>
      <c r="R1485" t="str" cm="1">
        <f t="array" ref="R1485">_xlfn.IFS(Table1[[#This Row],[Current Upsell $]]=0," ",Table1[[#This Row],[Current Upsell $]]&gt;=400,"High",Table1[[#This Row],[Current Upsell $]]&gt;=100,"Medium",Table1[[#This Row],[Current Upsell $]]&lt;100,"Low")</f>
        <v xml:space="preserve"> </v>
      </c>
      <c r="S1485" t="str">
        <f>_xlfn.CONCAT(Table1[[#This Row],[Subscription Type]]," ",Table1[[#This Row],[Upsell Priorities ]], " ",TEXT(Table1[[#This Row],[Current Upsell $]],"$#,#"))</f>
        <v>Premium   $</v>
      </c>
      <c r="T1485">
        <f>COUNTIF(Table1[Sales Month],Table1[[#This Row],[Sales Month]])</f>
        <v>153</v>
      </c>
    </row>
    <row r="1486" spans="1:20" x14ac:dyDescent="0.2">
      <c r="A1486">
        <v>100151</v>
      </c>
      <c r="B1486" t="s">
        <v>0</v>
      </c>
      <c r="D1486" s="1"/>
      <c r="E1486" s="1"/>
      <c r="F1486">
        <v>16</v>
      </c>
      <c r="G1486">
        <v>29</v>
      </c>
      <c r="H1486" s="1">
        <v>44105</v>
      </c>
      <c r="I1486" s="1">
        <v>44378</v>
      </c>
      <c r="J1486">
        <v>9</v>
      </c>
      <c r="K1486">
        <v>0</v>
      </c>
      <c r="L1486" s="1">
        <v>44197</v>
      </c>
      <c r="M1486">
        <v>160</v>
      </c>
      <c r="N1486" s="8" cm="1">
        <f t="array" ref="N1486">_xlfn.SWITCH(Table1[[#This Row],[Subscription Type]],"Basic",10,"Premium",10,"Business",25,"Enterprise",27)</f>
        <v>10</v>
      </c>
      <c r="O1486" s="9">
        <f>IF(Table1[[#This Row],[Number of Users]]-Table1[[#This Row],[Licenses Bought]]&lt;0, 0, Table1[[#This Row],[Number of Users]]-Table1[[#This Row],[Licenses Bought]])</f>
        <v>13</v>
      </c>
      <c r="P1486" s="8">
        <f>Table1[[#This Row],[Upsell $ Per Non-Paying User]] * Table1[[#This Row],[Non-Paying Users]]</f>
        <v>130</v>
      </c>
      <c r="Q1486">
        <f>IF(Table1[[#This Row],[Sales Month]]=MAX(Table1[Sales Month]),Table1[[#This Row],[Upsell $ Per Non-Paying User]]*Table1[[#This Row],[Non-Paying Users]],0)</f>
        <v>0</v>
      </c>
      <c r="R1486" t="str" cm="1">
        <f t="array" ref="R1486">_xlfn.IFS(Table1[[#This Row],[Current Upsell $]]=0," ",Table1[[#This Row],[Current Upsell $]]&gt;=400,"High",Table1[[#This Row],[Current Upsell $]]&gt;=100,"Medium",Table1[[#This Row],[Current Upsell $]]&lt;100,"Low")</f>
        <v xml:space="preserve"> </v>
      </c>
      <c r="S1486" t="str">
        <f>_xlfn.CONCAT(Table1[[#This Row],[Subscription Type]]," ",Table1[[#This Row],[Upsell Priorities ]], " ",TEXT(Table1[[#This Row],[Current Upsell $]],"$#,#"))</f>
        <v>Premium   $</v>
      </c>
      <c r="T1486">
        <f>COUNTIF(Table1[Sales Month],Table1[[#This Row],[Sales Month]])</f>
        <v>158</v>
      </c>
    </row>
    <row r="1487" spans="1:20" x14ac:dyDescent="0.2">
      <c r="A1487">
        <v>100151</v>
      </c>
      <c r="B1487" t="s">
        <v>0</v>
      </c>
      <c r="D1487" s="1"/>
      <c r="E1487" s="1"/>
      <c r="F1487">
        <v>20</v>
      </c>
      <c r="G1487">
        <v>28</v>
      </c>
      <c r="H1487" s="1">
        <v>44105</v>
      </c>
      <c r="I1487" s="1">
        <v>44378</v>
      </c>
      <c r="J1487">
        <v>9</v>
      </c>
      <c r="K1487">
        <v>0</v>
      </c>
      <c r="L1487" s="1">
        <v>44228</v>
      </c>
      <c r="M1487">
        <v>200</v>
      </c>
      <c r="N1487" s="8" cm="1">
        <f t="array" ref="N1487">_xlfn.SWITCH(Table1[[#This Row],[Subscription Type]],"Basic",10,"Premium",10,"Business",25,"Enterprise",27)</f>
        <v>10</v>
      </c>
      <c r="O1487" s="9">
        <f>IF(Table1[[#This Row],[Number of Users]]-Table1[[#This Row],[Licenses Bought]]&lt;0, 0, Table1[[#This Row],[Number of Users]]-Table1[[#This Row],[Licenses Bought]])</f>
        <v>8</v>
      </c>
      <c r="P1487" s="8">
        <f>Table1[[#This Row],[Upsell $ Per Non-Paying User]] * Table1[[#This Row],[Non-Paying Users]]</f>
        <v>80</v>
      </c>
      <c r="Q1487">
        <f>IF(Table1[[#This Row],[Sales Month]]=MAX(Table1[Sales Month]),Table1[[#This Row],[Upsell $ Per Non-Paying User]]*Table1[[#This Row],[Non-Paying Users]],0)</f>
        <v>0</v>
      </c>
      <c r="R1487" t="str" cm="1">
        <f t="array" ref="R1487">_xlfn.IFS(Table1[[#This Row],[Current Upsell $]]=0," ",Table1[[#This Row],[Current Upsell $]]&gt;=400,"High",Table1[[#This Row],[Current Upsell $]]&gt;=100,"Medium",Table1[[#This Row],[Current Upsell $]]&lt;100,"Low")</f>
        <v xml:space="preserve"> </v>
      </c>
      <c r="S1487" t="str">
        <f>_xlfn.CONCAT(Table1[[#This Row],[Subscription Type]]," ",Table1[[#This Row],[Upsell Priorities ]], " ",TEXT(Table1[[#This Row],[Current Upsell $]],"$#,#"))</f>
        <v>Premium   $</v>
      </c>
      <c r="T1487">
        <f>COUNTIF(Table1[Sales Month],Table1[[#This Row],[Sales Month]])</f>
        <v>175</v>
      </c>
    </row>
    <row r="1488" spans="1:20" x14ac:dyDescent="0.2">
      <c r="A1488">
        <v>100151</v>
      </c>
      <c r="B1488" t="s">
        <v>0</v>
      </c>
      <c r="D1488" s="1"/>
      <c r="E1488" s="1"/>
      <c r="F1488">
        <v>20</v>
      </c>
      <c r="G1488">
        <v>25</v>
      </c>
      <c r="H1488" s="1">
        <v>44105</v>
      </c>
      <c r="I1488" s="1">
        <v>44378</v>
      </c>
      <c r="J1488">
        <v>9</v>
      </c>
      <c r="K1488">
        <v>0</v>
      </c>
      <c r="L1488" s="1">
        <v>44256</v>
      </c>
      <c r="M1488">
        <v>200</v>
      </c>
      <c r="N1488" s="8" cm="1">
        <f t="array" ref="N1488">_xlfn.SWITCH(Table1[[#This Row],[Subscription Type]],"Basic",10,"Premium",10,"Business",25,"Enterprise",27)</f>
        <v>10</v>
      </c>
      <c r="O1488" s="9">
        <f>IF(Table1[[#This Row],[Number of Users]]-Table1[[#This Row],[Licenses Bought]]&lt;0, 0, Table1[[#This Row],[Number of Users]]-Table1[[#This Row],[Licenses Bought]])</f>
        <v>5</v>
      </c>
      <c r="P1488" s="8">
        <f>Table1[[#This Row],[Upsell $ Per Non-Paying User]] * Table1[[#This Row],[Non-Paying Users]]</f>
        <v>50</v>
      </c>
      <c r="Q1488">
        <f>IF(Table1[[#This Row],[Sales Month]]=MAX(Table1[Sales Month]),Table1[[#This Row],[Upsell $ Per Non-Paying User]]*Table1[[#This Row],[Non-Paying Users]],0)</f>
        <v>0</v>
      </c>
      <c r="R1488" t="str" cm="1">
        <f t="array" ref="R1488">_xlfn.IFS(Table1[[#This Row],[Current Upsell $]]=0," ",Table1[[#This Row],[Current Upsell $]]&gt;=400,"High",Table1[[#This Row],[Current Upsell $]]&gt;=100,"Medium",Table1[[#This Row],[Current Upsell $]]&lt;100,"Low")</f>
        <v xml:space="preserve"> </v>
      </c>
      <c r="S1488" t="str">
        <f>_xlfn.CONCAT(Table1[[#This Row],[Subscription Type]]," ",Table1[[#This Row],[Upsell Priorities ]], " ",TEXT(Table1[[#This Row],[Current Upsell $]],"$#,#"))</f>
        <v>Premium   $</v>
      </c>
      <c r="T1488">
        <f>COUNTIF(Table1[Sales Month],Table1[[#This Row],[Sales Month]])</f>
        <v>194</v>
      </c>
    </row>
    <row r="1489" spans="1:20" x14ac:dyDescent="0.2">
      <c r="A1489">
        <v>100151</v>
      </c>
      <c r="B1489" t="s">
        <v>0</v>
      </c>
      <c r="D1489" s="1"/>
      <c r="E1489" s="1"/>
      <c r="F1489">
        <v>20</v>
      </c>
      <c r="G1489">
        <v>25</v>
      </c>
      <c r="H1489" s="1">
        <v>44105</v>
      </c>
      <c r="I1489" s="1">
        <v>44378</v>
      </c>
      <c r="J1489">
        <v>9</v>
      </c>
      <c r="K1489">
        <v>0</v>
      </c>
      <c r="L1489" s="1">
        <v>44287</v>
      </c>
      <c r="M1489">
        <v>200</v>
      </c>
      <c r="N1489" s="8" cm="1">
        <f t="array" ref="N1489">_xlfn.SWITCH(Table1[[#This Row],[Subscription Type]],"Basic",10,"Premium",10,"Business",25,"Enterprise",27)</f>
        <v>10</v>
      </c>
      <c r="O1489" s="9">
        <f>IF(Table1[[#This Row],[Number of Users]]-Table1[[#This Row],[Licenses Bought]]&lt;0, 0, Table1[[#This Row],[Number of Users]]-Table1[[#This Row],[Licenses Bought]])</f>
        <v>5</v>
      </c>
      <c r="P1489" s="8">
        <f>Table1[[#This Row],[Upsell $ Per Non-Paying User]] * Table1[[#This Row],[Non-Paying Users]]</f>
        <v>50</v>
      </c>
      <c r="Q1489">
        <f>IF(Table1[[#This Row],[Sales Month]]=MAX(Table1[Sales Month]),Table1[[#This Row],[Upsell $ Per Non-Paying User]]*Table1[[#This Row],[Non-Paying Users]],0)</f>
        <v>0</v>
      </c>
      <c r="R1489" t="str" cm="1">
        <f t="array" ref="R1489">_xlfn.IFS(Table1[[#This Row],[Current Upsell $]]=0," ",Table1[[#This Row],[Current Upsell $]]&gt;=400,"High",Table1[[#This Row],[Current Upsell $]]&gt;=100,"Medium",Table1[[#This Row],[Current Upsell $]]&lt;100,"Low")</f>
        <v xml:space="preserve"> </v>
      </c>
      <c r="S1489" t="str">
        <f>_xlfn.CONCAT(Table1[[#This Row],[Subscription Type]]," ",Table1[[#This Row],[Upsell Priorities ]], " ",TEXT(Table1[[#This Row],[Current Upsell $]],"$#,#"))</f>
        <v>Premium   $</v>
      </c>
      <c r="T1489">
        <f>COUNTIF(Table1[Sales Month],Table1[[#This Row],[Sales Month]])</f>
        <v>208</v>
      </c>
    </row>
    <row r="1490" spans="1:20" x14ac:dyDescent="0.2">
      <c r="A1490">
        <v>100151</v>
      </c>
      <c r="B1490" t="s">
        <v>0</v>
      </c>
      <c r="D1490" s="1"/>
      <c r="E1490" s="1"/>
      <c r="F1490">
        <v>20</v>
      </c>
      <c r="G1490">
        <v>29</v>
      </c>
      <c r="H1490" s="1">
        <v>44105</v>
      </c>
      <c r="I1490" s="1">
        <v>44378</v>
      </c>
      <c r="J1490">
        <v>9</v>
      </c>
      <c r="K1490">
        <v>0</v>
      </c>
      <c r="L1490" s="1">
        <v>44317</v>
      </c>
      <c r="M1490">
        <v>200</v>
      </c>
      <c r="N1490" s="8" cm="1">
        <f t="array" ref="N1490">_xlfn.SWITCH(Table1[[#This Row],[Subscription Type]],"Basic",10,"Premium",10,"Business",25,"Enterprise",27)</f>
        <v>10</v>
      </c>
      <c r="O1490" s="9">
        <f>IF(Table1[[#This Row],[Number of Users]]-Table1[[#This Row],[Licenses Bought]]&lt;0, 0, Table1[[#This Row],[Number of Users]]-Table1[[#This Row],[Licenses Bought]])</f>
        <v>9</v>
      </c>
      <c r="P1490" s="8">
        <f>Table1[[#This Row],[Upsell $ Per Non-Paying User]] * Table1[[#This Row],[Non-Paying Users]]</f>
        <v>90</v>
      </c>
      <c r="Q1490">
        <f>IF(Table1[[#This Row],[Sales Month]]=MAX(Table1[Sales Month]),Table1[[#This Row],[Upsell $ Per Non-Paying User]]*Table1[[#This Row],[Non-Paying Users]],0)</f>
        <v>0</v>
      </c>
      <c r="R1490" t="str" cm="1">
        <f t="array" ref="R1490">_xlfn.IFS(Table1[[#This Row],[Current Upsell $]]=0," ",Table1[[#This Row],[Current Upsell $]]&gt;=400,"High",Table1[[#This Row],[Current Upsell $]]&gt;=100,"Medium",Table1[[#This Row],[Current Upsell $]]&lt;100,"Low")</f>
        <v xml:space="preserve"> </v>
      </c>
      <c r="S1490" t="str">
        <f>_xlfn.CONCAT(Table1[[#This Row],[Subscription Type]]," ",Table1[[#This Row],[Upsell Priorities ]], " ",TEXT(Table1[[#This Row],[Current Upsell $]],"$#,#"))</f>
        <v>Premium   $</v>
      </c>
      <c r="T1490">
        <f>COUNTIF(Table1[Sales Month],Table1[[#This Row],[Sales Month]])</f>
        <v>249</v>
      </c>
    </row>
    <row r="1491" spans="1:20" x14ac:dyDescent="0.2">
      <c r="A1491">
        <v>100151</v>
      </c>
      <c r="B1491" t="s">
        <v>0</v>
      </c>
      <c r="D1491" s="1"/>
      <c r="E1491" s="1"/>
      <c r="F1491">
        <v>20</v>
      </c>
      <c r="G1491">
        <v>21</v>
      </c>
      <c r="H1491" s="1">
        <v>44105</v>
      </c>
      <c r="I1491" s="1">
        <v>44378</v>
      </c>
      <c r="J1491">
        <v>9</v>
      </c>
      <c r="K1491">
        <v>0</v>
      </c>
      <c r="L1491" s="1">
        <v>44348</v>
      </c>
      <c r="M1491">
        <v>200</v>
      </c>
      <c r="N1491" s="8" cm="1">
        <f t="array" ref="N1491">_xlfn.SWITCH(Table1[[#This Row],[Subscription Type]],"Basic",10,"Premium",10,"Business",25,"Enterprise",27)</f>
        <v>10</v>
      </c>
      <c r="O1491" s="9">
        <f>IF(Table1[[#This Row],[Number of Users]]-Table1[[#This Row],[Licenses Bought]]&lt;0, 0, Table1[[#This Row],[Number of Users]]-Table1[[#This Row],[Licenses Bought]])</f>
        <v>1</v>
      </c>
      <c r="P1491" s="8">
        <f>Table1[[#This Row],[Upsell $ Per Non-Paying User]] * Table1[[#This Row],[Non-Paying Users]]</f>
        <v>10</v>
      </c>
      <c r="Q1491">
        <f>IF(Table1[[#This Row],[Sales Month]]=MAX(Table1[Sales Month]),Table1[[#This Row],[Upsell $ Per Non-Paying User]]*Table1[[#This Row],[Non-Paying Users]],0)</f>
        <v>10</v>
      </c>
      <c r="R1491" t="str" cm="1">
        <f t="array" ref="R1491">_xlfn.IFS(Table1[[#This Row],[Current Upsell $]]=0," ",Table1[[#This Row],[Current Upsell $]]&gt;=400,"High",Table1[[#This Row],[Current Upsell $]]&gt;=100,"Medium",Table1[[#This Row],[Current Upsell $]]&lt;100,"Low")</f>
        <v>Low</v>
      </c>
      <c r="S1491" t="str">
        <f>_xlfn.CONCAT(Table1[[#This Row],[Subscription Type]]," ",Table1[[#This Row],[Upsell Priorities ]], " ",TEXT(Table1[[#This Row],[Current Upsell $]],"$#,#"))</f>
        <v>Premium Low $10</v>
      </c>
      <c r="T1491">
        <f>COUNTIF(Table1[Sales Month],Table1[[#This Row],[Sales Month]])</f>
        <v>307</v>
      </c>
    </row>
    <row r="1492" spans="1:20" x14ac:dyDescent="0.2">
      <c r="A1492">
        <v>100152</v>
      </c>
      <c r="B1492" t="s">
        <v>3</v>
      </c>
      <c r="D1492" s="1"/>
      <c r="E1492" s="1"/>
      <c r="F1492">
        <v>0</v>
      </c>
      <c r="G1492">
        <v>10</v>
      </c>
      <c r="H1492" s="1">
        <v>44105</v>
      </c>
      <c r="I1492" s="1">
        <v>44378</v>
      </c>
      <c r="J1492">
        <v>9</v>
      </c>
      <c r="K1492">
        <v>0</v>
      </c>
      <c r="L1492" s="1">
        <v>44105</v>
      </c>
      <c r="M1492">
        <v>0</v>
      </c>
      <c r="N1492" s="8" cm="1">
        <f t="array" ref="N1492">_xlfn.SWITCH(Table1[[#This Row],[Subscription Type]],"Basic",10,"Premium",10,"Business",25,"Enterprise",27)</f>
        <v>10</v>
      </c>
      <c r="O1492" s="9">
        <f>IF(Table1[[#This Row],[Number of Users]]-Table1[[#This Row],[Licenses Bought]]&lt;0, 0, Table1[[#This Row],[Number of Users]]-Table1[[#This Row],[Licenses Bought]])</f>
        <v>10</v>
      </c>
      <c r="P1492" s="8">
        <f>Table1[[#This Row],[Upsell $ Per Non-Paying User]] * Table1[[#This Row],[Non-Paying Users]]</f>
        <v>100</v>
      </c>
      <c r="Q1492">
        <f>IF(Table1[[#This Row],[Sales Month]]=MAX(Table1[Sales Month]),Table1[[#This Row],[Upsell $ Per Non-Paying User]]*Table1[[#This Row],[Non-Paying Users]],0)</f>
        <v>0</v>
      </c>
      <c r="R1492" t="str" cm="1">
        <f t="array" ref="R1492">_xlfn.IFS(Table1[[#This Row],[Current Upsell $]]=0," ",Table1[[#This Row],[Current Upsell $]]&gt;=400,"High",Table1[[#This Row],[Current Upsell $]]&gt;=100,"Medium",Table1[[#This Row],[Current Upsell $]]&lt;100,"Low")</f>
        <v xml:space="preserve"> </v>
      </c>
      <c r="S1492" t="str">
        <f>_xlfn.CONCAT(Table1[[#This Row],[Subscription Type]]," ",Table1[[#This Row],[Upsell Priorities ]], " ",TEXT(Table1[[#This Row],[Current Upsell $]],"$#,#"))</f>
        <v>Basic   $</v>
      </c>
      <c r="T1492">
        <f>COUNTIF(Table1[Sales Month],Table1[[#This Row],[Sales Month]])</f>
        <v>147</v>
      </c>
    </row>
    <row r="1493" spans="1:20" x14ac:dyDescent="0.2">
      <c r="A1493">
        <v>100152</v>
      </c>
      <c r="B1493" t="s">
        <v>0</v>
      </c>
      <c r="D1493" s="1"/>
      <c r="E1493" s="1"/>
      <c r="F1493">
        <v>8</v>
      </c>
      <c r="G1493">
        <v>15</v>
      </c>
      <c r="H1493" s="1">
        <v>44105</v>
      </c>
      <c r="I1493" s="1">
        <v>44378</v>
      </c>
      <c r="J1493">
        <v>9</v>
      </c>
      <c r="K1493">
        <v>0</v>
      </c>
      <c r="L1493" s="1">
        <v>44136</v>
      </c>
      <c r="M1493">
        <v>80</v>
      </c>
      <c r="N1493" s="8" cm="1">
        <f t="array" ref="N1493">_xlfn.SWITCH(Table1[[#This Row],[Subscription Type]],"Basic",10,"Premium",10,"Business",25,"Enterprise",27)</f>
        <v>10</v>
      </c>
      <c r="O1493" s="9">
        <f>IF(Table1[[#This Row],[Number of Users]]-Table1[[#This Row],[Licenses Bought]]&lt;0, 0, Table1[[#This Row],[Number of Users]]-Table1[[#This Row],[Licenses Bought]])</f>
        <v>7</v>
      </c>
      <c r="P1493" s="8">
        <f>Table1[[#This Row],[Upsell $ Per Non-Paying User]] * Table1[[#This Row],[Non-Paying Users]]</f>
        <v>70</v>
      </c>
      <c r="Q1493">
        <f>IF(Table1[[#This Row],[Sales Month]]=MAX(Table1[Sales Month]),Table1[[#This Row],[Upsell $ Per Non-Paying User]]*Table1[[#This Row],[Non-Paying Users]],0)</f>
        <v>0</v>
      </c>
      <c r="R1493" t="str" cm="1">
        <f t="array" ref="R1493">_xlfn.IFS(Table1[[#This Row],[Current Upsell $]]=0," ",Table1[[#This Row],[Current Upsell $]]&gt;=400,"High",Table1[[#This Row],[Current Upsell $]]&gt;=100,"Medium",Table1[[#This Row],[Current Upsell $]]&lt;100,"Low")</f>
        <v xml:space="preserve"> </v>
      </c>
      <c r="S1493" t="str">
        <f>_xlfn.CONCAT(Table1[[#This Row],[Subscription Type]]," ",Table1[[#This Row],[Upsell Priorities ]], " ",TEXT(Table1[[#This Row],[Current Upsell $]],"$#,#"))</f>
        <v>Premium   $</v>
      </c>
      <c r="T1493">
        <f>COUNTIF(Table1[Sales Month],Table1[[#This Row],[Sales Month]])</f>
        <v>146</v>
      </c>
    </row>
    <row r="1494" spans="1:20" x14ac:dyDescent="0.2">
      <c r="A1494">
        <v>100152</v>
      </c>
      <c r="B1494" t="s">
        <v>0</v>
      </c>
      <c r="D1494" s="1"/>
      <c r="E1494" s="1"/>
      <c r="F1494">
        <v>10</v>
      </c>
      <c r="G1494">
        <v>14</v>
      </c>
      <c r="H1494" s="1">
        <v>44105</v>
      </c>
      <c r="I1494" s="1">
        <v>44378</v>
      </c>
      <c r="J1494">
        <v>9</v>
      </c>
      <c r="K1494">
        <v>0</v>
      </c>
      <c r="L1494" s="1">
        <v>44166</v>
      </c>
      <c r="M1494">
        <v>100</v>
      </c>
      <c r="N1494" s="8" cm="1">
        <f t="array" ref="N1494">_xlfn.SWITCH(Table1[[#This Row],[Subscription Type]],"Basic",10,"Premium",10,"Business",25,"Enterprise",27)</f>
        <v>10</v>
      </c>
      <c r="O1494" s="9">
        <f>IF(Table1[[#This Row],[Number of Users]]-Table1[[#This Row],[Licenses Bought]]&lt;0, 0, Table1[[#This Row],[Number of Users]]-Table1[[#This Row],[Licenses Bought]])</f>
        <v>4</v>
      </c>
      <c r="P1494" s="8">
        <f>Table1[[#This Row],[Upsell $ Per Non-Paying User]] * Table1[[#This Row],[Non-Paying Users]]</f>
        <v>40</v>
      </c>
      <c r="Q1494">
        <f>IF(Table1[[#This Row],[Sales Month]]=MAX(Table1[Sales Month]),Table1[[#This Row],[Upsell $ Per Non-Paying User]]*Table1[[#This Row],[Non-Paying Users]],0)</f>
        <v>0</v>
      </c>
      <c r="R1494" t="str" cm="1">
        <f t="array" ref="R1494">_xlfn.IFS(Table1[[#This Row],[Current Upsell $]]=0," ",Table1[[#This Row],[Current Upsell $]]&gt;=400,"High",Table1[[#This Row],[Current Upsell $]]&gt;=100,"Medium",Table1[[#This Row],[Current Upsell $]]&lt;100,"Low")</f>
        <v xml:space="preserve"> </v>
      </c>
      <c r="S1494" t="str">
        <f>_xlfn.CONCAT(Table1[[#This Row],[Subscription Type]]," ",Table1[[#This Row],[Upsell Priorities ]], " ",TEXT(Table1[[#This Row],[Current Upsell $]],"$#,#"))</f>
        <v>Premium   $</v>
      </c>
      <c r="T1494">
        <f>COUNTIF(Table1[Sales Month],Table1[[#This Row],[Sales Month]])</f>
        <v>153</v>
      </c>
    </row>
    <row r="1495" spans="1:20" x14ac:dyDescent="0.2">
      <c r="A1495">
        <v>100152</v>
      </c>
      <c r="B1495" t="s">
        <v>0</v>
      </c>
      <c r="D1495" s="1"/>
      <c r="E1495" s="1"/>
      <c r="F1495">
        <v>10</v>
      </c>
      <c r="G1495">
        <v>14</v>
      </c>
      <c r="H1495" s="1">
        <v>44105</v>
      </c>
      <c r="I1495" s="1">
        <v>44378</v>
      </c>
      <c r="J1495">
        <v>9</v>
      </c>
      <c r="K1495">
        <v>0</v>
      </c>
      <c r="L1495" s="1">
        <v>44197</v>
      </c>
      <c r="M1495">
        <v>100</v>
      </c>
      <c r="N1495" s="8" cm="1">
        <f t="array" ref="N1495">_xlfn.SWITCH(Table1[[#This Row],[Subscription Type]],"Basic",10,"Premium",10,"Business",25,"Enterprise",27)</f>
        <v>10</v>
      </c>
      <c r="O1495" s="9">
        <f>IF(Table1[[#This Row],[Number of Users]]-Table1[[#This Row],[Licenses Bought]]&lt;0, 0, Table1[[#This Row],[Number of Users]]-Table1[[#This Row],[Licenses Bought]])</f>
        <v>4</v>
      </c>
      <c r="P1495" s="8">
        <f>Table1[[#This Row],[Upsell $ Per Non-Paying User]] * Table1[[#This Row],[Non-Paying Users]]</f>
        <v>40</v>
      </c>
      <c r="Q1495">
        <f>IF(Table1[[#This Row],[Sales Month]]=MAX(Table1[Sales Month]),Table1[[#This Row],[Upsell $ Per Non-Paying User]]*Table1[[#This Row],[Non-Paying Users]],0)</f>
        <v>0</v>
      </c>
      <c r="R1495" t="str" cm="1">
        <f t="array" ref="R1495">_xlfn.IFS(Table1[[#This Row],[Current Upsell $]]=0," ",Table1[[#This Row],[Current Upsell $]]&gt;=400,"High",Table1[[#This Row],[Current Upsell $]]&gt;=100,"Medium",Table1[[#This Row],[Current Upsell $]]&lt;100,"Low")</f>
        <v xml:space="preserve"> </v>
      </c>
      <c r="S1495" t="str">
        <f>_xlfn.CONCAT(Table1[[#This Row],[Subscription Type]]," ",Table1[[#This Row],[Upsell Priorities ]], " ",TEXT(Table1[[#This Row],[Current Upsell $]],"$#,#"))</f>
        <v>Premium   $</v>
      </c>
      <c r="T1495">
        <f>COUNTIF(Table1[Sales Month],Table1[[#This Row],[Sales Month]])</f>
        <v>158</v>
      </c>
    </row>
    <row r="1496" spans="1:20" x14ac:dyDescent="0.2">
      <c r="A1496">
        <v>100152</v>
      </c>
      <c r="B1496" t="s">
        <v>0</v>
      </c>
      <c r="D1496" s="1"/>
      <c r="E1496" s="1"/>
      <c r="F1496">
        <v>10</v>
      </c>
      <c r="G1496">
        <v>14</v>
      </c>
      <c r="H1496" s="1">
        <v>44105</v>
      </c>
      <c r="I1496" s="1">
        <v>44378</v>
      </c>
      <c r="J1496">
        <v>9</v>
      </c>
      <c r="K1496">
        <v>0</v>
      </c>
      <c r="L1496" s="1">
        <v>44228</v>
      </c>
      <c r="M1496">
        <v>100</v>
      </c>
      <c r="N1496" s="8" cm="1">
        <f t="array" ref="N1496">_xlfn.SWITCH(Table1[[#This Row],[Subscription Type]],"Basic",10,"Premium",10,"Business",25,"Enterprise",27)</f>
        <v>10</v>
      </c>
      <c r="O1496" s="9">
        <f>IF(Table1[[#This Row],[Number of Users]]-Table1[[#This Row],[Licenses Bought]]&lt;0, 0, Table1[[#This Row],[Number of Users]]-Table1[[#This Row],[Licenses Bought]])</f>
        <v>4</v>
      </c>
      <c r="P1496" s="8">
        <f>Table1[[#This Row],[Upsell $ Per Non-Paying User]] * Table1[[#This Row],[Non-Paying Users]]</f>
        <v>40</v>
      </c>
      <c r="Q1496">
        <f>IF(Table1[[#This Row],[Sales Month]]=MAX(Table1[Sales Month]),Table1[[#This Row],[Upsell $ Per Non-Paying User]]*Table1[[#This Row],[Non-Paying Users]],0)</f>
        <v>0</v>
      </c>
      <c r="R1496" t="str" cm="1">
        <f t="array" ref="R1496">_xlfn.IFS(Table1[[#This Row],[Current Upsell $]]=0," ",Table1[[#This Row],[Current Upsell $]]&gt;=400,"High",Table1[[#This Row],[Current Upsell $]]&gt;=100,"Medium",Table1[[#This Row],[Current Upsell $]]&lt;100,"Low")</f>
        <v xml:space="preserve"> </v>
      </c>
      <c r="S1496" t="str">
        <f>_xlfn.CONCAT(Table1[[#This Row],[Subscription Type]]," ",Table1[[#This Row],[Upsell Priorities ]], " ",TEXT(Table1[[#This Row],[Current Upsell $]],"$#,#"))</f>
        <v>Premium   $</v>
      </c>
      <c r="T1496">
        <f>COUNTIF(Table1[Sales Month],Table1[[#This Row],[Sales Month]])</f>
        <v>175</v>
      </c>
    </row>
    <row r="1497" spans="1:20" x14ac:dyDescent="0.2">
      <c r="A1497">
        <v>100152</v>
      </c>
      <c r="B1497" t="s">
        <v>0</v>
      </c>
      <c r="D1497" s="1"/>
      <c r="E1497" s="1"/>
      <c r="F1497">
        <v>10</v>
      </c>
      <c r="G1497">
        <v>12</v>
      </c>
      <c r="H1497" s="1">
        <v>44105</v>
      </c>
      <c r="I1497" s="1">
        <v>44378</v>
      </c>
      <c r="J1497">
        <v>9</v>
      </c>
      <c r="K1497">
        <v>0</v>
      </c>
      <c r="L1497" s="1">
        <v>44256</v>
      </c>
      <c r="M1497">
        <v>100</v>
      </c>
      <c r="N1497" s="8" cm="1">
        <f t="array" ref="N1497">_xlfn.SWITCH(Table1[[#This Row],[Subscription Type]],"Basic",10,"Premium",10,"Business",25,"Enterprise",27)</f>
        <v>10</v>
      </c>
      <c r="O1497" s="9">
        <f>IF(Table1[[#This Row],[Number of Users]]-Table1[[#This Row],[Licenses Bought]]&lt;0, 0, Table1[[#This Row],[Number of Users]]-Table1[[#This Row],[Licenses Bought]])</f>
        <v>2</v>
      </c>
      <c r="P1497" s="8">
        <f>Table1[[#This Row],[Upsell $ Per Non-Paying User]] * Table1[[#This Row],[Non-Paying Users]]</f>
        <v>20</v>
      </c>
      <c r="Q1497">
        <f>IF(Table1[[#This Row],[Sales Month]]=MAX(Table1[Sales Month]),Table1[[#This Row],[Upsell $ Per Non-Paying User]]*Table1[[#This Row],[Non-Paying Users]],0)</f>
        <v>0</v>
      </c>
      <c r="R1497" t="str" cm="1">
        <f t="array" ref="R1497">_xlfn.IFS(Table1[[#This Row],[Current Upsell $]]=0," ",Table1[[#This Row],[Current Upsell $]]&gt;=400,"High",Table1[[#This Row],[Current Upsell $]]&gt;=100,"Medium",Table1[[#This Row],[Current Upsell $]]&lt;100,"Low")</f>
        <v xml:space="preserve"> </v>
      </c>
      <c r="S1497" t="str">
        <f>_xlfn.CONCAT(Table1[[#This Row],[Subscription Type]]," ",Table1[[#This Row],[Upsell Priorities ]], " ",TEXT(Table1[[#This Row],[Current Upsell $]],"$#,#"))</f>
        <v>Premium   $</v>
      </c>
      <c r="T1497">
        <f>COUNTIF(Table1[Sales Month],Table1[[#This Row],[Sales Month]])</f>
        <v>194</v>
      </c>
    </row>
    <row r="1498" spans="1:20" x14ac:dyDescent="0.2">
      <c r="A1498">
        <v>100152</v>
      </c>
      <c r="B1498" t="s">
        <v>0</v>
      </c>
      <c r="D1498" s="1"/>
      <c r="E1498" s="1"/>
      <c r="F1498">
        <v>10</v>
      </c>
      <c r="G1498">
        <v>13</v>
      </c>
      <c r="H1498" s="1">
        <v>44105</v>
      </c>
      <c r="I1498" s="1">
        <v>44378</v>
      </c>
      <c r="J1498">
        <v>9</v>
      </c>
      <c r="K1498">
        <v>0</v>
      </c>
      <c r="L1498" s="1">
        <v>44287</v>
      </c>
      <c r="M1498">
        <v>100</v>
      </c>
      <c r="N1498" s="8" cm="1">
        <f t="array" ref="N1498">_xlfn.SWITCH(Table1[[#This Row],[Subscription Type]],"Basic",10,"Premium",10,"Business",25,"Enterprise",27)</f>
        <v>10</v>
      </c>
      <c r="O1498" s="9">
        <f>IF(Table1[[#This Row],[Number of Users]]-Table1[[#This Row],[Licenses Bought]]&lt;0, 0, Table1[[#This Row],[Number of Users]]-Table1[[#This Row],[Licenses Bought]])</f>
        <v>3</v>
      </c>
      <c r="P1498" s="8">
        <f>Table1[[#This Row],[Upsell $ Per Non-Paying User]] * Table1[[#This Row],[Non-Paying Users]]</f>
        <v>30</v>
      </c>
      <c r="Q1498">
        <f>IF(Table1[[#This Row],[Sales Month]]=MAX(Table1[Sales Month]),Table1[[#This Row],[Upsell $ Per Non-Paying User]]*Table1[[#This Row],[Non-Paying Users]],0)</f>
        <v>0</v>
      </c>
      <c r="R1498" t="str" cm="1">
        <f t="array" ref="R1498">_xlfn.IFS(Table1[[#This Row],[Current Upsell $]]=0," ",Table1[[#This Row],[Current Upsell $]]&gt;=400,"High",Table1[[#This Row],[Current Upsell $]]&gt;=100,"Medium",Table1[[#This Row],[Current Upsell $]]&lt;100,"Low")</f>
        <v xml:space="preserve"> </v>
      </c>
      <c r="S1498" t="str">
        <f>_xlfn.CONCAT(Table1[[#This Row],[Subscription Type]]," ",Table1[[#This Row],[Upsell Priorities ]], " ",TEXT(Table1[[#This Row],[Current Upsell $]],"$#,#"))</f>
        <v>Premium   $</v>
      </c>
      <c r="T1498">
        <f>COUNTIF(Table1[Sales Month],Table1[[#This Row],[Sales Month]])</f>
        <v>208</v>
      </c>
    </row>
    <row r="1499" spans="1:20" x14ac:dyDescent="0.2">
      <c r="A1499">
        <v>100152</v>
      </c>
      <c r="B1499" t="s">
        <v>0</v>
      </c>
      <c r="D1499" s="1"/>
      <c r="E1499" s="1"/>
      <c r="F1499">
        <v>10</v>
      </c>
      <c r="G1499">
        <v>14</v>
      </c>
      <c r="H1499" s="1">
        <v>44105</v>
      </c>
      <c r="I1499" s="1">
        <v>44378</v>
      </c>
      <c r="J1499">
        <v>9</v>
      </c>
      <c r="K1499">
        <v>0</v>
      </c>
      <c r="L1499" s="1">
        <v>44317</v>
      </c>
      <c r="M1499">
        <v>100</v>
      </c>
      <c r="N1499" s="8" cm="1">
        <f t="array" ref="N1499">_xlfn.SWITCH(Table1[[#This Row],[Subscription Type]],"Basic",10,"Premium",10,"Business",25,"Enterprise",27)</f>
        <v>10</v>
      </c>
      <c r="O1499" s="9">
        <f>IF(Table1[[#This Row],[Number of Users]]-Table1[[#This Row],[Licenses Bought]]&lt;0, 0, Table1[[#This Row],[Number of Users]]-Table1[[#This Row],[Licenses Bought]])</f>
        <v>4</v>
      </c>
      <c r="P1499" s="8">
        <f>Table1[[#This Row],[Upsell $ Per Non-Paying User]] * Table1[[#This Row],[Non-Paying Users]]</f>
        <v>40</v>
      </c>
      <c r="Q1499">
        <f>IF(Table1[[#This Row],[Sales Month]]=MAX(Table1[Sales Month]),Table1[[#This Row],[Upsell $ Per Non-Paying User]]*Table1[[#This Row],[Non-Paying Users]],0)</f>
        <v>0</v>
      </c>
      <c r="R1499" t="str" cm="1">
        <f t="array" ref="R1499">_xlfn.IFS(Table1[[#This Row],[Current Upsell $]]=0," ",Table1[[#This Row],[Current Upsell $]]&gt;=400,"High",Table1[[#This Row],[Current Upsell $]]&gt;=100,"Medium",Table1[[#This Row],[Current Upsell $]]&lt;100,"Low")</f>
        <v xml:space="preserve"> </v>
      </c>
      <c r="S1499" t="str">
        <f>_xlfn.CONCAT(Table1[[#This Row],[Subscription Type]]," ",Table1[[#This Row],[Upsell Priorities ]], " ",TEXT(Table1[[#This Row],[Current Upsell $]],"$#,#"))</f>
        <v>Premium   $</v>
      </c>
      <c r="T1499">
        <f>COUNTIF(Table1[Sales Month],Table1[[#This Row],[Sales Month]])</f>
        <v>249</v>
      </c>
    </row>
    <row r="1500" spans="1:20" x14ac:dyDescent="0.2">
      <c r="A1500">
        <v>100152</v>
      </c>
      <c r="B1500" t="s">
        <v>0</v>
      </c>
      <c r="D1500" s="1"/>
      <c r="E1500" s="1"/>
      <c r="F1500">
        <v>10</v>
      </c>
      <c r="G1500">
        <v>12</v>
      </c>
      <c r="H1500" s="1">
        <v>44105</v>
      </c>
      <c r="I1500" s="1">
        <v>44378</v>
      </c>
      <c r="J1500">
        <v>9</v>
      </c>
      <c r="K1500">
        <v>0</v>
      </c>
      <c r="L1500" s="1">
        <v>44348</v>
      </c>
      <c r="M1500">
        <v>100</v>
      </c>
      <c r="N1500" s="8" cm="1">
        <f t="array" ref="N1500">_xlfn.SWITCH(Table1[[#This Row],[Subscription Type]],"Basic",10,"Premium",10,"Business",25,"Enterprise",27)</f>
        <v>10</v>
      </c>
      <c r="O1500" s="9">
        <f>IF(Table1[[#This Row],[Number of Users]]-Table1[[#This Row],[Licenses Bought]]&lt;0, 0, Table1[[#This Row],[Number of Users]]-Table1[[#This Row],[Licenses Bought]])</f>
        <v>2</v>
      </c>
      <c r="P1500" s="8">
        <f>Table1[[#This Row],[Upsell $ Per Non-Paying User]] * Table1[[#This Row],[Non-Paying Users]]</f>
        <v>20</v>
      </c>
      <c r="Q1500">
        <f>IF(Table1[[#This Row],[Sales Month]]=MAX(Table1[Sales Month]),Table1[[#This Row],[Upsell $ Per Non-Paying User]]*Table1[[#This Row],[Non-Paying Users]],0)</f>
        <v>20</v>
      </c>
      <c r="R1500" t="str" cm="1">
        <f t="array" ref="R1500">_xlfn.IFS(Table1[[#This Row],[Current Upsell $]]=0," ",Table1[[#This Row],[Current Upsell $]]&gt;=400,"High",Table1[[#This Row],[Current Upsell $]]&gt;=100,"Medium",Table1[[#This Row],[Current Upsell $]]&lt;100,"Low")</f>
        <v>Low</v>
      </c>
      <c r="S1500" t="str">
        <f>_xlfn.CONCAT(Table1[[#This Row],[Subscription Type]]," ",Table1[[#This Row],[Upsell Priorities ]], " ",TEXT(Table1[[#This Row],[Current Upsell $]],"$#,#"))</f>
        <v>Premium Low $20</v>
      </c>
      <c r="T1500">
        <f>COUNTIF(Table1[Sales Month],Table1[[#This Row],[Sales Month]])</f>
        <v>307</v>
      </c>
    </row>
    <row r="1501" spans="1:20" x14ac:dyDescent="0.2">
      <c r="A1501">
        <v>100153</v>
      </c>
      <c r="B1501" t="s">
        <v>3</v>
      </c>
      <c r="F1501">
        <v>0</v>
      </c>
      <c r="G1501">
        <v>8</v>
      </c>
      <c r="H1501" s="1">
        <v>44105</v>
      </c>
      <c r="I1501" s="1">
        <v>44197</v>
      </c>
      <c r="J1501">
        <v>3</v>
      </c>
      <c r="K1501">
        <v>5</v>
      </c>
      <c r="L1501" s="1">
        <v>44105</v>
      </c>
      <c r="M1501">
        <v>0</v>
      </c>
      <c r="N1501" s="8" cm="1">
        <f t="array" ref="N1501">_xlfn.SWITCH(Table1[[#This Row],[Subscription Type]],"Basic",10,"Premium",10,"Business",25,"Enterprise",27)</f>
        <v>10</v>
      </c>
      <c r="O1501" s="9">
        <f>IF(Table1[[#This Row],[Number of Users]]-Table1[[#This Row],[Licenses Bought]]&lt;0, 0, Table1[[#This Row],[Number of Users]]-Table1[[#This Row],[Licenses Bought]])</f>
        <v>8</v>
      </c>
      <c r="P1501" s="8">
        <f>Table1[[#This Row],[Upsell $ Per Non-Paying User]] * Table1[[#This Row],[Non-Paying Users]]</f>
        <v>80</v>
      </c>
      <c r="Q1501">
        <f>IF(Table1[[#This Row],[Sales Month]]=MAX(Table1[Sales Month]),Table1[[#This Row],[Upsell $ Per Non-Paying User]]*Table1[[#This Row],[Non-Paying Users]],0)</f>
        <v>0</v>
      </c>
      <c r="R1501" t="str" cm="1">
        <f t="array" ref="R1501">_xlfn.IFS(Table1[[#This Row],[Current Upsell $]]=0," ",Table1[[#This Row],[Current Upsell $]]&gt;=400,"High",Table1[[#This Row],[Current Upsell $]]&gt;=100,"Medium",Table1[[#This Row],[Current Upsell $]]&lt;100,"Low")</f>
        <v xml:space="preserve"> </v>
      </c>
      <c r="S1501" t="str">
        <f>_xlfn.CONCAT(Table1[[#This Row],[Subscription Type]]," ",Table1[[#This Row],[Upsell Priorities ]], " ",TEXT(Table1[[#This Row],[Current Upsell $]],"$#,#"))</f>
        <v>Basic   $</v>
      </c>
      <c r="T1501">
        <f>COUNTIF(Table1[Sales Month],Table1[[#This Row],[Sales Month]])</f>
        <v>147</v>
      </c>
    </row>
    <row r="1502" spans="1:20" x14ac:dyDescent="0.2">
      <c r="A1502">
        <v>100153</v>
      </c>
      <c r="B1502" t="s">
        <v>3</v>
      </c>
      <c r="F1502">
        <v>0</v>
      </c>
      <c r="G1502">
        <v>8</v>
      </c>
      <c r="H1502" s="1">
        <v>44105</v>
      </c>
      <c r="I1502" s="1">
        <v>44197</v>
      </c>
      <c r="J1502">
        <v>3</v>
      </c>
      <c r="K1502">
        <v>5</v>
      </c>
      <c r="L1502" s="1">
        <v>44136</v>
      </c>
      <c r="M1502">
        <v>0</v>
      </c>
      <c r="N1502" s="8" cm="1">
        <f t="array" ref="N1502">_xlfn.SWITCH(Table1[[#This Row],[Subscription Type]],"Basic",10,"Premium",10,"Business",25,"Enterprise",27)</f>
        <v>10</v>
      </c>
      <c r="O1502" s="9">
        <f>IF(Table1[[#This Row],[Number of Users]]-Table1[[#This Row],[Licenses Bought]]&lt;0, 0, Table1[[#This Row],[Number of Users]]-Table1[[#This Row],[Licenses Bought]])</f>
        <v>8</v>
      </c>
      <c r="P1502" s="8">
        <f>Table1[[#This Row],[Upsell $ Per Non-Paying User]] * Table1[[#This Row],[Non-Paying Users]]</f>
        <v>80</v>
      </c>
      <c r="Q1502">
        <f>IF(Table1[[#This Row],[Sales Month]]=MAX(Table1[Sales Month]),Table1[[#This Row],[Upsell $ Per Non-Paying User]]*Table1[[#This Row],[Non-Paying Users]],0)</f>
        <v>0</v>
      </c>
      <c r="R1502" t="str" cm="1">
        <f t="array" ref="R1502">_xlfn.IFS(Table1[[#This Row],[Current Upsell $]]=0," ",Table1[[#This Row],[Current Upsell $]]&gt;=400,"High",Table1[[#This Row],[Current Upsell $]]&gt;=100,"Medium",Table1[[#This Row],[Current Upsell $]]&lt;100,"Low")</f>
        <v xml:space="preserve"> </v>
      </c>
      <c r="S1502" t="str">
        <f>_xlfn.CONCAT(Table1[[#This Row],[Subscription Type]]," ",Table1[[#This Row],[Upsell Priorities ]], " ",TEXT(Table1[[#This Row],[Current Upsell $]],"$#,#"))</f>
        <v>Basic   $</v>
      </c>
      <c r="T1502">
        <f>COUNTIF(Table1[Sales Month],Table1[[#This Row],[Sales Month]])</f>
        <v>146</v>
      </c>
    </row>
    <row r="1503" spans="1:20" x14ac:dyDescent="0.2">
      <c r="A1503">
        <v>100153</v>
      </c>
      <c r="B1503" t="s">
        <v>3</v>
      </c>
      <c r="F1503">
        <v>0</v>
      </c>
      <c r="G1503">
        <v>10</v>
      </c>
      <c r="H1503" s="1">
        <v>44105</v>
      </c>
      <c r="I1503" s="1">
        <v>44197</v>
      </c>
      <c r="J1503">
        <v>3</v>
      </c>
      <c r="K1503">
        <v>5</v>
      </c>
      <c r="L1503" s="1">
        <v>44166</v>
      </c>
      <c r="M1503">
        <v>0</v>
      </c>
      <c r="N1503" s="8" cm="1">
        <f t="array" ref="N1503">_xlfn.SWITCH(Table1[[#This Row],[Subscription Type]],"Basic",10,"Premium",10,"Business",25,"Enterprise",27)</f>
        <v>10</v>
      </c>
      <c r="O1503" s="9">
        <f>IF(Table1[[#This Row],[Number of Users]]-Table1[[#This Row],[Licenses Bought]]&lt;0, 0, Table1[[#This Row],[Number of Users]]-Table1[[#This Row],[Licenses Bought]])</f>
        <v>10</v>
      </c>
      <c r="P1503" s="8">
        <f>Table1[[#This Row],[Upsell $ Per Non-Paying User]] * Table1[[#This Row],[Non-Paying Users]]</f>
        <v>100</v>
      </c>
      <c r="Q1503">
        <f>IF(Table1[[#This Row],[Sales Month]]=MAX(Table1[Sales Month]),Table1[[#This Row],[Upsell $ Per Non-Paying User]]*Table1[[#This Row],[Non-Paying Users]],0)</f>
        <v>0</v>
      </c>
      <c r="R1503" t="str" cm="1">
        <f t="array" ref="R1503">_xlfn.IFS(Table1[[#This Row],[Current Upsell $]]=0," ",Table1[[#This Row],[Current Upsell $]]&gt;=400,"High",Table1[[#This Row],[Current Upsell $]]&gt;=100,"Medium",Table1[[#This Row],[Current Upsell $]]&lt;100,"Low")</f>
        <v xml:space="preserve"> </v>
      </c>
      <c r="S1503" t="str">
        <f>_xlfn.CONCAT(Table1[[#This Row],[Subscription Type]]," ",Table1[[#This Row],[Upsell Priorities ]], " ",TEXT(Table1[[#This Row],[Current Upsell $]],"$#,#"))</f>
        <v>Basic   $</v>
      </c>
      <c r="T1503">
        <f>COUNTIF(Table1[Sales Month],Table1[[#This Row],[Sales Month]])</f>
        <v>153</v>
      </c>
    </row>
    <row r="1504" spans="1:20" x14ac:dyDescent="0.2">
      <c r="A1504">
        <v>100153</v>
      </c>
      <c r="B1504" t="s">
        <v>3</v>
      </c>
      <c r="F1504">
        <v>0</v>
      </c>
      <c r="G1504">
        <v>7</v>
      </c>
      <c r="H1504" s="1">
        <v>44105</v>
      </c>
      <c r="I1504" s="1">
        <v>44197</v>
      </c>
      <c r="J1504">
        <v>3</v>
      </c>
      <c r="K1504">
        <v>5</v>
      </c>
      <c r="L1504" s="1">
        <v>44197</v>
      </c>
      <c r="M1504">
        <v>0</v>
      </c>
      <c r="N1504" s="8" cm="1">
        <f t="array" ref="N1504">_xlfn.SWITCH(Table1[[#This Row],[Subscription Type]],"Basic",10,"Premium",10,"Business",25,"Enterprise",27)</f>
        <v>10</v>
      </c>
      <c r="O1504" s="9">
        <f>IF(Table1[[#This Row],[Number of Users]]-Table1[[#This Row],[Licenses Bought]]&lt;0, 0, Table1[[#This Row],[Number of Users]]-Table1[[#This Row],[Licenses Bought]])</f>
        <v>7</v>
      </c>
      <c r="P1504" s="8">
        <f>Table1[[#This Row],[Upsell $ Per Non-Paying User]] * Table1[[#This Row],[Non-Paying Users]]</f>
        <v>70</v>
      </c>
      <c r="Q1504">
        <f>IF(Table1[[#This Row],[Sales Month]]=MAX(Table1[Sales Month]),Table1[[#This Row],[Upsell $ Per Non-Paying User]]*Table1[[#This Row],[Non-Paying Users]],0)</f>
        <v>0</v>
      </c>
      <c r="R1504" t="str" cm="1">
        <f t="array" ref="R1504">_xlfn.IFS(Table1[[#This Row],[Current Upsell $]]=0," ",Table1[[#This Row],[Current Upsell $]]&gt;=400,"High",Table1[[#This Row],[Current Upsell $]]&gt;=100,"Medium",Table1[[#This Row],[Current Upsell $]]&lt;100,"Low")</f>
        <v xml:space="preserve"> </v>
      </c>
      <c r="S1504" t="str">
        <f>_xlfn.CONCAT(Table1[[#This Row],[Subscription Type]]," ",Table1[[#This Row],[Upsell Priorities ]], " ",TEXT(Table1[[#This Row],[Current Upsell $]],"$#,#"))</f>
        <v>Basic   $</v>
      </c>
      <c r="T1504">
        <f>COUNTIF(Table1[Sales Month],Table1[[#This Row],[Sales Month]])</f>
        <v>158</v>
      </c>
    </row>
    <row r="1505" spans="1:20" x14ac:dyDescent="0.2">
      <c r="A1505">
        <v>100154</v>
      </c>
      <c r="B1505" t="s">
        <v>3</v>
      </c>
      <c r="D1505" s="1"/>
      <c r="E1505" s="1"/>
      <c r="F1505">
        <v>0</v>
      </c>
      <c r="G1505">
        <v>8</v>
      </c>
      <c r="H1505" s="1">
        <v>44105</v>
      </c>
      <c r="I1505" s="1">
        <v>44378</v>
      </c>
      <c r="J1505">
        <v>9</v>
      </c>
      <c r="K1505">
        <v>0</v>
      </c>
      <c r="L1505" s="1">
        <v>44105</v>
      </c>
      <c r="M1505">
        <v>0</v>
      </c>
      <c r="N1505" s="8" cm="1">
        <f t="array" ref="N1505">_xlfn.SWITCH(Table1[[#This Row],[Subscription Type]],"Basic",10,"Premium",10,"Business",25,"Enterprise",27)</f>
        <v>10</v>
      </c>
      <c r="O1505" s="9">
        <f>IF(Table1[[#This Row],[Number of Users]]-Table1[[#This Row],[Licenses Bought]]&lt;0, 0, Table1[[#This Row],[Number of Users]]-Table1[[#This Row],[Licenses Bought]])</f>
        <v>8</v>
      </c>
      <c r="P1505" s="8">
        <f>Table1[[#This Row],[Upsell $ Per Non-Paying User]] * Table1[[#This Row],[Non-Paying Users]]</f>
        <v>80</v>
      </c>
      <c r="Q1505">
        <f>IF(Table1[[#This Row],[Sales Month]]=MAX(Table1[Sales Month]),Table1[[#This Row],[Upsell $ Per Non-Paying User]]*Table1[[#This Row],[Non-Paying Users]],0)</f>
        <v>0</v>
      </c>
      <c r="R1505" t="str" cm="1">
        <f t="array" ref="R1505">_xlfn.IFS(Table1[[#This Row],[Current Upsell $]]=0," ",Table1[[#This Row],[Current Upsell $]]&gt;=400,"High",Table1[[#This Row],[Current Upsell $]]&gt;=100,"Medium",Table1[[#This Row],[Current Upsell $]]&lt;100,"Low")</f>
        <v xml:space="preserve"> </v>
      </c>
      <c r="S1505" t="str">
        <f>_xlfn.CONCAT(Table1[[#This Row],[Subscription Type]]," ",Table1[[#This Row],[Upsell Priorities ]], " ",TEXT(Table1[[#This Row],[Current Upsell $]],"$#,#"))</f>
        <v>Basic   $</v>
      </c>
      <c r="T1505">
        <f>COUNTIF(Table1[Sales Month],Table1[[#This Row],[Sales Month]])</f>
        <v>147</v>
      </c>
    </row>
    <row r="1506" spans="1:20" x14ac:dyDescent="0.2">
      <c r="A1506">
        <v>100154</v>
      </c>
      <c r="B1506" t="s">
        <v>0</v>
      </c>
      <c r="D1506" s="1"/>
      <c r="E1506" s="1"/>
      <c r="F1506">
        <v>3</v>
      </c>
      <c r="G1506">
        <v>9</v>
      </c>
      <c r="H1506" s="1">
        <v>44105</v>
      </c>
      <c r="I1506" s="1">
        <v>44378</v>
      </c>
      <c r="J1506">
        <v>9</v>
      </c>
      <c r="K1506">
        <v>0</v>
      </c>
      <c r="L1506" s="1">
        <v>44136</v>
      </c>
      <c r="M1506">
        <v>30</v>
      </c>
      <c r="N1506" s="8" cm="1">
        <f t="array" ref="N1506">_xlfn.SWITCH(Table1[[#This Row],[Subscription Type]],"Basic",10,"Premium",10,"Business",25,"Enterprise",27)</f>
        <v>10</v>
      </c>
      <c r="O1506" s="9">
        <f>IF(Table1[[#This Row],[Number of Users]]-Table1[[#This Row],[Licenses Bought]]&lt;0, 0, Table1[[#This Row],[Number of Users]]-Table1[[#This Row],[Licenses Bought]])</f>
        <v>6</v>
      </c>
      <c r="P1506" s="8">
        <f>Table1[[#This Row],[Upsell $ Per Non-Paying User]] * Table1[[#This Row],[Non-Paying Users]]</f>
        <v>60</v>
      </c>
      <c r="Q1506">
        <f>IF(Table1[[#This Row],[Sales Month]]=MAX(Table1[Sales Month]),Table1[[#This Row],[Upsell $ Per Non-Paying User]]*Table1[[#This Row],[Non-Paying Users]],0)</f>
        <v>0</v>
      </c>
      <c r="R1506" t="str" cm="1">
        <f t="array" ref="R1506">_xlfn.IFS(Table1[[#This Row],[Current Upsell $]]=0," ",Table1[[#This Row],[Current Upsell $]]&gt;=400,"High",Table1[[#This Row],[Current Upsell $]]&gt;=100,"Medium",Table1[[#This Row],[Current Upsell $]]&lt;100,"Low")</f>
        <v xml:space="preserve"> </v>
      </c>
      <c r="S1506" t="str">
        <f>_xlfn.CONCAT(Table1[[#This Row],[Subscription Type]]," ",Table1[[#This Row],[Upsell Priorities ]], " ",TEXT(Table1[[#This Row],[Current Upsell $]],"$#,#"))</f>
        <v>Premium   $</v>
      </c>
      <c r="T1506">
        <f>COUNTIF(Table1[Sales Month],Table1[[#This Row],[Sales Month]])</f>
        <v>146</v>
      </c>
    </row>
    <row r="1507" spans="1:20" x14ac:dyDescent="0.2">
      <c r="A1507">
        <v>100154</v>
      </c>
      <c r="B1507" t="s">
        <v>0</v>
      </c>
      <c r="D1507" s="1"/>
      <c r="E1507" s="1"/>
      <c r="F1507">
        <v>6</v>
      </c>
      <c r="G1507">
        <v>8</v>
      </c>
      <c r="H1507" s="1">
        <v>44105</v>
      </c>
      <c r="I1507" s="1">
        <v>44378</v>
      </c>
      <c r="J1507">
        <v>9</v>
      </c>
      <c r="K1507">
        <v>0</v>
      </c>
      <c r="L1507" s="1">
        <v>44166</v>
      </c>
      <c r="M1507">
        <v>60</v>
      </c>
      <c r="N1507" s="8" cm="1">
        <f t="array" ref="N1507">_xlfn.SWITCH(Table1[[#This Row],[Subscription Type]],"Basic",10,"Premium",10,"Business",25,"Enterprise",27)</f>
        <v>10</v>
      </c>
      <c r="O1507" s="9">
        <f>IF(Table1[[#This Row],[Number of Users]]-Table1[[#This Row],[Licenses Bought]]&lt;0, 0, Table1[[#This Row],[Number of Users]]-Table1[[#This Row],[Licenses Bought]])</f>
        <v>2</v>
      </c>
      <c r="P1507" s="8">
        <f>Table1[[#This Row],[Upsell $ Per Non-Paying User]] * Table1[[#This Row],[Non-Paying Users]]</f>
        <v>20</v>
      </c>
      <c r="Q1507">
        <f>IF(Table1[[#This Row],[Sales Month]]=MAX(Table1[Sales Month]),Table1[[#This Row],[Upsell $ Per Non-Paying User]]*Table1[[#This Row],[Non-Paying Users]],0)</f>
        <v>0</v>
      </c>
      <c r="R1507" t="str" cm="1">
        <f t="array" ref="R1507">_xlfn.IFS(Table1[[#This Row],[Current Upsell $]]=0," ",Table1[[#This Row],[Current Upsell $]]&gt;=400,"High",Table1[[#This Row],[Current Upsell $]]&gt;=100,"Medium",Table1[[#This Row],[Current Upsell $]]&lt;100,"Low")</f>
        <v xml:space="preserve"> </v>
      </c>
      <c r="S1507" t="str">
        <f>_xlfn.CONCAT(Table1[[#This Row],[Subscription Type]]," ",Table1[[#This Row],[Upsell Priorities ]], " ",TEXT(Table1[[#This Row],[Current Upsell $]],"$#,#"))</f>
        <v>Premium   $</v>
      </c>
      <c r="T1507">
        <f>COUNTIF(Table1[Sales Month],Table1[[#This Row],[Sales Month]])</f>
        <v>153</v>
      </c>
    </row>
    <row r="1508" spans="1:20" x14ac:dyDescent="0.2">
      <c r="A1508">
        <v>100154</v>
      </c>
      <c r="B1508" t="s">
        <v>0</v>
      </c>
      <c r="D1508" s="1"/>
      <c r="E1508" s="1"/>
      <c r="F1508">
        <v>6</v>
      </c>
      <c r="G1508">
        <v>7</v>
      </c>
      <c r="H1508" s="1">
        <v>44105</v>
      </c>
      <c r="I1508" s="1">
        <v>44378</v>
      </c>
      <c r="J1508">
        <v>9</v>
      </c>
      <c r="K1508">
        <v>0</v>
      </c>
      <c r="L1508" s="1">
        <v>44197</v>
      </c>
      <c r="M1508">
        <v>60</v>
      </c>
      <c r="N1508" s="8" cm="1">
        <f t="array" ref="N1508">_xlfn.SWITCH(Table1[[#This Row],[Subscription Type]],"Basic",10,"Premium",10,"Business",25,"Enterprise",27)</f>
        <v>10</v>
      </c>
      <c r="O1508" s="9">
        <f>IF(Table1[[#This Row],[Number of Users]]-Table1[[#This Row],[Licenses Bought]]&lt;0, 0, Table1[[#This Row],[Number of Users]]-Table1[[#This Row],[Licenses Bought]])</f>
        <v>1</v>
      </c>
      <c r="P1508" s="8">
        <f>Table1[[#This Row],[Upsell $ Per Non-Paying User]] * Table1[[#This Row],[Non-Paying Users]]</f>
        <v>10</v>
      </c>
      <c r="Q1508">
        <f>IF(Table1[[#This Row],[Sales Month]]=MAX(Table1[Sales Month]),Table1[[#This Row],[Upsell $ Per Non-Paying User]]*Table1[[#This Row],[Non-Paying Users]],0)</f>
        <v>0</v>
      </c>
      <c r="R1508" t="str" cm="1">
        <f t="array" ref="R1508">_xlfn.IFS(Table1[[#This Row],[Current Upsell $]]=0," ",Table1[[#This Row],[Current Upsell $]]&gt;=400,"High",Table1[[#This Row],[Current Upsell $]]&gt;=100,"Medium",Table1[[#This Row],[Current Upsell $]]&lt;100,"Low")</f>
        <v xml:space="preserve"> </v>
      </c>
      <c r="S1508" t="str">
        <f>_xlfn.CONCAT(Table1[[#This Row],[Subscription Type]]," ",Table1[[#This Row],[Upsell Priorities ]], " ",TEXT(Table1[[#This Row],[Current Upsell $]],"$#,#"))</f>
        <v>Premium   $</v>
      </c>
      <c r="T1508">
        <f>COUNTIF(Table1[Sales Month],Table1[[#This Row],[Sales Month]])</f>
        <v>158</v>
      </c>
    </row>
    <row r="1509" spans="1:20" x14ac:dyDescent="0.2">
      <c r="A1509">
        <v>100154</v>
      </c>
      <c r="B1509" t="s">
        <v>0</v>
      </c>
      <c r="D1509" s="1"/>
      <c r="E1509" s="1"/>
      <c r="F1509">
        <v>6</v>
      </c>
      <c r="G1509">
        <v>6</v>
      </c>
      <c r="H1509" s="1">
        <v>44105</v>
      </c>
      <c r="I1509" s="1">
        <v>44378</v>
      </c>
      <c r="J1509">
        <v>9</v>
      </c>
      <c r="K1509">
        <v>0</v>
      </c>
      <c r="L1509" s="1">
        <v>44228</v>
      </c>
      <c r="M1509">
        <v>60</v>
      </c>
      <c r="N1509" s="8" cm="1">
        <f t="array" ref="N1509">_xlfn.SWITCH(Table1[[#This Row],[Subscription Type]],"Basic",10,"Premium",10,"Business",25,"Enterprise",27)</f>
        <v>10</v>
      </c>
      <c r="O1509" s="9">
        <f>IF(Table1[[#This Row],[Number of Users]]-Table1[[#This Row],[Licenses Bought]]&lt;0, 0, Table1[[#This Row],[Number of Users]]-Table1[[#This Row],[Licenses Bought]])</f>
        <v>0</v>
      </c>
      <c r="P1509" s="8">
        <f>Table1[[#This Row],[Upsell $ Per Non-Paying User]] * Table1[[#This Row],[Non-Paying Users]]</f>
        <v>0</v>
      </c>
      <c r="Q1509">
        <f>IF(Table1[[#This Row],[Sales Month]]=MAX(Table1[Sales Month]),Table1[[#This Row],[Upsell $ Per Non-Paying User]]*Table1[[#This Row],[Non-Paying Users]],0)</f>
        <v>0</v>
      </c>
      <c r="R1509" t="str" cm="1">
        <f t="array" ref="R1509">_xlfn.IFS(Table1[[#This Row],[Current Upsell $]]=0," ",Table1[[#This Row],[Current Upsell $]]&gt;=400,"High",Table1[[#This Row],[Current Upsell $]]&gt;=100,"Medium",Table1[[#This Row],[Current Upsell $]]&lt;100,"Low")</f>
        <v xml:space="preserve"> </v>
      </c>
      <c r="S1509" t="str">
        <f>_xlfn.CONCAT(Table1[[#This Row],[Subscription Type]]," ",Table1[[#This Row],[Upsell Priorities ]], " ",TEXT(Table1[[#This Row],[Current Upsell $]],"$#,#"))</f>
        <v>Premium   $</v>
      </c>
      <c r="T1509">
        <f>COUNTIF(Table1[Sales Month],Table1[[#This Row],[Sales Month]])</f>
        <v>175</v>
      </c>
    </row>
    <row r="1510" spans="1:20" x14ac:dyDescent="0.2">
      <c r="A1510">
        <v>100154</v>
      </c>
      <c r="B1510" t="s">
        <v>0</v>
      </c>
      <c r="D1510" s="1"/>
      <c r="E1510" s="1"/>
      <c r="F1510">
        <v>6</v>
      </c>
      <c r="G1510">
        <v>7</v>
      </c>
      <c r="H1510" s="1">
        <v>44105</v>
      </c>
      <c r="I1510" s="1">
        <v>44378</v>
      </c>
      <c r="J1510">
        <v>9</v>
      </c>
      <c r="K1510">
        <v>0</v>
      </c>
      <c r="L1510" s="1">
        <v>44256</v>
      </c>
      <c r="M1510">
        <v>60</v>
      </c>
      <c r="N1510" s="8" cm="1">
        <f t="array" ref="N1510">_xlfn.SWITCH(Table1[[#This Row],[Subscription Type]],"Basic",10,"Premium",10,"Business",25,"Enterprise",27)</f>
        <v>10</v>
      </c>
      <c r="O1510" s="9">
        <f>IF(Table1[[#This Row],[Number of Users]]-Table1[[#This Row],[Licenses Bought]]&lt;0, 0, Table1[[#This Row],[Number of Users]]-Table1[[#This Row],[Licenses Bought]])</f>
        <v>1</v>
      </c>
      <c r="P1510" s="8">
        <f>Table1[[#This Row],[Upsell $ Per Non-Paying User]] * Table1[[#This Row],[Non-Paying Users]]</f>
        <v>10</v>
      </c>
      <c r="Q1510">
        <f>IF(Table1[[#This Row],[Sales Month]]=MAX(Table1[Sales Month]),Table1[[#This Row],[Upsell $ Per Non-Paying User]]*Table1[[#This Row],[Non-Paying Users]],0)</f>
        <v>0</v>
      </c>
      <c r="R1510" t="str" cm="1">
        <f t="array" ref="R1510">_xlfn.IFS(Table1[[#This Row],[Current Upsell $]]=0," ",Table1[[#This Row],[Current Upsell $]]&gt;=400,"High",Table1[[#This Row],[Current Upsell $]]&gt;=100,"Medium",Table1[[#This Row],[Current Upsell $]]&lt;100,"Low")</f>
        <v xml:space="preserve"> </v>
      </c>
      <c r="S1510" t="str">
        <f>_xlfn.CONCAT(Table1[[#This Row],[Subscription Type]]," ",Table1[[#This Row],[Upsell Priorities ]], " ",TEXT(Table1[[#This Row],[Current Upsell $]],"$#,#"))</f>
        <v>Premium   $</v>
      </c>
      <c r="T1510">
        <f>COUNTIF(Table1[Sales Month],Table1[[#This Row],[Sales Month]])</f>
        <v>194</v>
      </c>
    </row>
    <row r="1511" spans="1:20" x14ac:dyDescent="0.2">
      <c r="A1511">
        <v>100154</v>
      </c>
      <c r="B1511" t="s">
        <v>0</v>
      </c>
      <c r="D1511" s="1"/>
      <c r="E1511" s="1"/>
      <c r="F1511">
        <v>6</v>
      </c>
      <c r="G1511">
        <v>7</v>
      </c>
      <c r="H1511" s="1">
        <v>44105</v>
      </c>
      <c r="I1511" s="1">
        <v>44378</v>
      </c>
      <c r="J1511">
        <v>9</v>
      </c>
      <c r="K1511">
        <v>0</v>
      </c>
      <c r="L1511" s="1">
        <v>44287</v>
      </c>
      <c r="M1511">
        <v>60</v>
      </c>
      <c r="N1511" s="8" cm="1">
        <f t="array" ref="N1511">_xlfn.SWITCH(Table1[[#This Row],[Subscription Type]],"Basic",10,"Premium",10,"Business",25,"Enterprise",27)</f>
        <v>10</v>
      </c>
      <c r="O1511" s="9">
        <f>IF(Table1[[#This Row],[Number of Users]]-Table1[[#This Row],[Licenses Bought]]&lt;0, 0, Table1[[#This Row],[Number of Users]]-Table1[[#This Row],[Licenses Bought]])</f>
        <v>1</v>
      </c>
      <c r="P1511" s="8">
        <f>Table1[[#This Row],[Upsell $ Per Non-Paying User]] * Table1[[#This Row],[Non-Paying Users]]</f>
        <v>10</v>
      </c>
      <c r="Q1511">
        <f>IF(Table1[[#This Row],[Sales Month]]=MAX(Table1[Sales Month]),Table1[[#This Row],[Upsell $ Per Non-Paying User]]*Table1[[#This Row],[Non-Paying Users]],0)</f>
        <v>0</v>
      </c>
      <c r="R1511" t="str" cm="1">
        <f t="array" ref="R1511">_xlfn.IFS(Table1[[#This Row],[Current Upsell $]]=0," ",Table1[[#This Row],[Current Upsell $]]&gt;=400,"High",Table1[[#This Row],[Current Upsell $]]&gt;=100,"Medium",Table1[[#This Row],[Current Upsell $]]&lt;100,"Low")</f>
        <v xml:space="preserve"> </v>
      </c>
      <c r="S1511" t="str">
        <f>_xlfn.CONCAT(Table1[[#This Row],[Subscription Type]]," ",Table1[[#This Row],[Upsell Priorities ]], " ",TEXT(Table1[[#This Row],[Current Upsell $]],"$#,#"))</f>
        <v>Premium   $</v>
      </c>
      <c r="T1511">
        <f>COUNTIF(Table1[Sales Month],Table1[[#This Row],[Sales Month]])</f>
        <v>208</v>
      </c>
    </row>
    <row r="1512" spans="1:20" x14ac:dyDescent="0.2">
      <c r="A1512">
        <v>100154</v>
      </c>
      <c r="B1512" t="s">
        <v>0</v>
      </c>
      <c r="D1512" s="1"/>
      <c r="E1512" s="1"/>
      <c r="F1512">
        <v>6</v>
      </c>
      <c r="G1512">
        <v>8</v>
      </c>
      <c r="H1512" s="1">
        <v>44105</v>
      </c>
      <c r="I1512" s="1">
        <v>44378</v>
      </c>
      <c r="J1512">
        <v>9</v>
      </c>
      <c r="K1512">
        <v>0</v>
      </c>
      <c r="L1512" s="1">
        <v>44317</v>
      </c>
      <c r="M1512">
        <v>60</v>
      </c>
      <c r="N1512" s="8" cm="1">
        <f t="array" ref="N1512">_xlfn.SWITCH(Table1[[#This Row],[Subscription Type]],"Basic",10,"Premium",10,"Business",25,"Enterprise",27)</f>
        <v>10</v>
      </c>
      <c r="O1512" s="9">
        <f>IF(Table1[[#This Row],[Number of Users]]-Table1[[#This Row],[Licenses Bought]]&lt;0, 0, Table1[[#This Row],[Number of Users]]-Table1[[#This Row],[Licenses Bought]])</f>
        <v>2</v>
      </c>
      <c r="P1512" s="8">
        <f>Table1[[#This Row],[Upsell $ Per Non-Paying User]] * Table1[[#This Row],[Non-Paying Users]]</f>
        <v>20</v>
      </c>
      <c r="Q1512">
        <f>IF(Table1[[#This Row],[Sales Month]]=MAX(Table1[Sales Month]),Table1[[#This Row],[Upsell $ Per Non-Paying User]]*Table1[[#This Row],[Non-Paying Users]],0)</f>
        <v>0</v>
      </c>
      <c r="R1512" t="str" cm="1">
        <f t="array" ref="R1512">_xlfn.IFS(Table1[[#This Row],[Current Upsell $]]=0," ",Table1[[#This Row],[Current Upsell $]]&gt;=400,"High",Table1[[#This Row],[Current Upsell $]]&gt;=100,"Medium",Table1[[#This Row],[Current Upsell $]]&lt;100,"Low")</f>
        <v xml:space="preserve"> </v>
      </c>
      <c r="S1512" t="str">
        <f>_xlfn.CONCAT(Table1[[#This Row],[Subscription Type]]," ",Table1[[#This Row],[Upsell Priorities ]], " ",TEXT(Table1[[#This Row],[Current Upsell $]],"$#,#"))</f>
        <v>Premium   $</v>
      </c>
      <c r="T1512">
        <f>COUNTIF(Table1[Sales Month],Table1[[#This Row],[Sales Month]])</f>
        <v>249</v>
      </c>
    </row>
    <row r="1513" spans="1:20" x14ac:dyDescent="0.2">
      <c r="A1513">
        <v>100154</v>
      </c>
      <c r="B1513" t="s">
        <v>0</v>
      </c>
      <c r="D1513" s="1"/>
      <c r="E1513" s="1"/>
      <c r="F1513">
        <v>6</v>
      </c>
      <c r="G1513">
        <v>8</v>
      </c>
      <c r="H1513" s="1">
        <v>44105</v>
      </c>
      <c r="I1513" s="1">
        <v>44378</v>
      </c>
      <c r="J1513">
        <v>9</v>
      </c>
      <c r="K1513">
        <v>0</v>
      </c>
      <c r="L1513" s="1">
        <v>44348</v>
      </c>
      <c r="M1513">
        <v>60</v>
      </c>
      <c r="N1513" s="8" cm="1">
        <f t="array" ref="N1513">_xlfn.SWITCH(Table1[[#This Row],[Subscription Type]],"Basic",10,"Premium",10,"Business",25,"Enterprise",27)</f>
        <v>10</v>
      </c>
      <c r="O1513" s="9">
        <f>IF(Table1[[#This Row],[Number of Users]]-Table1[[#This Row],[Licenses Bought]]&lt;0, 0, Table1[[#This Row],[Number of Users]]-Table1[[#This Row],[Licenses Bought]])</f>
        <v>2</v>
      </c>
      <c r="P1513" s="8">
        <f>Table1[[#This Row],[Upsell $ Per Non-Paying User]] * Table1[[#This Row],[Non-Paying Users]]</f>
        <v>20</v>
      </c>
      <c r="Q1513">
        <f>IF(Table1[[#This Row],[Sales Month]]=MAX(Table1[Sales Month]),Table1[[#This Row],[Upsell $ Per Non-Paying User]]*Table1[[#This Row],[Non-Paying Users]],0)</f>
        <v>20</v>
      </c>
      <c r="R1513" t="str" cm="1">
        <f t="array" ref="R1513">_xlfn.IFS(Table1[[#This Row],[Current Upsell $]]=0," ",Table1[[#This Row],[Current Upsell $]]&gt;=400,"High",Table1[[#This Row],[Current Upsell $]]&gt;=100,"Medium",Table1[[#This Row],[Current Upsell $]]&lt;100,"Low")</f>
        <v>Low</v>
      </c>
      <c r="S1513" t="str">
        <f>_xlfn.CONCAT(Table1[[#This Row],[Subscription Type]]," ",Table1[[#This Row],[Upsell Priorities ]], " ",TEXT(Table1[[#This Row],[Current Upsell $]],"$#,#"))</f>
        <v>Premium Low $20</v>
      </c>
      <c r="T1513">
        <f>COUNTIF(Table1[Sales Month],Table1[[#This Row],[Sales Month]])</f>
        <v>307</v>
      </c>
    </row>
    <row r="1514" spans="1:20" x14ac:dyDescent="0.2">
      <c r="A1514">
        <v>100155</v>
      </c>
      <c r="B1514" t="s">
        <v>3</v>
      </c>
      <c r="D1514" s="1"/>
      <c r="E1514" s="1"/>
      <c r="F1514">
        <v>0</v>
      </c>
      <c r="G1514">
        <v>18</v>
      </c>
      <c r="H1514" s="1">
        <v>44105</v>
      </c>
      <c r="I1514" s="1">
        <v>44378</v>
      </c>
      <c r="J1514">
        <v>9</v>
      </c>
      <c r="K1514">
        <v>0</v>
      </c>
      <c r="L1514" s="1">
        <v>44105</v>
      </c>
      <c r="M1514">
        <v>0</v>
      </c>
      <c r="N1514" s="8" cm="1">
        <f t="array" ref="N1514">_xlfn.SWITCH(Table1[[#This Row],[Subscription Type]],"Basic",10,"Premium",10,"Business",25,"Enterprise",27)</f>
        <v>10</v>
      </c>
      <c r="O1514" s="9">
        <f>IF(Table1[[#This Row],[Number of Users]]-Table1[[#This Row],[Licenses Bought]]&lt;0, 0, Table1[[#This Row],[Number of Users]]-Table1[[#This Row],[Licenses Bought]])</f>
        <v>18</v>
      </c>
      <c r="P1514" s="8">
        <f>Table1[[#This Row],[Upsell $ Per Non-Paying User]] * Table1[[#This Row],[Non-Paying Users]]</f>
        <v>180</v>
      </c>
      <c r="Q1514">
        <f>IF(Table1[[#This Row],[Sales Month]]=MAX(Table1[Sales Month]),Table1[[#This Row],[Upsell $ Per Non-Paying User]]*Table1[[#This Row],[Non-Paying Users]],0)</f>
        <v>0</v>
      </c>
      <c r="R1514" t="str" cm="1">
        <f t="array" ref="R1514">_xlfn.IFS(Table1[[#This Row],[Current Upsell $]]=0," ",Table1[[#This Row],[Current Upsell $]]&gt;=400,"High",Table1[[#This Row],[Current Upsell $]]&gt;=100,"Medium",Table1[[#This Row],[Current Upsell $]]&lt;100,"Low")</f>
        <v xml:space="preserve"> </v>
      </c>
      <c r="S1514" t="str">
        <f>_xlfn.CONCAT(Table1[[#This Row],[Subscription Type]]," ",Table1[[#This Row],[Upsell Priorities ]], " ",TEXT(Table1[[#This Row],[Current Upsell $]],"$#,#"))</f>
        <v>Basic   $</v>
      </c>
      <c r="T1514">
        <f>COUNTIF(Table1[Sales Month],Table1[[#This Row],[Sales Month]])</f>
        <v>147</v>
      </c>
    </row>
    <row r="1515" spans="1:20" x14ac:dyDescent="0.2">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_xlfn.SWITCH(Table1[[#This Row],[Subscription Type]],"Basic",10,"Premium",10,"Business",25,"Enterprise",27)</f>
        <v>27</v>
      </c>
      <c r="O1515" s="9">
        <f>IF(Table1[[#This Row],[Number of Users]]-Table1[[#This Row],[Licenses Bought]]&lt;0, 0, Table1[[#This Row],[Number of Users]]-Table1[[#This Row],[Licenses Bought]])</f>
        <v>0</v>
      </c>
      <c r="P1515" s="8">
        <f>Table1[[#This Row],[Upsell $ Per Non-Paying User]] * Table1[[#This Row],[Non-Paying Users]]</f>
        <v>0</v>
      </c>
      <c r="Q1515">
        <f>IF(Table1[[#This Row],[Sales Month]]=MAX(Table1[Sales Month]),Table1[[#This Row],[Upsell $ Per Non-Paying User]]*Table1[[#This Row],[Non-Paying Users]],0)</f>
        <v>0</v>
      </c>
      <c r="R1515" t="str" cm="1">
        <f t="array" ref="R1515">_xlfn.IFS(Table1[[#This Row],[Current Upsell $]]=0," ",Table1[[#This Row],[Current Upsell $]]&gt;=400,"High",Table1[[#This Row],[Current Upsell $]]&gt;=100,"Medium",Table1[[#This Row],[Current Upsell $]]&lt;100,"Low")</f>
        <v xml:space="preserve"> </v>
      </c>
      <c r="S1515" t="str">
        <f>_xlfn.CONCAT(Table1[[#This Row],[Subscription Type]]," ",Table1[[#This Row],[Upsell Priorities ]], " ",TEXT(Table1[[#This Row],[Current Upsell $]],"$#,#"))</f>
        <v>Enterprise   $</v>
      </c>
      <c r="T1515">
        <f>COUNTIF(Table1[Sales Month],Table1[[#This Row],[Sales Month]])</f>
        <v>146</v>
      </c>
    </row>
    <row r="1516" spans="1:20" x14ac:dyDescent="0.2">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_xlfn.SWITCH(Table1[[#This Row],[Subscription Type]],"Basic",10,"Premium",10,"Business",25,"Enterprise",27)</f>
        <v>27</v>
      </c>
      <c r="O1516" s="9">
        <f>IF(Table1[[#This Row],[Number of Users]]-Table1[[#This Row],[Licenses Bought]]&lt;0, 0, Table1[[#This Row],[Number of Users]]-Table1[[#This Row],[Licenses Bought]])</f>
        <v>0</v>
      </c>
      <c r="P1516" s="8">
        <f>Table1[[#This Row],[Upsell $ Per Non-Paying User]] * Table1[[#This Row],[Non-Paying Users]]</f>
        <v>0</v>
      </c>
      <c r="Q1516">
        <f>IF(Table1[[#This Row],[Sales Month]]=MAX(Table1[Sales Month]),Table1[[#This Row],[Upsell $ Per Non-Paying User]]*Table1[[#This Row],[Non-Paying Users]],0)</f>
        <v>0</v>
      </c>
      <c r="R1516" t="str" cm="1">
        <f t="array" ref="R1516">_xlfn.IFS(Table1[[#This Row],[Current Upsell $]]=0," ",Table1[[#This Row],[Current Upsell $]]&gt;=400,"High",Table1[[#This Row],[Current Upsell $]]&gt;=100,"Medium",Table1[[#This Row],[Current Upsell $]]&lt;100,"Low")</f>
        <v xml:space="preserve"> </v>
      </c>
      <c r="S1516" t="str">
        <f>_xlfn.CONCAT(Table1[[#This Row],[Subscription Type]]," ",Table1[[#This Row],[Upsell Priorities ]], " ",TEXT(Table1[[#This Row],[Current Upsell $]],"$#,#"))</f>
        <v>Enterprise   $</v>
      </c>
      <c r="T1516">
        <f>COUNTIF(Table1[Sales Month],Table1[[#This Row],[Sales Month]])</f>
        <v>153</v>
      </c>
    </row>
    <row r="1517" spans="1:20" x14ac:dyDescent="0.2">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_xlfn.SWITCH(Table1[[#This Row],[Subscription Type]],"Basic",10,"Premium",10,"Business",25,"Enterprise",27)</f>
        <v>27</v>
      </c>
      <c r="O1517" s="9">
        <f>IF(Table1[[#This Row],[Number of Users]]-Table1[[#This Row],[Licenses Bought]]&lt;0, 0, Table1[[#This Row],[Number of Users]]-Table1[[#This Row],[Licenses Bought]])</f>
        <v>0</v>
      </c>
      <c r="P1517" s="8">
        <f>Table1[[#This Row],[Upsell $ Per Non-Paying User]] * Table1[[#This Row],[Non-Paying Users]]</f>
        <v>0</v>
      </c>
      <c r="Q1517">
        <f>IF(Table1[[#This Row],[Sales Month]]=MAX(Table1[Sales Month]),Table1[[#This Row],[Upsell $ Per Non-Paying User]]*Table1[[#This Row],[Non-Paying Users]],0)</f>
        <v>0</v>
      </c>
      <c r="R1517" t="str" cm="1">
        <f t="array" ref="R1517">_xlfn.IFS(Table1[[#This Row],[Current Upsell $]]=0," ",Table1[[#This Row],[Current Upsell $]]&gt;=400,"High",Table1[[#This Row],[Current Upsell $]]&gt;=100,"Medium",Table1[[#This Row],[Current Upsell $]]&lt;100,"Low")</f>
        <v xml:space="preserve"> </v>
      </c>
      <c r="S1517" t="str">
        <f>_xlfn.CONCAT(Table1[[#This Row],[Subscription Type]]," ",Table1[[#This Row],[Upsell Priorities ]], " ",TEXT(Table1[[#This Row],[Current Upsell $]],"$#,#"))</f>
        <v>Enterprise   $</v>
      </c>
      <c r="T1517">
        <f>COUNTIF(Table1[Sales Month],Table1[[#This Row],[Sales Month]])</f>
        <v>158</v>
      </c>
    </row>
    <row r="1518" spans="1:20" x14ac:dyDescent="0.2">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_xlfn.SWITCH(Table1[[#This Row],[Subscription Type]],"Basic",10,"Premium",10,"Business",25,"Enterprise",27)</f>
        <v>27</v>
      </c>
      <c r="O1518" s="9">
        <f>IF(Table1[[#This Row],[Number of Users]]-Table1[[#This Row],[Licenses Bought]]&lt;0, 0, Table1[[#This Row],[Number of Users]]-Table1[[#This Row],[Licenses Bought]])</f>
        <v>0</v>
      </c>
      <c r="P1518" s="8">
        <f>Table1[[#This Row],[Upsell $ Per Non-Paying User]] * Table1[[#This Row],[Non-Paying Users]]</f>
        <v>0</v>
      </c>
      <c r="Q1518">
        <f>IF(Table1[[#This Row],[Sales Month]]=MAX(Table1[Sales Month]),Table1[[#This Row],[Upsell $ Per Non-Paying User]]*Table1[[#This Row],[Non-Paying Users]],0)</f>
        <v>0</v>
      </c>
      <c r="R1518" t="str" cm="1">
        <f t="array" ref="R1518">_xlfn.IFS(Table1[[#This Row],[Current Upsell $]]=0," ",Table1[[#This Row],[Current Upsell $]]&gt;=400,"High",Table1[[#This Row],[Current Upsell $]]&gt;=100,"Medium",Table1[[#This Row],[Current Upsell $]]&lt;100,"Low")</f>
        <v xml:space="preserve"> </v>
      </c>
      <c r="S1518" t="str">
        <f>_xlfn.CONCAT(Table1[[#This Row],[Subscription Type]]," ",Table1[[#This Row],[Upsell Priorities ]], " ",TEXT(Table1[[#This Row],[Current Upsell $]],"$#,#"))</f>
        <v>Enterprise   $</v>
      </c>
      <c r="T1518">
        <f>COUNTIF(Table1[Sales Month],Table1[[#This Row],[Sales Month]])</f>
        <v>175</v>
      </c>
    </row>
    <row r="1519" spans="1:20" x14ac:dyDescent="0.2">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_xlfn.SWITCH(Table1[[#This Row],[Subscription Type]],"Basic",10,"Premium",10,"Business",25,"Enterprise",27)</f>
        <v>27</v>
      </c>
      <c r="O1519" s="9">
        <f>IF(Table1[[#This Row],[Number of Users]]-Table1[[#This Row],[Licenses Bought]]&lt;0, 0, Table1[[#This Row],[Number of Users]]-Table1[[#This Row],[Licenses Bought]])</f>
        <v>0</v>
      </c>
      <c r="P1519" s="8">
        <f>Table1[[#This Row],[Upsell $ Per Non-Paying User]] * Table1[[#This Row],[Non-Paying Users]]</f>
        <v>0</v>
      </c>
      <c r="Q1519">
        <f>IF(Table1[[#This Row],[Sales Month]]=MAX(Table1[Sales Month]),Table1[[#This Row],[Upsell $ Per Non-Paying User]]*Table1[[#This Row],[Non-Paying Users]],0)</f>
        <v>0</v>
      </c>
      <c r="R1519" t="str" cm="1">
        <f t="array" ref="R1519">_xlfn.IFS(Table1[[#This Row],[Current Upsell $]]=0," ",Table1[[#This Row],[Current Upsell $]]&gt;=400,"High",Table1[[#This Row],[Current Upsell $]]&gt;=100,"Medium",Table1[[#This Row],[Current Upsell $]]&lt;100,"Low")</f>
        <v xml:space="preserve"> </v>
      </c>
      <c r="S1519" t="str">
        <f>_xlfn.CONCAT(Table1[[#This Row],[Subscription Type]]," ",Table1[[#This Row],[Upsell Priorities ]], " ",TEXT(Table1[[#This Row],[Current Upsell $]],"$#,#"))</f>
        <v>Enterprise   $</v>
      </c>
      <c r="T1519">
        <f>COUNTIF(Table1[Sales Month],Table1[[#This Row],[Sales Month]])</f>
        <v>194</v>
      </c>
    </row>
    <row r="1520" spans="1:20" x14ac:dyDescent="0.2">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_xlfn.SWITCH(Table1[[#This Row],[Subscription Type]],"Basic",10,"Premium",10,"Business",25,"Enterprise",27)</f>
        <v>27</v>
      </c>
      <c r="O1520" s="9">
        <f>IF(Table1[[#This Row],[Number of Users]]-Table1[[#This Row],[Licenses Bought]]&lt;0, 0, Table1[[#This Row],[Number of Users]]-Table1[[#This Row],[Licenses Bought]])</f>
        <v>0</v>
      </c>
      <c r="P1520" s="8">
        <f>Table1[[#This Row],[Upsell $ Per Non-Paying User]] * Table1[[#This Row],[Non-Paying Users]]</f>
        <v>0</v>
      </c>
      <c r="Q1520">
        <f>IF(Table1[[#This Row],[Sales Month]]=MAX(Table1[Sales Month]),Table1[[#This Row],[Upsell $ Per Non-Paying User]]*Table1[[#This Row],[Non-Paying Users]],0)</f>
        <v>0</v>
      </c>
      <c r="R1520" t="str" cm="1">
        <f t="array" ref="R1520">_xlfn.IFS(Table1[[#This Row],[Current Upsell $]]=0," ",Table1[[#This Row],[Current Upsell $]]&gt;=400,"High",Table1[[#This Row],[Current Upsell $]]&gt;=100,"Medium",Table1[[#This Row],[Current Upsell $]]&lt;100,"Low")</f>
        <v xml:space="preserve"> </v>
      </c>
      <c r="S1520" t="str">
        <f>_xlfn.CONCAT(Table1[[#This Row],[Subscription Type]]," ",Table1[[#This Row],[Upsell Priorities ]], " ",TEXT(Table1[[#This Row],[Current Upsell $]],"$#,#"))</f>
        <v>Enterprise   $</v>
      </c>
      <c r="T1520">
        <f>COUNTIF(Table1[Sales Month],Table1[[#This Row],[Sales Month]])</f>
        <v>208</v>
      </c>
    </row>
    <row r="1521" spans="1:20" x14ac:dyDescent="0.2">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_xlfn.SWITCH(Table1[[#This Row],[Subscription Type]],"Basic",10,"Premium",10,"Business",25,"Enterprise",27)</f>
        <v>27</v>
      </c>
      <c r="O1521" s="9">
        <f>IF(Table1[[#This Row],[Number of Users]]-Table1[[#This Row],[Licenses Bought]]&lt;0, 0, Table1[[#This Row],[Number of Users]]-Table1[[#This Row],[Licenses Bought]])</f>
        <v>0</v>
      </c>
      <c r="P1521" s="8">
        <f>Table1[[#This Row],[Upsell $ Per Non-Paying User]] * Table1[[#This Row],[Non-Paying Users]]</f>
        <v>0</v>
      </c>
      <c r="Q1521">
        <f>IF(Table1[[#This Row],[Sales Month]]=MAX(Table1[Sales Month]),Table1[[#This Row],[Upsell $ Per Non-Paying User]]*Table1[[#This Row],[Non-Paying Users]],0)</f>
        <v>0</v>
      </c>
      <c r="R1521" t="str" cm="1">
        <f t="array" ref="R1521">_xlfn.IFS(Table1[[#This Row],[Current Upsell $]]=0," ",Table1[[#This Row],[Current Upsell $]]&gt;=400,"High",Table1[[#This Row],[Current Upsell $]]&gt;=100,"Medium",Table1[[#This Row],[Current Upsell $]]&lt;100,"Low")</f>
        <v xml:space="preserve"> </v>
      </c>
      <c r="S1521" t="str">
        <f>_xlfn.CONCAT(Table1[[#This Row],[Subscription Type]]," ",Table1[[#This Row],[Upsell Priorities ]], " ",TEXT(Table1[[#This Row],[Current Upsell $]],"$#,#"))</f>
        <v>Enterprise   $</v>
      </c>
      <c r="T1521">
        <f>COUNTIF(Table1[Sales Month],Table1[[#This Row],[Sales Month]])</f>
        <v>249</v>
      </c>
    </row>
    <row r="1522" spans="1:20" x14ac:dyDescent="0.2">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_xlfn.SWITCH(Table1[[#This Row],[Subscription Type]],"Basic",10,"Premium",10,"Business",25,"Enterprise",27)</f>
        <v>27</v>
      </c>
      <c r="O1522" s="9">
        <f>IF(Table1[[#This Row],[Number of Users]]-Table1[[#This Row],[Licenses Bought]]&lt;0, 0, Table1[[#This Row],[Number of Users]]-Table1[[#This Row],[Licenses Bought]])</f>
        <v>0</v>
      </c>
      <c r="P1522" s="8">
        <f>Table1[[#This Row],[Upsell $ Per Non-Paying User]] * Table1[[#This Row],[Non-Paying Users]]</f>
        <v>0</v>
      </c>
      <c r="Q1522">
        <f>IF(Table1[[#This Row],[Sales Month]]=MAX(Table1[Sales Month]),Table1[[#This Row],[Upsell $ Per Non-Paying User]]*Table1[[#This Row],[Non-Paying Users]],0)</f>
        <v>0</v>
      </c>
      <c r="R1522" t="str" cm="1">
        <f t="array" ref="R1522">_xlfn.IFS(Table1[[#This Row],[Current Upsell $]]=0," ",Table1[[#This Row],[Current Upsell $]]&gt;=400,"High",Table1[[#This Row],[Current Upsell $]]&gt;=100,"Medium",Table1[[#This Row],[Current Upsell $]]&lt;100,"Low")</f>
        <v xml:space="preserve"> </v>
      </c>
      <c r="S1522" t="str">
        <f>_xlfn.CONCAT(Table1[[#This Row],[Subscription Type]]," ",Table1[[#This Row],[Upsell Priorities ]], " ",TEXT(Table1[[#This Row],[Current Upsell $]],"$#,#"))</f>
        <v>Enterprise   $</v>
      </c>
      <c r="T1522">
        <f>COUNTIF(Table1[Sales Month],Table1[[#This Row],[Sales Month]])</f>
        <v>307</v>
      </c>
    </row>
    <row r="1523" spans="1:20" x14ac:dyDescent="0.2">
      <c r="A1523">
        <v>100156</v>
      </c>
      <c r="B1523" t="s">
        <v>3</v>
      </c>
      <c r="F1523">
        <v>0</v>
      </c>
      <c r="G1523">
        <v>4</v>
      </c>
      <c r="H1523" s="1">
        <v>44105</v>
      </c>
      <c r="I1523" s="1">
        <v>44317</v>
      </c>
      <c r="J1523">
        <v>7</v>
      </c>
      <c r="K1523">
        <v>1</v>
      </c>
      <c r="L1523" s="1">
        <v>44105</v>
      </c>
      <c r="M1523">
        <v>0</v>
      </c>
      <c r="N1523" s="8" cm="1">
        <f t="array" ref="N1523">_xlfn.SWITCH(Table1[[#This Row],[Subscription Type]],"Basic",10,"Premium",10,"Business",25,"Enterprise",27)</f>
        <v>10</v>
      </c>
      <c r="O1523" s="9">
        <f>IF(Table1[[#This Row],[Number of Users]]-Table1[[#This Row],[Licenses Bought]]&lt;0, 0, Table1[[#This Row],[Number of Users]]-Table1[[#This Row],[Licenses Bought]])</f>
        <v>4</v>
      </c>
      <c r="P1523" s="8">
        <f>Table1[[#This Row],[Upsell $ Per Non-Paying User]] * Table1[[#This Row],[Non-Paying Users]]</f>
        <v>40</v>
      </c>
      <c r="Q1523">
        <f>IF(Table1[[#This Row],[Sales Month]]=MAX(Table1[Sales Month]),Table1[[#This Row],[Upsell $ Per Non-Paying User]]*Table1[[#This Row],[Non-Paying Users]],0)</f>
        <v>0</v>
      </c>
      <c r="R1523" t="str" cm="1">
        <f t="array" ref="R1523">_xlfn.IFS(Table1[[#This Row],[Current Upsell $]]=0," ",Table1[[#This Row],[Current Upsell $]]&gt;=400,"High",Table1[[#This Row],[Current Upsell $]]&gt;=100,"Medium",Table1[[#This Row],[Current Upsell $]]&lt;100,"Low")</f>
        <v xml:space="preserve"> </v>
      </c>
      <c r="S1523" t="str">
        <f>_xlfn.CONCAT(Table1[[#This Row],[Subscription Type]]," ",Table1[[#This Row],[Upsell Priorities ]], " ",TEXT(Table1[[#This Row],[Current Upsell $]],"$#,#"))</f>
        <v>Basic   $</v>
      </c>
      <c r="T1523">
        <f>COUNTIF(Table1[Sales Month],Table1[[#This Row],[Sales Month]])</f>
        <v>147</v>
      </c>
    </row>
    <row r="1524" spans="1:20" x14ac:dyDescent="0.2">
      <c r="A1524">
        <v>100156</v>
      </c>
      <c r="B1524" t="s">
        <v>3</v>
      </c>
      <c r="F1524">
        <v>0</v>
      </c>
      <c r="G1524">
        <v>4</v>
      </c>
      <c r="H1524" s="1">
        <v>44105</v>
      </c>
      <c r="I1524" s="1">
        <v>44317</v>
      </c>
      <c r="J1524">
        <v>7</v>
      </c>
      <c r="K1524">
        <v>1</v>
      </c>
      <c r="L1524" s="1">
        <v>44136</v>
      </c>
      <c r="M1524">
        <v>0</v>
      </c>
      <c r="N1524" s="8" cm="1">
        <f t="array" ref="N1524">_xlfn.SWITCH(Table1[[#This Row],[Subscription Type]],"Basic",10,"Premium",10,"Business",25,"Enterprise",27)</f>
        <v>10</v>
      </c>
      <c r="O1524" s="9">
        <f>IF(Table1[[#This Row],[Number of Users]]-Table1[[#This Row],[Licenses Bought]]&lt;0, 0, Table1[[#This Row],[Number of Users]]-Table1[[#This Row],[Licenses Bought]])</f>
        <v>4</v>
      </c>
      <c r="P1524" s="8">
        <f>Table1[[#This Row],[Upsell $ Per Non-Paying User]] * Table1[[#This Row],[Non-Paying Users]]</f>
        <v>40</v>
      </c>
      <c r="Q1524">
        <f>IF(Table1[[#This Row],[Sales Month]]=MAX(Table1[Sales Month]),Table1[[#This Row],[Upsell $ Per Non-Paying User]]*Table1[[#This Row],[Non-Paying Users]],0)</f>
        <v>0</v>
      </c>
      <c r="R1524" t="str" cm="1">
        <f t="array" ref="R1524">_xlfn.IFS(Table1[[#This Row],[Current Upsell $]]=0," ",Table1[[#This Row],[Current Upsell $]]&gt;=400,"High",Table1[[#This Row],[Current Upsell $]]&gt;=100,"Medium",Table1[[#This Row],[Current Upsell $]]&lt;100,"Low")</f>
        <v xml:space="preserve"> </v>
      </c>
      <c r="S1524" t="str">
        <f>_xlfn.CONCAT(Table1[[#This Row],[Subscription Type]]," ",Table1[[#This Row],[Upsell Priorities ]], " ",TEXT(Table1[[#This Row],[Current Upsell $]],"$#,#"))</f>
        <v>Basic   $</v>
      </c>
      <c r="T1524">
        <f>COUNTIF(Table1[Sales Month],Table1[[#This Row],[Sales Month]])</f>
        <v>146</v>
      </c>
    </row>
    <row r="1525" spans="1:20" x14ac:dyDescent="0.2">
      <c r="A1525">
        <v>100156</v>
      </c>
      <c r="B1525" t="s">
        <v>3</v>
      </c>
      <c r="F1525">
        <v>0</v>
      </c>
      <c r="G1525">
        <v>5</v>
      </c>
      <c r="H1525" s="1">
        <v>44105</v>
      </c>
      <c r="I1525" s="1">
        <v>44317</v>
      </c>
      <c r="J1525">
        <v>7</v>
      </c>
      <c r="K1525">
        <v>1</v>
      </c>
      <c r="L1525" s="1">
        <v>44166</v>
      </c>
      <c r="M1525">
        <v>0</v>
      </c>
      <c r="N1525" s="8" cm="1">
        <f t="array" ref="N1525">_xlfn.SWITCH(Table1[[#This Row],[Subscription Type]],"Basic",10,"Premium",10,"Business",25,"Enterprise",27)</f>
        <v>10</v>
      </c>
      <c r="O1525" s="9">
        <f>IF(Table1[[#This Row],[Number of Users]]-Table1[[#This Row],[Licenses Bought]]&lt;0, 0, Table1[[#This Row],[Number of Users]]-Table1[[#This Row],[Licenses Bought]])</f>
        <v>5</v>
      </c>
      <c r="P1525" s="8">
        <f>Table1[[#This Row],[Upsell $ Per Non-Paying User]] * Table1[[#This Row],[Non-Paying Users]]</f>
        <v>50</v>
      </c>
      <c r="Q1525">
        <f>IF(Table1[[#This Row],[Sales Month]]=MAX(Table1[Sales Month]),Table1[[#This Row],[Upsell $ Per Non-Paying User]]*Table1[[#This Row],[Non-Paying Users]],0)</f>
        <v>0</v>
      </c>
      <c r="R1525" t="str" cm="1">
        <f t="array" ref="R1525">_xlfn.IFS(Table1[[#This Row],[Current Upsell $]]=0," ",Table1[[#This Row],[Current Upsell $]]&gt;=400,"High",Table1[[#This Row],[Current Upsell $]]&gt;=100,"Medium",Table1[[#This Row],[Current Upsell $]]&lt;100,"Low")</f>
        <v xml:space="preserve"> </v>
      </c>
      <c r="S1525" t="str">
        <f>_xlfn.CONCAT(Table1[[#This Row],[Subscription Type]]," ",Table1[[#This Row],[Upsell Priorities ]], " ",TEXT(Table1[[#This Row],[Current Upsell $]],"$#,#"))</f>
        <v>Basic   $</v>
      </c>
      <c r="T1525">
        <f>COUNTIF(Table1[Sales Month],Table1[[#This Row],[Sales Month]])</f>
        <v>153</v>
      </c>
    </row>
    <row r="1526" spans="1:20" x14ac:dyDescent="0.2">
      <c r="A1526">
        <v>100156</v>
      </c>
      <c r="B1526" t="s">
        <v>3</v>
      </c>
      <c r="F1526">
        <v>0</v>
      </c>
      <c r="G1526">
        <v>5</v>
      </c>
      <c r="H1526" s="1">
        <v>44105</v>
      </c>
      <c r="I1526" s="1">
        <v>44317</v>
      </c>
      <c r="J1526">
        <v>7</v>
      </c>
      <c r="K1526">
        <v>1</v>
      </c>
      <c r="L1526" s="1">
        <v>44197</v>
      </c>
      <c r="M1526">
        <v>0</v>
      </c>
      <c r="N1526" s="8" cm="1">
        <f t="array" ref="N1526">_xlfn.SWITCH(Table1[[#This Row],[Subscription Type]],"Basic",10,"Premium",10,"Business",25,"Enterprise",27)</f>
        <v>10</v>
      </c>
      <c r="O1526" s="9">
        <f>IF(Table1[[#This Row],[Number of Users]]-Table1[[#This Row],[Licenses Bought]]&lt;0, 0, Table1[[#This Row],[Number of Users]]-Table1[[#This Row],[Licenses Bought]])</f>
        <v>5</v>
      </c>
      <c r="P1526" s="8">
        <f>Table1[[#This Row],[Upsell $ Per Non-Paying User]] * Table1[[#This Row],[Non-Paying Users]]</f>
        <v>50</v>
      </c>
      <c r="Q1526">
        <f>IF(Table1[[#This Row],[Sales Month]]=MAX(Table1[Sales Month]),Table1[[#This Row],[Upsell $ Per Non-Paying User]]*Table1[[#This Row],[Non-Paying Users]],0)</f>
        <v>0</v>
      </c>
      <c r="R1526" t="str" cm="1">
        <f t="array" ref="R1526">_xlfn.IFS(Table1[[#This Row],[Current Upsell $]]=0," ",Table1[[#This Row],[Current Upsell $]]&gt;=400,"High",Table1[[#This Row],[Current Upsell $]]&gt;=100,"Medium",Table1[[#This Row],[Current Upsell $]]&lt;100,"Low")</f>
        <v xml:space="preserve"> </v>
      </c>
      <c r="S1526" t="str">
        <f>_xlfn.CONCAT(Table1[[#This Row],[Subscription Type]]," ",Table1[[#This Row],[Upsell Priorities ]], " ",TEXT(Table1[[#This Row],[Current Upsell $]],"$#,#"))</f>
        <v>Basic   $</v>
      </c>
      <c r="T1526">
        <f>COUNTIF(Table1[Sales Month],Table1[[#This Row],[Sales Month]])</f>
        <v>158</v>
      </c>
    </row>
    <row r="1527" spans="1:20" x14ac:dyDescent="0.2">
      <c r="A1527">
        <v>100156</v>
      </c>
      <c r="B1527" t="s">
        <v>3</v>
      </c>
      <c r="F1527">
        <v>0</v>
      </c>
      <c r="G1527">
        <v>4</v>
      </c>
      <c r="H1527" s="1">
        <v>44105</v>
      </c>
      <c r="I1527" s="1">
        <v>44317</v>
      </c>
      <c r="J1527">
        <v>7</v>
      </c>
      <c r="K1527">
        <v>1</v>
      </c>
      <c r="L1527" s="1">
        <v>44228</v>
      </c>
      <c r="M1527">
        <v>0</v>
      </c>
      <c r="N1527" s="8" cm="1">
        <f t="array" ref="N1527">_xlfn.SWITCH(Table1[[#This Row],[Subscription Type]],"Basic",10,"Premium",10,"Business",25,"Enterprise",27)</f>
        <v>10</v>
      </c>
      <c r="O1527" s="9">
        <f>IF(Table1[[#This Row],[Number of Users]]-Table1[[#This Row],[Licenses Bought]]&lt;0, 0, Table1[[#This Row],[Number of Users]]-Table1[[#This Row],[Licenses Bought]])</f>
        <v>4</v>
      </c>
      <c r="P1527" s="8">
        <f>Table1[[#This Row],[Upsell $ Per Non-Paying User]] * Table1[[#This Row],[Non-Paying Users]]</f>
        <v>40</v>
      </c>
      <c r="Q1527">
        <f>IF(Table1[[#This Row],[Sales Month]]=MAX(Table1[Sales Month]),Table1[[#This Row],[Upsell $ Per Non-Paying User]]*Table1[[#This Row],[Non-Paying Users]],0)</f>
        <v>0</v>
      </c>
      <c r="R1527" t="str" cm="1">
        <f t="array" ref="R1527">_xlfn.IFS(Table1[[#This Row],[Current Upsell $]]=0," ",Table1[[#This Row],[Current Upsell $]]&gt;=400,"High",Table1[[#This Row],[Current Upsell $]]&gt;=100,"Medium",Table1[[#This Row],[Current Upsell $]]&lt;100,"Low")</f>
        <v xml:space="preserve"> </v>
      </c>
      <c r="S1527" t="str">
        <f>_xlfn.CONCAT(Table1[[#This Row],[Subscription Type]]," ",Table1[[#This Row],[Upsell Priorities ]], " ",TEXT(Table1[[#This Row],[Current Upsell $]],"$#,#"))</f>
        <v>Basic   $</v>
      </c>
      <c r="T1527">
        <f>COUNTIF(Table1[Sales Month],Table1[[#This Row],[Sales Month]])</f>
        <v>175</v>
      </c>
    </row>
    <row r="1528" spans="1:20" x14ac:dyDescent="0.2">
      <c r="A1528">
        <v>100156</v>
      </c>
      <c r="B1528" t="s">
        <v>3</v>
      </c>
      <c r="F1528">
        <v>0</v>
      </c>
      <c r="G1528">
        <v>4</v>
      </c>
      <c r="H1528" s="1">
        <v>44105</v>
      </c>
      <c r="I1528" s="1">
        <v>44317</v>
      </c>
      <c r="J1528">
        <v>7</v>
      </c>
      <c r="K1528">
        <v>1</v>
      </c>
      <c r="L1528" s="1">
        <v>44256</v>
      </c>
      <c r="M1528">
        <v>0</v>
      </c>
      <c r="N1528" s="8" cm="1">
        <f t="array" ref="N1528">_xlfn.SWITCH(Table1[[#This Row],[Subscription Type]],"Basic",10,"Premium",10,"Business",25,"Enterprise",27)</f>
        <v>10</v>
      </c>
      <c r="O1528" s="9">
        <f>IF(Table1[[#This Row],[Number of Users]]-Table1[[#This Row],[Licenses Bought]]&lt;0, 0, Table1[[#This Row],[Number of Users]]-Table1[[#This Row],[Licenses Bought]])</f>
        <v>4</v>
      </c>
      <c r="P1528" s="8">
        <f>Table1[[#This Row],[Upsell $ Per Non-Paying User]] * Table1[[#This Row],[Non-Paying Users]]</f>
        <v>40</v>
      </c>
      <c r="Q1528">
        <f>IF(Table1[[#This Row],[Sales Month]]=MAX(Table1[Sales Month]),Table1[[#This Row],[Upsell $ Per Non-Paying User]]*Table1[[#This Row],[Non-Paying Users]],0)</f>
        <v>0</v>
      </c>
      <c r="R1528" t="str" cm="1">
        <f t="array" ref="R1528">_xlfn.IFS(Table1[[#This Row],[Current Upsell $]]=0," ",Table1[[#This Row],[Current Upsell $]]&gt;=400,"High",Table1[[#This Row],[Current Upsell $]]&gt;=100,"Medium",Table1[[#This Row],[Current Upsell $]]&lt;100,"Low")</f>
        <v xml:space="preserve"> </v>
      </c>
      <c r="S1528" t="str">
        <f>_xlfn.CONCAT(Table1[[#This Row],[Subscription Type]]," ",Table1[[#This Row],[Upsell Priorities ]], " ",TEXT(Table1[[#This Row],[Current Upsell $]],"$#,#"))</f>
        <v>Basic   $</v>
      </c>
      <c r="T1528">
        <f>COUNTIF(Table1[Sales Month],Table1[[#This Row],[Sales Month]])</f>
        <v>194</v>
      </c>
    </row>
    <row r="1529" spans="1:20" x14ac:dyDescent="0.2">
      <c r="A1529">
        <v>100156</v>
      </c>
      <c r="B1529" t="s">
        <v>3</v>
      </c>
      <c r="F1529">
        <v>0</v>
      </c>
      <c r="G1529">
        <v>4</v>
      </c>
      <c r="H1529" s="1">
        <v>44105</v>
      </c>
      <c r="I1529" s="1">
        <v>44317</v>
      </c>
      <c r="J1529">
        <v>7</v>
      </c>
      <c r="K1529">
        <v>1</v>
      </c>
      <c r="L1529" s="1">
        <v>44287</v>
      </c>
      <c r="M1529">
        <v>0</v>
      </c>
      <c r="N1529" s="8" cm="1">
        <f t="array" ref="N1529">_xlfn.SWITCH(Table1[[#This Row],[Subscription Type]],"Basic",10,"Premium",10,"Business",25,"Enterprise",27)</f>
        <v>10</v>
      </c>
      <c r="O1529" s="9">
        <f>IF(Table1[[#This Row],[Number of Users]]-Table1[[#This Row],[Licenses Bought]]&lt;0, 0, Table1[[#This Row],[Number of Users]]-Table1[[#This Row],[Licenses Bought]])</f>
        <v>4</v>
      </c>
      <c r="P1529" s="8">
        <f>Table1[[#This Row],[Upsell $ Per Non-Paying User]] * Table1[[#This Row],[Non-Paying Users]]</f>
        <v>40</v>
      </c>
      <c r="Q1529">
        <f>IF(Table1[[#This Row],[Sales Month]]=MAX(Table1[Sales Month]),Table1[[#This Row],[Upsell $ Per Non-Paying User]]*Table1[[#This Row],[Non-Paying Users]],0)</f>
        <v>0</v>
      </c>
      <c r="R1529" t="str" cm="1">
        <f t="array" ref="R1529">_xlfn.IFS(Table1[[#This Row],[Current Upsell $]]=0," ",Table1[[#This Row],[Current Upsell $]]&gt;=400,"High",Table1[[#This Row],[Current Upsell $]]&gt;=100,"Medium",Table1[[#This Row],[Current Upsell $]]&lt;100,"Low")</f>
        <v xml:space="preserve"> </v>
      </c>
      <c r="S1529" t="str">
        <f>_xlfn.CONCAT(Table1[[#This Row],[Subscription Type]]," ",Table1[[#This Row],[Upsell Priorities ]], " ",TEXT(Table1[[#This Row],[Current Upsell $]],"$#,#"))</f>
        <v>Basic   $</v>
      </c>
      <c r="T1529">
        <f>COUNTIF(Table1[Sales Month],Table1[[#This Row],[Sales Month]])</f>
        <v>208</v>
      </c>
    </row>
    <row r="1530" spans="1:20" x14ac:dyDescent="0.2">
      <c r="A1530">
        <v>100156</v>
      </c>
      <c r="B1530" t="s">
        <v>3</v>
      </c>
      <c r="F1530">
        <v>0</v>
      </c>
      <c r="G1530">
        <v>4</v>
      </c>
      <c r="H1530" s="1">
        <v>44105</v>
      </c>
      <c r="I1530" s="1">
        <v>44317</v>
      </c>
      <c r="J1530">
        <v>7</v>
      </c>
      <c r="K1530">
        <v>1</v>
      </c>
      <c r="L1530" s="1">
        <v>44317</v>
      </c>
      <c r="M1530">
        <v>0</v>
      </c>
      <c r="N1530" s="8" cm="1">
        <f t="array" ref="N1530">_xlfn.SWITCH(Table1[[#This Row],[Subscription Type]],"Basic",10,"Premium",10,"Business",25,"Enterprise",27)</f>
        <v>10</v>
      </c>
      <c r="O1530" s="9">
        <f>IF(Table1[[#This Row],[Number of Users]]-Table1[[#This Row],[Licenses Bought]]&lt;0, 0, Table1[[#This Row],[Number of Users]]-Table1[[#This Row],[Licenses Bought]])</f>
        <v>4</v>
      </c>
      <c r="P1530" s="8">
        <f>Table1[[#This Row],[Upsell $ Per Non-Paying User]] * Table1[[#This Row],[Non-Paying Users]]</f>
        <v>40</v>
      </c>
      <c r="Q1530">
        <f>IF(Table1[[#This Row],[Sales Month]]=MAX(Table1[Sales Month]),Table1[[#This Row],[Upsell $ Per Non-Paying User]]*Table1[[#This Row],[Non-Paying Users]],0)</f>
        <v>0</v>
      </c>
      <c r="R1530" t="str" cm="1">
        <f t="array" ref="R1530">_xlfn.IFS(Table1[[#This Row],[Current Upsell $]]=0," ",Table1[[#This Row],[Current Upsell $]]&gt;=400,"High",Table1[[#This Row],[Current Upsell $]]&gt;=100,"Medium",Table1[[#This Row],[Current Upsell $]]&lt;100,"Low")</f>
        <v xml:space="preserve"> </v>
      </c>
      <c r="S1530" t="str">
        <f>_xlfn.CONCAT(Table1[[#This Row],[Subscription Type]]," ",Table1[[#This Row],[Upsell Priorities ]], " ",TEXT(Table1[[#This Row],[Current Upsell $]],"$#,#"))</f>
        <v>Basic   $</v>
      </c>
      <c r="T1530">
        <f>COUNTIF(Table1[Sales Month],Table1[[#This Row],[Sales Month]])</f>
        <v>249</v>
      </c>
    </row>
    <row r="1531" spans="1:20" x14ac:dyDescent="0.2">
      <c r="A1531">
        <v>100157</v>
      </c>
      <c r="B1531" t="s">
        <v>3</v>
      </c>
      <c r="F1531">
        <v>0</v>
      </c>
      <c r="G1531">
        <v>1</v>
      </c>
      <c r="H1531" s="1">
        <v>44105</v>
      </c>
      <c r="I1531" s="1">
        <v>44378</v>
      </c>
      <c r="J1531">
        <v>9</v>
      </c>
      <c r="K1531">
        <v>0</v>
      </c>
      <c r="L1531" s="1">
        <v>44105</v>
      </c>
      <c r="M1531">
        <v>0</v>
      </c>
      <c r="N1531" s="8" cm="1">
        <f t="array" ref="N1531">_xlfn.SWITCH(Table1[[#This Row],[Subscription Type]],"Basic",10,"Premium",10,"Business",25,"Enterprise",27)</f>
        <v>10</v>
      </c>
      <c r="O1531" s="9">
        <f>IF(Table1[[#This Row],[Number of Users]]-Table1[[#This Row],[Licenses Bought]]&lt;0, 0, Table1[[#This Row],[Number of Users]]-Table1[[#This Row],[Licenses Bought]])</f>
        <v>1</v>
      </c>
      <c r="P1531" s="8">
        <f>Table1[[#This Row],[Upsell $ Per Non-Paying User]] * Table1[[#This Row],[Non-Paying Users]]</f>
        <v>10</v>
      </c>
      <c r="Q1531">
        <f>IF(Table1[[#This Row],[Sales Month]]=MAX(Table1[Sales Month]),Table1[[#This Row],[Upsell $ Per Non-Paying User]]*Table1[[#This Row],[Non-Paying Users]],0)</f>
        <v>0</v>
      </c>
      <c r="R1531" t="str" cm="1">
        <f t="array" ref="R1531">_xlfn.IFS(Table1[[#This Row],[Current Upsell $]]=0," ",Table1[[#This Row],[Current Upsell $]]&gt;=400,"High",Table1[[#This Row],[Current Upsell $]]&gt;=100,"Medium",Table1[[#This Row],[Current Upsell $]]&lt;100,"Low")</f>
        <v xml:space="preserve"> </v>
      </c>
      <c r="S1531" t="str">
        <f>_xlfn.CONCAT(Table1[[#This Row],[Subscription Type]]," ",Table1[[#This Row],[Upsell Priorities ]], " ",TEXT(Table1[[#This Row],[Current Upsell $]],"$#,#"))</f>
        <v>Basic   $</v>
      </c>
      <c r="T1531">
        <f>COUNTIF(Table1[Sales Month],Table1[[#This Row],[Sales Month]])</f>
        <v>147</v>
      </c>
    </row>
    <row r="1532" spans="1:20" x14ac:dyDescent="0.2">
      <c r="A1532">
        <v>100157</v>
      </c>
      <c r="B1532" t="s">
        <v>3</v>
      </c>
      <c r="F1532">
        <v>0</v>
      </c>
      <c r="G1532">
        <v>2</v>
      </c>
      <c r="H1532" s="1">
        <v>44105</v>
      </c>
      <c r="I1532" s="1">
        <v>44378</v>
      </c>
      <c r="J1532">
        <v>9</v>
      </c>
      <c r="K1532">
        <v>0</v>
      </c>
      <c r="L1532" s="1">
        <v>44136</v>
      </c>
      <c r="M1532">
        <v>0</v>
      </c>
      <c r="N1532" s="8" cm="1">
        <f t="array" ref="N1532">_xlfn.SWITCH(Table1[[#This Row],[Subscription Type]],"Basic",10,"Premium",10,"Business",25,"Enterprise",27)</f>
        <v>10</v>
      </c>
      <c r="O1532" s="9">
        <f>IF(Table1[[#This Row],[Number of Users]]-Table1[[#This Row],[Licenses Bought]]&lt;0, 0, Table1[[#This Row],[Number of Users]]-Table1[[#This Row],[Licenses Bought]])</f>
        <v>2</v>
      </c>
      <c r="P1532" s="8">
        <f>Table1[[#This Row],[Upsell $ Per Non-Paying User]] * Table1[[#This Row],[Non-Paying Users]]</f>
        <v>20</v>
      </c>
      <c r="Q1532">
        <f>IF(Table1[[#This Row],[Sales Month]]=MAX(Table1[Sales Month]),Table1[[#This Row],[Upsell $ Per Non-Paying User]]*Table1[[#This Row],[Non-Paying Users]],0)</f>
        <v>0</v>
      </c>
      <c r="R1532" t="str" cm="1">
        <f t="array" ref="R1532">_xlfn.IFS(Table1[[#This Row],[Current Upsell $]]=0," ",Table1[[#This Row],[Current Upsell $]]&gt;=400,"High",Table1[[#This Row],[Current Upsell $]]&gt;=100,"Medium",Table1[[#This Row],[Current Upsell $]]&lt;100,"Low")</f>
        <v xml:space="preserve"> </v>
      </c>
      <c r="S1532" t="str">
        <f>_xlfn.CONCAT(Table1[[#This Row],[Subscription Type]]," ",Table1[[#This Row],[Upsell Priorities ]], " ",TEXT(Table1[[#This Row],[Current Upsell $]],"$#,#"))</f>
        <v>Basic   $</v>
      </c>
      <c r="T1532">
        <f>COUNTIF(Table1[Sales Month],Table1[[#This Row],[Sales Month]])</f>
        <v>146</v>
      </c>
    </row>
    <row r="1533" spans="1:20" x14ac:dyDescent="0.2">
      <c r="A1533">
        <v>100157</v>
      </c>
      <c r="B1533" t="s">
        <v>3</v>
      </c>
      <c r="F1533">
        <v>0</v>
      </c>
      <c r="G1533">
        <v>2</v>
      </c>
      <c r="H1533" s="1">
        <v>44105</v>
      </c>
      <c r="I1533" s="1">
        <v>44378</v>
      </c>
      <c r="J1533">
        <v>9</v>
      </c>
      <c r="K1533">
        <v>0</v>
      </c>
      <c r="L1533" s="1">
        <v>44166</v>
      </c>
      <c r="M1533">
        <v>0</v>
      </c>
      <c r="N1533" s="8" cm="1">
        <f t="array" ref="N1533">_xlfn.SWITCH(Table1[[#This Row],[Subscription Type]],"Basic",10,"Premium",10,"Business",25,"Enterprise",27)</f>
        <v>10</v>
      </c>
      <c r="O1533" s="9">
        <f>IF(Table1[[#This Row],[Number of Users]]-Table1[[#This Row],[Licenses Bought]]&lt;0, 0, Table1[[#This Row],[Number of Users]]-Table1[[#This Row],[Licenses Bought]])</f>
        <v>2</v>
      </c>
      <c r="P1533" s="8">
        <f>Table1[[#This Row],[Upsell $ Per Non-Paying User]] * Table1[[#This Row],[Non-Paying Users]]</f>
        <v>20</v>
      </c>
      <c r="Q1533">
        <f>IF(Table1[[#This Row],[Sales Month]]=MAX(Table1[Sales Month]),Table1[[#This Row],[Upsell $ Per Non-Paying User]]*Table1[[#This Row],[Non-Paying Users]],0)</f>
        <v>0</v>
      </c>
      <c r="R1533" t="str" cm="1">
        <f t="array" ref="R1533">_xlfn.IFS(Table1[[#This Row],[Current Upsell $]]=0," ",Table1[[#This Row],[Current Upsell $]]&gt;=400,"High",Table1[[#This Row],[Current Upsell $]]&gt;=100,"Medium",Table1[[#This Row],[Current Upsell $]]&lt;100,"Low")</f>
        <v xml:space="preserve"> </v>
      </c>
      <c r="S1533" t="str">
        <f>_xlfn.CONCAT(Table1[[#This Row],[Subscription Type]]," ",Table1[[#This Row],[Upsell Priorities ]], " ",TEXT(Table1[[#This Row],[Current Upsell $]],"$#,#"))</f>
        <v>Basic   $</v>
      </c>
      <c r="T1533">
        <f>COUNTIF(Table1[Sales Month],Table1[[#This Row],[Sales Month]])</f>
        <v>153</v>
      </c>
    </row>
    <row r="1534" spans="1:20" x14ac:dyDescent="0.2">
      <c r="A1534">
        <v>100157</v>
      </c>
      <c r="B1534" t="s">
        <v>3</v>
      </c>
      <c r="F1534">
        <v>0</v>
      </c>
      <c r="G1534">
        <v>2</v>
      </c>
      <c r="H1534" s="1">
        <v>44105</v>
      </c>
      <c r="I1534" s="1">
        <v>44378</v>
      </c>
      <c r="J1534">
        <v>9</v>
      </c>
      <c r="K1534">
        <v>0</v>
      </c>
      <c r="L1534" s="1">
        <v>44197</v>
      </c>
      <c r="M1534">
        <v>0</v>
      </c>
      <c r="N1534" s="8" cm="1">
        <f t="array" ref="N1534">_xlfn.SWITCH(Table1[[#This Row],[Subscription Type]],"Basic",10,"Premium",10,"Business",25,"Enterprise",27)</f>
        <v>10</v>
      </c>
      <c r="O1534" s="9">
        <f>IF(Table1[[#This Row],[Number of Users]]-Table1[[#This Row],[Licenses Bought]]&lt;0, 0, Table1[[#This Row],[Number of Users]]-Table1[[#This Row],[Licenses Bought]])</f>
        <v>2</v>
      </c>
      <c r="P1534" s="8">
        <f>Table1[[#This Row],[Upsell $ Per Non-Paying User]] * Table1[[#This Row],[Non-Paying Users]]</f>
        <v>20</v>
      </c>
      <c r="Q1534">
        <f>IF(Table1[[#This Row],[Sales Month]]=MAX(Table1[Sales Month]),Table1[[#This Row],[Upsell $ Per Non-Paying User]]*Table1[[#This Row],[Non-Paying Users]],0)</f>
        <v>0</v>
      </c>
      <c r="R1534" t="str" cm="1">
        <f t="array" ref="R1534">_xlfn.IFS(Table1[[#This Row],[Current Upsell $]]=0," ",Table1[[#This Row],[Current Upsell $]]&gt;=400,"High",Table1[[#This Row],[Current Upsell $]]&gt;=100,"Medium",Table1[[#This Row],[Current Upsell $]]&lt;100,"Low")</f>
        <v xml:space="preserve"> </v>
      </c>
      <c r="S1534" t="str">
        <f>_xlfn.CONCAT(Table1[[#This Row],[Subscription Type]]," ",Table1[[#This Row],[Upsell Priorities ]], " ",TEXT(Table1[[#This Row],[Current Upsell $]],"$#,#"))</f>
        <v>Basic   $</v>
      </c>
      <c r="T1534">
        <f>COUNTIF(Table1[Sales Month],Table1[[#This Row],[Sales Month]])</f>
        <v>158</v>
      </c>
    </row>
    <row r="1535" spans="1:20" x14ac:dyDescent="0.2">
      <c r="A1535">
        <v>100157</v>
      </c>
      <c r="B1535" t="s">
        <v>3</v>
      </c>
      <c r="F1535">
        <v>0</v>
      </c>
      <c r="G1535">
        <v>2</v>
      </c>
      <c r="H1535" s="1">
        <v>44105</v>
      </c>
      <c r="I1535" s="1">
        <v>44378</v>
      </c>
      <c r="J1535">
        <v>9</v>
      </c>
      <c r="K1535">
        <v>0</v>
      </c>
      <c r="L1535" s="1">
        <v>44228</v>
      </c>
      <c r="M1535">
        <v>0</v>
      </c>
      <c r="N1535" s="8" cm="1">
        <f t="array" ref="N1535">_xlfn.SWITCH(Table1[[#This Row],[Subscription Type]],"Basic",10,"Premium",10,"Business",25,"Enterprise",27)</f>
        <v>10</v>
      </c>
      <c r="O1535" s="9">
        <f>IF(Table1[[#This Row],[Number of Users]]-Table1[[#This Row],[Licenses Bought]]&lt;0, 0, Table1[[#This Row],[Number of Users]]-Table1[[#This Row],[Licenses Bought]])</f>
        <v>2</v>
      </c>
      <c r="P1535" s="8">
        <f>Table1[[#This Row],[Upsell $ Per Non-Paying User]] * Table1[[#This Row],[Non-Paying Users]]</f>
        <v>20</v>
      </c>
      <c r="Q1535">
        <f>IF(Table1[[#This Row],[Sales Month]]=MAX(Table1[Sales Month]),Table1[[#This Row],[Upsell $ Per Non-Paying User]]*Table1[[#This Row],[Non-Paying Users]],0)</f>
        <v>0</v>
      </c>
      <c r="R1535" t="str" cm="1">
        <f t="array" ref="R1535">_xlfn.IFS(Table1[[#This Row],[Current Upsell $]]=0," ",Table1[[#This Row],[Current Upsell $]]&gt;=400,"High",Table1[[#This Row],[Current Upsell $]]&gt;=100,"Medium",Table1[[#This Row],[Current Upsell $]]&lt;100,"Low")</f>
        <v xml:space="preserve"> </v>
      </c>
      <c r="S1535" t="str">
        <f>_xlfn.CONCAT(Table1[[#This Row],[Subscription Type]]," ",Table1[[#This Row],[Upsell Priorities ]], " ",TEXT(Table1[[#This Row],[Current Upsell $]],"$#,#"))</f>
        <v>Basic   $</v>
      </c>
      <c r="T1535">
        <f>COUNTIF(Table1[Sales Month],Table1[[#This Row],[Sales Month]])</f>
        <v>175</v>
      </c>
    </row>
    <row r="1536" spans="1:20" x14ac:dyDescent="0.2">
      <c r="A1536">
        <v>100157</v>
      </c>
      <c r="B1536" t="s">
        <v>3</v>
      </c>
      <c r="F1536">
        <v>0</v>
      </c>
      <c r="G1536">
        <v>2</v>
      </c>
      <c r="H1536" s="1">
        <v>44105</v>
      </c>
      <c r="I1536" s="1">
        <v>44378</v>
      </c>
      <c r="J1536">
        <v>9</v>
      </c>
      <c r="K1536">
        <v>0</v>
      </c>
      <c r="L1536" s="1">
        <v>44256</v>
      </c>
      <c r="M1536">
        <v>0</v>
      </c>
      <c r="N1536" s="8" cm="1">
        <f t="array" ref="N1536">_xlfn.SWITCH(Table1[[#This Row],[Subscription Type]],"Basic",10,"Premium",10,"Business",25,"Enterprise",27)</f>
        <v>10</v>
      </c>
      <c r="O1536" s="9">
        <f>IF(Table1[[#This Row],[Number of Users]]-Table1[[#This Row],[Licenses Bought]]&lt;0, 0, Table1[[#This Row],[Number of Users]]-Table1[[#This Row],[Licenses Bought]])</f>
        <v>2</v>
      </c>
      <c r="P1536" s="8">
        <f>Table1[[#This Row],[Upsell $ Per Non-Paying User]] * Table1[[#This Row],[Non-Paying Users]]</f>
        <v>20</v>
      </c>
      <c r="Q1536">
        <f>IF(Table1[[#This Row],[Sales Month]]=MAX(Table1[Sales Month]),Table1[[#This Row],[Upsell $ Per Non-Paying User]]*Table1[[#This Row],[Non-Paying Users]],0)</f>
        <v>0</v>
      </c>
      <c r="R1536" t="str" cm="1">
        <f t="array" ref="R1536">_xlfn.IFS(Table1[[#This Row],[Current Upsell $]]=0," ",Table1[[#This Row],[Current Upsell $]]&gt;=400,"High",Table1[[#This Row],[Current Upsell $]]&gt;=100,"Medium",Table1[[#This Row],[Current Upsell $]]&lt;100,"Low")</f>
        <v xml:space="preserve"> </v>
      </c>
      <c r="S1536" t="str">
        <f>_xlfn.CONCAT(Table1[[#This Row],[Subscription Type]]," ",Table1[[#This Row],[Upsell Priorities ]], " ",TEXT(Table1[[#This Row],[Current Upsell $]],"$#,#"))</f>
        <v>Basic   $</v>
      </c>
      <c r="T1536">
        <f>COUNTIF(Table1[Sales Month],Table1[[#This Row],[Sales Month]])</f>
        <v>194</v>
      </c>
    </row>
    <row r="1537" spans="1:20" x14ac:dyDescent="0.2">
      <c r="A1537">
        <v>100157</v>
      </c>
      <c r="B1537" t="s">
        <v>3</v>
      </c>
      <c r="F1537">
        <v>0</v>
      </c>
      <c r="G1537">
        <v>2</v>
      </c>
      <c r="H1537" s="1">
        <v>44105</v>
      </c>
      <c r="I1537" s="1">
        <v>44378</v>
      </c>
      <c r="J1537">
        <v>9</v>
      </c>
      <c r="K1537">
        <v>0</v>
      </c>
      <c r="L1537" s="1">
        <v>44287</v>
      </c>
      <c r="M1537">
        <v>0</v>
      </c>
      <c r="N1537" s="8" cm="1">
        <f t="array" ref="N1537">_xlfn.SWITCH(Table1[[#This Row],[Subscription Type]],"Basic",10,"Premium",10,"Business",25,"Enterprise",27)</f>
        <v>10</v>
      </c>
      <c r="O1537" s="9">
        <f>IF(Table1[[#This Row],[Number of Users]]-Table1[[#This Row],[Licenses Bought]]&lt;0, 0, Table1[[#This Row],[Number of Users]]-Table1[[#This Row],[Licenses Bought]])</f>
        <v>2</v>
      </c>
      <c r="P1537" s="8">
        <f>Table1[[#This Row],[Upsell $ Per Non-Paying User]] * Table1[[#This Row],[Non-Paying Users]]</f>
        <v>20</v>
      </c>
      <c r="Q1537">
        <f>IF(Table1[[#This Row],[Sales Month]]=MAX(Table1[Sales Month]),Table1[[#This Row],[Upsell $ Per Non-Paying User]]*Table1[[#This Row],[Non-Paying Users]],0)</f>
        <v>0</v>
      </c>
      <c r="R1537" t="str" cm="1">
        <f t="array" ref="R1537">_xlfn.IFS(Table1[[#This Row],[Current Upsell $]]=0," ",Table1[[#This Row],[Current Upsell $]]&gt;=400,"High",Table1[[#This Row],[Current Upsell $]]&gt;=100,"Medium",Table1[[#This Row],[Current Upsell $]]&lt;100,"Low")</f>
        <v xml:space="preserve"> </v>
      </c>
      <c r="S1537" t="str">
        <f>_xlfn.CONCAT(Table1[[#This Row],[Subscription Type]]," ",Table1[[#This Row],[Upsell Priorities ]], " ",TEXT(Table1[[#This Row],[Current Upsell $]],"$#,#"))</f>
        <v>Basic   $</v>
      </c>
      <c r="T1537">
        <f>COUNTIF(Table1[Sales Month],Table1[[#This Row],[Sales Month]])</f>
        <v>208</v>
      </c>
    </row>
    <row r="1538" spans="1:20" x14ac:dyDescent="0.2">
      <c r="A1538">
        <v>100157</v>
      </c>
      <c r="B1538" t="s">
        <v>3</v>
      </c>
      <c r="F1538">
        <v>0</v>
      </c>
      <c r="G1538">
        <v>1</v>
      </c>
      <c r="H1538" s="1">
        <v>44105</v>
      </c>
      <c r="I1538" s="1">
        <v>44378</v>
      </c>
      <c r="J1538">
        <v>9</v>
      </c>
      <c r="K1538">
        <v>0</v>
      </c>
      <c r="L1538" s="1">
        <v>44317</v>
      </c>
      <c r="M1538">
        <v>0</v>
      </c>
      <c r="N1538" s="8" cm="1">
        <f t="array" ref="N1538">_xlfn.SWITCH(Table1[[#This Row],[Subscription Type]],"Basic",10,"Premium",10,"Business",25,"Enterprise",27)</f>
        <v>10</v>
      </c>
      <c r="O1538" s="9">
        <f>IF(Table1[[#This Row],[Number of Users]]-Table1[[#This Row],[Licenses Bought]]&lt;0, 0, Table1[[#This Row],[Number of Users]]-Table1[[#This Row],[Licenses Bought]])</f>
        <v>1</v>
      </c>
      <c r="P1538" s="8">
        <f>Table1[[#This Row],[Upsell $ Per Non-Paying User]] * Table1[[#This Row],[Non-Paying Users]]</f>
        <v>10</v>
      </c>
      <c r="Q1538">
        <f>IF(Table1[[#This Row],[Sales Month]]=MAX(Table1[Sales Month]),Table1[[#This Row],[Upsell $ Per Non-Paying User]]*Table1[[#This Row],[Non-Paying Users]],0)</f>
        <v>0</v>
      </c>
      <c r="R1538" t="str" cm="1">
        <f t="array" ref="R1538">_xlfn.IFS(Table1[[#This Row],[Current Upsell $]]=0," ",Table1[[#This Row],[Current Upsell $]]&gt;=400,"High",Table1[[#This Row],[Current Upsell $]]&gt;=100,"Medium",Table1[[#This Row],[Current Upsell $]]&lt;100,"Low")</f>
        <v xml:space="preserve"> </v>
      </c>
      <c r="S1538" t="str">
        <f>_xlfn.CONCAT(Table1[[#This Row],[Subscription Type]]," ",Table1[[#This Row],[Upsell Priorities ]], " ",TEXT(Table1[[#This Row],[Current Upsell $]],"$#,#"))</f>
        <v>Basic   $</v>
      </c>
      <c r="T1538">
        <f>COUNTIF(Table1[Sales Month],Table1[[#This Row],[Sales Month]])</f>
        <v>249</v>
      </c>
    </row>
    <row r="1539" spans="1:20" x14ac:dyDescent="0.2">
      <c r="A1539">
        <v>100157</v>
      </c>
      <c r="B1539" t="s">
        <v>3</v>
      </c>
      <c r="F1539">
        <v>0</v>
      </c>
      <c r="G1539">
        <v>2</v>
      </c>
      <c r="H1539" s="1">
        <v>44105</v>
      </c>
      <c r="I1539" s="1">
        <v>44378</v>
      </c>
      <c r="J1539">
        <v>9</v>
      </c>
      <c r="K1539">
        <v>0</v>
      </c>
      <c r="L1539" s="1">
        <v>44348</v>
      </c>
      <c r="M1539">
        <v>0</v>
      </c>
      <c r="N1539" s="8" cm="1">
        <f t="array" ref="N1539">_xlfn.SWITCH(Table1[[#This Row],[Subscription Type]],"Basic",10,"Premium",10,"Business",25,"Enterprise",27)</f>
        <v>10</v>
      </c>
      <c r="O1539" s="9">
        <f>IF(Table1[[#This Row],[Number of Users]]-Table1[[#This Row],[Licenses Bought]]&lt;0, 0, Table1[[#This Row],[Number of Users]]-Table1[[#This Row],[Licenses Bought]])</f>
        <v>2</v>
      </c>
      <c r="P1539" s="8">
        <f>Table1[[#This Row],[Upsell $ Per Non-Paying User]] * Table1[[#This Row],[Non-Paying Users]]</f>
        <v>20</v>
      </c>
      <c r="Q1539">
        <f>IF(Table1[[#This Row],[Sales Month]]=MAX(Table1[Sales Month]),Table1[[#This Row],[Upsell $ Per Non-Paying User]]*Table1[[#This Row],[Non-Paying Users]],0)</f>
        <v>20</v>
      </c>
      <c r="R1539" t="str" cm="1">
        <f t="array" ref="R1539">_xlfn.IFS(Table1[[#This Row],[Current Upsell $]]=0," ",Table1[[#This Row],[Current Upsell $]]&gt;=400,"High",Table1[[#This Row],[Current Upsell $]]&gt;=100,"Medium",Table1[[#This Row],[Current Upsell $]]&lt;100,"Low")</f>
        <v>Low</v>
      </c>
      <c r="S1539" t="str">
        <f>_xlfn.CONCAT(Table1[[#This Row],[Subscription Type]]," ",Table1[[#This Row],[Upsell Priorities ]], " ",TEXT(Table1[[#This Row],[Current Upsell $]],"$#,#"))</f>
        <v>Basic Low $20</v>
      </c>
      <c r="T1539">
        <f>COUNTIF(Table1[Sales Month],Table1[[#This Row],[Sales Month]])</f>
        <v>307</v>
      </c>
    </row>
    <row r="1540" spans="1:20" x14ac:dyDescent="0.2">
      <c r="A1540">
        <v>100158</v>
      </c>
      <c r="B1540" t="s">
        <v>3</v>
      </c>
      <c r="F1540">
        <v>0</v>
      </c>
      <c r="G1540">
        <v>2</v>
      </c>
      <c r="H1540" s="1">
        <v>44105</v>
      </c>
      <c r="I1540" s="1">
        <v>44348</v>
      </c>
      <c r="J1540">
        <v>8</v>
      </c>
      <c r="K1540">
        <v>0</v>
      </c>
      <c r="L1540" s="1">
        <v>44105</v>
      </c>
      <c r="M1540">
        <v>0</v>
      </c>
      <c r="N1540" s="8" cm="1">
        <f t="array" ref="N1540">_xlfn.SWITCH(Table1[[#This Row],[Subscription Type]],"Basic",10,"Premium",10,"Business",25,"Enterprise",27)</f>
        <v>10</v>
      </c>
      <c r="O1540" s="9">
        <f>IF(Table1[[#This Row],[Number of Users]]-Table1[[#This Row],[Licenses Bought]]&lt;0, 0, Table1[[#This Row],[Number of Users]]-Table1[[#This Row],[Licenses Bought]])</f>
        <v>2</v>
      </c>
      <c r="P1540" s="8">
        <f>Table1[[#This Row],[Upsell $ Per Non-Paying User]] * Table1[[#This Row],[Non-Paying Users]]</f>
        <v>20</v>
      </c>
      <c r="Q1540">
        <f>IF(Table1[[#This Row],[Sales Month]]=MAX(Table1[Sales Month]),Table1[[#This Row],[Upsell $ Per Non-Paying User]]*Table1[[#This Row],[Non-Paying Users]],0)</f>
        <v>0</v>
      </c>
      <c r="R1540" t="str" cm="1">
        <f t="array" ref="R1540">_xlfn.IFS(Table1[[#This Row],[Current Upsell $]]=0," ",Table1[[#This Row],[Current Upsell $]]&gt;=400,"High",Table1[[#This Row],[Current Upsell $]]&gt;=100,"Medium",Table1[[#This Row],[Current Upsell $]]&lt;100,"Low")</f>
        <v xml:space="preserve"> </v>
      </c>
      <c r="S1540" t="str">
        <f>_xlfn.CONCAT(Table1[[#This Row],[Subscription Type]]," ",Table1[[#This Row],[Upsell Priorities ]], " ",TEXT(Table1[[#This Row],[Current Upsell $]],"$#,#"))</f>
        <v>Basic   $</v>
      </c>
      <c r="T1540">
        <f>COUNTIF(Table1[Sales Month],Table1[[#This Row],[Sales Month]])</f>
        <v>147</v>
      </c>
    </row>
    <row r="1541" spans="1:20" x14ac:dyDescent="0.2">
      <c r="A1541">
        <v>100158</v>
      </c>
      <c r="B1541" t="s">
        <v>3</v>
      </c>
      <c r="F1541">
        <v>0</v>
      </c>
      <c r="G1541">
        <v>2</v>
      </c>
      <c r="H1541" s="1">
        <v>44105</v>
      </c>
      <c r="I1541" s="1">
        <v>44348</v>
      </c>
      <c r="J1541">
        <v>8</v>
      </c>
      <c r="K1541">
        <v>0</v>
      </c>
      <c r="L1541" s="1">
        <v>44136</v>
      </c>
      <c r="M1541">
        <v>0</v>
      </c>
      <c r="N1541" s="8" cm="1">
        <f t="array" ref="N1541">_xlfn.SWITCH(Table1[[#This Row],[Subscription Type]],"Basic",10,"Premium",10,"Business",25,"Enterprise",27)</f>
        <v>10</v>
      </c>
      <c r="O1541" s="9">
        <f>IF(Table1[[#This Row],[Number of Users]]-Table1[[#This Row],[Licenses Bought]]&lt;0, 0, Table1[[#This Row],[Number of Users]]-Table1[[#This Row],[Licenses Bought]])</f>
        <v>2</v>
      </c>
      <c r="P1541" s="8">
        <f>Table1[[#This Row],[Upsell $ Per Non-Paying User]] * Table1[[#This Row],[Non-Paying Users]]</f>
        <v>20</v>
      </c>
      <c r="Q1541">
        <f>IF(Table1[[#This Row],[Sales Month]]=MAX(Table1[Sales Month]),Table1[[#This Row],[Upsell $ Per Non-Paying User]]*Table1[[#This Row],[Non-Paying Users]],0)</f>
        <v>0</v>
      </c>
      <c r="R1541" t="str" cm="1">
        <f t="array" ref="R1541">_xlfn.IFS(Table1[[#This Row],[Current Upsell $]]=0," ",Table1[[#This Row],[Current Upsell $]]&gt;=400,"High",Table1[[#This Row],[Current Upsell $]]&gt;=100,"Medium",Table1[[#This Row],[Current Upsell $]]&lt;100,"Low")</f>
        <v xml:space="preserve"> </v>
      </c>
      <c r="S1541" t="str">
        <f>_xlfn.CONCAT(Table1[[#This Row],[Subscription Type]]," ",Table1[[#This Row],[Upsell Priorities ]], " ",TEXT(Table1[[#This Row],[Current Upsell $]],"$#,#"))</f>
        <v>Basic   $</v>
      </c>
      <c r="T1541">
        <f>COUNTIF(Table1[Sales Month],Table1[[#This Row],[Sales Month]])</f>
        <v>146</v>
      </c>
    </row>
    <row r="1542" spans="1:20" x14ac:dyDescent="0.2">
      <c r="A1542">
        <v>100158</v>
      </c>
      <c r="B1542" t="s">
        <v>3</v>
      </c>
      <c r="F1542">
        <v>0</v>
      </c>
      <c r="G1542">
        <v>1</v>
      </c>
      <c r="H1542" s="1">
        <v>44105</v>
      </c>
      <c r="I1542" s="1">
        <v>44348</v>
      </c>
      <c r="J1542">
        <v>8</v>
      </c>
      <c r="K1542">
        <v>0</v>
      </c>
      <c r="L1542" s="1">
        <v>44166</v>
      </c>
      <c r="M1542">
        <v>0</v>
      </c>
      <c r="N1542" s="8" cm="1">
        <f t="array" ref="N1542">_xlfn.SWITCH(Table1[[#This Row],[Subscription Type]],"Basic",10,"Premium",10,"Business",25,"Enterprise",27)</f>
        <v>10</v>
      </c>
      <c r="O1542" s="9">
        <f>IF(Table1[[#This Row],[Number of Users]]-Table1[[#This Row],[Licenses Bought]]&lt;0, 0, Table1[[#This Row],[Number of Users]]-Table1[[#This Row],[Licenses Bought]])</f>
        <v>1</v>
      </c>
      <c r="P1542" s="8">
        <f>Table1[[#This Row],[Upsell $ Per Non-Paying User]] * Table1[[#This Row],[Non-Paying Users]]</f>
        <v>10</v>
      </c>
      <c r="Q1542">
        <f>IF(Table1[[#This Row],[Sales Month]]=MAX(Table1[Sales Month]),Table1[[#This Row],[Upsell $ Per Non-Paying User]]*Table1[[#This Row],[Non-Paying Users]],0)</f>
        <v>0</v>
      </c>
      <c r="R1542" t="str" cm="1">
        <f t="array" ref="R1542">_xlfn.IFS(Table1[[#This Row],[Current Upsell $]]=0," ",Table1[[#This Row],[Current Upsell $]]&gt;=400,"High",Table1[[#This Row],[Current Upsell $]]&gt;=100,"Medium",Table1[[#This Row],[Current Upsell $]]&lt;100,"Low")</f>
        <v xml:space="preserve"> </v>
      </c>
      <c r="S1542" t="str">
        <f>_xlfn.CONCAT(Table1[[#This Row],[Subscription Type]]," ",Table1[[#This Row],[Upsell Priorities ]], " ",TEXT(Table1[[#This Row],[Current Upsell $]],"$#,#"))</f>
        <v>Basic   $</v>
      </c>
      <c r="T1542">
        <f>COUNTIF(Table1[Sales Month],Table1[[#This Row],[Sales Month]])</f>
        <v>153</v>
      </c>
    </row>
    <row r="1543" spans="1:20" x14ac:dyDescent="0.2">
      <c r="A1543">
        <v>100158</v>
      </c>
      <c r="B1543" t="s">
        <v>3</v>
      </c>
      <c r="F1543">
        <v>0</v>
      </c>
      <c r="G1543">
        <v>2</v>
      </c>
      <c r="H1543" s="1">
        <v>44105</v>
      </c>
      <c r="I1543" s="1">
        <v>44348</v>
      </c>
      <c r="J1543">
        <v>8</v>
      </c>
      <c r="K1543">
        <v>0</v>
      </c>
      <c r="L1543" s="1">
        <v>44197</v>
      </c>
      <c r="M1543">
        <v>0</v>
      </c>
      <c r="N1543" s="8" cm="1">
        <f t="array" ref="N1543">_xlfn.SWITCH(Table1[[#This Row],[Subscription Type]],"Basic",10,"Premium",10,"Business",25,"Enterprise",27)</f>
        <v>10</v>
      </c>
      <c r="O1543" s="9">
        <f>IF(Table1[[#This Row],[Number of Users]]-Table1[[#This Row],[Licenses Bought]]&lt;0, 0, Table1[[#This Row],[Number of Users]]-Table1[[#This Row],[Licenses Bought]])</f>
        <v>2</v>
      </c>
      <c r="P1543" s="8">
        <f>Table1[[#This Row],[Upsell $ Per Non-Paying User]] * Table1[[#This Row],[Non-Paying Users]]</f>
        <v>20</v>
      </c>
      <c r="Q1543">
        <f>IF(Table1[[#This Row],[Sales Month]]=MAX(Table1[Sales Month]),Table1[[#This Row],[Upsell $ Per Non-Paying User]]*Table1[[#This Row],[Non-Paying Users]],0)</f>
        <v>0</v>
      </c>
      <c r="R1543" t="str" cm="1">
        <f t="array" ref="R1543">_xlfn.IFS(Table1[[#This Row],[Current Upsell $]]=0," ",Table1[[#This Row],[Current Upsell $]]&gt;=400,"High",Table1[[#This Row],[Current Upsell $]]&gt;=100,"Medium",Table1[[#This Row],[Current Upsell $]]&lt;100,"Low")</f>
        <v xml:space="preserve"> </v>
      </c>
      <c r="S1543" t="str">
        <f>_xlfn.CONCAT(Table1[[#This Row],[Subscription Type]]," ",Table1[[#This Row],[Upsell Priorities ]], " ",TEXT(Table1[[#This Row],[Current Upsell $]],"$#,#"))</f>
        <v>Basic   $</v>
      </c>
      <c r="T1543">
        <f>COUNTIF(Table1[Sales Month],Table1[[#This Row],[Sales Month]])</f>
        <v>158</v>
      </c>
    </row>
    <row r="1544" spans="1:20" x14ac:dyDescent="0.2">
      <c r="A1544">
        <v>100158</v>
      </c>
      <c r="B1544" t="s">
        <v>3</v>
      </c>
      <c r="F1544">
        <v>0</v>
      </c>
      <c r="G1544">
        <v>2</v>
      </c>
      <c r="H1544" s="1">
        <v>44105</v>
      </c>
      <c r="I1544" s="1">
        <v>44348</v>
      </c>
      <c r="J1544">
        <v>8</v>
      </c>
      <c r="K1544">
        <v>0</v>
      </c>
      <c r="L1544" s="1">
        <v>44228</v>
      </c>
      <c r="M1544">
        <v>0</v>
      </c>
      <c r="N1544" s="8" cm="1">
        <f t="array" ref="N1544">_xlfn.SWITCH(Table1[[#This Row],[Subscription Type]],"Basic",10,"Premium",10,"Business",25,"Enterprise",27)</f>
        <v>10</v>
      </c>
      <c r="O1544" s="9">
        <f>IF(Table1[[#This Row],[Number of Users]]-Table1[[#This Row],[Licenses Bought]]&lt;0, 0, Table1[[#This Row],[Number of Users]]-Table1[[#This Row],[Licenses Bought]])</f>
        <v>2</v>
      </c>
      <c r="P1544" s="8">
        <f>Table1[[#This Row],[Upsell $ Per Non-Paying User]] * Table1[[#This Row],[Non-Paying Users]]</f>
        <v>20</v>
      </c>
      <c r="Q1544">
        <f>IF(Table1[[#This Row],[Sales Month]]=MAX(Table1[Sales Month]),Table1[[#This Row],[Upsell $ Per Non-Paying User]]*Table1[[#This Row],[Non-Paying Users]],0)</f>
        <v>0</v>
      </c>
      <c r="R1544" t="str" cm="1">
        <f t="array" ref="R1544">_xlfn.IFS(Table1[[#This Row],[Current Upsell $]]=0," ",Table1[[#This Row],[Current Upsell $]]&gt;=400,"High",Table1[[#This Row],[Current Upsell $]]&gt;=100,"Medium",Table1[[#This Row],[Current Upsell $]]&lt;100,"Low")</f>
        <v xml:space="preserve"> </v>
      </c>
      <c r="S1544" t="str">
        <f>_xlfn.CONCAT(Table1[[#This Row],[Subscription Type]]," ",Table1[[#This Row],[Upsell Priorities ]], " ",TEXT(Table1[[#This Row],[Current Upsell $]],"$#,#"))</f>
        <v>Basic   $</v>
      </c>
      <c r="T1544">
        <f>COUNTIF(Table1[Sales Month],Table1[[#This Row],[Sales Month]])</f>
        <v>175</v>
      </c>
    </row>
    <row r="1545" spans="1:20" x14ac:dyDescent="0.2">
      <c r="A1545">
        <v>100158</v>
      </c>
      <c r="B1545" t="s">
        <v>3</v>
      </c>
      <c r="F1545">
        <v>0</v>
      </c>
      <c r="G1545">
        <v>2</v>
      </c>
      <c r="H1545" s="1">
        <v>44105</v>
      </c>
      <c r="I1545" s="1">
        <v>44348</v>
      </c>
      <c r="J1545">
        <v>8</v>
      </c>
      <c r="K1545">
        <v>0</v>
      </c>
      <c r="L1545" s="1">
        <v>44256</v>
      </c>
      <c r="M1545">
        <v>0</v>
      </c>
      <c r="N1545" s="8" cm="1">
        <f t="array" ref="N1545">_xlfn.SWITCH(Table1[[#This Row],[Subscription Type]],"Basic",10,"Premium",10,"Business",25,"Enterprise",27)</f>
        <v>10</v>
      </c>
      <c r="O1545" s="9">
        <f>IF(Table1[[#This Row],[Number of Users]]-Table1[[#This Row],[Licenses Bought]]&lt;0, 0, Table1[[#This Row],[Number of Users]]-Table1[[#This Row],[Licenses Bought]])</f>
        <v>2</v>
      </c>
      <c r="P1545" s="8">
        <f>Table1[[#This Row],[Upsell $ Per Non-Paying User]] * Table1[[#This Row],[Non-Paying Users]]</f>
        <v>20</v>
      </c>
      <c r="Q1545">
        <f>IF(Table1[[#This Row],[Sales Month]]=MAX(Table1[Sales Month]),Table1[[#This Row],[Upsell $ Per Non-Paying User]]*Table1[[#This Row],[Non-Paying Users]],0)</f>
        <v>0</v>
      </c>
      <c r="R1545" t="str" cm="1">
        <f t="array" ref="R1545">_xlfn.IFS(Table1[[#This Row],[Current Upsell $]]=0," ",Table1[[#This Row],[Current Upsell $]]&gt;=400,"High",Table1[[#This Row],[Current Upsell $]]&gt;=100,"Medium",Table1[[#This Row],[Current Upsell $]]&lt;100,"Low")</f>
        <v xml:space="preserve"> </v>
      </c>
      <c r="S1545" t="str">
        <f>_xlfn.CONCAT(Table1[[#This Row],[Subscription Type]]," ",Table1[[#This Row],[Upsell Priorities ]], " ",TEXT(Table1[[#This Row],[Current Upsell $]],"$#,#"))</f>
        <v>Basic   $</v>
      </c>
      <c r="T1545">
        <f>COUNTIF(Table1[Sales Month],Table1[[#This Row],[Sales Month]])</f>
        <v>194</v>
      </c>
    </row>
    <row r="1546" spans="1:20" x14ac:dyDescent="0.2">
      <c r="A1546">
        <v>100158</v>
      </c>
      <c r="B1546" t="s">
        <v>3</v>
      </c>
      <c r="F1546">
        <v>0</v>
      </c>
      <c r="G1546">
        <v>2</v>
      </c>
      <c r="H1546" s="1">
        <v>44105</v>
      </c>
      <c r="I1546" s="1">
        <v>44348</v>
      </c>
      <c r="J1546">
        <v>8</v>
      </c>
      <c r="K1546">
        <v>0</v>
      </c>
      <c r="L1546" s="1">
        <v>44287</v>
      </c>
      <c r="M1546">
        <v>0</v>
      </c>
      <c r="N1546" s="8" cm="1">
        <f t="array" ref="N1546">_xlfn.SWITCH(Table1[[#This Row],[Subscription Type]],"Basic",10,"Premium",10,"Business",25,"Enterprise",27)</f>
        <v>10</v>
      </c>
      <c r="O1546" s="9">
        <f>IF(Table1[[#This Row],[Number of Users]]-Table1[[#This Row],[Licenses Bought]]&lt;0, 0, Table1[[#This Row],[Number of Users]]-Table1[[#This Row],[Licenses Bought]])</f>
        <v>2</v>
      </c>
      <c r="P1546" s="8">
        <f>Table1[[#This Row],[Upsell $ Per Non-Paying User]] * Table1[[#This Row],[Non-Paying Users]]</f>
        <v>20</v>
      </c>
      <c r="Q1546">
        <f>IF(Table1[[#This Row],[Sales Month]]=MAX(Table1[Sales Month]),Table1[[#This Row],[Upsell $ Per Non-Paying User]]*Table1[[#This Row],[Non-Paying Users]],0)</f>
        <v>0</v>
      </c>
      <c r="R1546" t="str" cm="1">
        <f t="array" ref="R1546">_xlfn.IFS(Table1[[#This Row],[Current Upsell $]]=0," ",Table1[[#This Row],[Current Upsell $]]&gt;=400,"High",Table1[[#This Row],[Current Upsell $]]&gt;=100,"Medium",Table1[[#This Row],[Current Upsell $]]&lt;100,"Low")</f>
        <v xml:space="preserve"> </v>
      </c>
      <c r="S1546" t="str">
        <f>_xlfn.CONCAT(Table1[[#This Row],[Subscription Type]]," ",Table1[[#This Row],[Upsell Priorities ]], " ",TEXT(Table1[[#This Row],[Current Upsell $]],"$#,#"))</f>
        <v>Basic   $</v>
      </c>
      <c r="T1546">
        <f>COUNTIF(Table1[Sales Month],Table1[[#This Row],[Sales Month]])</f>
        <v>208</v>
      </c>
    </row>
    <row r="1547" spans="1:20" x14ac:dyDescent="0.2">
      <c r="A1547">
        <v>100158</v>
      </c>
      <c r="B1547" t="s">
        <v>3</v>
      </c>
      <c r="F1547">
        <v>0</v>
      </c>
      <c r="G1547">
        <v>2</v>
      </c>
      <c r="H1547" s="1">
        <v>44105</v>
      </c>
      <c r="I1547" s="1">
        <v>44348</v>
      </c>
      <c r="J1547">
        <v>8</v>
      </c>
      <c r="K1547">
        <v>0</v>
      </c>
      <c r="L1547" s="1">
        <v>44317</v>
      </c>
      <c r="M1547">
        <v>0</v>
      </c>
      <c r="N1547" s="8" cm="1">
        <f t="array" ref="N1547">_xlfn.SWITCH(Table1[[#This Row],[Subscription Type]],"Basic",10,"Premium",10,"Business",25,"Enterprise",27)</f>
        <v>10</v>
      </c>
      <c r="O1547" s="9">
        <f>IF(Table1[[#This Row],[Number of Users]]-Table1[[#This Row],[Licenses Bought]]&lt;0, 0, Table1[[#This Row],[Number of Users]]-Table1[[#This Row],[Licenses Bought]])</f>
        <v>2</v>
      </c>
      <c r="P1547" s="8">
        <f>Table1[[#This Row],[Upsell $ Per Non-Paying User]] * Table1[[#This Row],[Non-Paying Users]]</f>
        <v>20</v>
      </c>
      <c r="Q1547">
        <f>IF(Table1[[#This Row],[Sales Month]]=MAX(Table1[Sales Month]),Table1[[#This Row],[Upsell $ Per Non-Paying User]]*Table1[[#This Row],[Non-Paying Users]],0)</f>
        <v>0</v>
      </c>
      <c r="R1547" t="str" cm="1">
        <f t="array" ref="R1547">_xlfn.IFS(Table1[[#This Row],[Current Upsell $]]=0," ",Table1[[#This Row],[Current Upsell $]]&gt;=400,"High",Table1[[#This Row],[Current Upsell $]]&gt;=100,"Medium",Table1[[#This Row],[Current Upsell $]]&lt;100,"Low")</f>
        <v xml:space="preserve"> </v>
      </c>
      <c r="S1547" t="str">
        <f>_xlfn.CONCAT(Table1[[#This Row],[Subscription Type]]," ",Table1[[#This Row],[Upsell Priorities ]], " ",TEXT(Table1[[#This Row],[Current Upsell $]],"$#,#"))</f>
        <v>Basic   $</v>
      </c>
      <c r="T1547">
        <f>COUNTIF(Table1[Sales Month],Table1[[#This Row],[Sales Month]])</f>
        <v>249</v>
      </c>
    </row>
    <row r="1548" spans="1:20" x14ac:dyDescent="0.2">
      <c r="A1548">
        <v>100158</v>
      </c>
      <c r="B1548" t="s">
        <v>3</v>
      </c>
      <c r="F1548">
        <v>0</v>
      </c>
      <c r="G1548">
        <v>2</v>
      </c>
      <c r="H1548" s="1">
        <v>44105</v>
      </c>
      <c r="I1548" s="1">
        <v>44348</v>
      </c>
      <c r="J1548">
        <v>8</v>
      </c>
      <c r="K1548">
        <v>0</v>
      </c>
      <c r="L1548" s="1">
        <v>44348</v>
      </c>
      <c r="M1548">
        <v>0</v>
      </c>
      <c r="N1548" s="8" cm="1">
        <f t="array" ref="N1548">_xlfn.SWITCH(Table1[[#This Row],[Subscription Type]],"Basic",10,"Premium",10,"Business",25,"Enterprise",27)</f>
        <v>10</v>
      </c>
      <c r="O1548" s="9">
        <f>IF(Table1[[#This Row],[Number of Users]]-Table1[[#This Row],[Licenses Bought]]&lt;0, 0, Table1[[#This Row],[Number of Users]]-Table1[[#This Row],[Licenses Bought]])</f>
        <v>2</v>
      </c>
      <c r="P1548" s="8">
        <f>Table1[[#This Row],[Upsell $ Per Non-Paying User]] * Table1[[#This Row],[Non-Paying Users]]</f>
        <v>20</v>
      </c>
      <c r="Q1548">
        <f>IF(Table1[[#This Row],[Sales Month]]=MAX(Table1[Sales Month]),Table1[[#This Row],[Upsell $ Per Non-Paying User]]*Table1[[#This Row],[Non-Paying Users]],0)</f>
        <v>20</v>
      </c>
      <c r="R1548" t="str" cm="1">
        <f t="array" ref="R1548">_xlfn.IFS(Table1[[#This Row],[Current Upsell $]]=0," ",Table1[[#This Row],[Current Upsell $]]&gt;=400,"High",Table1[[#This Row],[Current Upsell $]]&gt;=100,"Medium",Table1[[#This Row],[Current Upsell $]]&lt;100,"Low")</f>
        <v>Low</v>
      </c>
      <c r="S1548" t="str">
        <f>_xlfn.CONCAT(Table1[[#This Row],[Subscription Type]]," ",Table1[[#This Row],[Upsell Priorities ]], " ",TEXT(Table1[[#This Row],[Current Upsell $]],"$#,#"))</f>
        <v>Basic Low $20</v>
      </c>
      <c r="T1548">
        <f>COUNTIF(Table1[Sales Month],Table1[[#This Row],[Sales Month]])</f>
        <v>307</v>
      </c>
    </row>
    <row r="1549" spans="1:20" x14ac:dyDescent="0.2">
      <c r="A1549">
        <v>100159</v>
      </c>
      <c r="B1549" t="s">
        <v>3</v>
      </c>
      <c r="F1549">
        <v>0</v>
      </c>
      <c r="G1549">
        <v>2</v>
      </c>
      <c r="H1549" s="1">
        <v>44105</v>
      </c>
      <c r="I1549" s="1">
        <v>44378</v>
      </c>
      <c r="J1549">
        <v>9</v>
      </c>
      <c r="K1549">
        <v>0</v>
      </c>
      <c r="L1549" s="1">
        <v>44105</v>
      </c>
      <c r="M1549">
        <v>0</v>
      </c>
      <c r="N1549" s="8" cm="1">
        <f t="array" ref="N1549">_xlfn.SWITCH(Table1[[#This Row],[Subscription Type]],"Basic",10,"Premium",10,"Business",25,"Enterprise",27)</f>
        <v>10</v>
      </c>
      <c r="O1549" s="9">
        <f>IF(Table1[[#This Row],[Number of Users]]-Table1[[#This Row],[Licenses Bought]]&lt;0, 0, Table1[[#This Row],[Number of Users]]-Table1[[#This Row],[Licenses Bought]])</f>
        <v>2</v>
      </c>
      <c r="P1549" s="8">
        <f>Table1[[#This Row],[Upsell $ Per Non-Paying User]] * Table1[[#This Row],[Non-Paying Users]]</f>
        <v>20</v>
      </c>
      <c r="Q1549">
        <f>IF(Table1[[#This Row],[Sales Month]]=MAX(Table1[Sales Month]),Table1[[#This Row],[Upsell $ Per Non-Paying User]]*Table1[[#This Row],[Non-Paying Users]],0)</f>
        <v>0</v>
      </c>
      <c r="R1549" t="str" cm="1">
        <f t="array" ref="R1549">_xlfn.IFS(Table1[[#This Row],[Current Upsell $]]=0," ",Table1[[#This Row],[Current Upsell $]]&gt;=400,"High",Table1[[#This Row],[Current Upsell $]]&gt;=100,"Medium",Table1[[#This Row],[Current Upsell $]]&lt;100,"Low")</f>
        <v xml:space="preserve"> </v>
      </c>
      <c r="S1549" t="str">
        <f>_xlfn.CONCAT(Table1[[#This Row],[Subscription Type]]," ",Table1[[#This Row],[Upsell Priorities ]], " ",TEXT(Table1[[#This Row],[Current Upsell $]],"$#,#"))</f>
        <v>Basic   $</v>
      </c>
      <c r="T1549">
        <f>COUNTIF(Table1[Sales Month],Table1[[#This Row],[Sales Month]])</f>
        <v>147</v>
      </c>
    </row>
    <row r="1550" spans="1:20" x14ac:dyDescent="0.2">
      <c r="A1550">
        <v>100159</v>
      </c>
      <c r="B1550" t="s">
        <v>3</v>
      </c>
      <c r="F1550">
        <v>0</v>
      </c>
      <c r="G1550">
        <v>2</v>
      </c>
      <c r="H1550" s="1">
        <v>44105</v>
      </c>
      <c r="I1550" s="1">
        <v>44378</v>
      </c>
      <c r="J1550">
        <v>9</v>
      </c>
      <c r="K1550">
        <v>0</v>
      </c>
      <c r="L1550" s="1">
        <v>44136</v>
      </c>
      <c r="M1550">
        <v>0</v>
      </c>
      <c r="N1550" s="8" cm="1">
        <f t="array" ref="N1550">_xlfn.SWITCH(Table1[[#This Row],[Subscription Type]],"Basic",10,"Premium",10,"Business",25,"Enterprise",27)</f>
        <v>10</v>
      </c>
      <c r="O1550" s="9">
        <f>IF(Table1[[#This Row],[Number of Users]]-Table1[[#This Row],[Licenses Bought]]&lt;0, 0, Table1[[#This Row],[Number of Users]]-Table1[[#This Row],[Licenses Bought]])</f>
        <v>2</v>
      </c>
      <c r="P1550" s="8">
        <f>Table1[[#This Row],[Upsell $ Per Non-Paying User]] * Table1[[#This Row],[Non-Paying Users]]</f>
        <v>20</v>
      </c>
      <c r="Q1550">
        <f>IF(Table1[[#This Row],[Sales Month]]=MAX(Table1[Sales Month]),Table1[[#This Row],[Upsell $ Per Non-Paying User]]*Table1[[#This Row],[Non-Paying Users]],0)</f>
        <v>0</v>
      </c>
      <c r="R1550" t="str" cm="1">
        <f t="array" ref="R1550">_xlfn.IFS(Table1[[#This Row],[Current Upsell $]]=0," ",Table1[[#This Row],[Current Upsell $]]&gt;=400,"High",Table1[[#This Row],[Current Upsell $]]&gt;=100,"Medium",Table1[[#This Row],[Current Upsell $]]&lt;100,"Low")</f>
        <v xml:space="preserve"> </v>
      </c>
      <c r="S1550" t="str">
        <f>_xlfn.CONCAT(Table1[[#This Row],[Subscription Type]]," ",Table1[[#This Row],[Upsell Priorities ]], " ",TEXT(Table1[[#This Row],[Current Upsell $]],"$#,#"))</f>
        <v>Basic   $</v>
      </c>
      <c r="T1550">
        <f>COUNTIF(Table1[Sales Month],Table1[[#This Row],[Sales Month]])</f>
        <v>146</v>
      </c>
    </row>
    <row r="1551" spans="1:20" x14ac:dyDescent="0.2">
      <c r="A1551">
        <v>100159</v>
      </c>
      <c r="B1551" t="s">
        <v>3</v>
      </c>
      <c r="F1551">
        <v>0</v>
      </c>
      <c r="G1551">
        <v>2</v>
      </c>
      <c r="H1551" s="1">
        <v>44105</v>
      </c>
      <c r="I1551" s="1">
        <v>44378</v>
      </c>
      <c r="J1551">
        <v>9</v>
      </c>
      <c r="K1551">
        <v>0</v>
      </c>
      <c r="L1551" s="1">
        <v>44166</v>
      </c>
      <c r="M1551">
        <v>0</v>
      </c>
      <c r="N1551" s="8" cm="1">
        <f t="array" ref="N1551">_xlfn.SWITCH(Table1[[#This Row],[Subscription Type]],"Basic",10,"Premium",10,"Business",25,"Enterprise",27)</f>
        <v>10</v>
      </c>
      <c r="O1551" s="9">
        <f>IF(Table1[[#This Row],[Number of Users]]-Table1[[#This Row],[Licenses Bought]]&lt;0, 0, Table1[[#This Row],[Number of Users]]-Table1[[#This Row],[Licenses Bought]])</f>
        <v>2</v>
      </c>
      <c r="P1551" s="8">
        <f>Table1[[#This Row],[Upsell $ Per Non-Paying User]] * Table1[[#This Row],[Non-Paying Users]]</f>
        <v>20</v>
      </c>
      <c r="Q1551">
        <f>IF(Table1[[#This Row],[Sales Month]]=MAX(Table1[Sales Month]),Table1[[#This Row],[Upsell $ Per Non-Paying User]]*Table1[[#This Row],[Non-Paying Users]],0)</f>
        <v>0</v>
      </c>
      <c r="R1551" t="str" cm="1">
        <f t="array" ref="R1551">_xlfn.IFS(Table1[[#This Row],[Current Upsell $]]=0," ",Table1[[#This Row],[Current Upsell $]]&gt;=400,"High",Table1[[#This Row],[Current Upsell $]]&gt;=100,"Medium",Table1[[#This Row],[Current Upsell $]]&lt;100,"Low")</f>
        <v xml:space="preserve"> </v>
      </c>
      <c r="S1551" t="str">
        <f>_xlfn.CONCAT(Table1[[#This Row],[Subscription Type]]," ",Table1[[#This Row],[Upsell Priorities ]], " ",TEXT(Table1[[#This Row],[Current Upsell $]],"$#,#"))</f>
        <v>Basic   $</v>
      </c>
      <c r="T1551">
        <f>COUNTIF(Table1[Sales Month],Table1[[#This Row],[Sales Month]])</f>
        <v>153</v>
      </c>
    </row>
    <row r="1552" spans="1:20" x14ac:dyDescent="0.2">
      <c r="A1552">
        <v>100159</v>
      </c>
      <c r="B1552" t="s">
        <v>3</v>
      </c>
      <c r="F1552">
        <v>0</v>
      </c>
      <c r="G1552">
        <v>2</v>
      </c>
      <c r="H1552" s="1">
        <v>44105</v>
      </c>
      <c r="I1552" s="1">
        <v>44378</v>
      </c>
      <c r="J1552">
        <v>9</v>
      </c>
      <c r="K1552">
        <v>0</v>
      </c>
      <c r="L1552" s="1">
        <v>44197</v>
      </c>
      <c r="M1552">
        <v>0</v>
      </c>
      <c r="N1552" s="8" cm="1">
        <f t="array" ref="N1552">_xlfn.SWITCH(Table1[[#This Row],[Subscription Type]],"Basic",10,"Premium",10,"Business",25,"Enterprise",27)</f>
        <v>10</v>
      </c>
      <c r="O1552" s="9">
        <f>IF(Table1[[#This Row],[Number of Users]]-Table1[[#This Row],[Licenses Bought]]&lt;0, 0, Table1[[#This Row],[Number of Users]]-Table1[[#This Row],[Licenses Bought]])</f>
        <v>2</v>
      </c>
      <c r="P1552" s="8">
        <f>Table1[[#This Row],[Upsell $ Per Non-Paying User]] * Table1[[#This Row],[Non-Paying Users]]</f>
        <v>20</v>
      </c>
      <c r="Q1552">
        <f>IF(Table1[[#This Row],[Sales Month]]=MAX(Table1[Sales Month]),Table1[[#This Row],[Upsell $ Per Non-Paying User]]*Table1[[#This Row],[Non-Paying Users]],0)</f>
        <v>0</v>
      </c>
      <c r="R1552" t="str" cm="1">
        <f t="array" ref="R1552">_xlfn.IFS(Table1[[#This Row],[Current Upsell $]]=0," ",Table1[[#This Row],[Current Upsell $]]&gt;=400,"High",Table1[[#This Row],[Current Upsell $]]&gt;=100,"Medium",Table1[[#This Row],[Current Upsell $]]&lt;100,"Low")</f>
        <v xml:space="preserve"> </v>
      </c>
      <c r="S1552" t="str">
        <f>_xlfn.CONCAT(Table1[[#This Row],[Subscription Type]]," ",Table1[[#This Row],[Upsell Priorities ]], " ",TEXT(Table1[[#This Row],[Current Upsell $]],"$#,#"))</f>
        <v>Basic   $</v>
      </c>
      <c r="T1552">
        <f>COUNTIF(Table1[Sales Month],Table1[[#This Row],[Sales Month]])</f>
        <v>158</v>
      </c>
    </row>
    <row r="1553" spans="1:20" x14ac:dyDescent="0.2">
      <c r="A1553">
        <v>100159</v>
      </c>
      <c r="B1553" t="s">
        <v>3</v>
      </c>
      <c r="F1553">
        <v>0</v>
      </c>
      <c r="G1553">
        <v>2</v>
      </c>
      <c r="H1553" s="1">
        <v>44105</v>
      </c>
      <c r="I1553" s="1">
        <v>44378</v>
      </c>
      <c r="J1553">
        <v>9</v>
      </c>
      <c r="K1553">
        <v>0</v>
      </c>
      <c r="L1553" s="1">
        <v>44228</v>
      </c>
      <c r="M1553">
        <v>0</v>
      </c>
      <c r="N1553" s="8" cm="1">
        <f t="array" ref="N1553">_xlfn.SWITCH(Table1[[#This Row],[Subscription Type]],"Basic",10,"Premium",10,"Business",25,"Enterprise",27)</f>
        <v>10</v>
      </c>
      <c r="O1553" s="9">
        <f>IF(Table1[[#This Row],[Number of Users]]-Table1[[#This Row],[Licenses Bought]]&lt;0, 0, Table1[[#This Row],[Number of Users]]-Table1[[#This Row],[Licenses Bought]])</f>
        <v>2</v>
      </c>
      <c r="P1553" s="8">
        <f>Table1[[#This Row],[Upsell $ Per Non-Paying User]] * Table1[[#This Row],[Non-Paying Users]]</f>
        <v>20</v>
      </c>
      <c r="Q1553">
        <f>IF(Table1[[#This Row],[Sales Month]]=MAX(Table1[Sales Month]),Table1[[#This Row],[Upsell $ Per Non-Paying User]]*Table1[[#This Row],[Non-Paying Users]],0)</f>
        <v>0</v>
      </c>
      <c r="R1553" t="str" cm="1">
        <f t="array" ref="R1553">_xlfn.IFS(Table1[[#This Row],[Current Upsell $]]=0," ",Table1[[#This Row],[Current Upsell $]]&gt;=400,"High",Table1[[#This Row],[Current Upsell $]]&gt;=100,"Medium",Table1[[#This Row],[Current Upsell $]]&lt;100,"Low")</f>
        <v xml:space="preserve"> </v>
      </c>
      <c r="S1553" t="str">
        <f>_xlfn.CONCAT(Table1[[#This Row],[Subscription Type]]," ",Table1[[#This Row],[Upsell Priorities ]], " ",TEXT(Table1[[#This Row],[Current Upsell $]],"$#,#"))</f>
        <v>Basic   $</v>
      </c>
      <c r="T1553">
        <f>COUNTIF(Table1[Sales Month],Table1[[#This Row],[Sales Month]])</f>
        <v>175</v>
      </c>
    </row>
    <row r="1554" spans="1:20" x14ac:dyDescent="0.2">
      <c r="A1554">
        <v>100159</v>
      </c>
      <c r="B1554" t="s">
        <v>3</v>
      </c>
      <c r="F1554">
        <v>0</v>
      </c>
      <c r="G1554">
        <v>2</v>
      </c>
      <c r="H1554" s="1">
        <v>44105</v>
      </c>
      <c r="I1554" s="1">
        <v>44378</v>
      </c>
      <c r="J1554">
        <v>9</v>
      </c>
      <c r="K1554">
        <v>0</v>
      </c>
      <c r="L1554" s="1">
        <v>44256</v>
      </c>
      <c r="M1554">
        <v>0</v>
      </c>
      <c r="N1554" s="8" cm="1">
        <f t="array" ref="N1554">_xlfn.SWITCH(Table1[[#This Row],[Subscription Type]],"Basic",10,"Premium",10,"Business",25,"Enterprise",27)</f>
        <v>10</v>
      </c>
      <c r="O1554" s="9">
        <f>IF(Table1[[#This Row],[Number of Users]]-Table1[[#This Row],[Licenses Bought]]&lt;0, 0, Table1[[#This Row],[Number of Users]]-Table1[[#This Row],[Licenses Bought]])</f>
        <v>2</v>
      </c>
      <c r="P1554" s="8">
        <f>Table1[[#This Row],[Upsell $ Per Non-Paying User]] * Table1[[#This Row],[Non-Paying Users]]</f>
        <v>20</v>
      </c>
      <c r="Q1554">
        <f>IF(Table1[[#This Row],[Sales Month]]=MAX(Table1[Sales Month]),Table1[[#This Row],[Upsell $ Per Non-Paying User]]*Table1[[#This Row],[Non-Paying Users]],0)</f>
        <v>0</v>
      </c>
      <c r="R1554" t="str" cm="1">
        <f t="array" ref="R1554">_xlfn.IFS(Table1[[#This Row],[Current Upsell $]]=0," ",Table1[[#This Row],[Current Upsell $]]&gt;=400,"High",Table1[[#This Row],[Current Upsell $]]&gt;=100,"Medium",Table1[[#This Row],[Current Upsell $]]&lt;100,"Low")</f>
        <v xml:space="preserve"> </v>
      </c>
      <c r="S1554" t="str">
        <f>_xlfn.CONCAT(Table1[[#This Row],[Subscription Type]]," ",Table1[[#This Row],[Upsell Priorities ]], " ",TEXT(Table1[[#This Row],[Current Upsell $]],"$#,#"))</f>
        <v>Basic   $</v>
      </c>
      <c r="T1554">
        <f>COUNTIF(Table1[Sales Month],Table1[[#This Row],[Sales Month]])</f>
        <v>194</v>
      </c>
    </row>
    <row r="1555" spans="1:20" x14ac:dyDescent="0.2">
      <c r="A1555">
        <v>100159</v>
      </c>
      <c r="B1555" t="s">
        <v>3</v>
      </c>
      <c r="F1555">
        <v>0</v>
      </c>
      <c r="G1555">
        <v>2</v>
      </c>
      <c r="H1555" s="1">
        <v>44105</v>
      </c>
      <c r="I1555" s="1">
        <v>44378</v>
      </c>
      <c r="J1555">
        <v>9</v>
      </c>
      <c r="K1555">
        <v>0</v>
      </c>
      <c r="L1555" s="1">
        <v>44287</v>
      </c>
      <c r="M1555">
        <v>0</v>
      </c>
      <c r="N1555" s="8" cm="1">
        <f t="array" ref="N1555">_xlfn.SWITCH(Table1[[#This Row],[Subscription Type]],"Basic",10,"Premium",10,"Business",25,"Enterprise",27)</f>
        <v>10</v>
      </c>
      <c r="O1555" s="9">
        <f>IF(Table1[[#This Row],[Number of Users]]-Table1[[#This Row],[Licenses Bought]]&lt;0, 0, Table1[[#This Row],[Number of Users]]-Table1[[#This Row],[Licenses Bought]])</f>
        <v>2</v>
      </c>
      <c r="P1555" s="8">
        <f>Table1[[#This Row],[Upsell $ Per Non-Paying User]] * Table1[[#This Row],[Non-Paying Users]]</f>
        <v>20</v>
      </c>
      <c r="Q1555">
        <f>IF(Table1[[#This Row],[Sales Month]]=MAX(Table1[Sales Month]),Table1[[#This Row],[Upsell $ Per Non-Paying User]]*Table1[[#This Row],[Non-Paying Users]],0)</f>
        <v>0</v>
      </c>
      <c r="R1555" t="str" cm="1">
        <f t="array" ref="R1555">_xlfn.IFS(Table1[[#This Row],[Current Upsell $]]=0," ",Table1[[#This Row],[Current Upsell $]]&gt;=400,"High",Table1[[#This Row],[Current Upsell $]]&gt;=100,"Medium",Table1[[#This Row],[Current Upsell $]]&lt;100,"Low")</f>
        <v xml:space="preserve"> </v>
      </c>
      <c r="S1555" t="str">
        <f>_xlfn.CONCAT(Table1[[#This Row],[Subscription Type]]," ",Table1[[#This Row],[Upsell Priorities ]], " ",TEXT(Table1[[#This Row],[Current Upsell $]],"$#,#"))</f>
        <v>Basic   $</v>
      </c>
      <c r="T1555">
        <f>COUNTIF(Table1[Sales Month],Table1[[#This Row],[Sales Month]])</f>
        <v>208</v>
      </c>
    </row>
    <row r="1556" spans="1:20" x14ac:dyDescent="0.2">
      <c r="A1556">
        <v>100159</v>
      </c>
      <c r="B1556" t="s">
        <v>3</v>
      </c>
      <c r="F1556">
        <v>0</v>
      </c>
      <c r="G1556">
        <v>2</v>
      </c>
      <c r="H1556" s="1">
        <v>44105</v>
      </c>
      <c r="I1556" s="1">
        <v>44378</v>
      </c>
      <c r="J1556">
        <v>9</v>
      </c>
      <c r="K1556">
        <v>0</v>
      </c>
      <c r="L1556" s="1">
        <v>44317</v>
      </c>
      <c r="M1556">
        <v>0</v>
      </c>
      <c r="N1556" s="8" cm="1">
        <f t="array" ref="N1556">_xlfn.SWITCH(Table1[[#This Row],[Subscription Type]],"Basic",10,"Premium",10,"Business",25,"Enterprise",27)</f>
        <v>10</v>
      </c>
      <c r="O1556" s="9">
        <f>IF(Table1[[#This Row],[Number of Users]]-Table1[[#This Row],[Licenses Bought]]&lt;0, 0, Table1[[#This Row],[Number of Users]]-Table1[[#This Row],[Licenses Bought]])</f>
        <v>2</v>
      </c>
      <c r="P1556" s="8">
        <f>Table1[[#This Row],[Upsell $ Per Non-Paying User]] * Table1[[#This Row],[Non-Paying Users]]</f>
        <v>20</v>
      </c>
      <c r="Q1556">
        <f>IF(Table1[[#This Row],[Sales Month]]=MAX(Table1[Sales Month]),Table1[[#This Row],[Upsell $ Per Non-Paying User]]*Table1[[#This Row],[Non-Paying Users]],0)</f>
        <v>0</v>
      </c>
      <c r="R1556" t="str" cm="1">
        <f t="array" ref="R1556">_xlfn.IFS(Table1[[#This Row],[Current Upsell $]]=0," ",Table1[[#This Row],[Current Upsell $]]&gt;=400,"High",Table1[[#This Row],[Current Upsell $]]&gt;=100,"Medium",Table1[[#This Row],[Current Upsell $]]&lt;100,"Low")</f>
        <v xml:space="preserve"> </v>
      </c>
      <c r="S1556" t="str">
        <f>_xlfn.CONCAT(Table1[[#This Row],[Subscription Type]]," ",Table1[[#This Row],[Upsell Priorities ]], " ",TEXT(Table1[[#This Row],[Current Upsell $]],"$#,#"))</f>
        <v>Basic   $</v>
      </c>
      <c r="T1556">
        <f>COUNTIF(Table1[Sales Month],Table1[[#This Row],[Sales Month]])</f>
        <v>249</v>
      </c>
    </row>
    <row r="1557" spans="1:20" x14ac:dyDescent="0.2">
      <c r="A1557">
        <v>100159</v>
      </c>
      <c r="B1557" t="s">
        <v>3</v>
      </c>
      <c r="F1557">
        <v>0</v>
      </c>
      <c r="G1557">
        <v>2</v>
      </c>
      <c r="H1557" s="1">
        <v>44105</v>
      </c>
      <c r="I1557" s="1">
        <v>44378</v>
      </c>
      <c r="J1557">
        <v>9</v>
      </c>
      <c r="K1557">
        <v>0</v>
      </c>
      <c r="L1557" s="1">
        <v>44348</v>
      </c>
      <c r="M1557">
        <v>0</v>
      </c>
      <c r="N1557" s="8" cm="1">
        <f t="array" ref="N1557">_xlfn.SWITCH(Table1[[#This Row],[Subscription Type]],"Basic",10,"Premium",10,"Business",25,"Enterprise",27)</f>
        <v>10</v>
      </c>
      <c r="O1557" s="9">
        <f>IF(Table1[[#This Row],[Number of Users]]-Table1[[#This Row],[Licenses Bought]]&lt;0, 0, Table1[[#This Row],[Number of Users]]-Table1[[#This Row],[Licenses Bought]])</f>
        <v>2</v>
      </c>
      <c r="P1557" s="8">
        <f>Table1[[#This Row],[Upsell $ Per Non-Paying User]] * Table1[[#This Row],[Non-Paying Users]]</f>
        <v>20</v>
      </c>
      <c r="Q1557">
        <f>IF(Table1[[#This Row],[Sales Month]]=MAX(Table1[Sales Month]),Table1[[#This Row],[Upsell $ Per Non-Paying User]]*Table1[[#This Row],[Non-Paying Users]],0)</f>
        <v>20</v>
      </c>
      <c r="R1557" t="str" cm="1">
        <f t="array" ref="R1557">_xlfn.IFS(Table1[[#This Row],[Current Upsell $]]=0," ",Table1[[#This Row],[Current Upsell $]]&gt;=400,"High",Table1[[#This Row],[Current Upsell $]]&gt;=100,"Medium",Table1[[#This Row],[Current Upsell $]]&lt;100,"Low")</f>
        <v>Low</v>
      </c>
      <c r="S1557" t="str">
        <f>_xlfn.CONCAT(Table1[[#This Row],[Subscription Type]]," ",Table1[[#This Row],[Upsell Priorities ]], " ",TEXT(Table1[[#This Row],[Current Upsell $]],"$#,#"))</f>
        <v>Basic Low $20</v>
      </c>
      <c r="T1557">
        <f>COUNTIF(Table1[Sales Month],Table1[[#This Row],[Sales Month]])</f>
        <v>307</v>
      </c>
    </row>
    <row r="1558" spans="1:20" x14ac:dyDescent="0.2">
      <c r="A1558">
        <v>100160</v>
      </c>
      <c r="B1558" t="s">
        <v>3</v>
      </c>
      <c r="F1558">
        <v>0</v>
      </c>
      <c r="G1558">
        <v>2</v>
      </c>
      <c r="H1558" s="1">
        <v>44105</v>
      </c>
      <c r="I1558" s="1">
        <v>44378</v>
      </c>
      <c r="J1558">
        <v>9</v>
      </c>
      <c r="K1558">
        <v>0</v>
      </c>
      <c r="L1558" s="1">
        <v>44105</v>
      </c>
      <c r="M1558">
        <v>0</v>
      </c>
      <c r="N1558" s="8" cm="1">
        <f t="array" ref="N1558">_xlfn.SWITCH(Table1[[#This Row],[Subscription Type]],"Basic",10,"Premium",10,"Business",25,"Enterprise",27)</f>
        <v>10</v>
      </c>
      <c r="O1558" s="9">
        <f>IF(Table1[[#This Row],[Number of Users]]-Table1[[#This Row],[Licenses Bought]]&lt;0, 0, Table1[[#This Row],[Number of Users]]-Table1[[#This Row],[Licenses Bought]])</f>
        <v>2</v>
      </c>
      <c r="P1558" s="8">
        <f>Table1[[#This Row],[Upsell $ Per Non-Paying User]] * Table1[[#This Row],[Non-Paying Users]]</f>
        <v>20</v>
      </c>
      <c r="Q1558">
        <f>IF(Table1[[#This Row],[Sales Month]]=MAX(Table1[Sales Month]),Table1[[#This Row],[Upsell $ Per Non-Paying User]]*Table1[[#This Row],[Non-Paying Users]],0)</f>
        <v>0</v>
      </c>
      <c r="R1558" t="str" cm="1">
        <f t="array" ref="R1558">_xlfn.IFS(Table1[[#This Row],[Current Upsell $]]=0," ",Table1[[#This Row],[Current Upsell $]]&gt;=400,"High",Table1[[#This Row],[Current Upsell $]]&gt;=100,"Medium",Table1[[#This Row],[Current Upsell $]]&lt;100,"Low")</f>
        <v xml:space="preserve"> </v>
      </c>
      <c r="S1558" t="str">
        <f>_xlfn.CONCAT(Table1[[#This Row],[Subscription Type]]," ",Table1[[#This Row],[Upsell Priorities ]], " ",TEXT(Table1[[#This Row],[Current Upsell $]],"$#,#"))</f>
        <v>Basic   $</v>
      </c>
      <c r="T1558">
        <f>COUNTIF(Table1[Sales Month],Table1[[#This Row],[Sales Month]])</f>
        <v>147</v>
      </c>
    </row>
    <row r="1559" spans="1:20" x14ac:dyDescent="0.2">
      <c r="A1559">
        <v>100160</v>
      </c>
      <c r="B1559" t="s">
        <v>3</v>
      </c>
      <c r="F1559">
        <v>0</v>
      </c>
      <c r="G1559">
        <v>2</v>
      </c>
      <c r="H1559" s="1">
        <v>44105</v>
      </c>
      <c r="I1559" s="1">
        <v>44378</v>
      </c>
      <c r="J1559">
        <v>9</v>
      </c>
      <c r="K1559">
        <v>0</v>
      </c>
      <c r="L1559" s="1">
        <v>44136</v>
      </c>
      <c r="M1559">
        <v>0</v>
      </c>
      <c r="N1559" s="8" cm="1">
        <f t="array" ref="N1559">_xlfn.SWITCH(Table1[[#This Row],[Subscription Type]],"Basic",10,"Premium",10,"Business",25,"Enterprise",27)</f>
        <v>10</v>
      </c>
      <c r="O1559" s="9">
        <f>IF(Table1[[#This Row],[Number of Users]]-Table1[[#This Row],[Licenses Bought]]&lt;0, 0, Table1[[#This Row],[Number of Users]]-Table1[[#This Row],[Licenses Bought]])</f>
        <v>2</v>
      </c>
      <c r="P1559" s="8">
        <f>Table1[[#This Row],[Upsell $ Per Non-Paying User]] * Table1[[#This Row],[Non-Paying Users]]</f>
        <v>20</v>
      </c>
      <c r="Q1559">
        <f>IF(Table1[[#This Row],[Sales Month]]=MAX(Table1[Sales Month]),Table1[[#This Row],[Upsell $ Per Non-Paying User]]*Table1[[#This Row],[Non-Paying Users]],0)</f>
        <v>0</v>
      </c>
      <c r="R1559" t="str" cm="1">
        <f t="array" ref="R1559">_xlfn.IFS(Table1[[#This Row],[Current Upsell $]]=0," ",Table1[[#This Row],[Current Upsell $]]&gt;=400,"High",Table1[[#This Row],[Current Upsell $]]&gt;=100,"Medium",Table1[[#This Row],[Current Upsell $]]&lt;100,"Low")</f>
        <v xml:space="preserve"> </v>
      </c>
      <c r="S1559" t="str">
        <f>_xlfn.CONCAT(Table1[[#This Row],[Subscription Type]]," ",Table1[[#This Row],[Upsell Priorities ]], " ",TEXT(Table1[[#This Row],[Current Upsell $]],"$#,#"))</f>
        <v>Basic   $</v>
      </c>
      <c r="T1559">
        <f>COUNTIF(Table1[Sales Month],Table1[[#This Row],[Sales Month]])</f>
        <v>146</v>
      </c>
    </row>
    <row r="1560" spans="1:20" x14ac:dyDescent="0.2">
      <c r="A1560">
        <v>100160</v>
      </c>
      <c r="B1560" t="s">
        <v>3</v>
      </c>
      <c r="F1560">
        <v>0</v>
      </c>
      <c r="G1560">
        <v>2</v>
      </c>
      <c r="H1560" s="1">
        <v>44105</v>
      </c>
      <c r="I1560" s="1">
        <v>44378</v>
      </c>
      <c r="J1560">
        <v>9</v>
      </c>
      <c r="K1560">
        <v>0</v>
      </c>
      <c r="L1560" s="1">
        <v>44166</v>
      </c>
      <c r="M1560">
        <v>0</v>
      </c>
      <c r="N1560" s="8" cm="1">
        <f t="array" ref="N1560">_xlfn.SWITCH(Table1[[#This Row],[Subscription Type]],"Basic",10,"Premium",10,"Business",25,"Enterprise",27)</f>
        <v>10</v>
      </c>
      <c r="O1560" s="9">
        <f>IF(Table1[[#This Row],[Number of Users]]-Table1[[#This Row],[Licenses Bought]]&lt;0, 0, Table1[[#This Row],[Number of Users]]-Table1[[#This Row],[Licenses Bought]])</f>
        <v>2</v>
      </c>
      <c r="P1560" s="8">
        <f>Table1[[#This Row],[Upsell $ Per Non-Paying User]] * Table1[[#This Row],[Non-Paying Users]]</f>
        <v>20</v>
      </c>
      <c r="Q1560">
        <f>IF(Table1[[#This Row],[Sales Month]]=MAX(Table1[Sales Month]),Table1[[#This Row],[Upsell $ Per Non-Paying User]]*Table1[[#This Row],[Non-Paying Users]],0)</f>
        <v>0</v>
      </c>
      <c r="R1560" t="str" cm="1">
        <f t="array" ref="R1560">_xlfn.IFS(Table1[[#This Row],[Current Upsell $]]=0," ",Table1[[#This Row],[Current Upsell $]]&gt;=400,"High",Table1[[#This Row],[Current Upsell $]]&gt;=100,"Medium",Table1[[#This Row],[Current Upsell $]]&lt;100,"Low")</f>
        <v xml:space="preserve"> </v>
      </c>
      <c r="S1560" t="str">
        <f>_xlfn.CONCAT(Table1[[#This Row],[Subscription Type]]," ",Table1[[#This Row],[Upsell Priorities ]], " ",TEXT(Table1[[#This Row],[Current Upsell $]],"$#,#"))</f>
        <v>Basic   $</v>
      </c>
      <c r="T1560">
        <f>COUNTIF(Table1[Sales Month],Table1[[#This Row],[Sales Month]])</f>
        <v>153</v>
      </c>
    </row>
    <row r="1561" spans="1:20" x14ac:dyDescent="0.2">
      <c r="A1561">
        <v>100160</v>
      </c>
      <c r="B1561" t="s">
        <v>3</v>
      </c>
      <c r="F1561">
        <v>0</v>
      </c>
      <c r="G1561">
        <v>2</v>
      </c>
      <c r="H1561" s="1">
        <v>44105</v>
      </c>
      <c r="I1561" s="1">
        <v>44378</v>
      </c>
      <c r="J1561">
        <v>9</v>
      </c>
      <c r="K1561">
        <v>0</v>
      </c>
      <c r="L1561" s="1">
        <v>44197</v>
      </c>
      <c r="M1561">
        <v>0</v>
      </c>
      <c r="N1561" s="8" cm="1">
        <f t="array" ref="N1561">_xlfn.SWITCH(Table1[[#This Row],[Subscription Type]],"Basic",10,"Premium",10,"Business",25,"Enterprise",27)</f>
        <v>10</v>
      </c>
      <c r="O1561" s="9">
        <f>IF(Table1[[#This Row],[Number of Users]]-Table1[[#This Row],[Licenses Bought]]&lt;0, 0, Table1[[#This Row],[Number of Users]]-Table1[[#This Row],[Licenses Bought]])</f>
        <v>2</v>
      </c>
      <c r="P1561" s="8">
        <f>Table1[[#This Row],[Upsell $ Per Non-Paying User]] * Table1[[#This Row],[Non-Paying Users]]</f>
        <v>20</v>
      </c>
      <c r="Q1561">
        <f>IF(Table1[[#This Row],[Sales Month]]=MAX(Table1[Sales Month]),Table1[[#This Row],[Upsell $ Per Non-Paying User]]*Table1[[#This Row],[Non-Paying Users]],0)</f>
        <v>0</v>
      </c>
      <c r="R1561" t="str" cm="1">
        <f t="array" ref="R1561">_xlfn.IFS(Table1[[#This Row],[Current Upsell $]]=0," ",Table1[[#This Row],[Current Upsell $]]&gt;=400,"High",Table1[[#This Row],[Current Upsell $]]&gt;=100,"Medium",Table1[[#This Row],[Current Upsell $]]&lt;100,"Low")</f>
        <v xml:space="preserve"> </v>
      </c>
      <c r="S1561" t="str">
        <f>_xlfn.CONCAT(Table1[[#This Row],[Subscription Type]]," ",Table1[[#This Row],[Upsell Priorities ]], " ",TEXT(Table1[[#This Row],[Current Upsell $]],"$#,#"))</f>
        <v>Basic   $</v>
      </c>
      <c r="T1561">
        <f>COUNTIF(Table1[Sales Month],Table1[[#This Row],[Sales Month]])</f>
        <v>158</v>
      </c>
    </row>
    <row r="1562" spans="1:20" x14ac:dyDescent="0.2">
      <c r="A1562">
        <v>100160</v>
      </c>
      <c r="B1562" t="s">
        <v>3</v>
      </c>
      <c r="F1562">
        <v>0</v>
      </c>
      <c r="G1562">
        <v>1</v>
      </c>
      <c r="H1562" s="1">
        <v>44105</v>
      </c>
      <c r="I1562" s="1">
        <v>44378</v>
      </c>
      <c r="J1562">
        <v>9</v>
      </c>
      <c r="K1562">
        <v>0</v>
      </c>
      <c r="L1562" s="1">
        <v>44228</v>
      </c>
      <c r="M1562">
        <v>0</v>
      </c>
      <c r="N1562" s="8" cm="1">
        <f t="array" ref="N1562">_xlfn.SWITCH(Table1[[#This Row],[Subscription Type]],"Basic",10,"Premium",10,"Business",25,"Enterprise",27)</f>
        <v>10</v>
      </c>
      <c r="O1562" s="9">
        <f>IF(Table1[[#This Row],[Number of Users]]-Table1[[#This Row],[Licenses Bought]]&lt;0, 0, Table1[[#This Row],[Number of Users]]-Table1[[#This Row],[Licenses Bought]])</f>
        <v>1</v>
      </c>
      <c r="P1562" s="8">
        <f>Table1[[#This Row],[Upsell $ Per Non-Paying User]] * Table1[[#This Row],[Non-Paying Users]]</f>
        <v>10</v>
      </c>
      <c r="Q1562">
        <f>IF(Table1[[#This Row],[Sales Month]]=MAX(Table1[Sales Month]),Table1[[#This Row],[Upsell $ Per Non-Paying User]]*Table1[[#This Row],[Non-Paying Users]],0)</f>
        <v>0</v>
      </c>
      <c r="R1562" t="str" cm="1">
        <f t="array" ref="R1562">_xlfn.IFS(Table1[[#This Row],[Current Upsell $]]=0," ",Table1[[#This Row],[Current Upsell $]]&gt;=400,"High",Table1[[#This Row],[Current Upsell $]]&gt;=100,"Medium",Table1[[#This Row],[Current Upsell $]]&lt;100,"Low")</f>
        <v xml:space="preserve"> </v>
      </c>
      <c r="S1562" t="str">
        <f>_xlfn.CONCAT(Table1[[#This Row],[Subscription Type]]," ",Table1[[#This Row],[Upsell Priorities ]], " ",TEXT(Table1[[#This Row],[Current Upsell $]],"$#,#"))</f>
        <v>Basic   $</v>
      </c>
      <c r="T1562">
        <f>COUNTIF(Table1[Sales Month],Table1[[#This Row],[Sales Month]])</f>
        <v>175</v>
      </c>
    </row>
    <row r="1563" spans="1:20" x14ac:dyDescent="0.2">
      <c r="A1563">
        <v>100160</v>
      </c>
      <c r="B1563" t="s">
        <v>3</v>
      </c>
      <c r="F1563">
        <v>0</v>
      </c>
      <c r="G1563">
        <v>2</v>
      </c>
      <c r="H1563" s="1">
        <v>44105</v>
      </c>
      <c r="I1563" s="1">
        <v>44378</v>
      </c>
      <c r="J1563">
        <v>9</v>
      </c>
      <c r="K1563">
        <v>0</v>
      </c>
      <c r="L1563" s="1">
        <v>44256</v>
      </c>
      <c r="M1563">
        <v>0</v>
      </c>
      <c r="N1563" s="8" cm="1">
        <f t="array" ref="N1563">_xlfn.SWITCH(Table1[[#This Row],[Subscription Type]],"Basic",10,"Premium",10,"Business",25,"Enterprise",27)</f>
        <v>10</v>
      </c>
      <c r="O1563" s="9">
        <f>IF(Table1[[#This Row],[Number of Users]]-Table1[[#This Row],[Licenses Bought]]&lt;0, 0, Table1[[#This Row],[Number of Users]]-Table1[[#This Row],[Licenses Bought]])</f>
        <v>2</v>
      </c>
      <c r="P1563" s="8">
        <f>Table1[[#This Row],[Upsell $ Per Non-Paying User]] * Table1[[#This Row],[Non-Paying Users]]</f>
        <v>20</v>
      </c>
      <c r="Q1563">
        <f>IF(Table1[[#This Row],[Sales Month]]=MAX(Table1[Sales Month]),Table1[[#This Row],[Upsell $ Per Non-Paying User]]*Table1[[#This Row],[Non-Paying Users]],0)</f>
        <v>0</v>
      </c>
      <c r="R1563" t="str" cm="1">
        <f t="array" ref="R1563">_xlfn.IFS(Table1[[#This Row],[Current Upsell $]]=0," ",Table1[[#This Row],[Current Upsell $]]&gt;=400,"High",Table1[[#This Row],[Current Upsell $]]&gt;=100,"Medium",Table1[[#This Row],[Current Upsell $]]&lt;100,"Low")</f>
        <v xml:space="preserve"> </v>
      </c>
      <c r="S1563" t="str">
        <f>_xlfn.CONCAT(Table1[[#This Row],[Subscription Type]]," ",Table1[[#This Row],[Upsell Priorities ]], " ",TEXT(Table1[[#This Row],[Current Upsell $]],"$#,#"))</f>
        <v>Basic   $</v>
      </c>
      <c r="T1563">
        <f>COUNTIF(Table1[Sales Month],Table1[[#This Row],[Sales Month]])</f>
        <v>194</v>
      </c>
    </row>
    <row r="1564" spans="1:20" x14ac:dyDescent="0.2">
      <c r="A1564">
        <v>100160</v>
      </c>
      <c r="B1564" t="s">
        <v>3</v>
      </c>
      <c r="F1564">
        <v>0</v>
      </c>
      <c r="G1564">
        <v>2</v>
      </c>
      <c r="H1564" s="1">
        <v>44105</v>
      </c>
      <c r="I1564" s="1">
        <v>44378</v>
      </c>
      <c r="J1564">
        <v>9</v>
      </c>
      <c r="K1564">
        <v>0</v>
      </c>
      <c r="L1564" s="1">
        <v>44287</v>
      </c>
      <c r="M1564">
        <v>0</v>
      </c>
      <c r="N1564" s="8" cm="1">
        <f t="array" ref="N1564">_xlfn.SWITCH(Table1[[#This Row],[Subscription Type]],"Basic",10,"Premium",10,"Business",25,"Enterprise",27)</f>
        <v>10</v>
      </c>
      <c r="O1564" s="9">
        <f>IF(Table1[[#This Row],[Number of Users]]-Table1[[#This Row],[Licenses Bought]]&lt;0, 0, Table1[[#This Row],[Number of Users]]-Table1[[#This Row],[Licenses Bought]])</f>
        <v>2</v>
      </c>
      <c r="P1564" s="8">
        <f>Table1[[#This Row],[Upsell $ Per Non-Paying User]] * Table1[[#This Row],[Non-Paying Users]]</f>
        <v>20</v>
      </c>
      <c r="Q1564">
        <f>IF(Table1[[#This Row],[Sales Month]]=MAX(Table1[Sales Month]),Table1[[#This Row],[Upsell $ Per Non-Paying User]]*Table1[[#This Row],[Non-Paying Users]],0)</f>
        <v>0</v>
      </c>
      <c r="R1564" t="str" cm="1">
        <f t="array" ref="R1564">_xlfn.IFS(Table1[[#This Row],[Current Upsell $]]=0," ",Table1[[#This Row],[Current Upsell $]]&gt;=400,"High",Table1[[#This Row],[Current Upsell $]]&gt;=100,"Medium",Table1[[#This Row],[Current Upsell $]]&lt;100,"Low")</f>
        <v xml:space="preserve"> </v>
      </c>
      <c r="S1564" t="str">
        <f>_xlfn.CONCAT(Table1[[#This Row],[Subscription Type]]," ",Table1[[#This Row],[Upsell Priorities ]], " ",TEXT(Table1[[#This Row],[Current Upsell $]],"$#,#"))</f>
        <v>Basic   $</v>
      </c>
      <c r="T1564">
        <f>COUNTIF(Table1[Sales Month],Table1[[#This Row],[Sales Month]])</f>
        <v>208</v>
      </c>
    </row>
    <row r="1565" spans="1:20" x14ac:dyDescent="0.2">
      <c r="A1565">
        <v>100160</v>
      </c>
      <c r="B1565" t="s">
        <v>3</v>
      </c>
      <c r="F1565">
        <v>0</v>
      </c>
      <c r="G1565">
        <v>1</v>
      </c>
      <c r="H1565" s="1">
        <v>44105</v>
      </c>
      <c r="I1565" s="1">
        <v>44378</v>
      </c>
      <c r="J1565">
        <v>9</v>
      </c>
      <c r="K1565">
        <v>0</v>
      </c>
      <c r="L1565" s="1">
        <v>44317</v>
      </c>
      <c r="M1565">
        <v>0</v>
      </c>
      <c r="N1565" s="8" cm="1">
        <f t="array" ref="N1565">_xlfn.SWITCH(Table1[[#This Row],[Subscription Type]],"Basic",10,"Premium",10,"Business",25,"Enterprise",27)</f>
        <v>10</v>
      </c>
      <c r="O1565" s="9">
        <f>IF(Table1[[#This Row],[Number of Users]]-Table1[[#This Row],[Licenses Bought]]&lt;0, 0, Table1[[#This Row],[Number of Users]]-Table1[[#This Row],[Licenses Bought]])</f>
        <v>1</v>
      </c>
      <c r="P1565" s="8">
        <f>Table1[[#This Row],[Upsell $ Per Non-Paying User]] * Table1[[#This Row],[Non-Paying Users]]</f>
        <v>10</v>
      </c>
      <c r="Q1565">
        <f>IF(Table1[[#This Row],[Sales Month]]=MAX(Table1[Sales Month]),Table1[[#This Row],[Upsell $ Per Non-Paying User]]*Table1[[#This Row],[Non-Paying Users]],0)</f>
        <v>0</v>
      </c>
      <c r="R1565" t="str" cm="1">
        <f t="array" ref="R1565">_xlfn.IFS(Table1[[#This Row],[Current Upsell $]]=0," ",Table1[[#This Row],[Current Upsell $]]&gt;=400,"High",Table1[[#This Row],[Current Upsell $]]&gt;=100,"Medium",Table1[[#This Row],[Current Upsell $]]&lt;100,"Low")</f>
        <v xml:space="preserve"> </v>
      </c>
      <c r="S1565" t="str">
        <f>_xlfn.CONCAT(Table1[[#This Row],[Subscription Type]]," ",Table1[[#This Row],[Upsell Priorities ]], " ",TEXT(Table1[[#This Row],[Current Upsell $]],"$#,#"))</f>
        <v>Basic   $</v>
      </c>
      <c r="T1565">
        <f>COUNTIF(Table1[Sales Month],Table1[[#This Row],[Sales Month]])</f>
        <v>249</v>
      </c>
    </row>
    <row r="1566" spans="1:20" x14ac:dyDescent="0.2">
      <c r="A1566">
        <v>100160</v>
      </c>
      <c r="B1566" t="s">
        <v>3</v>
      </c>
      <c r="F1566">
        <v>0</v>
      </c>
      <c r="G1566">
        <v>2</v>
      </c>
      <c r="H1566" s="1">
        <v>44105</v>
      </c>
      <c r="I1566" s="1">
        <v>44378</v>
      </c>
      <c r="J1566">
        <v>9</v>
      </c>
      <c r="K1566">
        <v>0</v>
      </c>
      <c r="L1566" s="1">
        <v>44348</v>
      </c>
      <c r="M1566">
        <v>0</v>
      </c>
      <c r="N1566" s="8" cm="1">
        <f t="array" ref="N1566">_xlfn.SWITCH(Table1[[#This Row],[Subscription Type]],"Basic",10,"Premium",10,"Business",25,"Enterprise",27)</f>
        <v>10</v>
      </c>
      <c r="O1566" s="9">
        <f>IF(Table1[[#This Row],[Number of Users]]-Table1[[#This Row],[Licenses Bought]]&lt;0, 0, Table1[[#This Row],[Number of Users]]-Table1[[#This Row],[Licenses Bought]])</f>
        <v>2</v>
      </c>
      <c r="P1566" s="8">
        <f>Table1[[#This Row],[Upsell $ Per Non-Paying User]] * Table1[[#This Row],[Non-Paying Users]]</f>
        <v>20</v>
      </c>
      <c r="Q1566">
        <f>IF(Table1[[#This Row],[Sales Month]]=MAX(Table1[Sales Month]),Table1[[#This Row],[Upsell $ Per Non-Paying User]]*Table1[[#This Row],[Non-Paying Users]],0)</f>
        <v>20</v>
      </c>
      <c r="R1566" t="str" cm="1">
        <f t="array" ref="R1566">_xlfn.IFS(Table1[[#This Row],[Current Upsell $]]=0," ",Table1[[#This Row],[Current Upsell $]]&gt;=400,"High",Table1[[#This Row],[Current Upsell $]]&gt;=100,"Medium",Table1[[#This Row],[Current Upsell $]]&lt;100,"Low")</f>
        <v>Low</v>
      </c>
      <c r="S1566" t="str">
        <f>_xlfn.CONCAT(Table1[[#This Row],[Subscription Type]]," ",Table1[[#This Row],[Upsell Priorities ]], " ",TEXT(Table1[[#This Row],[Current Upsell $]],"$#,#"))</f>
        <v>Basic Low $20</v>
      </c>
      <c r="T1566">
        <f>COUNTIF(Table1[Sales Month],Table1[[#This Row],[Sales Month]])</f>
        <v>307</v>
      </c>
    </row>
    <row r="1567" spans="1:20" x14ac:dyDescent="0.2">
      <c r="A1567">
        <v>100161</v>
      </c>
      <c r="B1567" t="s">
        <v>3</v>
      </c>
      <c r="F1567">
        <v>0</v>
      </c>
      <c r="G1567">
        <v>2</v>
      </c>
      <c r="H1567" s="1">
        <v>44105</v>
      </c>
      <c r="I1567" s="1">
        <v>44348</v>
      </c>
      <c r="J1567">
        <v>8</v>
      </c>
      <c r="K1567">
        <v>0</v>
      </c>
      <c r="L1567" s="1">
        <v>44105</v>
      </c>
      <c r="M1567">
        <v>0</v>
      </c>
      <c r="N1567" s="8" cm="1">
        <f t="array" ref="N1567">_xlfn.SWITCH(Table1[[#This Row],[Subscription Type]],"Basic",10,"Premium",10,"Business",25,"Enterprise",27)</f>
        <v>10</v>
      </c>
      <c r="O1567" s="9">
        <f>IF(Table1[[#This Row],[Number of Users]]-Table1[[#This Row],[Licenses Bought]]&lt;0, 0, Table1[[#This Row],[Number of Users]]-Table1[[#This Row],[Licenses Bought]])</f>
        <v>2</v>
      </c>
      <c r="P1567" s="8">
        <f>Table1[[#This Row],[Upsell $ Per Non-Paying User]] * Table1[[#This Row],[Non-Paying Users]]</f>
        <v>20</v>
      </c>
      <c r="Q1567">
        <f>IF(Table1[[#This Row],[Sales Month]]=MAX(Table1[Sales Month]),Table1[[#This Row],[Upsell $ Per Non-Paying User]]*Table1[[#This Row],[Non-Paying Users]],0)</f>
        <v>0</v>
      </c>
      <c r="R1567" t="str" cm="1">
        <f t="array" ref="R1567">_xlfn.IFS(Table1[[#This Row],[Current Upsell $]]=0," ",Table1[[#This Row],[Current Upsell $]]&gt;=400,"High",Table1[[#This Row],[Current Upsell $]]&gt;=100,"Medium",Table1[[#This Row],[Current Upsell $]]&lt;100,"Low")</f>
        <v xml:space="preserve"> </v>
      </c>
      <c r="S1567" t="str">
        <f>_xlfn.CONCAT(Table1[[#This Row],[Subscription Type]]," ",Table1[[#This Row],[Upsell Priorities ]], " ",TEXT(Table1[[#This Row],[Current Upsell $]],"$#,#"))</f>
        <v>Basic   $</v>
      </c>
      <c r="T1567">
        <f>COUNTIF(Table1[Sales Month],Table1[[#This Row],[Sales Month]])</f>
        <v>147</v>
      </c>
    </row>
    <row r="1568" spans="1:20" x14ac:dyDescent="0.2">
      <c r="A1568">
        <v>100161</v>
      </c>
      <c r="B1568" t="s">
        <v>3</v>
      </c>
      <c r="F1568">
        <v>0</v>
      </c>
      <c r="G1568">
        <v>2</v>
      </c>
      <c r="H1568" s="1">
        <v>44105</v>
      </c>
      <c r="I1568" s="1">
        <v>44348</v>
      </c>
      <c r="J1568">
        <v>8</v>
      </c>
      <c r="K1568">
        <v>0</v>
      </c>
      <c r="L1568" s="1">
        <v>44136</v>
      </c>
      <c r="M1568">
        <v>0</v>
      </c>
      <c r="N1568" s="8" cm="1">
        <f t="array" ref="N1568">_xlfn.SWITCH(Table1[[#This Row],[Subscription Type]],"Basic",10,"Premium",10,"Business",25,"Enterprise",27)</f>
        <v>10</v>
      </c>
      <c r="O1568" s="9">
        <f>IF(Table1[[#This Row],[Number of Users]]-Table1[[#This Row],[Licenses Bought]]&lt;0, 0, Table1[[#This Row],[Number of Users]]-Table1[[#This Row],[Licenses Bought]])</f>
        <v>2</v>
      </c>
      <c r="P1568" s="8">
        <f>Table1[[#This Row],[Upsell $ Per Non-Paying User]] * Table1[[#This Row],[Non-Paying Users]]</f>
        <v>20</v>
      </c>
      <c r="Q1568">
        <f>IF(Table1[[#This Row],[Sales Month]]=MAX(Table1[Sales Month]),Table1[[#This Row],[Upsell $ Per Non-Paying User]]*Table1[[#This Row],[Non-Paying Users]],0)</f>
        <v>0</v>
      </c>
      <c r="R1568" t="str" cm="1">
        <f t="array" ref="R1568">_xlfn.IFS(Table1[[#This Row],[Current Upsell $]]=0," ",Table1[[#This Row],[Current Upsell $]]&gt;=400,"High",Table1[[#This Row],[Current Upsell $]]&gt;=100,"Medium",Table1[[#This Row],[Current Upsell $]]&lt;100,"Low")</f>
        <v xml:space="preserve"> </v>
      </c>
      <c r="S1568" t="str">
        <f>_xlfn.CONCAT(Table1[[#This Row],[Subscription Type]]," ",Table1[[#This Row],[Upsell Priorities ]], " ",TEXT(Table1[[#This Row],[Current Upsell $]],"$#,#"))</f>
        <v>Basic   $</v>
      </c>
      <c r="T1568">
        <f>COUNTIF(Table1[Sales Month],Table1[[#This Row],[Sales Month]])</f>
        <v>146</v>
      </c>
    </row>
    <row r="1569" spans="1:20" x14ac:dyDescent="0.2">
      <c r="A1569">
        <v>100161</v>
      </c>
      <c r="B1569" t="s">
        <v>3</v>
      </c>
      <c r="F1569">
        <v>0</v>
      </c>
      <c r="G1569">
        <v>2</v>
      </c>
      <c r="H1569" s="1">
        <v>44105</v>
      </c>
      <c r="I1569" s="1">
        <v>44348</v>
      </c>
      <c r="J1569">
        <v>8</v>
      </c>
      <c r="K1569">
        <v>0</v>
      </c>
      <c r="L1569" s="1">
        <v>44166</v>
      </c>
      <c r="M1569">
        <v>0</v>
      </c>
      <c r="N1569" s="8" cm="1">
        <f t="array" ref="N1569">_xlfn.SWITCH(Table1[[#This Row],[Subscription Type]],"Basic",10,"Premium",10,"Business",25,"Enterprise",27)</f>
        <v>10</v>
      </c>
      <c r="O1569" s="9">
        <f>IF(Table1[[#This Row],[Number of Users]]-Table1[[#This Row],[Licenses Bought]]&lt;0, 0, Table1[[#This Row],[Number of Users]]-Table1[[#This Row],[Licenses Bought]])</f>
        <v>2</v>
      </c>
      <c r="P1569" s="8">
        <f>Table1[[#This Row],[Upsell $ Per Non-Paying User]] * Table1[[#This Row],[Non-Paying Users]]</f>
        <v>20</v>
      </c>
      <c r="Q1569">
        <f>IF(Table1[[#This Row],[Sales Month]]=MAX(Table1[Sales Month]),Table1[[#This Row],[Upsell $ Per Non-Paying User]]*Table1[[#This Row],[Non-Paying Users]],0)</f>
        <v>0</v>
      </c>
      <c r="R1569" t="str" cm="1">
        <f t="array" ref="R1569">_xlfn.IFS(Table1[[#This Row],[Current Upsell $]]=0," ",Table1[[#This Row],[Current Upsell $]]&gt;=400,"High",Table1[[#This Row],[Current Upsell $]]&gt;=100,"Medium",Table1[[#This Row],[Current Upsell $]]&lt;100,"Low")</f>
        <v xml:space="preserve"> </v>
      </c>
      <c r="S1569" t="str">
        <f>_xlfn.CONCAT(Table1[[#This Row],[Subscription Type]]," ",Table1[[#This Row],[Upsell Priorities ]], " ",TEXT(Table1[[#This Row],[Current Upsell $]],"$#,#"))</f>
        <v>Basic   $</v>
      </c>
      <c r="T1569">
        <f>COUNTIF(Table1[Sales Month],Table1[[#This Row],[Sales Month]])</f>
        <v>153</v>
      </c>
    </row>
    <row r="1570" spans="1:20" x14ac:dyDescent="0.2">
      <c r="A1570">
        <v>100161</v>
      </c>
      <c r="B1570" t="s">
        <v>3</v>
      </c>
      <c r="F1570">
        <v>0</v>
      </c>
      <c r="G1570">
        <v>2</v>
      </c>
      <c r="H1570" s="1">
        <v>44105</v>
      </c>
      <c r="I1570" s="1">
        <v>44348</v>
      </c>
      <c r="J1570">
        <v>8</v>
      </c>
      <c r="K1570">
        <v>0</v>
      </c>
      <c r="L1570" s="1">
        <v>44197</v>
      </c>
      <c r="M1570">
        <v>0</v>
      </c>
      <c r="N1570" s="8" cm="1">
        <f t="array" ref="N1570">_xlfn.SWITCH(Table1[[#This Row],[Subscription Type]],"Basic",10,"Premium",10,"Business",25,"Enterprise",27)</f>
        <v>10</v>
      </c>
      <c r="O1570" s="9">
        <f>IF(Table1[[#This Row],[Number of Users]]-Table1[[#This Row],[Licenses Bought]]&lt;0, 0, Table1[[#This Row],[Number of Users]]-Table1[[#This Row],[Licenses Bought]])</f>
        <v>2</v>
      </c>
      <c r="P1570" s="8">
        <f>Table1[[#This Row],[Upsell $ Per Non-Paying User]] * Table1[[#This Row],[Non-Paying Users]]</f>
        <v>20</v>
      </c>
      <c r="Q1570">
        <f>IF(Table1[[#This Row],[Sales Month]]=MAX(Table1[Sales Month]),Table1[[#This Row],[Upsell $ Per Non-Paying User]]*Table1[[#This Row],[Non-Paying Users]],0)</f>
        <v>0</v>
      </c>
      <c r="R1570" t="str" cm="1">
        <f t="array" ref="R1570">_xlfn.IFS(Table1[[#This Row],[Current Upsell $]]=0," ",Table1[[#This Row],[Current Upsell $]]&gt;=400,"High",Table1[[#This Row],[Current Upsell $]]&gt;=100,"Medium",Table1[[#This Row],[Current Upsell $]]&lt;100,"Low")</f>
        <v xml:space="preserve"> </v>
      </c>
      <c r="S1570" t="str">
        <f>_xlfn.CONCAT(Table1[[#This Row],[Subscription Type]]," ",Table1[[#This Row],[Upsell Priorities ]], " ",TEXT(Table1[[#This Row],[Current Upsell $]],"$#,#"))</f>
        <v>Basic   $</v>
      </c>
      <c r="T1570">
        <f>COUNTIF(Table1[Sales Month],Table1[[#This Row],[Sales Month]])</f>
        <v>158</v>
      </c>
    </row>
    <row r="1571" spans="1:20" x14ac:dyDescent="0.2">
      <c r="A1571">
        <v>100161</v>
      </c>
      <c r="B1571" t="s">
        <v>3</v>
      </c>
      <c r="F1571">
        <v>0</v>
      </c>
      <c r="G1571">
        <v>2</v>
      </c>
      <c r="H1571" s="1">
        <v>44105</v>
      </c>
      <c r="I1571" s="1">
        <v>44348</v>
      </c>
      <c r="J1571">
        <v>8</v>
      </c>
      <c r="K1571">
        <v>0</v>
      </c>
      <c r="L1571" s="1">
        <v>44228</v>
      </c>
      <c r="M1571">
        <v>0</v>
      </c>
      <c r="N1571" s="8" cm="1">
        <f t="array" ref="N1571">_xlfn.SWITCH(Table1[[#This Row],[Subscription Type]],"Basic",10,"Premium",10,"Business",25,"Enterprise",27)</f>
        <v>10</v>
      </c>
      <c r="O1571" s="9">
        <f>IF(Table1[[#This Row],[Number of Users]]-Table1[[#This Row],[Licenses Bought]]&lt;0, 0, Table1[[#This Row],[Number of Users]]-Table1[[#This Row],[Licenses Bought]])</f>
        <v>2</v>
      </c>
      <c r="P1571" s="8">
        <f>Table1[[#This Row],[Upsell $ Per Non-Paying User]] * Table1[[#This Row],[Non-Paying Users]]</f>
        <v>20</v>
      </c>
      <c r="Q1571">
        <f>IF(Table1[[#This Row],[Sales Month]]=MAX(Table1[Sales Month]),Table1[[#This Row],[Upsell $ Per Non-Paying User]]*Table1[[#This Row],[Non-Paying Users]],0)</f>
        <v>0</v>
      </c>
      <c r="R1571" t="str" cm="1">
        <f t="array" ref="R1571">_xlfn.IFS(Table1[[#This Row],[Current Upsell $]]=0," ",Table1[[#This Row],[Current Upsell $]]&gt;=400,"High",Table1[[#This Row],[Current Upsell $]]&gt;=100,"Medium",Table1[[#This Row],[Current Upsell $]]&lt;100,"Low")</f>
        <v xml:space="preserve"> </v>
      </c>
      <c r="S1571" t="str">
        <f>_xlfn.CONCAT(Table1[[#This Row],[Subscription Type]]," ",Table1[[#This Row],[Upsell Priorities ]], " ",TEXT(Table1[[#This Row],[Current Upsell $]],"$#,#"))</f>
        <v>Basic   $</v>
      </c>
      <c r="T1571">
        <f>COUNTIF(Table1[Sales Month],Table1[[#This Row],[Sales Month]])</f>
        <v>175</v>
      </c>
    </row>
    <row r="1572" spans="1:20" x14ac:dyDescent="0.2">
      <c r="A1572">
        <v>100161</v>
      </c>
      <c r="B1572" t="s">
        <v>3</v>
      </c>
      <c r="F1572">
        <v>0</v>
      </c>
      <c r="G1572">
        <v>2</v>
      </c>
      <c r="H1572" s="1">
        <v>44105</v>
      </c>
      <c r="I1572" s="1">
        <v>44348</v>
      </c>
      <c r="J1572">
        <v>8</v>
      </c>
      <c r="K1572">
        <v>0</v>
      </c>
      <c r="L1572" s="1">
        <v>44256</v>
      </c>
      <c r="M1572">
        <v>0</v>
      </c>
      <c r="N1572" s="8" cm="1">
        <f t="array" ref="N1572">_xlfn.SWITCH(Table1[[#This Row],[Subscription Type]],"Basic",10,"Premium",10,"Business",25,"Enterprise",27)</f>
        <v>10</v>
      </c>
      <c r="O1572" s="9">
        <f>IF(Table1[[#This Row],[Number of Users]]-Table1[[#This Row],[Licenses Bought]]&lt;0, 0, Table1[[#This Row],[Number of Users]]-Table1[[#This Row],[Licenses Bought]])</f>
        <v>2</v>
      </c>
      <c r="P1572" s="8">
        <f>Table1[[#This Row],[Upsell $ Per Non-Paying User]] * Table1[[#This Row],[Non-Paying Users]]</f>
        <v>20</v>
      </c>
      <c r="Q1572">
        <f>IF(Table1[[#This Row],[Sales Month]]=MAX(Table1[Sales Month]),Table1[[#This Row],[Upsell $ Per Non-Paying User]]*Table1[[#This Row],[Non-Paying Users]],0)</f>
        <v>0</v>
      </c>
      <c r="R1572" t="str" cm="1">
        <f t="array" ref="R1572">_xlfn.IFS(Table1[[#This Row],[Current Upsell $]]=0," ",Table1[[#This Row],[Current Upsell $]]&gt;=400,"High",Table1[[#This Row],[Current Upsell $]]&gt;=100,"Medium",Table1[[#This Row],[Current Upsell $]]&lt;100,"Low")</f>
        <v xml:space="preserve"> </v>
      </c>
      <c r="S1572" t="str">
        <f>_xlfn.CONCAT(Table1[[#This Row],[Subscription Type]]," ",Table1[[#This Row],[Upsell Priorities ]], " ",TEXT(Table1[[#This Row],[Current Upsell $]],"$#,#"))</f>
        <v>Basic   $</v>
      </c>
      <c r="T1572">
        <f>COUNTIF(Table1[Sales Month],Table1[[#This Row],[Sales Month]])</f>
        <v>194</v>
      </c>
    </row>
    <row r="1573" spans="1:20" x14ac:dyDescent="0.2">
      <c r="A1573">
        <v>100161</v>
      </c>
      <c r="B1573" t="s">
        <v>3</v>
      </c>
      <c r="F1573">
        <v>0</v>
      </c>
      <c r="G1573">
        <v>2</v>
      </c>
      <c r="H1573" s="1">
        <v>44105</v>
      </c>
      <c r="I1573" s="1">
        <v>44348</v>
      </c>
      <c r="J1573">
        <v>8</v>
      </c>
      <c r="K1573">
        <v>0</v>
      </c>
      <c r="L1573" s="1">
        <v>44287</v>
      </c>
      <c r="M1573">
        <v>0</v>
      </c>
      <c r="N1573" s="8" cm="1">
        <f t="array" ref="N1573">_xlfn.SWITCH(Table1[[#This Row],[Subscription Type]],"Basic",10,"Premium",10,"Business",25,"Enterprise",27)</f>
        <v>10</v>
      </c>
      <c r="O1573" s="9">
        <f>IF(Table1[[#This Row],[Number of Users]]-Table1[[#This Row],[Licenses Bought]]&lt;0, 0, Table1[[#This Row],[Number of Users]]-Table1[[#This Row],[Licenses Bought]])</f>
        <v>2</v>
      </c>
      <c r="P1573" s="8">
        <f>Table1[[#This Row],[Upsell $ Per Non-Paying User]] * Table1[[#This Row],[Non-Paying Users]]</f>
        <v>20</v>
      </c>
      <c r="Q1573">
        <f>IF(Table1[[#This Row],[Sales Month]]=MAX(Table1[Sales Month]),Table1[[#This Row],[Upsell $ Per Non-Paying User]]*Table1[[#This Row],[Non-Paying Users]],0)</f>
        <v>0</v>
      </c>
      <c r="R1573" t="str" cm="1">
        <f t="array" ref="R1573">_xlfn.IFS(Table1[[#This Row],[Current Upsell $]]=0," ",Table1[[#This Row],[Current Upsell $]]&gt;=400,"High",Table1[[#This Row],[Current Upsell $]]&gt;=100,"Medium",Table1[[#This Row],[Current Upsell $]]&lt;100,"Low")</f>
        <v xml:space="preserve"> </v>
      </c>
      <c r="S1573" t="str">
        <f>_xlfn.CONCAT(Table1[[#This Row],[Subscription Type]]," ",Table1[[#This Row],[Upsell Priorities ]], " ",TEXT(Table1[[#This Row],[Current Upsell $]],"$#,#"))</f>
        <v>Basic   $</v>
      </c>
      <c r="T1573">
        <f>COUNTIF(Table1[Sales Month],Table1[[#This Row],[Sales Month]])</f>
        <v>208</v>
      </c>
    </row>
    <row r="1574" spans="1:20" x14ac:dyDescent="0.2">
      <c r="A1574">
        <v>100161</v>
      </c>
      <c r="B1574" t="s">
        <v>3</v>
      </c>
      <c r="F1574">
        <v>0</v>
      </c>
      <c r="G1574">
        <v>2</v>
      </c>
      <c r="H1574" s="1">
        <v>44105</v>
      </c>
      <c r="I1574" s="1">
        <v>44348</v>
      </c>
      <c r="J1574">
        <v>8</v>
      </c>
      <c r="K1574">
        <v>0</v>
      </c>
      <c r="L1574" s="1">
        <v>44317</v>
      </c>
      <c r="M1574">
        <v>0</v>
      </c>
      <c r="N1574" s="8" cm="1">
        <f t="array" ref="N1574">_xlfn.SWITCH(Table1[[#This Row],[Subscription Type]],"Basic",10,"Premium",10,"Business",25,"Enterprise",27)</f>
        <v>10</v>
      </c>
      <c r="O1574" s="9">
        <f>IF(Table1[[#This Row],[Number of Users]]-Table1[[#This Row],[Licenses Bought]]&lt;0, 0, Table1[[#This Row],[Number of Users]]-Table1[[#This Row],[Licenses Bought]])</f>
        <v>2</v>
      </c>
      <c r="P1574" s="8">
        <f>Table1[[#This Row],[Upsell $ Per Non-Paying User]] * Table1[[#This Row],[Non-Paying Users]]</f>
        <v>20</v>
      </c>
      <c r="Q1574">
        <f>IF(Table1[[#This Row],[Sales Month]]=MAX(Table1[Sales Month]),Table1[[#This Row],[Upsell $ Per Non-Paying User]]*Table1[[#This Row],[Non-Paying Users]],0)</f>
        <v>0</v>
      </c>
      <c r="R1574" t="str" cm="1">
        <f t="array" ref="R1574">_xlfn.IFS(Table1[[#This Row],[Current Upsell $]]=0," ",Table1[[#This Row],[Current Upsell $]]&gt;=400,"High",Table1[[#This Row],[Current Upsell $]]&gt;=100,"Medium",Table1[[#This Row],[Current Upsell $]]&lt;100,"Low")</f>
        <v xml:space="preserve"> </v>
      </c>
      <c r="S1574" t="str">
        <f>_xlfn.CONCAT(Table1[[#This Row],[Subscription Type]]," ",Table1[[#This Row],[Upsell Priorities ]], " ",TEXT(Table1[[#This Row],[Current Upsell $]],"$#,#"))</f>
        <v>Basic   $</v>
      </c>
      <c r="T1574">
        <f>COUNTIF(Table1[Sales Month],Table1[[#This Row],[Sales Month]])</f>
        <v>249</v>
      </c>
    </row>
    <row r="1575" spans="1:20" x14ac:dyDescent="0.2">
      <c r="A1575">
        <v>100161</v>
      </c>
      <c r="B1575" t="s">
        <v>3</v>
      </c>
      <c r="F1575">
        <v>0</v>
      </c>
      <c r="G1575">
        <v>2</v>
      </c>
      <c r="H1575" s="1">
        <v>44105</v>
      </c>
      <c r="I1575" s="1">
        <v>44348</v>
      </c>
      <c r="J1575">
        <v>8</v>
      </c>
      <c r="K1575">
        <v>0</v>
      </c>
      <c r="L1575" s="1">
        <v>44348</v>
      </c>
      <c r="M1575">
        <v>0</v>
      </c>
      <c r="N1575" s="8" cm="1">
        <f t="array" ref="N1575">_xlfn.SWITCH(Table1[[#This Row],[Subscription Type]],"Basic",10,"Premium",10,"Business",25,"Enterprise",27)</f>
        <v>10</v>
      </c>
      <c r="O1575" s="9">
        <f>IF(Table1[[#This Row],[Number of Users]]-Table1[[#This Row],[Licenses Bought]]&lt;0, 0, Table1[[#This Row],[Number of Users]]-Table1[[#This Row],[Licenses Bought]])</f>
        <v>2</v>
      </c>
      <c r="P1575" s="8">
        <f>Table1[[#This Row],[Upsell $ Per Non-Paying User]] * Table1[[#This Row],[Non-Paying Users]]</f>
        <v>20</v>
      </c>
      <c r="Q1575">
        <f>IF(Table1[[#This Row],[Sales Month]]=MAX(Table1[Sales Month]),Table1[[#This Row],[Upsell $ Per Non-Paying User]]*Table1[[#This Row],[Non-Paying Users]],0)</f>
        <v>20</v>
      </c>
      <c r="R1575" t="str" cm="1">
        <f t="array" ref="R1575">_xlfn.IFS(Table1[[#This Row],[Current Upsell $]]=0," ",Table1[[#This Row],[Current Upsell $]]&gt;=400,"High",Table1[[#This Row],[Current Upsell $]]&gt;=100,"Medium",Table1[[#This Row],[Current Upsell $]]&lt;100,"Low")</f>
        <v>Low</v>
      </c>
      <c r="S1575" t="str">
        <f>_xlfn.CONCAT(Table1[[#This Row],[Subscription Type]]," ",Table1[[#This Row],[Upsell Priorities ]], " ",TEXT(Table1[[#This Row],[Current Upsell $]],"$#,#"))</f>
        <v>Basic Low $20</v>
      </c>
      <c r="T1575">
        <f>COUNTIF(Table1[Sales Month],Table1[[#This Row],[Sales Month]])</f>
        <v>307</v>
      </c>
    </row>
    <row r="1576" spans="1:20" x14ac:dyDescent="0.2">
      <c r="A1576">
        <v>100162</v>
      </c>
      <c r="B1576" t="s">
        <v>3</v>
      </c>
      <c r="F1576">
        <v>0</v>
      </c>
      <c r="G1576">
        <v>2</v>
      </c>
      <c r="H1576" s="1">
        <v>44105</v>
      </c>
      <c r="I1576" s="1">
        <v>44378</v>
      </c>
      <c r="J1576">
        <v>9</v>
      </c>
      <c r="K1576">
        <v>0</v>
      </c>
      <c r="L1576" s="1">
        <v>44105</v>
      </c>
      <c r="M1576">
        <v>0</v>
      </c>
      <c r="N1576" s="8" cm="1">
        <f t="array" ref="N1576">_xlfn.SWITCH(Table1[[#This Row],[Subscription Type]],"Basic",10,"Premium",10,"Business",25,"Enterprise",27)</f>
        <v>10</v>
      </c>
      <c r="O1576" s="9">
        <f>IF(Table1[[#This Row],[Number of Users]]-Table1[[#This Row],[Licenses Bought]]&lt;0, 0, Table1[[#This Row],[Number of Users]]-Table1[[#This Row],[Licenses Bought]])</f>
        <v>2</v>
      </c>
      <c r="P1576" s="8">
        <f>Table1[[#This Row],[Upsell $ Per Non-Paying User]] * Table1[[#This Row],[Non-Paying Users]]</f>
        <v>20</v>
      </c>
      <c r="Q1576">
        <f>IF(Table1[[#This Row],[Sales Month]]=MAX(Table1[Sales Month]),Table1[[#This Row],[Upsell $ Per Non-Paying User]]*Table1[[#This Row],[Non-Paying Users]],0)</f>
        <v>0</v>
      </c>
      <c r="R1576" t="str" cm="1">
        <f t="array" ref="R1576">_xlfn.IFS(Table1[[#This Row],[Current Upsell $]]=0," ",Table1[[#This Row],[Current Upsell $]]&gt;=400,"High",Table1[[#This Row],[Current Upsell $]]&gt;=100,"Medium",Table1[[#This Row],[Current Upsell $]]&lt;100,"Low")</f>
        <v xml:space="preserve"> </v>
      </c>
      <c r="S1576" t="str">
        <f>_xlfn.CONCAT(Table1[[#This Row],[Subscription Type]]," ",Table1[[#This Row],[Upsell Priorities ]], " ",TEXT(Table1[[#This Row],[Current Upsell $]],"$#,#"))</f>
        <v>Basic   $</v>
      </c>
      <c r="T1576">
        <f>COUNTIF(Table1[Sales Month],Table1[[#This Row],[Sales Month]])</f>
        <v>147</v>
      </c>
    </row>
    <row r="1577" spans="1:20" x14ac:dyDescent="0.2">
      <c r="A1577">
        <v>100162</v>
      </c>
      <c r="B1577" t="s">
        <v>3</v>
      </c>
      <c r="F1577">
        <v>0</v>
      </c>
      <c r="G1577">
        <v>2</v>
      </c>
      <c r="H1577" s="1">
        <v>44105</v>
      </c>
      <c r="I1577" s="1">
        <v>44378</v>
      </c>
      <c r="J1577">
        <v>9</v>
      </c>
      <c r="K1577">
        <v>0</v>
      </c>
      <c r="L1577" s="1">
        <v>44136</v>
      </c>
      <c r="M1577">
        <v>0</v>
      </c>
      <c r="N1577" s="8" cm="1">
        <f t="array" ref="N1577">_xlfn.SWITCH(Table1[[#This Row],[Subscription Type]],"Basic",10,"Premium",10,"Business",25,"Enterprise",27)</f>
        <v>10</v>
      </c>
      <c r="O1577" s="9">
        <f>IF(Table1[[#This Row],[Number of Users]]-Table1[[#This Row],[Licenses Bought]]&lt;0, 0, Table1[[#This Row],[Number of Users]]-Table1[[#This Row],[Licenses Bought]])</f>
        <v>2</v>
      </c>
      <c r="P1577" s="8">
        <f>Table1[[#This Row],[Upsell $ Per Non-Paying User]] * Table1[[#This Row],[Non-Paying Users]]</f>
        <v>20</v>
      </c>
      <c r="Q1577">
        <f>IF(Table1[[#This Row],[Sales Month]]=MAX(Table1[Sales Month]),Table1[[#This Row],[Upsell $ Per Non-Paying User]]*Table1[[#This Row],[Non-Paying Users]],0)</f>
        <v>0</v>
      </c>
      <c r="R1577" t="str" cm="1">
        <f t="array" ref="R1577">_xlfn.IFS(Table1[[#This Row],[Current Upsell $]]=0," ",Table1[[#This Row],[Current Upsell $]]&gt;=400,"High",Table1[[#This Row],[Current Upsell $]]&gt;=100,"Medium",Table1[[#This Row],[Current Upsell $]]&lt;100,"Low")</f>
        <v xml:space="preserve"> </v>
      </c>
      <c r="S1577" t="str">
        <f>_xlfn.CONCAT(Table1[[#This Row],[Subscription Type]]," ",Table1[[#This Row],[Upsell Priorities ]], " ",TEXT(Table1[[#This Row],[Current Upsell $]],"$#,#"))</f>
        <v>Basic   $</v>
      </c>
      <c r="T1577">
        <f>COUNTIF(Table1[Sales Month],Table1[[#This Row],[Sales Month]])</f>
        <v>146</v>
      </c>
    </row>
    <row r="1578" spans="1:20" x14ac:dyDescent="0.2">
      <c r="A1578">
        <v>100162</v>
      </c>
      <c r="B1578" t="s">
        <v>3</v>
      </c>
      <c r="F1578">
        <v>0</v>
      </c>
      <c r="G1578">
        <v>2</v>
      </c>
      <c r="H1578" s="1">
        <v>44105</v>
      </c>
      <c r="I1578" s="1">
        <v>44378</v>
      </c>
      <c r="J1578">
        <v>9</v>
      </c>
      <c r="K1578">
        <v>0</v>
      </c>
      <c r="L1578" s="1">
        <v>44166</v>
      </c>
      <c r="M1578">
        <v>0</v>
      </c>
      <c r="N1578" s="8" cm="1">
        <f t="array" ref="N1578">_xlfn.SWITCH(Table1[[#This Row],[Subscription Type]],"Basic",10,"Premium",10,"Business",25,"Enterprise",27)</f>
        <v>10</v>
      </c>
      <c r="O1578" s="9">
        <f>IF(Table1[[#This Row],[Number of Users]]-Table1[[#This Row],[Licenses Bought]]&lt;0, 0, Table1[[#This Row],[Number of Users]]-Table1[[#This Row],[Licenses Bought]])</f>
        <v>2</v>
      </c>
      <c r="P1578" s="8">
        <f>Table1[[#This Row],[Upsell $ Per Non-Paying User]] * Table1[[#This Row],[Non-Paying Users]]</f>
        <v>20</v>
      </c>
      <c r="Q1578">
        <f>IF(Table1[[#This Row],[Sales Month]]=MAX(Table1[Sales Month]),Table1[[#This Row],[Upsell $ Per Non-Paying User]]*Table1[[#This Row],[Non-Paying Users]],0)</f>
        <v>0</v>
      </c>
      <c r="R1578" t="str" cm="1">
        <f t="array" ref="R1578">_xlfn.IFS(Table1[[#This Row],[Current Upsell $]]=0," ",Table1[[#This Row],[Current Upsell $]]&gt;=400,"High",Table1[[#This Row],[Current Upsell $]]&gt;=100,"Medium",Table1[[#This Row],[Current Upsell $]]&lt;100,"Low")</f>
        <v xml:space="preserve"> </v>
      </c>
      <c r="S1578" t="str">
        <f>_xlfn.CONCAT(Table1[[#This Row],[Subscription Type]]," ",Table1[[#This Row],[Upsell Priorities ]], " ",TEXT(Table1[[#This Row],[Current Upsell $]],"$#,#"))</f>
        <v>Basic   $</v>
      </c>
      <c r="T1578">
        <f>COUNTIF(Table1[Sales Month],Table1[[#This Row],[Sales Month]])</f>
        <v>153</v>
      </c>
    </row>
    <row r="1579" spans="1:20" x14ac:dyDescent="0.2">
      <c r="A1579">
        <v>100162</v>
      </c>
      <c r="B1579" t="s">
        <v>3</v>
      </c>
      <c r="F1579">
        <v>0</v>
      </c>
      <c r="G1579">
        <v>2</v>
      </c>
      <c r="H1579" s="1">
        <v>44105</v>
      </c>
      <c r="I1579" s="1">
        <v>44378</v>
      </c>
      <c r="J1579">
        <v>9</v>
      </c>
      <c r="K1579">
        <v>0</v>
      </c>
      <c r="L1579" s="1">
        <v>44197</v>
      </c>
      <c r="M1579">
        <v>0</v>
      </c>
      <c r="N1579" s="8" cm="1">
        <f t="array" ref="N1579">_xlfn.SWITCH(Table1[[#This Row],[Subscription Type]],"Basic",10,"Premium",10,"Business",25,"Enterprise",27)</f>
        <v>10</v>
      </c>
      <c r="O1579" s="9">
        <f>IF(Table1[[#This Row],[Number of Users]]-Table1[[#This Row],[Licenses Bought]]&lt;0, 0, Table1[[#This Row],[Number of Users]]-Table1[[#This Row],[Licenses Bought]])</f>
        <v>2</v>
      </c>
      <c r="P1579" s="8">
        <f>Table1[[#This Row],[Upsell $ Per Non-Paying User]] * Table1[[#This Row],[Non-Paying Users]]</f>
        <v>20</v>
      </c>
      <c r="Q1579">
        <f>IF(Table1[[#This Row],[Sales Month]]=MAX(Table1[Sales Month]),Table1[[#This Row],[Upsell $ Per Non-Paying User]]*Table1[[#This Row],[Non-Paying Users]],0)</f>
        <v>0</v>
      </c>
      <c r="R1579" t="str" cm="1">
        <f t="array" ref="R1579">_xlfn.IFS(Table1[[#This Row],[Current Upsell $]]=0," ",Table1[[#This Row],[Current Upsell $]]&gt;=400,"High",Table1[[#This Row],[Current Upsell $]]&gt;=100,"Medium",Table1[[#This Row],[Current Upsell $]]&lt;100,"Low")</f>
        <v xml:space="preserve"> </v>
      </c>
      <c r="S1579" t="str">
        <f>_xlfn.CONCAT(Table1[[#This Row],[Subscription Type]]," ",Table1[[#This Row],[Upsell Priorities ]], " ",TEXT(Table1[[#This Row],[Current Upsell $]],"$#,#"))</f>
        <v>Basic   $</v>
      </c>
      <c r="T1579">
        <f>COUNTIF(Table1[Sales Month],Table1[[#This Row],[Sales Month]])</f>
        <v>158</v>
      </c>
    </row>
    <row r="1580" spans="1:20" x14ac:dyDescent="0.2">
      <c r="A1580">
        <v>100162</v>
      </c>
      <c r="B1580" t="s">
        <v>3</v>
      </c>
      <c r="F1580">
        <v>0</v>
      </c>
      <c r="G1580">
        <v>2</v>
      </c>
      <c r="H1580" s="1">
        <v>44105</v>
      </c>
      <c r="I1580" s="1">
        <v>44378</v>
      </c>
      <c r="J1580">
        <v>9</v>
      </c>
      <c r="K1580">
        <v>0</v>
      </c>
      <c r="L1580" s="1">
        <v>44228</v>
      </c>
      <c r="M1580">
        <v>0</v>
      </c>
      <c r="N1580" s="8" cm="1">
        <f t="array" ref="N1580">_xlfn.SWITCH(Table1[[#This Row],[Subscription Type]],"Basic",10,"Premium",10,"Business",25,"Enterprise",27)</f>
        <v>10</v>
      </c>
      <c r="O1580" s="9">
        <f>IF(Table1[[#This Row],[Number of Users]]-Table1[[#This Row],[Licenses Bought]]&lt;0, 0, Table1[[#This Row],[Number of Users]]-Table1[[#This Row],[Licenses Bought]])</f>
        <v>2</v>
      </c>
      <c r="P1580" s="8">
        <f>Table1[[#This Row],[Upsell $ Per Non-Paying User]] * Table1[[#This Row],[Non-Paying Users]]</f>
        <v>20</v>
      </c>
      <c r="Q1580">
        <f>IF(Table1[[#This Row],[Sales Month]]=MAX(Table1[Sales Month]),Table1[[#This Row],[Upsell $ Per Non-Paying User]]*Table1[[#This Row],[Non-Paying Users]],0)</f>
        <v>0</v>
      </c>
      <c r="R1580" t="str" cm="1">
        <f t="array" ref="R1580">_xlfn.IFS(Table1[[#This Row],[Current Upsell $]]=0," ",Table1[[#This Row],[Current Upsell $]]&gt;=400,"High",Table1[[#This Row],[Current Upsell $]]&gt;=100,"Medium",Table1[[#This Row],[Current Upsell $]]&lt;100,"Low")</f>
        <v xml:space="preserve"> </v>
      </c>
      <c r="S1580" t="str">
        <f>_xlfn.CONCAT(Table1[[#This Row],[Subscription Type]]," ",Table1[[#This Row],[Upsell Priorities ]], " ",TEXT(Table1[[#This Row],[Current Upsell $]],"$#,#"))</f>
        <v>Basic   $</v>
      </c>
      <c r="T1580">
        <f>COUNTIF(Table1[Sales Month],Table1[[#This Row],[Sales Month]])</f>
        <v>175</v>
      </c>
    </row>
    <row r="1581" spans="1:20" x14ac:dyDescent="0.2">
      <c r="A1581">
        <v>100162</v>
      </c>
      <c r="B1581" t="s">
        <v>3</v>
      </c>
      <c r="F1581">
        <v>0</v>
      </c>
      <c r="G1581">
        <v>2</v>
      </c>
      <c r="H1581" s="1">
        <v>44105</v>
      </c>
      <c r="I1581" s="1">
        <v>44378</v>
      </c>
      <c r="J1581">
        <v>9</v>
      </c>
      <c r="K1581">
        <v>0</v>
      </c>
      <c r="L1581" s="1">
        <v>44256</v>
      </c>
      <c r="M1581">
        <v>0</v>
      </c>
      <c r="N1581" s="8" cm="1">
        <f t="array" ref="N1581">_xlfn.SWITCH(Table1[[#This Row],[Subscription Type]],"Basic",10,"Premium",10,"Business",25,"Enterprise",27)</f>
        <v>10</v>
      </c>
      <c r="O1581" s="9">
        <f>IF(Table1[[#This Row],[Number of Users]]-Table1[[#This Row],[Licenses Bought]]&lt;0, 0, Table1[[#This Row],[Number of Users]]-Table1[[#This Row],[Licenses Bought]])</f>
        <v>2</v>
      </c>
      <c r="P1581" s="8">
        <f>Table1[[#This Row],[Upsell $ Per Non-Paying User]] * Table1[[#This Row],[Non-Paying Users]]</f>
        <v>20</v>
      </c>
      <c r="Q1581">
        <f>IF(Table1[[#This Row],[Sales Month]]=MAX(Table1[Sales Month]),Table1[[#This Row],[Upsell $ Per Non-Paying User]]*Table1[[#This Row],[Non-Paying Users]],0)</f>
        <v>0</v>
      </c>
      <c r="R1581" t="str" cm="1">
        <f t="array" ref="R1581">_xlfn.IFS(Table1[[#This Row],[Current Upsell $]]=0," ",Table1[[#This Row],[Current Upsell $]]&gt;=400,"High",Table1[[#This Row],[Current Upsell $]]&gt;=100,"Medium",Table1[[#This Row],[Current Upsell $]]&lt;100,"Low")</f>
        <v xml:space="preserve"> </v>
      </c>
      <c r="S1581" t="str">
        <f>_xlfn.CONCAT(Table1[[#This Row],[Subscription Type]]," ",Table1[[#This Row],[Upsell Priorities ]], " ",TEXT(Table1[[#This Row],[Current Upsell $]],"$#,#"))</f>
        <v>Basic   $</v>
      </c>
      <c r="T1581">
        <f>COUNTIF(Table1[Sales Month],Table1[[#This Row],[Sales Month]])</f>
        <v>194</v>
      </c>
    </row>
    <row r="1582" spans="1:20" x14ac:dyDescent="0.2">
      <c r="A1582">
        <v>100162</v>
      </c>
      <c r="B1582" t="s">
        <v>3</v>
      </c>
      <c r="F1582">
        <v>0</v>
      </c>
      <c r="G1582">
        <v>2</v>
      </c>
      <c r="H1582" s="1">
        <v>44105</v>
      </c>
      <c r="I1582" s="1">
        <v>44378</v>
      </c>
      <c r="J1582">
        <v>9</v>
      </c>
      <c r="K1582">
        <v>0</v>
      </c>
      <c r="L1582" s="1">
        <v>44287</v>
      </c>
      <c r="M1582">
        <v>0</v>
      </c>
      <c r="N1582" s="8" cm="1">
        <f t="array" ref="N1582">_xlfn.SWITCH(Table1[[#This Row],[Subscription Type]],"Basic",10,"Premium",10,"Business",25,"Enterprise",27)</f>
        <v>10</v>
      </c>
      <c r="O1582" s="9">
        <f>IF(Table1[[#This Row],[Number of Users]]-Table1[[#This Row],[Licenses Bought]]&lt;0, 0, Table1[[#This Row],[Number of Users]]-Table1[[#This Row],[Licenses Bought]])</f>
        <v>2</v>
      </c>
      <c r="P1582" s="8">
        <f>Table1[[#This Row],[Upsell $ Per Non-Paying User]] * Table1[[#This Row],[Non-Paying Users]]</f>
        <v>20</v>
      </c>
      <c r="Q1582">
        <f>IF(Table1[[#This Row],[Sales Month]]=MAX(Table1[Sales Month]),Table1[[#This Row],[Upsell $ Per Non-Paying User]]*Table1[[#This Row],[Non-Paying Users]],0)</f>
        <v>0</v>
      </c>
      <c r="R1582" t="str" cm="1">
        <f t="array" ref="R1582">_xlfn.IFS(Table1[[#This Row],[Current Upsell $]]=0," ",Table1[[#This Row],[Current Upsell $]]&gt;=400,"High",Table1[[#This Row],[Current Upsell $]]&gt;=100,"Medium",Table1[[#This Row],[Current Upsell $]]&lt;100,"Low")</f>
        <v xml:space="preserve"> </v>
      </c>
      <c r="S1582" t="str">
        <f>_xlfn.CONCAT(Table1[[#This Row],[Subscription Type]]," ",Table1[[#This Row],[Upsell Priorities ]], " ",TEXT(Table1[[#This Row],[Current Upsell $]],"$#,#"))</f>
        <v>Basic   $</v>
      </c>
      <c r="T1582">
        <f>COUNTIF(Table1[Sales Month],Table1[[#This Row],[Sales Month]])</f>
        <v>208</v>
      </c>
    </row>
    <row r="1583" spans="1:20" x14ac:dyDescent="0.2">
      <c r="A1583">
        <v>100162</v>
      </c>
      <c r="B1583" t="s">
        <v>3</v>
      </c>
      <c r="F1583">
        <v>0</v>
      </c>
      <c r="G1583">
        <v>2</v>
      </c>
      <c r="H1583" s="1">
        <v>44105</v>
      </c>
      <c r="I1583" s="1">
        <v>44378</v>
      </c>
      <c r="J1583">
        <v>9</v>
      </c>
      <c r="K1583">
        <v>0</v>
      </c>
      <c r="L1583" s="1">
        <v>44317</v>
      </c>
      <c r="M1583">
        <v>0</v>
      </c>
      <c r="N1583" s="8" cm="1">
        <f t="array" ref="N1583">_xlfn.SWITCH(Table1[[#This Row],[Subscription Type]],"Basic",10,"Premium",10,"Business",25,"Enterprise",27)</f>
        <v>10</v>
      </c>
      <c r="O1583" s="9">
        <f>IF(Table1[[#This Row],[Number of Users]]-Table1[[#This Row],[Licenses Bought]]&lt;0, 0, Table1[[#This Row],[Number of Users]]-Table1[[#This Row],[Licenses Bought]])</f>
        <v>2</v>
      </c>
      <c r="P1583" s="8">
        <f>Table1[[#This Row],[Upsell $ Per Non-Paying User]] * Table1[[#This Row],[Non-Paying Users]]</f>
        <v>20</v>
      </c>
      <c r="Q1583">
        <f>IF(Table1[[#This Row],[Sales Month]]=MAX(Table1[Sales Month]),Table1[[#This Row],[Upsell $ Per Non-Paying User]]*Table1[[#This Row],[Non-Paying Users]],0)</f>
        <v>0</v>
      </c>
      <c r="R1583" t="str" cm="1">
        <f t="array" ref="R1583">_xlfn.IFS(Table1[[#This Row],[Current Upsell $]]=0," ",Table1[[#This Row],[Current Upsell $]]&gt;=400,"High",Table1[[#This Row],[Current Upsell $]]&gt;=100,"Medium",Table1[[#This Row],[Current Upsell $]]&lt;100,"Low")</f>
        <v xml:space="preserve"> </v>
      </c>
      <c r="S1583" t="str">
        <f>_xlfn.CONCAT(Table1[[#This Row],[Subscription Type]]," ",Table1[[#This Row],[Upsell Priorities ]], " ",TEXT(Table1[[#This Row],[Current Upsell $]],"$#,#"))</f>
        <v>Basic   $</v>
      </c>
      <c r="T1583">
        <f>COUNTIF(Table1[Sales Month],Table1[[#This Row],[Sales Month]])</f>
        <v>249</v>
      </c>
    </row>
    <row r="1584" spans="1:20" x14ac:dyDescent="0.2">
      <c r="A1584">
        <v>100162</v>
      </c>
      <c r="B1584" t="s">
        <v>3</v>
      </c>
      <c r="F1584">
        <v>0</v>
      </c>
      <c r="G1584">
        <v>2</v>
      </c>
      <c r="H1584" s="1">
        <v>44105</v>
      </c>
      <c r="I1584" s="1">
        <v>44378</v>
      </c>
      <c r="J1584">
        <v>9</v>
      </c>
      <c r="K1584">
        <v>0</v>
      </c>
      <c r="L1584" s="1">
        <v>44348</v>
      </c>
      <c r="M1584">
        <v>0</v>
      </c>
      <c r="N1584" s="8" cm="1">
        <f t="array" ref="N1584">_xlfn.SWITCH(Table1[[#This Row],[Subscription Type]],"Basic",10,"Premium",10,"Business",25,"Enterprise",27)</f>
        <v>10</v>
      </c>
      <c r="O1584" s="9">
        <f>IF(Table1[[#This Row],[Number of Users]]-Table1[[#This Row],[Licenses Bought]]&lt;0, 0, Table1[[#This Row],[Number of Users]]-Table1[[#This Row],[Licenses Bought]])</f>
        <v>2</v>
      </c>
      <c r="P1584" s="8">
        <f>Table1[[#This Row],[Upsell $ Per Non-Paying User]] * Table1[[#This Row],[Non-Paying Users]]</f>
        <v>20</v>
      </c>
      <c r="Q1584">
        <f>IF(Table1[[#This Row],[Sales Month]]=MAX(Table1[Sales Month]),Table1[[#This Row],[Upsell $ Per Non-Paying User]]*Table1[[#This Row],[Non-Paying Users]],0)</f>
        <v>20</v>
      </c>
      <c r="R1584" t="str" cm="1">
        <f t="array" ref="R1584">_xlfn.IFS(Table1[[#This Row],[Current Upsell $]]=0," ",Table1[[#This Row],[Current Upsell $]]&gt;=400,"High",Table1[[#This Row],[Current Upsell $]]&gt;=100,"Medium",Table1[[#This Row],[Current Upsell $]]&lt;100,"Low")</f>
        <v>Low</v>
      </c>
      <c r="S1584" t="str">
        <f>_xlfn.CONCAT(Table1[[#This Row],[Subscription Type]]," ",Table1[[#This Row],[Upsell Priorities ]], " ",TEXT(Table1[[#This Row],[Current Upsell $]],"$#,#"))</f>
        <v>Basic Low $20</v>
      </c>
      <c r="T1584">
        <f>COUNTIF(Table1[Sales Month],Table1[[#This Row],[Sales Month]])</f>
        <v>307</v>
      </c>
    </row>
    <row r="1585" spans="1:20" x14ac:dyDescent="0.2">
      <c r="A1585">
        <v>100163</v>
      </c>
      <c r="B1585" t="s">
        <v>3</v>
      </c>
      <c r="F1585">
        <v>0</v>
      </c>
      <c r="G1585">
        <v>2</v>
      </c>
      <c r="H1585" s="1">
        <v>44105</v>
      </c>
      <c r="I1585" s="1">
        <v>44136</v>
      </c>
      <c r="J1585">
        <v>1</v>
      </c>
      <c r="K1585">
        <v>7</v>
      </c>
      <c r="L1585" s="1">
        <v>44105</v>
      </c>
      <c r="M1585">
        <v>0</v>
      </c>
      <c r="N1585" s="8" cm="1">
        <f t="array" ref="N1585">_xlfn.SWITCH(Table1[[#This Row],[Subscription Type]],"Basic",10,"Premium",10,"Business",25,"Enterprise",27)</f>
        <v>10</v>
      </c>
      <c r="O1585" s="9">
        <f>IF(Table1[[#This Row],[Number of Users]]-Table1[[#This Row],[Licenses Bought]]&lt;0, 0, Table1[[#This Row],[Number of Users]]-Table1[[#This Row],[Licenses Bought]])</f>
        <v>2</v>
      </c>
      <c r="P1585" s="8">
        <f>Table1[[#This Row],[Upsell $ Per Non-Paying User]] * Table1[[#This Row],[Non-Paying Users]]</f>
        <v>20</v>
      </c>
      <c r="Q1585">
        <f>IF(Table1[[#This Row],[Sales Month]]=MAX(Table1[Sales Month]),Table1[[#This Row],[Upsell $ Per Non-Paying User]]*Table1[[#This Row],[Non-Paying Users]],0)</f>
        <v>0</v>
      </c>
      <c r="R1585" t="str" cm="1">
        <f t="array" ref="R1585">_xlfn.IFS(Table1[[#This Row],[Current Upsell $]]=0," ",Table1[[#This Row],[Current Upsell $]]&gt;=400,"High",Table1[[#This Row],[Current Upsell $]]&gt;=100,"Medium",Table1[[#This Row],[Current Upsell $]]&lt;100,"Low")</f>
        <v xml:space="preserve"> </v>
      </c>
      <c r="S1585" t="str">
        <f>_xlfn.CONCAT(Table1[[#This Row],[Subscription Type]]," ",Table1[[#This Row],[Upsell Priorities ]], " ",TEXT(Table1[[#This Row],[Current Upsell $]],"$#,#"))</f>
        <v>Basic   $</v>
      </c>
      <c r="T1585">
        <f>COUNTIF(Table1[Sales Month],Table1[[#This Row],[Sales Month]])</f>
        <v>147</v>
      </c>
    </row>
    <row r="1586" spans="1:20" x14ac:dyDescent="0.2">
      <c r="A1586">
        <v>100163</v>
      </c>
      <c r="B1586" t="s">
        <v>3</v>
      </c>
      <c r="F1586">
        <v>0</v>
      </c>
      <c r="G1586">
        <v>2</v>
      </c>
      <c r="H1586" s="1">
        <v>44105</v>
      </c>
      <c r="I1586" s="1">
        <v>44136</v>
      </c>
      <c r="J1586">
        <v>1</v>
      </c>
      <c r="K1586">
        <v>7</v>
      </c>
      <c r="L1586" s="1">
        <v>44136</v>
      </c>
      <c r="M1586">
        <v>0</v>
      </c>
      <c r="N1586" s="8" cm="1">
        <f t="array" ref="N1586">_xlfn.SWITCH(Table1[[#This Row],[Subscription Type]],"Basic",10,"Premium",10,"Business",25,"Enterprise",27)</f>
        <v>10</v>
      </c>
      <c r="O1586" s="9">
        <f>IF(Table1[[#This Row],[Number of Users]]-Table1[[#This Row],[Licenses Bought]]&lt;0, 0, Table1[[#This Row],[Number of Users]]-Table1[[#This Row],[Licenses Bought]])</f>
        <v>2</v>
      </c>
      <c r="P1586" s="8">
        <f>Table1[[#This Row],[Upsell $ Per Non-Paying User]] * Table1[[#This Row],[Non-Paying Users]]</f>
        <v>20</v>
      </c>
      <c r="Q1586">
        <f>IF(Table1[[#This Row],[Sales Month]]=MAX(Table1[Sales Month]),Table1[[#This Row],[Upsell $ Per Non-Paying User]]*Table1[[#This Row],[Non-Paying Users]],0)</f>
        <v>0</v>
      </c>
      <c r="R1586" t="str" cm="1">
        <f t="array" ref="R1586">_xlfn.IFS(Table1[[#This Row],[Current Upsell $]]=0," ",Table1[[#This Row],[Current Upsell $]]&gt;=400,"High",Table1[[#This Row],[Current Upsell $]]&gt;=100,"Medium",Table1[[#This Row],[Current Upsell $]]&lt;100,"Low")</f>
        <v xml:space="preserve"> </v>
      </c>
      <c r="S1586" t="str">
        <f>_xlfn.CONCAT(Table1[[#This Row],[Subscription Type]]," ",Table1[[#This Row],[Upsell Priorities ]], " ",TEXT(Table1[[#This Row],[Current Upsell $]],"$#,#"))</f>
        <v>Basic   $</v>
      </c>
      <c r="T1586">
        <f>COUNTIF(Table1[Sales Month],Table1[[#This Row],[Sales Month]])</f>
        <v>146</v>
      </c>
    </row>
    <row r="1587" spans="1:20" x14ac:dyDescent="0.2">
      <c r="A1587">
        <v>100164</v>
      </c>
      <c r="B1587" t="s">
        <v>3</v>
      </c>
      <c r="D1587" s="1"/>
      <c r="E1587" s="1"/>
      <c r="F1587">
        <v>0</v>
      </c>
      <c r="G1587">
        <v>34</v>
      </c>
      <c r="H1587" s="1">
        <v>44136</v>
      </c>
      <c r="I1587" s="1">
        <v>44378</v>
      </c>
      <c r="J1587">
        <v>8</v>
      </c>
      <c r="K1587">
        <v>0</v>
      </c>
      <c r="L1587" s="1">
        <v>44136</v>
      </c>
      <c r="M1587">
        <v>0</v>
      </c>
      <c r="N1587" s="8" cm="1">
        <f t="array" ref="N1587">_xlfn.SWITCH(Table1[[#This Row],[Subscription Type]],"Basic",10,"Premium",10,"Business",25,"Enterprise",27)</f>
        <v>10</v>
      </c>
      <c r="O1587" s="9">
        <f>IF(Table1[[#This Row],[Number of Users]]-Table1[[#This Row],[Licenses Bought]]&lt;0, 0, Table1[[#This Row],[Number of Users]]-Table1[[#This Row],[Licenses Bought]])</f>
        <v>34</v>
      </c>
      <c r="P1587" s="8">
        <f>Table1[[#This Row],[Upsell $ Per Non-Paying User]] * Table1[[#This Row],[Non-Paying Users]]</f>
        <v>340</v>
      </c>
      <c r="Q1587">
        <f>IF(Table1[[#This Row],[Sales Month]]=MAX(Table1[Sales Month]),Table1[[#This Row],[Upsell $ Per Non-Paying User]]*Table1[[#This Row],[Non-Paying Users]],0)</f>
        <v>0</v>
      </c>
      <c r="R1587" t="str" cm="1">
        <f t="array" ref="R1587">_xlfn.IFS(Table1[[#This Row],[Current Upsell $]]=0," ",Table1[[#This Row],[Current Upsell $]]&gt;=400,"High",Table1[[#This Row],[Current Upsell $]]&gt;=100,"Medium",Table1[[#This Row],[Current Upsell $]]&lt;100,"Low")</f>
        <v xml:space="preserve"> </v>
      </c>
      <c r="S1587" t="str">
        <f>_xlfn.CONCAT(Table1[[#This Row],[Subscription Type]]," ",Table1[[#This Row],[Upsell Priorities ]], " ",TEXT(Table1[[#This Row],[Current Upsell $]],"$#,#"))</f>
        <v>Basic   $</v>
      </c>
      <c r="T1587">
        <f>COUNTIF(Table1[Sales Month],Table1[[#This Row],[Sales Month]])</f>
        <v>146</v>
      </c>
    </row>
    <row r="1588" spans="1:20" x14ac:dyDescent="0.2">
      <c r="A1588">
        <v>100164</v>
      </c>
      <c r="B1588" t="s">
        <v>0</v>
      </c>
      <c r="D1588" s="1"/>
      <c r="E1588" s="1"/>
      <c r="F1588">
        <v>10</v>
      </c>
      <c r="G1588">
        <v>30</v>
      </c>
      <c r="H1588" s="1">
        <v>44136</v>
      </c>
      <c r="I1588" s="1">
        <v>44378</v>
      </c>
      <c r="J1588">
        <v>8</v>
      </c>
      <c r="K1588">
        <v>0</v>
      </c>
      <c r="L1588" s="1">
        <v>44166</v>
      </c>
      <c r="M1588">
        <v>100</v>
      </c>
      <c r="N1588" s="8" cm="1">
        <f t="array" ref="N1588">_xlfn.SWITCH(Table1[[#This Row],[Subscription Type]],"Basic",10,"Premium",10,"Business",25,"Enterprise",27)</f>
        <v>10</v>
      </c>
      <c r="O1588" s="9">
        <f>IF(Table1[[#This Row],[Number of Users]]-Table1[[#This Row],[Licenses Bought]]&lt;0, 0, Table1[[#This Row],[Number of Users]]-Table1[[#This Row],[Licenses Bought]])</f>
        <v>20</v>
      </c>
      <c r="P1588" s="8">
        <f>Table1[[#This Row],[Upsell $ Per Non-Paying User]] * Table1[[#This Row],[Non-Paying Users]]</f>
        <v>200</v>
      </c>
      <c r="Q1588">
        <f>IF(Table1[[#This Row],[Sales Month]]=MAX(Table1[Sales Month]),Table1[[#This Row],[Upsell $ Per Non-Paying User]]*Table1[[#This Row],[Non-Paying Users]],0)</f>
        <v>0</v>
      </c>
      <c r="R1588" t="str" cm="1">
        <f t="array" ref="R1588">_xlfn.IFS(Table1[[#This Row],[Current Upsell $]]=0," ",Table1[[#This Row],[Current Upsell $]]&gt;=400,"High",Table1[[#This Row],[Current Upsell $]]&gt;=100,"Medium",Table1[[#This Row],[Current Upsell $]]&lt;100,"Low")</f>
        <v xml:space="preserve"> </v>
      </c>
      <c r="S1588" t="str">
        <f>_xlfn.CONCAT(Table1[[#This Row],[Subscription Type]]," ",Table1[[#This Row],[Upsell Priorities ]], " ",TEXT(Table1[[#This Row],[Current Upsell $]],"$#,#"))</f>
        <v>Premium   $</v>
      </c>
      <c r="T1588">
        <f>COUNTIF(Table1[Sales Month],Table1[[#This Row],[Sales Month]])</f>
        <v>153</v>
      </c>
    </row>
    <row r="1589" spans="1:20" x14ac:dyDescent="0.2">
      <c r="A1589">
        <v>100164</v>
      </c>
      <c r="B1589" t="s">
        <v>0</v>
      </c>
      <c r="D1589" s="1"/>
      <c r="E1589" s="1"/>
      <c r="F1589">
        <v>28</v>
      </c>
      <c r="G1589">
        <v>26</v>
      </c>
      <c r="H1589" s="1">
        <v>44136</v>
      </c>
      <c r="I1589" s="1">
        <v>44378</v>
      </c>
      <c r="J1589">
        <v>8</v>
      </c>
      <c r="K1589">
        <v>0</v>
      </c>
      <c r="L1589" s="1">
        <v>44197</v>
      </c>
      <c r="M1589">
        <v>280</v>
      </c>
      <c r="N1589" s="8" cm="1">
        <f t="array" ref="N1589">_xlfn.SWITCH(Table1[[#This Row],[Subscription Type]],"Basic",10,"Premium",10,"Business",25,"Enterprise",27)</f>
        <v>10</v>
      </c>
      <c r="O1589" s="9">
        <f>IF(Table1[[#This Row],[Number of Users]]-Table1[[#This Row],[Licenses Bought]]&lt;0, 0, Table1[[#This Row],[Number of Users]]-Table1[[#This Row],[Licenses Bought]])</f>
        <v>0</v>
      </c>
      <c r="P1589" s="8">
        <f>Table1[[#This Row],[Upsell $ Per Non-Paying User]] * Table1[[#This Row],[Non-Paying Users]]</f>
        <v>0</v>
      </c>
      <c r="Q1589">
        <f>IF(Table1[[#This Row],[Sales Month]]=MAX(Table1[Sales Month]),Table1[[#This Row],[Upsell $ Per Non-Paying User]]*Table1[[#This Row],[Non-Paying Users]],0)</f>
        <v>0</v>
      </c>
      <c r="R1589" t="str" cm="1">
        <f t="array" ref="R1589">_xlfn.IFS(Table1[[#This Row],[Current Upsell $]]=0," ",Table1[[#This Row],[Current Upsell $]]&gt;=400,"High",Table1[[#This Row],[Current Upsell $]]&gt;=100,"Medium",Table1[[#This Row],[Current Upsell $]]&lt;100,"Low")</f>
        <v xml:space="preserve"> </v>
      </c>
      <c r="S1589" t="str">
        <f>_xlfn.CONCAT(Table1[[#This Row],[Subscription Type]]," ",Table1[[#This Row],[Upsell Priorities ]], " ",TEXT(Table1[[#This Row],[Current Upsell $]],"$#,#"))</f>
        <v>Premium   $</v>
      </c>
      <c r="T1589">
        <f>COUNTIF(Table1[Sales Month],Table1[[#This Row],[Sales Month]])</f>
        <v>158</v>
      </c>
    </row>
    <row r="1590" spans="1:20" x14ac:dyDescent="0.2">
      <c r="A1590">
        <v>100164</v>
      </c>
      <c r="B1590" t="s">
        <v>0</v>
      </c>
      <c r="D1590" s="1"/>
      <c r="E1590" s="1"/>
      <c r="F1590">
        <v>29</v>
      </c>
      <c r="G1590">
        <v>29</v>
      </c>
      <c r="H1590" s="1">
        <v>44136</v>
      </c>
      <c r="I1590" s="1">
        <v>44378</v>
      </c>
      <c r="J1590">
        <v>8</v>
      </c>
      <c r="K1590">
        <v>0</v>
      </c>
      <c r="L1590" s="1">
        <v>44228</v>
      </c>
      <c r="M1590">
        <v>290</v>
      </c>
      <c r="N1590" s="8" cm="1">
        <f t="array" ref="N1590">_xlfn.SWITCH(Table1[[#This Row],[Subscription Type]],"Basic",10,"Premium",10,"Business",25,"Enterprise",27)</f>
        <v>10</v>
      </c>
      <c r="O1590" s="9">
        <f>IF(Table1[[#This Row],[Number of Users]]-Table1[[#This Row],[Licenses Bought]]&lt;0, 0, Table1[[#This Row],[Number of Users]]-Table1[[#This Row],[Licenses Bought]])</f>
        <v>0</v>
      </c>
      <c r="P1590" s="8">
        <f>Table1[[#This Row],[Upsell $ Per Non-Paying User]] * Table1[[#This Row],[Non-Paying Users]]</f>
        <v>0</v>
      </c>
      <c r="Q1590">
        <f>IF(Table1[[#This Row],[Sales Month]]=MAX(Table1[Sales Month]),Table1[[#This Row],[Upsell $ Per Non-Paying User]]*Table1[[#This Row],[Non-Paying Users]],0)</f>
        <v>0</v>
      </c>
      <c r="R1590" t="str" cm="1">
        <f t="array" ref="R1590">_xlfn.IFS(Table1[[#This Row],[Current Upsell $]]=0," ",Table1[[#This Row],[Current Upsell $]]&gt;=400,"High",Table1[[#This Row],[Current Upsell $]]&gt;=100,"Medium",Table1[[#This Row],[Current Upsell $]]&lt;100,"Low")</f>
        <v xml:space="preserve"> </v>
      </c>
      <c r="S1590" t="str">
        <f>_xlfn.CONCAT(Table1[[#This Row],[Subscription Type]]," ",Table1[[#This Row],[Upsell Priorities ]], " ",TEXT(Table1[[#This Row],[Current Upsell $]],"$#,#"))</f>
        <v>Premium   $</v>
      </c>
      <c r="T1590">
        <f>COUNTIF(Table1[Sales Month],Table1[[#This Row],[Sales Month]])</f>
        <v>175</v>
      </c>
    </row>
    <row r="1591" spans="1:20" x14ac:dyDescent="0.2">
      <c r="A1591">
        <v>100164</v>
      </c>
      <c r="B1591" t="s">
        <v>0</v>
      </c>
      <c r="D1591" s="1"/>
      <c r="E1591" s="1"/>
      <c r="F1591">
        <v>31</v>
      </c>
      <c r="G1591">
        <v>33</v>
      </c>
      <c r="H1591" s="1">
        <v>44136</v>
      </c>
      <c r="I1591" s="1">
        <v>44378</v>
      </c>
      <c r="J1591">
        <v>8</v>
      </c>
      <c r="K1591">
        <v>0</v>
      </c>
      <c r="L1591" s="1">
        <v>44256</v>
      </c>
      <c r="M1591">
        <v>310</v>
      </c>
      <c r="N1591" s="8" cm="1">
        <f t="array" ref="N1591">_xlfn.SWITCH(Table1[[#This Row],[Subscription Type]],"Basic",10,"Premium",10,"Business",25,"Enterprise",27)</f>
        <v>10</v>
      </c>
      <c r="O1591" s="9">
        <f>IF(Table1[[#This Row],[Number of Users]]-Table1[[#This Row],[Licenses Bought]]&lt;0, 0, Table1[[#This Row],[Number of Users]]-Table1[[#This Row],[Licenses Bought]])</f>
        <v>2</v>
      </c>
      <c r="P1591" s="8">
        <f>Table1[[#This Row],[Upsell $ Per Non-Paying User]] * Table1[[#This Row],[Non-Paying Users]]</f>
        <v>20</v>
      </c>
      <c r="Q1591">
        <f>IF(Table1[[#This Row],[Sales Month]]=MAX(Table1[Sales Month]),Table1[[#This Row],[Upsell $ Per Non-Paying User]]*Table1[[#This Row],[Non-Paying Users]],0)</f>
        <v>0</v>
      </c>
      <c r="R1591" t="str" cm="1">
        <f t="array" ref="R1591">_xlfn.IFS(Table1[[#This Row],[Current Upsell $]]=0," ",Table1[[#This Row],[Current Upsell $]]&gt;=400,"High",Table1[[#This Row],[Current Upsell $]]&gt;=100,"Medium",Table1[[#This Row],[Current Upsell $]]&lt;100,"Low")</f>
        <v xml:space="preserve"> </v>
      </c>
      <c r="S1591" t="str">
        <f>_xlfn.CONCAT(Table1[[#This Row],[Subscription Type]]," ",Table1[[#This Row],[Upsell Priorities ]], " ",TEXT(Table1[[#This Row],[Current Upsell $]],"$#,#"))</f>
        <v>Premium   $</v>
      </c>
      <c r="T1591">
        <f>COUNTIF(Table1[Sales Month],Table1[[#This Row],[Sales Month]])</f>
        <v>194</v>
      </c>
    </row>
    <row r="1592" spans="1:20" x14ac:dyDescent="0.2">
      <c r="A1592">
        <v>100164</v>
      </c>
      <c r="B1592" t="s">
        <v>0</v>
      </c>
      <c r="D1592" s="1"/>
      <c r="E1592" s="1"/>
      <c r="F1592">
        <v>31</v>
      </c>
      <c r="G1592">
        <v>31</v>
      </c>
      <c r="H1592" s="1">
        <v>44136</v>
      </c>
      <c r="I1592" s="1">
        <v>44378</v>
      </c>
      <c r="J1592">
        <v>8</v>
      </c>
      <c r="K1592">
        <v>0</v>
      </c>
      <c r="L1592" s="1">
        <v>44287</v>
      </c>
      <c r="M1592">
        <v>310</v>
      </c>
      <c r="N1592" s="8" cm="1">
        <f t="array" ref="N1592">_xlfn.SWITCH(Table1[[#This Row],[Subscription Type]],"Basic",10,"Premium",10,"Business",25,"Enterprise",27)</f>
        <v>10</v>
      </c>
      <c r="O1592" s="9">
        <f>IF(Table1[[#This Row],[Number of Users]]-Table1[[#This Row],[Licenses Bought]]&lt;0, 0, Table1[[#This Row],[Number of Users]]-Table1[[#This Row],[Licenses Bought]])</f>
        <v>0</v>
      </c>
      <c r="P1592" s="8">
        <f>Table1[[#This Row],[Upsell $ Per Non-Paying User]] * Table1[[#This Row],[Non-Paying Users]]</f>
        <v>0</v>
      </c>
      <c r="Q1592">
        <f>IF(Table1[[#This Row],[Sales Month]]=MAX(Table1[Sales Month]),Table1[[#This Row],[Upsell $ Per Non-Paying User]]*Table1[[#This Row],[Non-Paying Users]],0)</f>
        <v>0</v>
      </c>
      <c r="R1592" t="str" cm="1">
        <f t="array" ref="R1592">_xlfn.IFS(Table1[[#This Row],[Current Upsell $]]=0," ",Table1[[#This Row],[Current Upsell $]]&gt;=400,"High",Table1[[#This Row],[Current Upsell $]]&gt;=100,"Medium",Table1[[#This Row],[Current Upsell $]]&lt;100,"Low")</f>
        <v xml:space="preserve"> </v>
      </c>
      <c r="S1592" t="str">
        <f>_xlfn.CONCAT(Table1[[#This Row],[Subscription Type]]," ",Table1[[#This Row],[Upsell Priorities ]], " ",TEXT(Table1[[#This Row],[Current Upsell $]],"$#,#"))</f>
        <v>Premium   $</v>
      </c>
      <c r="T1592">
        <f>COUNTIF(Table1[Sales Month],Table1[[#This Row],[Sales Month]])</f>
        <v>208</v>
      </c>
    </row>
    <row r="1593" spans="1:20" x14ac:dyDescent="0.2">
      <c r="A1593">
        <v>100164</v>
      </c>
      <c r="B1593" t="s">
        <v>0</v>
      </c>
      <c r="D1593" s="1"/>
      <c r="E1593" s="1"/>
      <c r="F1593">
        <v>31</v>
      </c>
      <c r="G1593">
        <v>54</v>
      </c>
      <c r="H1593" s="1">
        <v>44136</v>
      </c>
      <c r="I1593" s="1">
        <v>44378</v>
      </c>
      <c r="J1593">
        <v>8</v>
      </c>
      <c r="K1593">
        <v>0</v>
      </c>
      <c r="L1593" s="1">
        <v>44317</v>
      </c>
      <c r="M1593">
        <v>310</v>
      </c>
      <c r="N1593" s="8" cm="1">
        <f t="array" ref="N1593">_xlfn.SWITCH(Table1[[#This Row],[Subscription Type]],"Basic",10,"Premium",10,"Business",25,"Enterprise",27)</f>
        <v>10</v>
      </c>
      <c r="O1593" s="9">
        <f>IF(Table1[[#This Row],[Number of Users]]-Table1[[#This Row],[Licenses Bought]]&lt;0, 0, Table1[[#This Row],[Number of Users]]-Table1[[#This Row],[Licenses Bought]])</f>
        <v>23</v>
      </c>
      <c r="P1593" s="8">
        <f>Table1[[#This Row],[Upsell $ Per Non-Paying User]] * Table1[[#This Row],[Non-Paying Users]]</f>
        <v>230</v>
      </c>
      <c r="Q1593">
        <f>IF(Table1[[#This Row],[Sales Month]]=MAX(Table1[Sales Month]),Table1[[#This Row],[Upsell $ Per Non-Paying User]]*Table1[[#This Row],[Non-Paying Users]],0)</f>
        <v>0</v>
      </c>
      <c r="R1593" t="str" cm="1">
        <f t="array" ref="R1593">_xlfn.IFS(Table1[[#This Row],[Current Upsell $]]=0," ",Table1[[#This Row],[Current Upsell $]]&gt;=400,"High",Table1[[#This Row],[Current Upsell $]]&gt;=100,"Medium",Table1[[#This Row],[Current Upsell $]]&lt;100,"Low")</f>
        <v xml:space="preserve"> </v>
      </c>
      <c r="S1593" t="str">
        <f>_xlfn.CONCAT(Table1[[#This Row],[Subscription Type]]," ",Table1[[#This Row],[Upsell Priorities ]], " ",TEXT(Table1[[#This Row],[Current Upsell $]],"$#,#"))</f>
        <v>Premium   $</v>
      </c>
      <c r="T1593">
        <f>COUNTIF(Table1[Sales Month],Table1[[#This Row],[Sales Month]])</f>
        <v>249</v>
      </c>
    </row>
    <row r="1594" spans="1:20" x14ac:dyDescent="0.2">
      <c r="A1594">
        <v>100164</v>
      </c>
      <c r="B1594" t="s">
        <v>0</v>
      </c>
      <c r="D1594" s="1"/>
      <c r="E1594" s="1"/>
      <c r="F1594">
        <v>31</v>
      </c>
      <c r="G1594">
        <v>38</v>
      </c>
      <c r="H1594" s="1">
        <v>44136</v>
      </c>
      <c r="I1594" s="1">
        <v>44378</v>
      </c>
      <c r="J1594">
        <v>8</v>
      </c>
      <c r="K1594">
        <v>0</v>
      </c>
      <c r="L1594" s="1">
        <v>44348</v>
      </c>
      <c r="M1594">
        <v>310</v>
      </c>
      <c r="N1594" s="8" cm="1">
        <f t="array" ref="N1594">_xlfn.SWITCH(Table1[[#This Row],[Subscription Type]],"Basic",10,"Premium",10,"Business",25,"Enterprise",27)</f>
        <v>10</v>
      </c>
      <c r="O1594" s="9">
        <f>IF(Table1[[#This Row],[Number of Users]]-Table1[[#This Row],[Licenses Bought]]&lt;0, 0, Table1[[#This Row],[Number of Users]]-Table1[[#This Row],[Licenses Bought]])</f>
        <v>7</v>
      </c>
      <c r="P1594" s="8">
        <f>Table1[[#This Row],[Upsell $ Per Non-Paying User]] * Table1[[#This Row],[Non-Paying Users]]</f>
        <v>70</v>
      </c>
      <c r="Q1594">
        <f>IF(Table1[[#This Row],[Sales Month]]=MAX(Table1[Sales Month]),Table1[[#This Row],[Upsell $ Per Non-Paying User]]*Table1[[#This Row],[Non-Paying Users]],0)</f>
        <v>70</v>
      </c>
      <c r="R1594" t="str" cm="1">
        <f t="array" ref="R1594">_xlfn.IFS(Table1[[#This Row],[Current Upsell $]]=0," ",Table1[[#This Row],[Current Upsell $]]&gt;=400,"High",Table1[[#This Row],[Current Upsell $]]&gt;=100,"Medium",Table1[[#This Row],[Current Upsell $]]&lt;100,"Low")</f>
        <v>Low</v>
      </c>
      <c r="S1594" t="str">
        <f>_xlfn.CONCAT(Table1[[#This Row],[Subscription Type]]," ",Table1[[#This Row],[Upsell Priorities ]], " ",TEXT(Table1[[#This Row],[Current Upsell $]],"$#,#"))</f>
        <v>Premium Low $70</v>
      </c>
      <c r="T1594">
        <f>COUNTIF(Table1[Sales Month],Table1[[#This Row],[Sales Month]])</f>
        <v>307</v>
      </c>
    </row>
    <row r="1595" spans="1:20" x14ac:dyDescent="0.2">
      <c r="A1595">
        <v>100165</v>
      </c>
      <c r="B1595" t="s">
        <v>3</v>
      </c>
      <c r="D1595" s="1"/>
      <c r="E1595" s="1"/>
      <c r="F1595">
        <v>0</v>
      </c>
      <c r="G1595">
        <v>42</v>
      </c>
      <c r="H1595" s="1">
        <v>44136</v>
      </c>
      <c r="I1595" s="1">
        <v>44378</v>
      </c>
      <c r="J1595">
        <v>8</v>
      </c>
      <c r="K1595">
        <v>0</v>
      </c>
      <c r="L1595" s="1">
        <v>44136</v>
      </c>
      <c r="M1595">
        <v>0</v>
      </c>
      <c r="N1595" s="8" cm="1">
        <f t="array" ref="N1595">_xlfn.SWITCH(Table1[[#This Row],[Subscription Type]],"Basic",10,"Premium",10,"Business",25,"Enterprise",27)</f>
        <v>10</v>
      </c>
      <c r="O1595" s="9">
        <f>IF(Table1[[#This Row],[Number of Users]]-Table1[[#This Row],[Licenses Bought]]&lt;0, 0, Table1[[#This Row],[Number of Users]]-Table1[[#This Row],[Licenses Bought]])</f>
        <v>42</v>
      </c>
      <c r="P1595" s="8">
        <f>Table1[[#This Row],[Upsell $ Per Non-Paying User]] * Table1[[#This Row],[Non-Paying Users]]</f>
        <v>420</v>
      </c>
      <c r="Q1595">
        <f>IF(Table1[[#This Row],[Sales Month]]=MAX(Table1[Sales Month]),Table1[[#This Row],[Upsell $ Per Non-Paying User]]*Table1[[#This Row],[Non-Paying Users]],0)</f>
        <v>0</v>
      </c>
      <c r="R1595" t="str" cm="1">
        <f t="array" ref="R1595">_xlfn.IFS(Table1[[#This Row],[Current Upsell $]]=0," ",Table1[[#This Row],[Current Upsell $]]&gt;=400,"High",Table1[[#This Row],[Current Upsell $]]&gt;=100,"Medium",Table1[[#This Row],[Current Upsell $]]&lt;100,"Low")</f>
        <v xml:space="preserve"> </v>
      </c>
      <c r="S1595" t="str">
        <f>_xlfn.CONCAT(Table1[[#This Row],[Subscription Type]]," ",Table1[[#This Row],[Upsell Priorities ]], " ",TEXT(Table1[[#This Row],[Current Upsell $]],"$#,#"))</f>
        <v>Basic   $</v>
      </c>
      <c r="T1595">
        <f>COUNTIF(Table1[Sales Month],Table1[[#This Row],[Sales Month]])</f>
        <v>146</v>
      </c>
    </row>
    <row r="1596" spans="1:20" x14ac:dyDescent="0.2">
      <c r="A1596">
        <v>100165</v>
      </c>
      <c r="B1596" t="s">
        <v>0</v>
      </c>
      <c r="D1596" s="1"/>
      <c r="E1596" s="1"/>
      <c r="F1596">
        <v>16</v>
      </c>
      <c r="G1596">
        <v>43</v>
      </c>
      <c r="H1596" s="1">
        <v>44136</v>
      </c>
      <c r="I1596" s="1">
        <v>44378</v>
      </c>
      <c r="J1596">
        <v>8</v>
      </c>
      <c r="K1596">
        <v>0</v>
      </c>
      <c r="L1596" s="1">
        <v>44166</v>
      </c>
      <c r="M1596">
        <v>160</v>
      </c>
      <c r="N1596" s="8" cm="1">
        <f t="array" ref="N1596">_xlfn.SWITCH(Table1[[#This Row],[Subscription Type]],"Basic",10,"Premium",10,"Business",25,"Enterprise",27)</f>
        <v>10</v>
      </c>
      <c r="O1596" s="9">
        <f>IF(Table1[[#This Row],[Number of Users]]-Table1[[#This Row],[Licenses Bought]]&lt;0, 0, Table1[[#This Row],[Number of Users]]-Table1[[#This Row],[Licenses Bought]])</f>
        <v>27</v>
      </c>
      <c r="P1596" s="8">
        <f>Table1[[#This Row],[Upsell $ Per Non-Paying User]] * Table1[[#This Row],[Non-Paying Users]]</f>
        <v>270</v>
      </c>
      <c r="Q1596">
        <f>IF(Table1[[#This Row],[Sales Month]]=MAX(Table1[Sales Month]),Table1[[#This Row],[Upsell $ Per Non-Paying User]]*Table1[[#This Row],[Non-Paying Users]],0)</f>
        <v>0</v>
      </c>
      <c r="R1596" t="str" cm="1">
        <f t="array" ref="R1596">_xlfn.IFS(Table1[[#This Row],[Current Upsell $]]=0," ",Table1[[#This Row],[Current Upsell $]]&gt;=400,"High",Table1[[#This Row],[Current Upsell $]]&gt;=100,"Medium",Table1[[#This Row],[Current Upsell $]]&lt;100,"Low")</f>
        <v xml:space="preserve"> </v>
      </c>
      <c r="S1596" t="str">
        <f>_xlfn.CONCAT(Table1[[#This Row],[Subscription Type]]," ",Table1[[#This Row],[Upsell Priorities ]], " ",TEXT(Table1[[#This Row],[Current Upsell $]],"$#,#"))</f>
        <v>Premium   $</v>
      </c>
      <c r="T1596">
        <f>COUNTIF(Table1[Sales Month],Table1[[#This Row],[Sales Month]])</f>
        <v>153</v>
      </c>
    </row>
    <row r="1597" spans="1:20" x14ac:dyDescent="0.2">
      <c r="A1597">
        <v>100165</v>
      </c>
      <c r="B1597" t="s">
        <v>0</v>
      </c>
      <c r="D1597" s="1"/>
      <c r="E1597" s="1"/>
      <c r="F1597">
        <v>16</v>
      </c>
      <c r="G1597">
        <v>39</v>
      </c>
      <c r="H1597" s="1">
        <v>44136</v>
      </c>
      <c r="I1597" s="1">
        <v>44378</v>
      </c>
      <c r="J1597">
        <v>8</v>
      </c>
      <c r="K1597">
        <v>0</v>
      </c>
      <c r="L1597" s="1">
        <v>44197</v>
      </c>
      <c r="M1597">
        <v>160</v>
      </c>
      <c r="N1597" s="8" cm="1">
        <f t="array" ref="N1597">_xlfn.SWITCH(Table1[[#This Row],[Subscription Type]],"Basic",10,"Premium",10,"Business",25,"Enterprise",27)</f>
        <v>10</v>
      </c>
      <c r="O1597" s="9">
        <f>IF(Table1[[#This Row],[Number of Users]]-Table1[[#This Row],[Licenses Bought]]&lt;0, 0, Table1[[#This Row],[Number of Users]]-Table1[[#This Row],[Licenses Bought]])</f>
        <v>23</v>
      </c>
      <c r="P1597" s="8">
        <f>Table1[[#This Row],[Upsell $ Per Non-Paying User]] * Table1[[#This Row],[Non-Paying Users]]</f>
        <v>230</v>
      </c>
      <c r="Q1597">
        <f>IF(Table1[[#This Row],[Sales Month]]=MAX(Table1[Sales Month]),Table1[[#This Row],[Upsell $ Per Non-Paying User]]*Table1[[#This Row],[Non-Paying Users]],0)</f>
        <v>0</v>
      </c>
      <c r="R1597" t="str" cm="1">
        <f t="array" ref="R1597">_xlfn.IFS(Table1[[#This Row],[Current Upsell $]]=0," ",Table1[[#This Row],[Current Upsell $]]&gt;=400,"High",Table1[[#This Row],[Current Upsell $]]&gt;=100,"Medium",Table1[[#This Row],[Current Upsell $]]&lt;100,"Low")</f>
        <v xml:space="preserve"> </v>
      </c>
      <c r="S1597" t="str">
        <f>_xlfn.CONCAT(Table1[[#This Row],[Subscription Type]]," ",Table1[[#This Row],[Upsell Priorities ]], " ",TEXT(Table1[[#This Row],[Current Upsell $]],"$#,#"))</f>
        <v>Premium   $</v>
      </c>
      <c r="T1597">
        <f>COUNTIF(Table1[Sales Month],Table1[[#This Row],[Sales Month]])</f>
        <v>158</v>
      </c>
    </row>
    <row r="1598" spans="1:20" x14ac:dyDescent="0.2">
      <c r="A1598">
        <v>100165</v>
      </c>
      <c r="B1598" t="s">
        <v>0</v>
      </c>
      <c r="D1598" s="1"/>
      <c r="E1598" s="1"/>
      <c r="F1598">
        <v>25</v>
      </c>
      <c r="G1598">
        <v>34</v>
      </c>
      <c r="H1598" s="1">
        <v>44136</v>
      </c>
      <c r="I1598" s="1">
        <v>44378</v>
      </c>
      <c r="J1598">
        <v>8</v>
      </c>
      <c r="K1598">
        <v>0</v>
      </c>
      <c r="L1598" s="1">
        <v>44228</v>
      </c>
      <c r="M1598">
        <v>250</v>
      </c>
      <c r="N1598" s="8" cm="1">
        <f t="array" ref="N1598">_xlfn.SWITCH(Table1[[#This Row],[Subscription Type]],"Basic",10,"Premium",10,"Business",25,"Enterprise",27)</f>
        <v>10</v>
      </c>
      <c r="O1598" s="9">
        <f>IF(Table1[[#This Row],[Number of Users]]-Table1[[#This Row],[Licenses Bought]]&lt;0, 0, Table1[[#This Row],[Number of Users]]-Table1[[#This Row],[Licenses Bought]])</f>
        <v>9</v>
      </c>
      <c r="P1598" s="8">
        <f>Table1[[#This Row],[Upsell $ Per Non-Paying User]] * Table1[[#This Row],[Non-Paying Users]]</f>
        <v>90</v>
      </c>
      <c r="Q1598">
        <f>IF(Table1[[#This Row],[Sales Month]]=MAX(Table1[Sales Month]),Table1[[#This Row],[Upsell $ Per Non-Paying User]]*Table1[[#This Row],[Non-Paying Users]],0)</f>
        <v>0</v>
      </c>
      <c r="R1598" t="str" cm="1">
        <f t="array" ref="R1598">_xlfn.IFS(Table1[[#This Row],[Current Upsell $]]=0," ",Table1[[#This Row],[Current Upsell $]]&gt;=400,"High",Table1[[#This Row],[Current Upsell $]]&gt;=100,"Medium",Table1[[#This Row],[Current Upsell $]]&lt;100,"Low")</f>
        <v xml:space="preserve"> </v>
      </c>
      <c r="S1598" t="str">
        <f>_xlfn.CONCAT(Table1[[#This Row],[Subscription Type]]," ",Table1[[#This Row],[Upsell Priorities ]], " ",TEXT(Table1[[#This Row],[Current Upsell $]],"$#,#"))</f>
        <v>Premium   $</v>
      </c>
      <c r="T1598">
        <f>COUNTIF(Table1[Sales Month],Table1[[#This Row],[Sales Month]])</f>
        <v>175</v>
      </c>
    </row>
    <row r="1599" spans="1:20" x14ac:dyDescent="0.2">
      <c r="A1599">
        <v>100165</v>
      </c>
      <c r="B1599" t="s">
        <v>0</v>
      </c>
      <c r="D1599" s="1"/>
      <c r="E1599" s="1"/>
      <c r="F1599">
        <v>29</v>
      </c>
      <c r="G1599">
        <v>35</v>
      </c>
      <c r="H1599" s="1">
        <v>44136</v>
      </c>
      <c r="I1599" s="1">
        <v>44378</v>
      </c>
      <c r="J1599">
        <v>8</v>
      </c>
      <c r="K1599">
        <v>0</v>
      </c>
      <c r="L1599" s="1">
        <v>44256</v>
      </c>
      <c r="M1599">
        <v>290</v>
      </c>
      <c r="N1599" s="8" cm="1">
        <f t="array" ref="N1599">_xlfn.SWITCH(Table1[[#This Row],[Subscription Type]],"Basic",10,"Premium",10,"Business",25,"Enterprise",27)</f>
        <v>10</v>
      </c>
      <c r="O1599" s="9">
        <f>IF(Table1[[#This Row],[Number of Users]]-Table1[[#This Row],[Licenses Bought]]&lt;0, 0, Table1[[#This Row],[Number of Users]]-Table1[[#This Row],[Licenses Bought]])</f>
        <v>6</v>
      </c>
      <c r="P1599" s="8">
        <f>Table1[[#This Row],[Upsell $ Per Non-Paying User]] * Table1[[#This Row],[Non-Paying Users]]</f>
        <v>60</v>
      </c>
      <c r="Q1599">
        <f>IF(Table1[[#This Row],[Sales Month]]=MAX(Table1[Sales Month]),Table1[[#This Row],[Upsell $ Per Non-Paying User]]*Table1[[#This Row],[Non-Paying Users]],0)</f>
        <v>0</v>
      </c>
      <c r="R1599" t="str" cm="1">
        <f t="array" ref="R1599">_xlfn.IFS(Table1[[#This Row],[Current Upsell $]]=0," ",Table1[[#This Row],[Current Upsell $]]&gt;=400,"High",Table1[[#This Row],[Current Upsell $]]&gt;=100,"Medium",Table1[[#This Row],[Current Upsell $]]&lt;100,"Low")</f>
        <v xml:space="preserve"> </v>
      </c>
      <c r="S1599" t="str">
        <f>_xlfn.CONCAT(Table1[[#This Row],[Subscription Type]]," ",Table1[[#This Row],[Upsell Priorities ]], " ",TEXT(Table1[[#This Row],[Current Upsell $]],"$#,#"))</f>
        <v>Premium   $</v>
      </c>
      <c r="T1599">
        <f>COUNTIF(Table1[Sales Month],Table1[[#This Row],[Sales Month]])</f>
        <v>194</v>
      </c>
    </row>
    <row r="1600" spans="1:20" x14ac:dyDescent="0.2">
      <c r="A1600">
        <v>100165</v>
      </c>
      <c r="B1600" t="s">
        <v>0</v>
      </c>
      <c r="D1600" s="1"/>
      <c r="E1600" s="1"/>
      <c r="F1600">
        <v>29</v>
      </c>
      <c r="G1600">
        <v>31</v>
      </c>
      <c r="H1600" s="1">
        <v>44136</v>
      </c>
      <c r="I1600" s="1">
        <v>44378</v>
      </c>
      <c r="J1600">
        <v>8</v>
      </c>
      <c r="K1600">
        <v>0</v>
      </c>
      <c r="L1600" s="1">
        <v>44287</v>
      </c>
      <c r="M1600">
        <v>290</v>
      </c>
      <c r="N1600" s="8" cm="1">
        <f t="array" ref="N1600">_xlfn.SWITCH(Table1[[#This Row],[Subscription Type]],"Basic",10,"Premium",10,"Business",25,"Enterprise",27)</f>
        <v>10</v>
      </c>
      <c r="O1600" s="9">
        <f>IF(Table1[[#This Row],[Number of Users]]-Table1[[#This Row],[Licenses Bought]]&lt;0, 0, Table1[[#This Row],[Number of Users]]-Table1[[#This Row],[Licenses Bought]])</f>
        <v>2</v>
      </c>
      <c r="P1600" s="8">
        <f>Table1[[#This Row],[Upsell $ Per Non-Paying User]] * Table1[[#This Row],[Non-Paying Users]]</f>
        <v>20</v>
      </c>
      <c r="Q1600">
        <f>IF(Table1[[#This Row],[Sales Month]]=MAX(Table1[Sales Month]),Table1[[#This Row],[Upsell $ Per Non-Paying User]]*Table1[[#This Row],[Non-Paying Users]],0)</f>
        <v>0</v>
      </c>
      <c r="R1600" t="str" cm="1">
        <f t="array" ref="R1600">_xlfn.IFS(Table1[[#This Row],[Current Upsell $]]=0," ",Table1[[#This Row],[Current Upsell $]]&gt;=400,"High",Table1[[#This Row],[Current Upsell $]]&gt;=100,"Medium",Table1[[#This Row],[Current Upsell $]]&lt;100,"Low")</f>
        <v xml:space="preserve"> </v>
      </c>
      <c r="S1600" t="str">
        <f>_xlfn.CONCAT(Table1[[#This Row],[Subscription Type]]," ",Table1[[#This Row],[Upsell Priorities ]], " ",TEXT(Table1[[#This Row],[Current Upsell $]],"$#,#"))</f>
        <v>Premium   $</v>
      </c>
      <c r="T1600">
        <f>COUNTIF(Table1[Sales Month],Table1[[#This Row],[Sales Month]])</f>
        <v>208</v>
      </c>
    </row>
    <row r="1601" spans="1:20" x14ac:dyDescent="0.2">
      <c r="A1601">
        <v>100165</v>
      </c>
      <c r="B1601" t="s">
        <v>0</v>
      </c>
      <c r="D1601" s="1"/>
      <c r="E1601" s="1"/>
      <c r="F1601">
        <v>29</v>
      </c>
      <c r="G1601">
        <v>32</v>
      </c>
      <c r="H1601" s="1">
        <v>44136</v>
      </c>
      <c r="I1601" s="1">
        <v>44378</v>
      </c>
      <c r="J1601">
        <v>8</v>
      </c>
      <c r="K1601">
        <v>0</v>
      </c>
      <c r="L1601" s="1">
        <v>44317</v>
      </c>
      <c r="M1601">
        <v>290</v>
      </c>
      <c r="N1601" s="8" cm="1">
        <f t="array" ref="N1601">_xlfn.SWITCH(Table1[[#This Row],[Subscription Type]],"Basic",10,"Premium",10,"Business",25,"Enterprise",27)</f>
        <v>10</v>
      </c>
      <c r="O1601" s="9">
        <f>IF(Table1[[#This Row],[Number of Users]]-Table1[[#This Row],[Licenses Bought]]&lt;0, 0, Table1[[#This Row],[Number of Users]]-Table1[[#This Row],[Licenses Bought]])</f>
        <v>3</v>
      </c>
      <c r="P1601" s="8">
        <f>Table1[[#This Row],[Upsell $ Per Non-Paying User]] * Table1[[#This Row],[Non-Paying Users]]</f>
        <v>30</v>
      </c>
      <c r="Q1601">
        <f>IF(Table1[[#This Row],[Sales Month]]=MAX(Table1[Sales Month]),Table1[[#This Row],[Upsell $ Per Non-Paying User]]*Table1[[#This Row],[Non-Paying Users]],0)</f>
        <v>0</v>
      </c>
      <c r="R1601" t="str" cm="1">
        <f t="array" ref="R1601">_xlfn.IFS(Table1[[#This Row],[Current Upsell $]]=0," ",Table1[[#This Row],[Current Upsell $]]&gt;=400,"High",Table1[[#This Row],[Current Upsell $]]&gt;=100,"Medium",Table1[[#This Row],[Current Upsell $]]&lt;100,"Low")</f>
        <v xml:space="preserve"> </v>
      </c>
      <c r="S1601" t="str">
        <f>_xlfn.CONCAT(Table1[[#This Row],[Subscription Type]]," ",Table1[[#This Row],[Upsell Priorities ]], " ",TEXT(Table1[[#This Row],[Current Upsell $]],"$#,#"))</f>
        <v>Premium   $</v>
      </c>
      <c r="T1601">
        <f>COUNTIF(Table1[Sales Month],Table1[[#This Row],[Sales Month]])</f>
        <v>249</v>
      </c>
    </row>
    <row r="1602" spans="1:20" x14ac:dyDescent="0.2">
      <c r="A1602">
        <v>100165</v>
      </c>
      <c r="B1602" t="s">
        <v>0</v>
      </c>
      <c r="D1602" s="1"/>
      <c r="E1602" s="1"/>
      <c r="F1602">
        <v>29</v>
      </c>
      <c r="G1602">
        <v>35</v>
      </c>
      <c r="H1602" s="1">
        <v>44136</v>
      </c>
      <c r="I1602" s="1">
        <v>44378</v>
      </c>
      <c r="J1602">
        <v>8</v>
      </c>
      <c r="K1602">
        <v>0</v>
      </c>
      <c r="L1602" s="1">
        <v>44348</v>
      </c>
      <c r="M1602">
        <v>290</v>
      </c>
      <c r="N1602" s="8" cm="1">
        <f t="array" ref="N1602">_xlfn.SWITCH(Table1[[#This Row],[Subscription Type]],"Basic",10,"Premium",10,"Business",25,"Enterprise",27)</f>
        <v>10</v>
      </c>
      <c r="O1602" s="9">
        <f>IF(Table1[[#This Row],[Number of Users]]-Table1[[#This Row],[Licenses Bought]]&lt;0, 0, Table1[[#This Row],[Number of Users]]-Table1[[#This Row],[Licenses Bought]])</f>
        <v>6</v>
      </c>
      <c r="P1602" s="8">
        <f>Table1[[#This Row],[Upsell $ Per Non-Paying User]] * Table1[[#This Row],[Non-Paying Users]]</f>
        <v>60</v>
      </c>
      <c r="Q1602">
        <f>IF(Table1[[#This Row],[Sales Month]]=MAX(Table1[Sales Month]),Table1[[#This Row],[Upsell $ Per Non-Paying User]]*Table1[[#This Row],[Non-Paying Users]],0)</f>
        <v>60</v>
      </c>
      <c r="R1602" t="str" cm="1">
        <f t="array" ref="R1602">_xlfn.IFS(Table1[[#This Row],[Current Upsell $]]=0," ",Table1[[#This Row],[Current Upsell $]]&gt;=400,"High",Table1[[#This Row],[Current Upsell $]]&gt;=100,"Medium",Table1[[#This Row],[Current Upsell $]]&lt;100,"Low")</f>
        <v>Low</v>
      </c>
      <c r="S1602" t="str">
        <f>_xlfn.CONCAT(Table1[[#This Row],[Subscription Type]]," ",Table1[[#This Row],[Upsell Priorities ]], " ",TEXT(Table1[[#This Row],[Current Upsell $]],"$#,#"))</f>
        <v>Premium Low $60</v>
      </c>
      <c r="T1602">
        <f>COUNTIF(Table1[Sales Month],Table1[[#This Row],[Sales Month]])</f>
        <v>307</v>
      </c>
    </row>
    <row r="1603" spans="1:20" x14ac:dyDescent="0.2">
      <c r="A1603">
        <v>100166</v>
      </c>
      <c r="B1603" t="s">
        <v>3</v>
      </c>
      <c r="D1603" s="1"/>
      <c r="E1603" s="1"/>
      <c r="F1603">
        <v>0</v>
      </c>
      <c r="G1603">
        <v>21</v>
      </c>
      <c r="H1603" s="1">
        <v>44136</v>
      </c>
      <c r="I1603" s="1">
        <v>44378</v>
      </c>
      <c r="J1603">
        <v>8</v>
      </c>
      <c r="K1603">
        <v>0</v>
      </c>
      <c r="L1603" s="1">
        <v>44136</v>
      </c>
      <c r="M1603">
        <v>0</v>
      </c>
      <c r="N1603" s="8" cm="1">
        <f t="array" ref="N1603">_xlfn.SWITCH(Table1[[#This Row],[Subscription Type]],"Basic",10,"Premium",10,"Business",25,"Enterprise",27)</f>
        <v>10</v>
      </c>
      <c r="O1603" s="9">
        <f>IF(Table1[[#This Row],[Number of Users]]-Table1[[#This Row],[Licenses Bought]]&lt;0, 0, Table1[[#This Row],[Number of Users]]-Table1[[#This Row],[Licenses Bought]])</f>
        <v>21</v>
      </c>
      <c r="P1603" s="8">
        <f>Table1[[#This Row],[Upsell $ Per Non-Paying User]] * Table1[[#This Row],[Non-Paying Users]]</f>
        <v>210</v>
      </c>
      <c r="Q1603">
        <f>IF(Table1[[#This Row],[Sales Month]]=MAX(Table1[Sales Month]),Table1[[#This Row],[Upsell $ Per Non-Paying User]]*Table1[[#This Row],[Non-Paying Users]],0)</f>
        <v>0</v>
      </c>
      <c r="R1603" t="str" cm="1">
        <f t="array" ref="R1603">_xlfn.IFS(Table1[[#This Row],[Current Upsell $]]=0," ",Table1[[#This Row],[Current Upsell $]]&gt;=400,"High",Table1[[#This Row],[Current Upsell $]]&gt;=100,"Medium",Table1[[#This Row],[Current Upsell $]]&lt;100,"Low")</f>
        <v xml:space="preserve"> </v>
      </c>
      <c r="S1603" t="str">
        <f>_xlfn.CONCAT(Table1[[#This Row],[Subscription Type]]," ",Table1[[#This Row],[Upsell Priorities ]], " ",TEXT(Table1[[#This Row],[Current Upsell $]],"$#,#"))</f>
        <v>Basic   $</v>
      </c>
      <c r="T1603">
        <f>COUNTIF(Table1[Sales Month],Table1[[#This Row],[Sales Month]])</f>
        <v>146</v>
      </c>
    </row>
    <row r="1604" spans="1:20" x14ac:dyDescent="0.2">
      <c r="A1604">
        <v>100166</v>
      </c>
      <c r="B1604" t="s">
        <v>0</v>
      </c>
      <c r="D1604" s="1"/>
      <c r="E1604" s="1"/>
      <c r="F1604">
        <v>6</v>
      </c>
      <c r="G1604">
        <v>17</v>
      </c>
      <c r="H1604" s="1">
        <v>44136</v>
      </c>
      <c r="I1604" s="1">
        <v>44378</v>
      </c>
      <c r="J1604">
        <v>8</v>
      </c>
      <c r="K1604">
        <v>0</v>
      </c>
      <c r="L1604" s="1">
        <v>44166</v>
      </c>
      <c r="M1604">
        <v>60</v>
      </c>
      <c r="N1604" s="8" cm="1">
        <f t="array" ref="N1604">_xlfn.SWITCH(Table1[[#This Row],[Subscription Type]],"Basic",10,"Premium",10,"Business",25,"Enterprise",27)</f>
        <v>10</v>
      </c>
      <c r="O1604" s="9">
        <f>IF(Table1[[#This Row],[Number of Users]]-Table1[[#This Row],[Licenses Bought]]&lt;0, 0, Table1[[#This Row],[Number of Users]]-Table1[[#This Row],[Licenses Bought]])</f>
        <v>11</v>
      </c>
      <c r="P1604" s="8">
        <f>Table1[[#This Row],[Upsell $ Per Non-Paying User]] * Table1[[#This Row],[Non-Paying Users]]</f>
        <v>110</v>
      </c>
      <c r="Q1604">
        <f>IF(Table1[[#This Row],[Sales Month]]=MAX(Table1[Sales Month]),Table1[[#This Row],[Upsell $ Per Non-Paying User]]*Table1[[#This Row],[Non-Paying Users]],0)</f>
        <v>0</v>
      </c>
      <c r="R1604" t="str" cm="1">
        <f t="array" ref="R1604">_xlfn.IFS(Table1[[#This Row],[Current Upsell $]]=0," ",Table1[[#This Row],[Current Upsell $]]&gt;=400,"High",Table1[[#This Row],[Current Upsell $]]&gt;=100,"Medium",Table1[[#This Row],[Current Upsell $]]&lt;100,"Low")</f>
        <v xml:space="preserve"> </v>
      </c>
      <c r="S1604" t="str">
        <f>_xlfn.CONCAT(Table1[[#This Row],[Subscription Type]]," ",Table1[[#This Row],[Upsell Priorities ]], " ",TEXT(Table1[[#This Row],[Current Upsell $]],"$#,#"))</f>
        <v>Premium   $</v>
      </c>
      <c r="T1604">
        <f>COUNTIF(Table1[Sales Month],Table1[[#This Row],[Sales Month]])</f>
        <v>153</v>
      </c>
    </row>
    <row r="1605" spans="1:20" x14ac:dyDescent="0.2">
      <c r="A1605">
        <v>100166</v>
      </c>
      <c r="B1605" t="s">
        <v>0</v>
      </c>
      <c r="D1605" s="1"/>
      <c r="E1605" s="1"/>
      <c r="F1605">
        <v>10</v>
      </c>
      <c r="G1605">
        <v>20</v>
      </c>
      <c r="H1605" s="1">
        <v>44136</v>
      </c>
      <c r="I1605" s="1">
        <v>44378</v>
      </c>
      <c r="J1605">
        <v>8</v>
      </c>
      <c r="K1605">
        <v>0</v>
      </c>
      <c r="L1605" s="1">
        <v>44197</v>
      </c>
      <c r="M1605">
        <v>100</v>
      </c>
      <c r="N1605" s="8" cm="1">
        <f t="array" ref="N1605">_xlfn.SWITCH(Table1[[#This Row],[Subscription Type]],"Basic",10,"Premium",10,"Business",25,"Enterprise",27)</f>
        <v>10</v>
      </c>
      <c r="O1605" s="9">
        <f>IF(Table1[[#This Row],[Number of Users]]-Table1[[#This Row],[Licenses Bought]]&lt;0, 0, Table1[[#This Row],[Number of Users]]-Table1[[#This Row],[Licenses Bought]])</f>
        <v>10</v>
      </c>
      <c r="P1605" s="8">
        <f>Table1[[#This Row],[Upsell $ Per Non-Paying User]] * Table1[[#This Row],[Non-Paying Users]]</f>
        <v>100</v>
      </c>
      <c r="Q1605">
        <f>IF(Table1[[#This Row],[Sales Month]]=MAX(Table1[Sales Month]),Table1[[#This Row],[Upsell $ Per Non-Paying User]]*Table1[[#This Row],[Non-Paying Users]],0)</f>
        <v>0</v>
      </c>
      <c r="R1605" t="str" cm="1">
        <f t="array" ref="R1605">_xlfn.IFS(Table1[[#This Row],[Current Upsell $]]=0," ",Table1[[#This Row],[Current Upsell $]]&gt;=400,"High",Table1[[#This Row],[Current Upsell $]]&gt;=100,"Medium",Table1[[#This Row],[Current Upsell $]]&lt;100,"Low")</f>
        <v xml:space="preserve"> </v>
      </c>
      <c r="S1605" t="str">
        <f>_xlfn.CONCAT(Table1[[#This Row],[Subscription Type]]," ",Table1[[#This Row],[Upsell Priorities ]], " ",TEXT(Table1[[#This Row],[Current Upsell $]],"$#,#"))</f>
        <v>Premium   $</v>
      </c>
      <c r="T1605">
        <f>COUNTIF(Table1[Sales Month],Table1[[#This Row],[Sales Month]])</f>
        <v>158</v>
      </c>
    </row>
    <row r="1606" spans="1:20" x14ac:dyDescent="0.2">
      <c r="A1606">
        <v>100166</v>
      </c>
      <c r="B1606" t="s">
        <v>0</v>
      </c>
      <c r="D1606" s="1"/>
      <c r="E1606" s="1"/>
      <c r="F1606">
        <v>16</v>
      </c>
      <c r="G1606">
        <v>27</v>
      </c>
      <c r="H1606" s="1">
        <v>44136</v>
      </c>
      <c r="I1606" s="1">
        <v>44378</v>
      </c>
      <c r="J1606">
        <v>8</v>
      </c>
      <c r="K1606">
        <v>0</v>
      </c>
      <c r="L1606" s="1">
        <v>44228</v>
      </c>
      <c r="M1606">
        <v>160</v>
      </c>
      <c r="N1606" s="8" cm="1">
        <f t="array" ref="N1606">_xlfn.SWITCH(Table1[[#This Row],[Subscription Type]],"Basic",10,"Premium",10,"Business",25,"Enterprise",27)</f>
        <v>10</v>
      </c>
      <c r="O1606" s="9">
        <f>IF(Table1[[#This Row],[Number of Users]]-Table1[[#This Row],[Licenses Bought]]&lt;0, 0, Table1[[#This Row],[Number of Users]]-Table1[[#This Row],[Licenses Bought]])</f>
        <v>11</v>
      </c>
      <c r="P1606" s="8">
        <f>Table1[[#This Row],[Upsell $ Per Non-Paying User]] * Table1[[#This Row],[Non-Paying Users]]</f>
        <v>110</v>
      </c>
      <c r="Q1606">
        <f>IF(Table1[[#This Row],[Sales Month]]=MAX(Table1[Sales Month]),Table1[[#This Row],[Upsell $ Per Non-Paying User]]*Table1[[#This Row],[Non-Paying Users]],0)</f>
        <v>0</v>
      </c>
      <c r="R1606" t="str" cm="1">
        <f t="array" ref="R1606">_xlfn.IFS(Table1[[#This Row],[Current Upsell $]]=0," ",Table1[[#This Row],[Current Upsell $]]&gt;=400,"High",Table1[[#This Row],[Current Upsell $]]&gt;=100,"Medium",Table1[[#This Row],[Current Upsell $]]&lt;100,"Low")</f>
        <v xml:space="preserve"> </v>
      </c>
      <c r="S1606" t="str">
        <f>_xlfn.CONCAT(Table1[[#This Row],[Subscription Type]]," ",Table1[[#This Row],[Upsell Priorities ]], " ",TEXT(Table1[[#This Row],[Current Upsell $]],"$#,#"))</f>
        <v>Premium   $</v>
      </c>
      <c r="T1606">
        <f>COUNTIF(Table1[Sales Month],Table1[[#This Row],[Sales Month]])</f>
        <v>175</v>
      </c>
    </row>
    <row r="1607" spans="1:20" x14ac:dyDescent="0.2">
      <c r="A1607">
        <v>100166</v>
      </c>
      <c r="B1607" t="s">
        <v>0</v>
      </c>
      <c r="D1607" s="1"/>
      <c r="E1607" s="1"/>
      <c r="F1607">
        <v>17</v>
      </c>
      <c r="G1607">
        <v>15</v>
      </c>
      <c r="H1607" s="1">
        <v>44136</v>
      </c>
      <c r="I1607" s="1">
        <v>44378</v>
      </c>
      <c r="J1607">
        <v>8</v>
      </c>
      <c r="K1607">
        <v>0</v>
      </c>
      <c r="L1607" s="1">
        <v>44256</v>
      </c>
      <c r="M1607">
        <v>170</v>
      </c>
      <c r="N1607" s="8" cm="1">
        <f t="array" ref="N1607">_xlfn.SWITCH(Table1[[#This Row],[Subscription Type]],"Basic",10,"Premium",10,"Business",25,"Enterprise",27)</f>
        <v>10</v>
      </c>
      <c r="O1607" s="9">
        <f>IF(Table1[[#This Row],[Number of Users]]-Table1[[#This Row],[Licenses Bought]]&lt;0, 0, Table1[[#This Row],[Number of Users]]-Table1[[#This Row],[Licenses Bought]])</f>
        <v>0</v>
      </c>
      <c r="P1607" s="8">
        <f>Table1[[#This Row],[Upsell $ Per Non-Paying User]] * Table1[[#This Row],[Non-Paying Users]]</f>
        <v>0</v>
      </c>
      <c r="Q1607">
        <f>IF(Table1[[#This Row],[Sales Month]]=MAX(Table1[Sales Month]),Table1[[#This Row],[Upsell $ Per Non-Paying User]]*Table1[[#This Row],[Non-Paying Users]],0)</f>
        <v>0</v>
      </c>
      <c r="R1607" t="str" cm="1">
        <f t="array" ref="R1607">_xlfn.IFS(Table1[[#This Row],[Current Upsell $]]=0," ",Table1[[#This Row],[Current Upsell $]]&gt;=400,"High",Table1[[#This Row],[Current Upsell $]]&gt;=100,"Medium",Table1[[#This Row],[Current Upsell $]]&lt;100,"Low")</f>
        <v xml:space="preserve"> </v>
      </c>
      <c r="S1607" t="str">
        <f>_xlfn.CONCAT(Table1[[#This Row],[Subscription Type]]," ",Table1[[#This Row],[Upsell Priorities ]], " ",TEXT(Table1[[#This Row],[Current Upsell $]],"$#,#"))</f>
        <v>Premium   $</v>
      </c>
      <c r="T1607">
        <f>COUNTIF(Table1[Sales Month],Table1[[#This Row],[Sales Month]])</f>
        <v>194</v>
      </c>
    </row>
    <row r="1608" spans="1:20" x14ac:dyDescent="0.2">
      <c r="A1608">
        <v>100166</v>
      </c>
      <c r="B1608" t="s">
        <v>0</v>
      </c>
      <c r="D1608" s="1"/>
      <c r="E1608" s="1"/>
      <c r="F1608">
        <v>17</v>
      </c>
      <c r="G1608">
        <v>23</v>
      </c>
      <c r="H1608" s="1">
        <v>44136</v>
      </c>
      <c r="I1608" s="1">
        <v>44378</v>
      </c>
      <c r="J1608">
        <v>8</v>
      </c>
      <c r="K1608">
        <v>0</v>
      </c>
      <c r="L1608" s="1">
        <v>44287</v>
      </c>
      <c r="M1608">
        <v>170</v>
      </c>
      <c r="N1608" s="8" cm="1">
        <f t="array" ref="N1608">_xlfn.SWITCH(Table1[[#This Row],[Subscription Type]],"Basic",10,"Premium",10,"Business",25,"Enterprise",27)</f>
        <v>10</v>
      </c>
      <c r="O1608" s="9">
        <f>IF(Table1[[#This Row],[Number of Users]]-Table1[[#This Row],[Licenses Bought]]&lt;0, 0, Table1[[#This Row],[Number of Users]]-Table1[[#This Row],[Licenses Bought]])</f>
        <v>6</v>
      </c>
      <c r="P1608" s="8">
        <f>Table1[[#This Row],[Upsell $ Per Non-Paying User]] * Table1[[#This Row],[Non-Paying Users]]</f>
        <v>60</v>
      </c>
      <c r="Q1608">
        <f>IF(Table1[[#This Row],[Sales Month]]=MAX(Table1[Sales Month]),Table1[[#This Row],[Upsell $ Per Non-Paying User]]*Table1[[#This Row],[Non-Paying Users]],0)</f>
        <v>0</v>
      </c>
      <c r="R1608" t="str" cm="1">
        <f t="array" ref="R1608">_xlfn.IFS(Table1[[#This Row],[Current Upsell $]]=0," ",Table1[[#This Row],[Current Upsell $]]&gt;=400,"High",Table1[[#This Row],[Current Upsell $]]&gt;=100,"Medium",Table1[[#This Row],[Current Upsell $]]&lt;100,"Low")</f>
        <v xml:space="preserve"> </v>
      </c>
      <c r="S1608" t="str">
        <f>_xlfn.CONCAT(Table1[[#This Row],[Subscription Type]]," ",Table1[[#This Row],[Upsell Priorities ]], " ",TEXT(Table1[[#This Row],[Current Upsell $]],"$#,#"))</f>
        <v>Premium   $</v>
      </c>
      <c r="T1608">
        <f>COUNTIF(Table1[Sales Month],Table1[[#This Row],[Sales Month]])</f>
        <v>208</v>
      </c>
    </row>
    <row r="1609" spans="1:20" x14ac:dyDescent="0.2">
      <c r="A1609">
        <v>100166</v>
      </c>
      <c r="B1609" t="s">
        <v>0</v>
      </c>
      <c r="D1609" s="1"/>
      <c r="E1609" s="1"/>
      <c r="F1609">
        <v>17</v>
      </c>
      <c r="G1609">
        <v>21</v>
      </c>
      <c r="H1609" s="1">
        <v>44136</v>
      </c>
      <c r="I1609" s="1">
        <v>44378</v>
      </c>
      <c r="J1609">
        <v>8</v>
      </c>
      <c r="K1609">
        <v>0</v>
      </c>
      <c r="L1609" s="1">
        <v>44317</v>
      </c>
      <c r="M1609">
        <v>170</v>
      </c>
      <c r="N1609" s="8" cm="1">
        <f t="array" ref="N1609">_xlfn.SWITCH(Table1[[#This Row],[Subscription Type]],"Basic",10,"Premium",10,"Business",25,"Enterprise",27)</f>
        <v>10</v>
      </c>
      <c r="O1609" s="9">
        <f>IF(Table1[[#This Row],[Number of Users]]-Table1[[#This Row],[Licenses Bought]]&lt;0, 0, Table1[[#This Row],[Number of Users]]-Table1[[#This Row],[Licenses Bought]])</f>
        <v>4</v>
      </c>
      <c r="P1609" s="8">
        <f>Table1[[#This Row],[Upsell $ Per Non-Paying User]] * Table1[[#This Row],[Non-Paying Users]]</f>
        <v>40</v>
      </c>
      <c r="Q1609">
        <f>IF(Table1[[#This Row],[Sales Month]]=MAX(Table1[Sales Month]),Table1[[#This Row],[Upsell $ Per Non-Paying User]]*Table1[[#This Row],[Non-Paying Users]],0)</f>
        <v>0</v>
      </c>
      <c r="R1609" t="str" cm="1">
        <f t="array" ref="R1609">_xlfn.IFS(Table1[[#This Row],[Current Upsell $]]=0," ",Table1[[#This Row],[Current Upsell $]]&gt;=400,"High",Table1[[#This Row],[Current Upsell $]]&gt;=100,"Medium",Table1[[#This Row],[Current Upsell $]]&lt;100,"Low")</f>
        <v xml:space="preserve"> </v>
      </c>
      <c r="S1609" t="str">
        <f>_xlfn.CONCAT(Table1[[#This Row],[Subscription Type]]," ",Table1[[#This Row],[Upsell Priorities ]], " ",TEXT(Table1[[#This Row],[Current Upsell $]],"$#,#"))</f>
        <v>Premium   $</v>
      </c>
      <c r="T1609">
        <f>COUNTIF(Table1[Sales Month],Table1[[#This Row],[Sales Month]])</f>
        <v>249</v>
      </c>
    </row>
    <row r="1610" spans="1:20" x14ac:dyDescent="0.2">
      <c r="A1610">
        <v>100166</v>
      </c>
      <c r="B1610" t="s">
        <v>0</v>
      </c>
      <c r="D1610" s="1"/>
      <c r="E1610" s="1"/>
      <c r="F1610">
        <v>17</v>
      </c>
      <c r="G1610">
        <v>21</v>
      </c>
      <c r="H1610" s="1">
        <v>44136</v>
      </c>
      <c r="I1610" s="1">
        <v>44378</v>
      </c>
      <c r="J1610">
        <v>8</v>
      </c>
      <c r="K1610">
        <v>0</v>
      </c>
      <c r="L1610" s="1">
        <v>44348</v>
      </c>
      <c r="M1610">
        <v>170</v>
      </c>
      <c r="N1610" s="8" cm="1">
        <f t="array" ref="N1610">_xlfn.SWITCH(Table1[[#This Row],[Subscription Type]],"Basic",10,"Premium",10,"Business",25,"Enterprise",27)</f>
        <v>10</v>
      </c>
      <c r="O1610" s="9">
        <f>IF(Table1[[#This Row],[Number of Users]]-Table1[[#This Row],[Licenses Bought]]&lt;0, 0, Table1[[#This Row],[Number of Users]]-Table1[[#This Row],[Licenses Bought]])</f>
        <v>4</v>
      </c>
      <c r="P1610" s="8">
        <f>Table1[[#This Row],[Upsell $ Per Non-Paying User]] * Table1[[#This Row],[Non-Paying Users]]</f>
        <v>40</v>
      </c>
      <c r="Q1610">
        <f>IF(Table1[[#This Row],[Sales Month]]=MAX(Table1[Sales Month]),Table1[[#This Row],[Upsell $ Per Non-Paying User]]*Table1[[#This Row],[Non-Paying Users]],0)</f>
        <v>40</v>
      </c>
      <c r="R1610" t="str" cm="1">
        <f t="array" ref="R1610">_xlfn.IFS(Table1[[#This Row],[Current Upsell $]]=0," ",Table1[[#This Row],[Current Upsell $]]&gt;=400,"High",Table1[[#This Row],[Current Upsell $]]&gt;=100,"Medium",Table1[[#This Row],[Current Upsell $]]&lt;100,"Low")</f>
        <v>Low</v>
      </c>
      <c r="S1610" t="str">
        <f>_xlfn.CONCAT(Table1[[#This Row],[Subscription Type]]," ",Table1[[#This Row],[Upsell Priorities ]], " ",TEXT(Table1[[#This Row],[Current Upsell $]],"$#,#"))</f>
        <v>Premium Low $40</v>
      </c>
      <c r="T1610">
        <f>COUNTIF(Table1[Sales Month],Table1[[#This Row],[Sales Month]])</f>
        <v>307</v>
      </c>
    </row>
    <row r="1611" spans="1:20" x14ac:dyDescent="0.2">
      <c r="A1611">
        <v>100167</v>
      </c>
      <c r="B1611" t="s">
        <v>3</v>
      </c>
      <c r="D1611" s="1"/>
      <c r="E1611" s="1"/>
      <c r="F1611">
        <v>0</v>
      </c>
      <c r="G1611">
        <v>77</v>
      </c>
      <c r="H1611" s="1">
        <v>44136</v>
      </c>
      <c r="I1611" s="1">
        <v>44378</v>
      </c>
      <c r="J1611">
        <v>8</v>
      </c>
      <c r="K1611">
        <v>0</v>
      </c>
      <c r="L1611" s="1">
        <v>44136</v>
      </c>
      <c r="M1611">
        <v>0</v>
      </c>
      <c r="N1611" s="8" cm="1">
        <f t="array" ref="N1611">_xlfn.SWITCH(Table1[[#This Row],[Subscription Type]],"Basic",10,"Premium",10,"Business",25,"Enterprise",27)</f>
        <v>10</v>
      </c>
      <c r="O1611" s="9">
        <f>IF(Table1[[#This Row],[Number of Users]]-Table1[[#This Row],[Licenses Bought]]&lt;0, 0, Table1[[#This Row],[Number of Users]]-Table1[[#This Row],[Licenses Bought]])</f>
        <v>77</v>
      </c>
      <c r="P1611" s="8">
        <f>Table1[[#This Row],[Upsell $ Per Non-Paying User]] * Table1[[#This Row],[Non-Paying Users]]</f>
        <v>770</v>
      </c>
      <c r="Q1611">
        <f>IF(Table1[[#This Row],[Sales Month]]=MAX(Table1[Sales Month]),Table1[[#This Row],[Upsell $ Per Non-Paying User]]*Table1[[#This Row],[Non-Paying Users]],0)</f>
        <v>0</v>
      </c>
      <c r="R1611" t="str" cm="1">
        <f t="array" ref="R1611">_xlfn.IFS(Table1[[#This Row],[Current Upsell $]]=0," ",Table1[[#This Row],[Current Upsell $]]&gt;=400,"High",Table1[[#This Row],[Current Upsell $]]&gt;=100,"Medium",Table1[[#This Row],[Current Upsell $]]&lt;100,"Low")</f>
        <v xml:space="preserve"> </v>
      </c>
      <c r="S1611" t="str">
        <f>_xlfn.CONCAT(Table1[[#This Row],[Subscription Type]]," ",Table1[[#This Row],[Upsell Priorities ]], " ",TEXT(Table1[[#This Row],[Current Upsell $]],"$#,#"))</f>
        <v>Basic   $</v>
      </c>
      <c r="T1611">
        <f>COUNTIF(Table1[Sales Month],Table1[[#This Row],[Sales Month]])</f>
        <v>146</v>
      </c>
    </row>
    <row r="1612" spans="1:20" x14ac:dyDescent="0.2">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_xlfn.SWITCH(Table1[[#This Row],[Subscription Type]],"Basic",10,"Premium",10,"Business",25,"Enterprise",27)</f>
        <v>27</v>
      </c>
      <c r="O1612" s="9">
        <f>IF(Table1[[#This Row],[Number of Users]]-Table1[[#This Row],[Licenses Bought]]&lt;0, 0, Table1[[#This Row],[Number of Users]]-Table1[[#This Row],[Licenses Bought]])</f>
        <v>0</v>
      </c>
      <c r="P1612" s="8">
        <f>Table1[[#This Row],[Upsell $ Per Non-Paying User]] * Table1[[#This Row],[Non-Paying Users]]</f>
        <v>0</v>
      </c>
      <c r="Q1612">
        <f>IF(Table1[[#This Row],[Sales Month]]=MAX(Table1[Sales Month]),Table1[[#This Row],[Upsell $ Per Non-Paying User]]*Table1[[#This Row],[Non-Paying Users]],0)</f>
        <v>0</v>
      </c>
      <c r="R1612" t="str" cm="1">
        <f t="array" ref="R1612">_xlfn.IFS(Table1[[#This Row],[Current Upsell $]]=0," ",Table1[[#This Row],[Current Upsell $]]&gt;=400,"High",Table1[[#This Row],[Current Upsell $]]&gt;=100,"Medium",Table1[[#This Row],[Current Upsell $]]&lt;100,"Low")</f>
        <v xml:space="preserve"> </v>
      </c>
      <c r="S1612" t="str">
        <f>_xlfn.CONCAT(Table1[[#This Row],[Subscription Type]]," ",Table1[[#This Row],[Upsell Priorities ]], " ",TEXT(Table1[[#This Row],[Current Upsell $]],"$#,#"))</f>
        <v>Enterprise   $</v>
      </c>
      <c r="T1612">
        <f>COUNTIF(Table1[Sales Month],Table1[[#This Row],[Sales Month]])</f>
        <v>153</v>
      </c>
    </row>
    <row r="1613" spans="1:20" x14ac:dyDescent="0.2">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_xlfn.SWITCH(Table1[[#This Row],[Subscription Type]],"Basic",10,"Premium",10,"Business",25,"Enterprise",27)</f>
        <v>27</v>
      </c>
      <c r="O1613" s="9">
        <f>IF(Table1[[#This Row],[Number of Users]]-Table1[[#This Row],[Licenses Bought]]&lt;0, 0, Table1[[#This Row],[Number of Users]]-Table1[[#This Row],[Licenses Bought]])</f>
        <v>15</v>
      </c>
      <c r="P1613" s="8">
        <f>Table1[[#This Row],[Upsell $ Per Non-Paying User]] * Table1[[#This Row],[Non-Paying Users]]</f>
        <v>405</v>
      </c>
      <c r="Q1613">
        <f>IF(Table1[[#This Row],[Sales Month]]=MAX(Table1[Sales Month]),Table1[[#This Row],[Upsell $ Per Non-Paying User]]*Table1[[#This Row],[Non-Paying Users]],0)</f>
        <v>0</v>
      </c>
      <c r="R1613" t="str" cm="1">
        <f t="array" ref="R1613">_xlfn.IFS(Table1[[#This Row],[Current Upsell $]]=0," ",Table1[[#This Row],[Current Upsell $]]&gt;=400,"High",Table1[[#This Row],[Current Upsell $]]&gt;=100,"Medium",Table1[[#This Row],[Current Upsell $]]&lt;100,"Low")</f>
        <v xml:space="preserve"> </v>
      </c>
      <c r="S1613" t="str">
        <f>_xlfn.CONCAT(Table1[[#This Row],[Subscription Type]]," ",Table1[[#This Row],[Upsell Priorities ]], " ",TEXT(Table1[[#This Row],[Current Upsell $]],"$#,#"))</f>
        <v>Enterprise   $</v>
      </c>
      <c r="T1613">
        <f>COUNTIF(Table1[Sales Month],Table1[[#This Row],[Sales Month]])</f>
        <v>158</v>
      </c>
    </row>
    <row r="1614" spans="1:20" x14ac:dyDescent="0.2">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_xlfn.SWITCH(Table1[[#This Row],[Subscription Type]],"Basic",10,"Premium",10,"Business",25,"Enterprise",27)</f>
        <v>27</v>
      </c>
      <c r="O1614" s="9">
        <f>IF(Table1[[#This Row],[Number of Users]]-Table1[[#This Row],[Licenses Bought]]&lt;0, 0, Table1[[#This Row],[Number of Users]]-Table1[[#This Row],[Licenses Bought]])</f>
        <v>18</v>
      </c>
      <c r="P1614" s="8">
        <f>Table1[[#This Row],[Upsell $ Per Non-Paying User]] * Table1[[#This Row],[Non-Paying Users]]</f>
        <v>486</v>
      </c>
      <c r="Q1614">
        <f>IF(Table1[[#This Row],[Sales Month]]=MAX(Table1[Sales Month]),Table1[[#This Row],[Upsell $ Per Non-Paying User]]*Table1[[#This Row],[Non-Paying Users]],0)</f>
        <v>0</v>
      </c>
      <c r="R1614" t="str" cm="1">
        <f t="array" ref="R1614">_xlfn.IFS(Table1[[#This Row],[Current Upsell $]]=0," ",Table1[[#This Row],[Current Upsell $]]&gt;=400,"High",Table1[[#This Row],[Current Upsell $]]&gt;=100,"Medium",Table1[[#This Row],[Current Upsell $]]&lt;100,"Low")</f>
        <v xml:space="preserve"> </v>
      </c>
      <c r="S1614" t="str">
        <f>_xlfn.CONCAT(Table1[[#This Row],[Subscription Type]]," ",Table1[[#This Row],[Upsell Priorities ]], " ",TEXT(Table1[[#This Row],[Current Upsell $]],"$#,#"))</f>
        <v>Enterprise   $</v>
      </c>
      <c r="T1614">
        <f>COUNTIF(Table1[Sales Month],Table1[[#This Row],[Sales Month]])</f>
        <v>175</v>
      </c>
    </row>
    <row r="1615" spans="1:20" x14ac:dyDescent="0.2">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_xlfn.SWITCH(Table1[[#This Row],[Subscription Type]],"Basic",10,"Premium",10,"Business",25,"Enterprise",27)</f>
        <v>27</v>
      </c>
      <c r="O1615" s="9">
        <f>IF(Table1[[#This Row],[Number of Users]]-Table1[[#This Row],[Licenses Bought]]&lt;0, 0, Table1[[#This Row],[Number of Users]]-Table1[[#This Row],[Licenses Bought]])</f>
        <v>4</v>
      </c>
      <c r="P1615" s="8">
        <f>Table1[[#This Row],[Upsell $ Per Non-Paying User]] * Table1[[#This Row],[Non-Paying Users]]</f>
        <v>108</v>
      </c>
      <c r="Q1615">
        <f>IF(Table1[[#This Row],[Sales Month]]=MAX(Table1[Sales Month]),Table1[[#This Row],[Upsell $ Per Non-Paying User]]*Table1[[#This Row],[Non-Paying Users]],0)</f>
        <v>0</v>
      </c>
      <c r="R1615" t="str" cm="1">
        <f t="array" ref="R1615">_xlfn.IFS(Table1[[#This Row],[Current Upsell $]]=0," ",Table1[[#This Row],[Current Upsell $]]&gt;=400,"High",Table1[[#This Row],[Current Upsell $]]&gt;=100,"Medium",Table1[[#This Row],[Current Upsell $]]&lt;100,"Low")</f>
        <v xml:space="preserve"> </v>
      </c>
      <c r="S1615" t="str">
        <f>_xlfn.CONCAT(Table1[[#This Row],[Subscription Type]]," ",Table1[[#This Row],[Upsell Priorities ]], " ",TEXT(Table1[[#This Row],[Current Upsell $]],"$#,#"))</f>
        <v>Enterprise   $</v>
      </c>
      <c r="T1615">
        <f>COUNTIF(Table1[Sales Month],Table1[[#This Row],[Sales Month]])</f>
        <v>194</v>
      </c>
    </row>
    <row r="1616" spans="1:20" x14ac:dyDescent="0.2">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_xlfn.SWITCH(Table1[[#This Row],[Subscription Type]],"Basic",10,"Premium",10,"Business",25,"Enterprise",27)</f>
        <v>27</v>
      </c>
      <c r="O1616" s="9">
        <f>IF(Table1[[#This Row],[Number of Users]]-Table1[[#This Row],[Licenses Bought]]&lt;0, 0, Table1[[#This Row],[Number of Users]]-Table1[[#This Row],[Licenses Bought]])</f>
        <v>6</v>
      </c>
      <c r="P1616" s="8">
        <f>Table1[[#This Row],[Upsell $ Per Non-Paying User]] * Table1[[#This Row],[Non-Paying Users]]</f>
        <v>162</v>
      </c>
      <c r="Q1616">
        <f>IF(Table1[[#This Row],[Sales Month]]=MAX(Table1[Sales Month]),Table1[[#This Row],[Upsell $ Per Non-Paying User]]*Table1[[#This Row],[Non-Paying Users]],0)</f>
        <v>0</v>
      </c>
      <c r="R1616" t="str" cm="1">
        <f t="array" ref="R1616">_xlfn.IFS(Table1[[#This Row],[Current Upsell $]]=0," ",Table1[[#This Row],[Current Upsell $]]&gt;=400,"High",Table1[[#This Row],[Current Upsell $]]&gt;=100,"Medium",Table1[[#This Row],[Current Upsell $]]&lt;100,"Low")</f>
        <v xml:space="preserve"> </v>
      </c>
      <c r="S1616" t="str">
        <f>_xlfn.CONCAT(Table1[[#This Row],[Subscription Type]]," ",Table1[[#This Row],[Upsell Priorities ]], " ",TEXT(Table1[[#This Row],[Current Upsell $]],"$#,#"))</f>
        <v>Enterprise   $</v>
      </c>
      <c r="T1616">
        <f>COUNTIF(Table1[Sales Month],Table1[[#This Row],[Sales Month]])</f>
        <v>208</v>
      </c>
    </row>
    <row r="1617" spans="1:20" x14ac:dyDescent="0.2">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_xlfn.SWITCH(Table1[[#This Row],[Subscription Type]],"Basic",10,"Premium",10,"Business",25,"Enterprise",27)</f>
        <v>27</v>
      </c>
      <c r="O1617" s="9">
        <f>IF(Table1[[#This Row],[Number of Users]]-Table1[[#This Row],[Licenses Bought]]&lt;0, 0, Table1[[#This Row],[Number of Users]]-Table1[[#This Row],[Licenses Bought]])</f>
        <v>9</v>
      </c>
      <c r="P1617" s="8">
        <f>Table1[[#This Row],[Upsell $ Per Non-Paying User]] * Table1[[#This Row],[Non-Paying Users]]</f>
        <v>243</v>
      </c>
      <c r="Q1617">
        <f>IF(Table1[[#This Row],[Sales Month]]=MAX(Table1[Sales Month]),Table1[[#This Row],[Upsell $ Per Non-Paying User]]*Table1[[#This Row],[Non-Paying Users]],0)</f>
        <v>0</v>
      </c>
      <c r="R1617" t="str" cm="1">
        <f t="array" ref="R1617">_xlfn.IFS(Table1[[#This Row],[Current Upsell $]]=0," ",Table1[[#This Row],[Current Upsell $]]&gt;=400,"High",Table1[[#This Row],[Current Upsell $]]&gt;=100,"Medium",Table1[[#This Row],[Current Upsell $]]&lt;100,"Low")</f>
        <v xml:space="preserve"> </v>
      </c>
      <c r="S1617" t="str">
        <f>_xlfn.CONCAT(Table1[[#This Row],[Subscription Type]]," ",Table1[[#This Row],[Upsell Priorities ]], " ",TEXT(Table1[[#This Row],[Current Upsell $]],"$#,#"))</f>
        <v>Enterprise   $</v>
      </c>
      <c r="T1617">
        <f>COUNTIF(Table1[Sales Month],Table1[[#This Row],[Sales Month]])</f>
        <v>249</v>
      </c>
    </row>
    <row r="1618" spans="1:20" x14ac:dyDescent="0.2">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_xlfn.SWITCH(Table1[[#This Row],[Subscription Type]],"Basic",10,"Premium",10,"Business",25,"Enterprise",27)</f>
        <v>27</v>
      </c>
      <c r="O1618" s="9">
        <f>IF(Table1[[#This Row],[Number of Users]]-Table1[[#This Row],[Licenses Bought]]&lt;0, 0, Table1[[#This Row],[Number of Users]]-Table1[[#This Row],[Licenses Bought]])</f>
        <v>8</v>
      </c>
      <c r="P1618" s="8">
        <f>Table1[[#This Row],[Upsell $ Per Non-Paying User]] * Table1[[#This Row],[Non-Paying Users]]</f>
        <v>216</v>
      </c>
      <c r="Q1618">
        <f>IF(Table1[[#This Row],[Sales Month]]=MAX(Table1[Sales Month]),Table1[[#This Row],[Upsell $ Per Non-Paying User]]*Table1[[#This Row],[Non-Paying Users]],0)</f>
        <v>216</v>
      </c>
      <c r="R1618" t="str" cm="1">
        <f t="array" ref="R1618">_xlfn.IFS(Table1[[#This Row],[Current Upsell $]]=0," ",Table1[[#This Row],[Current Upsell $]]&gt;=400,"High",Table1[[#This Row],[Current Upsell $]]&gt;=100,"Medium",Table1[[#This Row],[Current Upsell $]]&lt;100,"Low")</f>
        <v>Medium</v>
      </c>
      <c r="S1618" t="str">
        <f>_xlfn.CONCAT(Table1[[#This Row],[Subscription Type]]," ",Table1[[#This Row],[Upsell Priorities ]], " ",TEXT(Table1[[#This Row],[Current Upsell $]],"$#,#"))</f>
        <v>Enterprise Medium $216</v>
      </c>
      <c r="T1618">
        <f>COUNTIF(Table1[Sales Month],Table1[[#This Row],[Sales Month]])</f>
        <v>307</v>
      </c>
    </row>
    <row r="1619" spans="1:20" x14ac:dyDescent="0.2">
      <c r="A1619">
        <v>100168</v>
      </c>
      <c r="B1619" t="s">
        <v>3</v>
      </c>
      <c r="F1619">
        <v>0</v>
      </c>
      <c r="G1619">
        <v>2</v>
      </c>
      <c r="H1619" s="1">
        <v>44136</v>
      </c>
      <c r="I1619" s="1">
        <v>44166</v>
      </c>
      <c r="J1619">
        <v>1</v>
      </c>
      <c r="K1619">
        <v>6</v>
      </c>
      <c r="L1619" s="1">
        <v>44136</v>
      </c>
      <c r="M1619">
        <v>0</v>
      </c>
      <c r="N1619" s="8" cm="1">
        <f t="array" ref="N1619">_xlfn.SWITCH(Table1[[#This Row],[Subscription Type]],"Basic",10,"Premium",10,"Business",25,"Enterprise",27)</f>
        <v>10</v>
      </c>
      <c r="O1619" s="9">
        <f>IF(Table1[[#This Row],[Number of Users]]-Table1[[#This Row],[Licenses Bought]]&lt;0, 0, Table1[[#This Row],[Number of Users]]-Table1[[#This Row],[Licenses Bought]])</f>
        <v>2</v>
      </c>
      <c r="P1619" s="8">
        <f>Table1[[#This Row],[Upsell $ Per Non-Paying User]] * Table1[[#This Row],[Non-Paying Users]]</f>
        <v>20</v>
      </c>
      <c r="Q1619">
        <f>IF(Table1[[#This Row],[Sales Month]]=MAX(Table1[Sales Month]),Table1[[#This Row],[Upsell $ Per Non-Paying User]]*Table1[[#This Row],[Non-Paying Users]],0)</f>
        <v>0</v>
      </c>
      <c r="R1619" t="str" cm="1">
        <f t="array" ref="R1619">_xlfn.IFS(Table1[[#This Row],[Current Upsell $]]=0," ",Table1[[#This Row],[Current Upsell $]]&gt;=400,"High",Table1[[#This Row],[Current Upsell $]]&gt;=100,"Medium",Table1[[#This Row],[Current Upsell $]]&lt;100,"Low")</f>
        <v xml:space="preserve"> </v>
      </c>
      <c r="S1619" t="str">
        <f>_xlfn.CONCAT(Table1[[#This Row],[Subscription Type]]," ",Table1[[#This Row],[Upsell Priorities ]], " ",TEXT(Table1[[#This Row],[Current Upsell $]],"$#,#"))</f>
        <v>Basic   $</v>
      </c>
      <c r="T1619">
        <f>COUNTIF(Table1[Sales Month],Table1[[#This Row],[Sales Month]])</f>
        <v>146</v>
      </c>
    </row>
    <row r="1620" spans="1:20" x14ac:dyDescent="0.2">
      <c r="A1620">
        <v>100168</v>
      </c>
      <c r="B1620" t="s">
        <v>3</v>
      </c>
      <c r="F1620">
        <v>0</v>
      </c>
      <c r="G1620">
        <v>1</v>
      </c>
      <c r="H1620" s="1">
        <v>44136</v>
      </c>
      <c r="I1620" s="1">
        <v>44166</v>
      </c>
      <c r="J1620">
        <v>1</v>
      </c>
      <c r="K1620">
        <v>6</v>
      </c>
      <c r="L1620" s="1">
        <v>44166</v>
      </c>
      <c r="M1620">
        <v>0</v>
      </c>
      <c r="N1620" s="8" cm="1">
        <f t="array" ref="N1620">_xlfn.SWITCH(Table1[[#This Row],[Subscription Type]],"Basic",10,"Premium",10,"Business",25,"Enterprise",27)</f>
        <v>10</v>
      </c>
      <c r="O1620" s="9">
        <f>IF(Table1[[#This Row],[Number of Users]]-Table1[[#This Row],[Licenses Bought]]&lt;0, 0, Table1[[#This Row],[Number of Users]]-Table1[[#This Row],[Licenses Bought]])</f>
        <v>1</v>
      </c>
      <c r="P1620" s="8">
        <f>Table1[[#This Row],[Upsell $ Per Non-Paying User]] * Table1[[#This Row],[Non-Paying Users]]</f>
        <v>10</v>
      </c>
      <c r="Q1620">
        <f>IF(Table1[[#This Row],[Sales Month]]=MAX(Table1[Sales Month]),Table1[[#This Row],[Upsell $ Per Non-Paying User]]*Table1[[#This Row],[Non-Paying Users]],0)</f>
        <v>0</v>
      </c>
      <c r="R1620" t="str" cm="1">
        <f t="array" ref="R1620">_xlfn.IFS(Table1[[#This Row],[Current Upsell $]]=0," ",Table1[[#This Row],[Current Upsell $]]&gt;=400,"High",Table1[[#This Row],[Current Upsell $]]&gt;=100,"Medium",Table1[[#This Row],[Current Upsell $]]&lt;100,"Low")</f>
        <v xml:space="preserve"> </v>
      </c>
      <c r="S1620" t="str">
        <f>_xlfn.CONCAT(Table1[[#This Row],[Subscription Type]]," ",Table1[[#This Row],[Upsell Priorities ]], " ",TEXT(Table1[[#This Row],[Current Upsell $]],"$#,#"))</f>
        <v>Basic   $</v>
      </c>
      <c r="T1620">
        <f>COUNTIF(Table1[Sales Month],Table1[[#This Row],[Sales Month]])</f>
        <v>153</v>
      </c>
    </row>
    <row r="1621" spans="1:20" x14ac:dyDescent="0.2">
      <c r="A1621">
        <v>100169</v>
      </c>
      <c r="B1621" t="s">
        <v>3</v>
      </c>
      <c r="F1621">
        <v>0</v>
      </c>
      <c r="G1621">
        <v>2</v>
      </c>
      <c r="H1621" s="1">
        <v>44136</v>
      </c>
      <c r="I1621" s="1">
        <v>44317</v>
      </c>
      <c r="J1621">
        <v>6</v>
      </c>
      <c r="K1621">
        <v>1</v>
      </c>
      <c r="L1621" s="1">
        <v>44136</v>
      </c>
      <c r="M1621">
        <v>0</v>
      </c>
      <c r="N1621" s="8" cm="1">
        <f t="array" ref="N1621">_xlfn.SWITCH(Table1[[#This Row],[Subscription Type]],"Basic",10,"Premium",10,"Business",25,"Enterprise",27)</f>
        <v>10</v>
      </c>
      <c r="O1621" s="9">
        <f>IF(Table1[[#This Row],[Number of Users]]-Table1[[#This Row],[Licenses Bought]]&lt;0, 0, Table1[[#This Row],[Number of Users]]-Table1[[#This Row],[Licenses Bought]])</f>
        <v>2</v>
      </c>
      <c r="P1621" s="8">
        <f>Table1[[#This Row],[Upsell $ Per Non-Paying User]] * Table1[[#This Row],[Non-Paying Users]]</f>
        <v>20</v>
      </c>
      <c r="Q1621">
        <f>IF(Table1[[#This Row],[Sales Month]]=MAX(Table1[Sales Month]),Table1[[#This Row],[Upsell $ Per Non-Paying User]]*Table1[[#This Row],[Non-Paying Users]],0)</f>
        <v>0</v>
      </c>
      <c r="R1621" t="str" cm="1">
        <f t="array" ref="R1621">_xlfn.IFS(Table1[[#This Row],[Current Upsell $]]=0," ",Table1[[#This Row],[Current Upsell $]]&gt;=400,"High",Table1[[#This Row],[Current Upsell $]]&gt;=100,"Medium",Table1[[#This Row],[Current Upsell $]]&lt;100,"Low")</f>
        <v xml:space="preserve"> </v>
      </c>
      <c r="S1621" t="str">
        <f>_xlfn.CONCAT(Table1[[#This Row],[Subscription Type]]," ",Table1[[#This Row],[Upsell Priorities ]], " ",TEXT(Table1[[#This Row],[Current Upsell $]],"$#,#"))</f>
        <v>Basic   $</v>
      </c>
      <c r="T1621">
        <f>COUNTIF(Table1[Sales Month],Table1[[#This Row],[Sales Month]])</f>
        <v>146</v>
      </c>
    </row>
    <row r="1622" spans="1:20" x14ac:dyDescent="0.2">
      <c r="A1622">
        <v>100169</v>
      </c>
      <c r="B1622" t="s">
        <v>0</v>
      </c>
      <c r="F1622">
        <v>1</v>
      </c>
      <c r="G1622">
        <v>2</v>
      </c>
      <c r="H1622" s="1">
        <v>44136</v>
      </c>
      <c r="I1622" s="1">
        <v>44317</v>
      </c>
      <c r="J1622">
        <v>6</v>
      </c>
      <c r="K1622">
        <v>1</v>
      </c>
      <c r="L1622" s="1">
        <v>44166</v>
      </c>
      <c r="M1622">
        <v>10</v>
      </c>
      <c r="N1622" s="8" cm="1">
        <f t="array" ref="N1622">_xlfn.SWITCH(Table1[[#This Row],[Subscription Type]],"Basic",10,"Premium",10,"Business",25,"Enterprise",27)</f>
        <v>10</v>
      </c>
      <c r="O1622" s="9">
        <f>IF(Table1[[#This Row],[Number of Users]]-Table1[[#This Row],[Licenses Bought]]&lt;0, 0, Table1[[#This Row],[Number of Users]]-Table1[[#This Row],[Licenses Bought]])</f>
        <v>1</v>
      </c>
      <c r="P1622" s="8">
        <f>Table1[[#This Row],[Upsell $ Per Non-Paying User]] * Table1[[#This Row],[Non-Paying Users]]</f>
        <v>10</v>
      </c>
      <c r="Q1622">
        <f>IF(Table1[[#This Row],[Sales Month]]=MAX(Table1[Sales Month]),Table1[[#This Row],[Upsell $ Per Non-Paying User]]*Table1[[#This Row],[Non-Paying Users]],0)</f>
        <v>0</v>
      </c>
      <c r="R1622" t="str" cm="1">
        <f t="array" ref="R1622">_xlfn.IFS(Table1[[#This Row],[Current Upsell $]]=0," ",Table1[[#This Row],[Current Upsell $]]&gt;=400,"High",Table1[[#This Row],[Current Upsell $]]&gt;=100,"Medium",Table1[[#This Row],[Current Upsell $]]&lt;100,"Low")</f>
        <v xml:space="preserve"> </v>
      </c>
      <c r="S1622" t="str">
        <f>_xlfn.CONCAT(Table1[[#This Row],[Subscription Type]]," ",Table1[[#This Row],[Upsell Priorities ]], " ",TEXT(Table1[[#This Row],[Current Upsell $]],"$#,#"))</f>
        <v>Premium   $</v>
      </c>
      <c r="T1622">
        <f>COUNTIF(Table1[Sales Month],Table1[[#This Row],[Sales Month]])</f>
        <v>153</v>
      </c>
    </row>
    <row r="1623" spans="1:20" x14ac:dyDescent="0.2">
      <c r="A1623">
        <v>100169</v>
      </c>
      <c r="B1623" t="s">
        <v>0</v>
      </c>
      <c r="F1623">
        <v>1</v>
      </c>
      <c r="G1623">
        <v>1</v>
      </c>
      <c r="H1623" s="1">
        <v>44136</v>
      </c>
      <c r="I1623" s="1">
        <v>44317</v>
      </c>
      <c r="J1623">
        <v>6</v>
      </c>
      <c r="K1623">
        <v>1</v>
      </c>
      <c r="L1623" s="1">
        <v>44197</v>
      </c>
      <c r="M1623">
        <v>10</v>
      </c>
      <c r="N1623" s="8" cm="1">
        <f t="array" ref="N1623">_xlfn.SWITCH(Table1[[#This Row],[Subscription Type]],"Basic",10,"Premium",10,"Business",25,"Enterprise",27)</f>
        <v>10</v>
      </c>
      <c r="O1623" s="9">
        <f>IF(Table1[[#This Row],[Number of Users]]-Table1[[#This Row],[Licenses Bought]]&lt;0, 0, Table1[[#This Row],[Number of Users]]-Table1[[#This Row],[Licenses Bought]])</f>
        <v>0</v>
      </c>
      <c r="P1623" s="8">
        <f>Table1[[#This Row],[Upsell $ Per Non-Paying User]] * Table1[[#This Row],[Non-Paying Users]]</f>
        <v>0</v>
      </c>
      <c r="Q1623">
        <f>IF(Table1[[#This Row],[Sales Month]]=MAX(Table1[Sales Month]),Table1[[#This Row],[Upsell $ Per Non-Paying User]]*Table1[[#This Row],[Non-Paying Users]],0)</f>
        <v>0</v>
      </c>
      <c r="R1623" t="str" cm="1">
        <f t="array" ref="R1623">_xlfn.IFS(Table1[[#This Row],[Current Upsell $]]=0," ",Table1[[#This Row],[Current Upsell $]]&gt;=400,"High",Table1[[#This Row],[Current Upsell $]]&gt;=100,"Medium",Table1[[#This Row],[Current Upsell $]]&lt;100,"Low")</f>
        <v xml:space="preserve"> </v>
      </c>
      <c r="S1623" t="str">
        <f>_xlfn.CONCAT(Table1[[#This Row],[Subscription Type]]," ",Table1[[#This Row],[Upsell Priorities ]], " ",TEXT(Table1[[#This Row],[Current Upsell $]],"$#,#"))</f>
        <v>Premium   $</v>
      </c>
      <c r="T1623">
        <f>COUNTIF(Table1[Sales Month],Table1[[#This Row],[Sales Month]])</f>
        <v>158</v>
      </c>
    </row>
    <row r="1624" spans="1:20" x14ac:dyDescent="0.2">
      <c r="A1624">
        <v>100169</v>
      </c>
      <c r="B1624" t="s">
        <v>0</v>
      </c>
      <c r="F1624">
        <v>1</v>
      </c>
      <c r="G1624">
        <v>2</v>
      </c>
      <c r="H1624" s="1">
        <v>44136</v>
      </c>
      <c r="I1624" s="1">
        <v>44317</v>
      </c>
      <c r="J1624">
        <v>6</v>
      </c>
      <c r="K1624">
        <v>1</v>
      </c>
      <c r="L1624" s="1">
        <v>44228</v>
      </c>
      <c r="M1624">
        <v>10</v>
      </c>
      <c r="N1624" s="8" cm="1">
        <f t="array" ref="N1624">_xlfn.SWITCH(Table1[[#This Row],[Subscription Type]],"Basic",10,"Premium",10,"Business",25,"Enterprise",27)</f>
        <v>10</v>
      </c>
      <c r="O1624" s="9">
        <f>IF(Table1[[#This Row],[Number of Users]]-Table1[[#This Row],[Licenses Bought]]&lt;0, 0, Table1[[#This Row],[Number of Users]]-Table1[[#This Row],[Licenses Bought]])</f>
        <v>1</v>
      </c>
      <c r="P1624" s="8">
        <f>Table1[[#This Row],[Upsell $ Per Non-Paying User]] * Table1[[#This Row],[Non-Paying Users]]</f>
        <v>10</v>
      </c>
      <c r="Q1624">
        <f>IF(Table1[[#This Row],[Sales Month]]=MAX(Table1[Sales Month]),Table1[[#This Row],[Upsell $ Per Non-Paying User]]*Table1[[#This Row],[Non-Paying Users]],0)</f>
        <v>0</v>
      </c>
      <c r="R1624" t="str" cm="1">
        <f t="array" ref="R1624">_xlfn.IFS(Table1[[#This Row],[Current Upsell $]]=0," ",Table1[[#This Row],[Current Upsell $]]&gt;=400,"High",Table1[[#This Row],[Current Upsell $]]&gt;=100,"Medium",Table1[[#This Row],[Current Upsell $]]&lt;100,"Low")</f>
        <v xml:space="preserve"> </v>
      </c>
      <c r="S1624" t="str">
        <f>_xlfn.CONCAT(Table1[[#This Row],[Subscription Type]]," ",Table1[[#This Row],[Upsell Priorities ]], " ",TEXT(Table1[[#This Row],[Current Upsell $]],"$#,#"))</f>
        <v>Premium   $</v>
      </c>
      <c r="T1624">
        <f>COUNTIF(Table1[Sales Month],Table1[[#This Row],[Sales Month]])</f>
        <v>175</v>
      </c>
    </row>
    <row r="1625" spans="1:20" x14ac:dyDescent="0.2">
      <c r="A1625">
        <v>100169</v>
      </c>
      <c r="B1625" t="s">
        <v>0</v>
      </c>
      <c r="F1625">
        <v>1</v>
      </c>
      <c r="G1625">
        <v>1</v>
      </c>
      <c r="H1625" s="1">
        <v>44136</v>
      </c>
      <c r="I1625" s="1">
        <v>44317</v>
      </c>
      <c r="J1625">
        <v>6</v>
      </c>
      <c r="K1625">
        <v>1</v>
      </c>
      <c r="L1625" s="1">
        <v>44256</v>
      </c>
      <c r="M1625">
        <v>10</v>
      </c>
      <c r="N1625" s="8" cm="1">
        <f t="array" ref="N1625">_xlfn.SWITCH(Table1[[#This Row],[Subscription Type]],"Basic",10,"Premium",10,"Business",25,"Enterprise",27)</f>
        <v>10</v>
      </c>
      <c r="O1625" s="9">
        <f>IF(Table1[[#This Row],[Number of Users]]-Table1[[#This Row],[Licenses Bought]]&lt;0, 0, Table1[[#This Row],[Number of Users]]-Table1[[#This Row],[Licenses Bought]])</f>
        <v>0</v>
      </c>
      <c r="P1625" s="8">
        <f>Table1[[#This Row],[Upsell $ Per Non-Paying User]] * Table1[[#This Row],[Non-Paying Users]]</f>
        <v>0</v>
      </c>
      <c r="Q1625">
        <f>IF(Table1[[#This Row],[Sales Month]]=MAX(Table1[Sales Month]),Table1[[#This Row],[Upsell $ Per Non-Paying User]]*Table1[[#This Row],[Non-Paying Users]],0)</f>
        <v>0</v>
      </c>
      <c r="R1625" t="str" cm="1">
        <f t="array" ref="R1625">_xlfn.IFS(Table1[[#This Row],[Current Upsell $]]=0," ",Table1[[#This Row],[Current Upsell $]]&gt;=400,"High",Table1[[#This Row],[Current Upsell $]]&gt;=100,"Medium",Table1[[#This Row],[Current Upsell $]]&lt;100,"Low")</f>
        <v xml:space="preserve"> </v>
      </c>
      <c r="S1625" t="str">
        <f>_xlfn.CONCAT(Table1[[#This Row],[Subscription Type]]," ",Table1[[#This Row],[Upsell Priorities ]], " ",TEXT(Table1[[#This Row],[Current Upsell $]],"$#,#"))</f>
        <v>Premium   $</v>
      </c>
      <c r="T1625">
        <f>COUNTIF(Table1[Sales Month],Table1[[#This Row],[Sales Month]])</f>
        <v>194</v>
      </c>
    </row>
    <row r="1626" spans="1:20" x14ac:dyDescent="0.2">
      <c r="A1626">
        <v>100169</v>
      </c>
      <c r="B1626" t="s">
        <v>0</v>
      </c>
      <c r="F1626">
        <v>1</v>
      </c>
      <c r="G1626">
        <v>2</v>
      </c>
      <c r="H1626" s="1">
        <v>44136</v>
      </c>
      <c r="I1626" s="1">
        <v>44317</v>
      </c>
      <c r="J1626">
        <v>6</v>
      </c>
      <c r="K1626">
        <v>1</v>
      </c>
      <c r="L1626" s="1">
        <v>44287</v>
      </c>
      <c r="M1626">
        <v>10</v>
      </c>
      <c r="N1626" s="8" cm="1">
        <f t="array" ref="N1626">_xlfn.SWITCH(Table1[[#This Row],[Subscription Type]],"Basic",10,"Premium",10,"Business",25,"Enterprise",27)</f>
        <v>10</v>
      </c>
      <c r="O1626" s="9">
        <f>IF(Table1[[#This Row],[Number of Users]]-Table1[[#This Row],[Licenses Bought]]&lt;0, 0, Table1[[#This Row],[Number of Users]]-Table1[[#This Row],[Licenses Bought]])</f>
        <v>1</v>
      </c>
      <c r="P1626" s="8">
        <f>Table1[[#This Row],[Upsell $ Per Non-Paying User]] * Table1[[#This Row],[Non-Paying Users]]</f>
        <v>10</v>
      </c>
      <c r="Q1626">
        <f>IF(Table1[[#This Row],[Sales Month]]=MAX(Table1[Sales Month]),Table1[[#This Row],[Upsell $ Per Non-Paying User]]*Table1[[#This Row],[Non-Paying Users]],0)</f>
        <v>0</v>
      </c>
      <c r="R1626" t="str" cm="1">
        <f t="array" ref="R1626">_xlfn.IFS(Table1[[#This Row],[Current Upsell $]]=0," ",Table1[[#This Row],[Current Upsell $]]&gt;=400,"High",Table1[[#This Row],[Current Upsell $]]&gt;=100,"Medium",Table1[[#This Row],[Current Upsell $]]&lt;100,"Low")</f>
        <v xml:space="preserve"> </v>
      </c>
      <c r="S1626" t="str">
        <f>_xlfn.CONCAT(Table1[[#This Row],[Subscription Type]]," ",Table1[[#This Row],[Upsell Priorities ]], " ",TEXT(Table1[[#This Row],[Current Upsell $]],"$#,#"))</f>
        <v>Premium   $</v>
      </c>
      <c r="T1626">
        <f>COUNTIF(Table1[Sales Month],Table1[[#This Row],[Sales Month]])</f>
        <v>208</v>
      </c>
    </row>
    <row r="1627" spans="1:20" x14ac:dyDescent="0.2">
      <c r="A1627">
        <v>100169</v>
      </c>
      <c r="B1627" t="s">
        <v>0</v>
      </c>
      <c r="F1627">
        <v>1</v>
      </c>
      <c r="G1627">
        <v>2</v>
      </c>
      <c r="H1627" s="1">
        <v>44136</v>
      </c>
      <c r="I1627" s="1">
        <v>44317</v>
      </c>
      <c r="J1627">
        <v>6</v>
      </c>
      <c r="K1627">
        <v>1</v>
      </c>
      <c r="L1627" s="1">
        <v>44317</v>
      </c>
      <c r="M1627">
        <v>10</v>
      </c>
      <c r="N1627" s="8" cm="1">
        <f t="array" ref="N1627">_xlfn.SWITCH(Table1[[#This Row],[Subscription Type]],"Basic",10,"Premium",10,"Business",25,"Enterprise",27)</f>
        <v>10</v>
      </c>
      <c r="O1627" s="9">
        <f>IF(Table1[[#This Row],[Number of Users]]-Table1[[#This Row],[Licenses Bought]]&lt;0, 0, Table1[[#This Row],[Number of Users]]-Table1[[#This Row],[Licenses Bought]])</f>
        <v>1</v>
      </c>
      <c r="P1627" s="8">
        <f>Table1[[#This Row],[Upsell $ Per Non-Paying User]] * Table1[[#This Row],[Non-Paying Users]]</f>
        <v>10</v>
      </c>
      <c r="Q1627">
        <f>IF(Table1[[#This Row],[Sales Month]]=MAX(Table1[Sales Month]),Table1[[#This Row],[Upsell $ Per Non-Paying User]]*Table1[[#This Row],[Non-Paying Users]],0)</f>
        <v>0</v>
      </c>
      <c r="R1627" t="str" cm="1">
        <f t="array" ref="R1627">_xlfn.IFS(Table1[[#This Row],[Current Upsell $]]=0," ",Table1[[#This Row],[Current Upsell $]]&gt;=400,"High",Table1[[#This Row],[Current Upsell $]]&gt;=100,"Medium",Table1[[#This Row],[Current Upsell $]]&lt;100,"Low")</f>
        <v xml:space="preserve"> </v>
      </c>
      <c r="S1627" t="str">
        <f>_xlfn.CONCAT(Table1[[#This Row],[Subscription Type]]," ",Table1[[#This Row],[Upsell Priorities ]], " ",TEXT(Table1[[#This Row],[Current Upsell $]],"$#,#"))</f>
        <v>Premium   $</v>
      </c>
      <c r="T1627">
        <f>COUNTIF(Table1[Sales Month],Table1[[#This Row],[Sales Month]])</f>
        <v>249</v>
      </c>
    </row>
    <row r="1628" spans="1:20" x14ac:dyDescent="0.2">
      <c r="A1628">
        <v>100170</v>
      </c>
      <c r="B1628" t="s">
        <v>3</v>
      </c>
      <c r="D1628" s="1"/>
      <c r="E1628" s="1"/>
      <c r="F1628">
        <v>0</v>
      </c>
      <c r="G1628">
        <v>2</v>
      </c>
      <c r="H1628" s="1">
        <v>44136</v>
      </c>
      <c r="I1628" s="1">
        <v>44378</v>
      </c>
      <c r="J1628">
        <v>8</v>
      </c>
      <c r="K1628">
        <v>0</v>
      </c>
      <c r="L1628" s="1">
        <v>44136</v>
      </c>
      <c r="M1628">
        <v>0</v>
      </c>
      <c r="N1628" s="8" cm="1">
        <f t="array" ref="N1628">_xlfn.SWITCH(Table1[[#This Row],[Subscription Type]],"Basic",10,"Premium",10,"Business",25,"Enterprise",27)</f>
        <v>10</v>
      </c>
      <c r="O1628" s="9">
        <f>IF(Table1[[#This Row],[Number of Users]]-Table1[[#This Row],[Licenses Bought]]&lt;0, 0, Table1[[#This Row],[Number of Users]]-Table1[[#This Row],[Licenses Bought]])</f>
        <v>2</v>
      </c>
      <c r="P1628" s="8">
        <f>Table1[[#This Row],[Upsell $ Per Non-Paying User]] * Table1[[#This Row],[Non-Paying Users]]</f>
        <v>20</v>
      </c>
      <c r="Q1628">
        <f>IF(Table1[[#This Row],[Sales Month]]=MAX(Table1[Sales Month]),Table1[[#This Row],[Upsell $ Per Non-Paying User]]*Table1[[#This Row],[Non-Paying Users]],0)</f>
        <v>0</v>
      </c>
      <c r="R1628" t="str" cm="1">
        <f t="array" ref="R1628">_xlfn.IFS(Table1[[#This Row],[Current Upsell $]]=0," ",Table1[[#This Row],[Current Upsell $]]&gt;=400,"High",Table1[[#This Row],[Current Upsell $]]&gt;=100,"Medium",Table1[[#This Row],[Current Upsell $]]&lt;100,"Low")</f>
        <v xml:space="preserve"> </v>
      </c>
      <c r="S1628" t="str">
        <f>_xlfn.CONCAT(Table1[[#This Row],[Subscription Type]]," ",Table1[[#This Row],[Upsell Priorities ]], " ",TEXT(Table1[[#This Row],[Current Upsell $]],"$#,#"))</f>
        <v>Basic   $</v>
      </c>
      <c r="T1628">
        <f>COUNTIF(Table1[Sales Month],Table1[[#This Row],[Sales Month]])</f>
        <v>146</v>
      </c>
    </row>
    <row r="1629" spans="1:20" x14ac:dyDescent="0.2">
      <c r="A1629">
        <v>100170</v>
      </c>
      <c r="B1629" t="s">
        <v>0</v>
      </c>
      <c r="D1629" s="1"/>
      <c r="E1629" s="1"/>
      <c r="F1629">
        <v>1</v>
      </c>
      <c r="G1629">
        <v>2</v>
      </c>
      <c r="H1629" s="1">
        <v>44136</v>
      </c>
      <c r="I1629" s="1">
        <v>44378</v>
      </c>
      <c r="J1629">
        <v>8</v>
      </c>
      <c r="K1629">
        <v>0</v>
      </c>
      <c r="L1629" s="1">
        <v>44166</v>
      </c>
      <c r="M1629">
        <v>10</v>
      </c>
      <c r="N1629" s="8" cm="1">
        <f t="array" ref="N1629">_xlfn.SWITCH(Table1[[#This Row],[Subscription Type]],"Basic",10,"Premium",10,"Business",25,"Enterprise",27)</f>
        <v>10</v>
      </c>
      <c r="O1629" s="9">
        <f>IF(Table1[[#This Row],[Number of Users]]-Table1[[#This Row],[Licenses Bought]]&lt;0, 0, Table1[[#This Row],[Number of Users]]-Table1[[#This Row],[Licenses Bought]])</f>
        <v>1</v>
      </c>
      <c r="P1629" s="8">
        <f>Table1[[#This Row],[Upsell $ Per Non-Paying User]] * Table1[[#This Row],[Non-Paying Users]]</f>
        <v>10</v>
      </c>
      <c r="Q1629">
        <f>IF(Table1[[#This Row],[Sales Month]]=MAX(Table1[Sales Month]),Table1[[#This Row],[Upsell $ Per Non-Paying User]]*Table1[[#This Row],[Non-Paying Users]],0)</f>
        <v>0</v>
      </c>
      <c r="R1629" t="str" cm="1">
        <f t="array" ref="R1629">_xlfn.IFS(Table1[[#This Row],[Current Upsell $]]=0," ",Table1[[#This Row],[Current Upsell $]]&gt;=400,"High",Table1[[#This Row],[Current Upsell $]]&gt;=100,"Medium",Table1[[#This Row],[Current Upsell $]]&lt;100,"Low")</f>
        <v xml:space="preserve"> </v>
      </c>
      <c r="S1629" t="str">
        <f>_xlfn.CONCAT(Table1[[#This Row],[Subscription Type]]," ",Table1[[#This Row],[Upsell Priorities ]], " ",TEXT(Table1[[#This Row],[Current Upsell $]],"$#,#"))</f>
        <v>Premium   $</v>
      </c>
      <c r="T1629">
        <f>COUNTIF(Table1[Sales Month],Table1[[#This Row],[Sales Month]])</f>
        <v>153</v>
      </c>
    </row>
    <row r="1630" spans="1:20" x14ac:dyDescent="0.2">
      <c r="A1630">
        <v>100170</v>
      </c>
      <c r="B1630" t="s">
        <v>0</v>
      </c>
      <c r="D1630" s="1"/>
      <c r="E1630" s="1"/>
      <c r="F1630">
        <v>1</v>
      </c>
      <c r="G1630">
        <v>2</v>
      </c>
      <c r="H1630" s="1">
        <v>44136</v>
      </c>
      <c r="I1630" s="1">
        <v>44378</v>
      </c>
      <c r="J1630">
        <v>8</v>
      </c>
      <c r="K1630">
        <v>0</v>
      </c>
      <c r="L1630" s="1">
        <v>44197</v>
      </c>
      <c r="M1630">
        <v>10</v>
      </c>
      <c r="N1630" s="8" cm="1">
        <f t="array" ref="N1630">_xlfn.SWITCH(Table1[[#This Row],[Subscription Type]],"Basic",10,"Premium",10,"Business",25,"Enterprise",27)</f>
        <v>10</v>
      </c>
      <c r="O1630" s="9">
        <f>IF(Table1[[#This Row],[Number of Users]]-Table1[[#This Row],[Licenses Bought]]&lt;0, 0, Table1[[#This Row],[Number of Users]]-Table1[[#This Row],[Licenses Bought]])</f>
        <v>1</v>
      </c>
      <c r="P1630" s="8">
        <f>Table1[[#This Row],[Upsell $ Per Non-Paying User]] * Table1[[#This Row],[Non-Paying Users]]</f>
        <v>10</v>
      </c>
      <c r="Q1630">
        <f>IF(Table1[[#This Row],[Sales Month]]=MAX(Table1[Sales Month]),Table1[[#This Row],[Upsell $ Per Non-Paying User]]*Table1[[#This Row],[Non-Paying Users]],0)</f>
        <v>0</v>
      </c>
      <c r="R1630" t="str" cm="1">
        <f t="array" ref="R1630">_xlfn.IFS(Table1[[#This Row],[Current Upsell $]]=0," ",Table1[[#This Row],[Current Upsell $]]&gt;=400,"High",Table1[[#This Row],[Current Upsell $]]&gt;=100,"Medium",Table1[[#This Row],[Current Upsell $]]&lt;100,"Low")</f>
        <v xml:space="preserve"> </v>
      </c>
      <c r="S1630" t="str">
        <f>_xlfn.CONCAT(Table1[[#This Row],[Subscription Type]]," ",Table1[[#This Row],[Upsell Priorities ]], " ",TEXT(Table1[[#This Row],[Current Upsell $]],"$#,#"))</f>
        <v>Premium   $</v>
      </c>
      <c r="T1630">
        <f>COUNTIF(Table1[Sales Month],Table1[[#This Row],[Sales Month]])</f>
        <v>158</v>
      </c>
    </row>
    <row r="1631" spans="1:20" x14ac:dyDescent="0.2">
      <c r="A1631">
        <v>100170</v>
      </c>
      <c r="B1631" t="s">
        <v>0</v>
      </c>
      <c r="D1631" s="1"/>
      <c r="E1631" s="1"/>
      <c r="F1631">
        <v>1</v>
      </c>
      <c r="G1631">
        <v>2</v>
      </c>
      <c r="H1631" s="1">
        <v>44136</v>
      </c>
      <c r="I1631" s="1">
        <v>44378</v>
      </c>
      <c r="J1631">
        <v>8</v>
      </c>
      <c r="K1631">
        <v>0</v>
      </c>
      <c r="L1631" s="1">
        <v>44228</v>
      </c>
      <c r="M1631">
        <v>10</v>
      </c>
      <c r="N1631" s="8" cm="1">
        <f t="array" ref="N1631">_xlfn.SWITCH(Table1[[#This Row],[Subscription Type]],"Basic",10,"Premium",10,"Business",25,"Enterprise",27)</f>
        <v>10</v>
      </c>
      <c r="O1631" s="9">
        <f>IF(Table1[[#This Row],[Number of Users]]-Table1[[#This Row],[Licenses Bought]]&lt;0, 0, Table1[[#This Row],[Number of Users]]-Table1[[#This Row],[Licenses Bought]])</f>
        <v>1</v>
      </c>
      <c r="P1631" s="8">
        <f>Table1[[#This Row],[Upsell $ Per Non-Paying User]] * Table1[[#This Row],[Non-Paying Users]]</f>
        <v>10</v>
      </c>
      <c r="Q1631">
        <f>IF(Table1[[#This Row],[Sales Month]]=MAX(Table1[Sales Month]),Table1[[#This Row],[Upsell $ Per Non-Paying User]]*Table1[[#This Row],[Non-Paying Users]],0)</f>
        <v>0</v>
      </c>
      <c r="R1631" t="str" cm="1">
        <f t="array" ref="R1631">_xlfn.IFS(Table1[[#This Row],[Current Upsell $]]=0," ",Table1[[#This Row],[Current Upsell $]]&gt;=400,"High",Table1[[#This Row],[Current Upsell $]]&gt;=100,"Medium",Table1[[#This Row],[Current Upsell $]]&lt;100,"Low")</f>
        <v xml:space="preserve"> </v>
      </c>
      <c r="S1631" t="str">
        <f>_xlfn.CONCAT(Table1[[#This Row],[Subscription Type]]," ",Table1[[#This Row],[Upsell Priorities ]], " ",TEXT(Table1[[#This Row],[Current Upsell $]],"$#,#"))</f>
        <v>Premium   $</v>
      </c>
      <c r="T1631">
        <f>COUNTIF(Table1[Sales Month],Table1[[#This Row],[Sales Month]])</f>
        <v>175</v>
      </c>
    </row>
    <row r="1632" spans="1:20" x14ac:dyDescent="0.2">
      <c r="A1632">
        <v>100170</v>
      </c>
      <c r="B1632" t="s">
        <v>0</v>
      </c>
      <c r="D1632" s="1"/>
      <c r="E1632" s="1"/>
      <c r="F1632">
        <v>1</v>
      </c>
      <c r="G1632">
        <v>2</v>
      </c>
      <c r="H1632" s="1">
        <v>44136</v>
      </c>
      <c r="I1632" s="1">
        <v>44378</v>
      </c>
      <c r="J1632">
        <v>8</v>
      </c>
      <c r="K1632">
        <v>0</v>
      </c>
      <c r="L1632" s="1">
        <v>44256</v>
      </c>
      <c r="M1632">
        <v>10</v>
      </c>
      <c r="N1632" s="8" cm="1">
        <f t="array" ref="N1632">_xlfn.SWITCH(Table1[[#This Row],[Subscription Type]],"Basic",10,"Premium",10,"Business",25,"Enterprise",27)</f>
        <v>10</v>
      </c>
      <c r="O1632" s="9">
        <f>IF(Table1[[#This Row],[Number of Users]]-Table1[[#This Row],[Licenses Bought]]&lt;0, 0, Table1[[#This Row],[Number of Users]]-Table1[[#This Row],[Licenses Bought]])</f>
        <v>1</v>
      </c>
      <c r="P1632" s="8">
        <f>Table1[[#This Row],[Upsell $ Per Non-Paying User]] * Table1[[#This Row],[Non-Paying Users]]</f>
        <v>10</v>
      </c>
      <c r="Q1632">
        <f>IF(Table1[[#This Row],[Sales Month]]=MAX(Table1[Sales Month]),Table1[[#This Row],[Upsell $ Per Non-Paying User]]*Table1[[#This Row],[Non-Paying Users]],0)</f>
        <v>0</v>
      </c>
      <c r="R1632" t="str" cm="1">
        <f t="array" ref="R1632">_xlfn.IFS(Table1[[#This Row],[Current Upsell $]]=0," ",Table1[[#This Row],[Current Upsell $]]&gt;=400,"High",Table1[[#This Row],[Current Upsell $]]&gt;=100,"Medium",Table1[[#This Row],[Current Upsell $]]&lt;100,"Low")</f>
        <v xml:space="preserve"> </v>
      </c>
      <c r="S1632" t="str">
        <f>_xlfn.CONCAT(Table1[[#This Row],[Subscription Type]]," ",Table1[[#This Row],[Upsell Priorities ]], " ",TEXT(Table1[[#This Row],[Current Upsell $]],"$#,#"))</f>
        <v>Premium   $</v>
      </c>
      <c r="T1632">
        <f>COUNTIF(Table1[Sales Month],Table1[[#This Row],[Sales Month]])</f>
        <v>194</v>
      </c>
    </row>
    <row r="1633" spans="1:20" x14ac:dyDescent="0.2">
      <c r="A1633">
        <v>100170</v>
      </c>
      <c r="B1633" t="s">
        <v>0</v>
      </c>
      <c r="D1633" s="1"/>
      <c r="E1633" s="1"/>
      <c r="F1633">
        <v>1</v>
      </c>
      <c r="G1633">
        <v>2</v>
      </c>
      <c r="H1633" s="1">
        <v>44136</v>
      </c>
      <c r="I1633" s="1">
        <v>44378</v>
      </c>
      <c r="J1633">
        <v>8</v>
      </c>
      <c r="K1633">
        <v>0</v>
      </c>
      <c r="L1633" s="1">
        <v>44287</v>
      </c>
      <c r="M1633">
        <v>10</v>
      </c>
      <c r="N1633" s="8" cm="1">
        <f t="array" ref="N1633">_xlfn.SWITCH(Table1[[#This Row],[Subscription Type]],"Basic",10,"Premium",10,"Business",25,"Enterprise",27)</f>
        <v>10</v>
      </c>
      <c r="O1633" s="9">
        <f>IF(Table1[[#This Row],[Number of Users]]-Table1[[#This Row],[Licenses Bought]]&lt;0, 0, Table1[[#This Row],[Number of Users]]-Table1[[#This Row],[Licenses Bought]])</f>
        <v>1</v>
      </c>
      <c r="P1633" s="8">
        <f>Table1[[#This Row],[Upsell $ Per Non-Paying User]] * Table1[[#This Row],[Non-Paying Users]]</f>
        <v>10</v>
      </c>
      <c r="Q1633">
        <f>IF(Table1[[#This Row],[Sales Month]]=MAX(Table1[Sales Month]),Table1[[#This Row],[Upsell $ Per Non-Paying User]]*Table1[[#This Row],[Non-Paying Users]],0)</f>
        <v>0</v>
      </c>
      <c r="R1633" t="str" cm="1">
        <f t="array" ref="R1633">_xlfn.IFS(Table1[[#This Row],[Current Upsell $]]=0," ",Table1[[#This Row],[Current Upsell $]]&gt;=400,"High",Table1[[#This Row],[Current Upsell $]]&gt;=100,"Medium",Table1[[#This Row],[Current Upsell $]]&lt;100,"Low")</f>
        <v xml:space="preserve"> </v>
      </c>
      <c r="S1633" t="str">
        <f>_xlfn.CONCAT(Table1[[#This Row],[Subscription Type]]," ",Table1[[#This Row],[Upsell Priorities ]], " ",TEXT(Table1[[#This Row],[Current Upsell $]],"$#,#"))</f>
        <v>Premium   $</v>
      </c>
      <c r="T1633">
        <f>COUNTIF(Table1[Sales Month],Table1[[#This Row],[Sales Month]])</f>
        <v>208</v>
      </c>
    </row>
    <row r="1634" spans="1:20" x14ac:dyDescent="0.2">
      <c r="A1634">
        <v>100170</v>
      </c>
      <c r="B1634" t="s">
        <v>0</v>
      </c>
      <c r="D1634" s="1"/>
      <c r="E1634" s="1"/>
      <c r="F1634">
        <v>1</v>
      </c>
      <c r="G1634">
        <v>2</v>
      </c>
      <c r="H1634" s="1">
        <v>44136</v>
      </c>
      <c r="I1634" s="1">
        <v>44378</v>
      </c>
      <c r="J1634">
        <v>8</v>
      </c>
      <c r="K1634">
        <v>0</v>
      </c>
      <c r="L1634" s="1">
        <v>44317</v>
      </c>
      <c r="M1634">
        <v>10</v>
      </c>
      <c r="N1634" s="8" cm="1">
        <f t="array" ref="N1634">_xlfn.SWITCH(Table1[[#This Row],[Subscription Type]],"Basic",10,"Premium",10,"Business",25,"Enterprise",27)</f>
        <v>10</v>
      </c>
      <c r="O1634" s="9">
        <f>IF(Table1[[#This Row],[Number of Users]]-Table1[[#This Row],[Licenses Bought]]&lt;0, 0, Table1[[#This Row],[Number of Users]]-Table1[[#This Row],[Licenses Bought]])</f>
        <v>1</v>
      </c>
      <c r="P1634" s="8">
        <f>Table1[[#This Row],[Upsell $ Per Non-Paying User]] * Table1[[#This Row],[Non-Paying Users]]</f>
        <v>10</v>
      </c>
      <c r="Q1634">
        <f>IF(Table1[[#This Row],[Sales Month]]=MAX(Table1[Sales Month]),Table1[[#This Row],[Upsell $ Per Non-Paying User]]*Table1[[#This Row],[Non-Paying Users]],0)</f>
        <v>0</v>
      </c>
      <c r="R1634" t="str" cm="1">
        <f t="array" ref="R1634">_xlfn.IFS(Table1[[#This Row],[Current Upsell $]]=0," ",Table1[[#This Row],[Current Upsell $]]&gt;=400,"High",Table1[[#This Row],[Current Upsell $]]&gt;=100,"Medium",Table1[[#This Row],[Current Upsell $]]&lt;100,"Low")</f>
        <v xml:space="preserve"> </v>
      </c>
      <c r="S1634" t="str">
        <f>_xlfn.CONCAT(Table1[[#This Row],[Subscription Type]]," ",Table1[[#This Row],[Upsell Priorities ]], " ",TEXT(Table1[[#This Row],[Current Upsell $]],"$#,#"))</f>
        <v>Premium   $</v>
      </c>
      <c r="T1634">
        <f>COUNTIF(Table1[Sales Month],Table1[[#This Row],[Sales Month]])</f>
        <v>249</v>
      </c>
    </row>
    <row r="1635" spans="1:20" x14ac:dyDescent="0.2">
      <c r="A1635">
        <v>100170</v>
      </c>
      <c r="B1635" t="s">
        <v>0</v>
      </c>
      <c r="D1635" s="1"/>
      <c r="E1635" s="1"/>
      <c r="F1635">
        <v>1</v>
      </c>
      <c r="G1635">
        <v>2</v>
      </c>
      <c r="H1635" s="1">
        <v>44136</v>
      </c>
      <c r="I1635" s="1">
        <v>44378</v>
      </c>
      <c r="J1635">
        <v>8</v>
      </c>
      <c r="K1635">
        <v>0</v>
      </c>
      <c r="L1635" s="1">
        <v>44348</v>
      </c>
      <c r="M1635">
        <v>10</v>
      </c>
      <c r="N1635" s="8" cm="1">
        <f t="array" ref="N1635">_xlfn.SWITCH(Table1[[#This Row],[Subscription Type]],"Basic",10,"Premium",10,"Business",25,"Enterprise",27)</f>
        <v>10</v>
      </c>
      <c r="O1635" s="9">
        <f>IF(Table1[[#This Row],[Number of Users]]-Table1[[#This Row],[Licenses Bought]]&lt;0, 0, Table1[[#This Row],[Number of Users]]-Table1[[#This Row],[Licenses Bought]])</f>
        <v>1</v>
      </c>
      <c r="P1635" s="8">
        <f>Table1[[#This Row],[Upsell $ Per Non-Paying User]] * Table1[[#This Row],[Non-Paying Users]]</f>
        <v>10</v>
      </c>
      <c r="Q1635">
        <f>IF(Table1[[#This Row],[Sales Month]]=MAX(Table1[Sales Month]),Table1[[#This Row],[Upsell $ Per Non-Paying User]]*Table1[[#This Row],[Non-Paying Users]],0)</f>
        <v>10</v>
      </c>
      <c r="R1635" t="str" cm="1">
        <f t="array" ref="R1635">_xlfn.IFS(Table1[[#This Row],[Current Upsell $]]=0," ",Table1[[#This Row],[Current Upsell $]]&gt;=400,"High",Table1[[#This Row],[Current Upsell $]]&gt;=100,"Medium",Table1[[#This Row],[Current Upsell $]]&lt;100,"Low")</f>
        <v>Low</v>
      </c>
      <c r="S1635" t="str">
        <f>_xlfn.CONCAT(Table1[[#This Row],[Subscription Type]]," ",Table1[[#This Row],[Upsell Priorities ]], " ",TEXT(Table1[[#This Row],[Current Upsell $]],"$#,#"))</f>
        <v>Premium Low $10</v>
      </c>
      <c r="T1635">
        <f>COUNTIF(Table1[Sales Month],Table1[[#This Row],[Sales Month]])</f>
        <v>307</v>
      </c>
    </row>
    <row r="1636" spans="1:20" x14ac:dyDescent="0.2">
      <c r="A1636">
        <v>100171</v>
      </c>
      <c r="B1636" t="s">
        <v>3</v>
      </c>
      <c r="D1636" s="1"/>
      <c r="E1636" s="1"/>
      <c r="F1636">
        <v>0</v>
      </c>
      <c r="G1636">
        <v>51</v>
      </c>
      <c r="H1636" s="1">
        <v>44166</v>
      </c>
      <c r="I1636" s="1">
        <v>44378</v>
      </c>
      <c r="J1636">
        <v>7</v>
      </c>
      <c r="K1636">
        <v>0</v>
      </c>
      <c r="L1636" s="1">
        <v>44166</v>
      </c>
      <c r="M1636">
        <v>0</v>
      </c>
      <c r="N1636" s="8" cm="1">
        <f t="array" ref="N1636">_xlfn.SWITCH(Table1[[#This Row],[Subscription Type]],"Basic",10,"Premium",10,"Business",25,"Enterprise",27)</f>
        <v>10</v>
      </c>
      <c r="O1636" s="9">
        <f>IF(Table1[[#This Row],[Number of Users]]-Table1[[#This Row],[Licenses Bought]]&lt;0, 0, Table1[[#This Row],[Number of Users]]-Table1[[#This Row],[Licenses Bought]])</f>
        <v>51</v>
      </c>
      <c r="P1636" s="8">
        <f>Table1[[#This Row],[Upsell $ Per Non-Paying User]] * Table1[[#This Row],[Non-Paying Users]]</f>
        <v>510</v>
      </c>
      <c r="Q1636">
        <f>IF(Table1[[#This Row],[Sales Month]]=MAX(Table1[Sales Month]),Table1[[#This Row],[Upsell $ Per Non-Paying User]]*Table1[[#This Row],[Non-Paying Users]],0)</f>
        <v>0</v>
      </c>
      <c r="R1636" t="str" cm="1">
        <f t="array" ref="R1636">_xlfn.IFS(Table1[[#This Row],[Current Upsell $]]=0," ",Table1[[#This Row],[Current Upsell $]]&gt;=400,"High",Table1[[#This Row],[Current Upsell $]]&gt;=100,"Medium",Table1[[#This Row],[Current Upsell $]]&lt;100,"Low")</f>
        <v xml:space="preserve"> </v>
      </c>
      <c r="S1636" t="str">
        <f>_xlfn.CONCAT(Table1[[#This Row],[Subscription Type]]," ",Table1[[#This Row],[Upsell Priorities ]], " ",TEXT(Table1[[#This Row],[Current Upsell $]],"$#,#"))</f>
        <v>Basic   $</v>
      </c>
      <c r="T1636">
        <f>COUNTIF(Table1[Sales Month],Table1[[#This Row],[Sales Month]])</f>
        <v>153</v>
      </c>
    </row>
    <row r="1637" spans="1:20" x14ac:dyDescent="0.2">
      <c r="A1637">
        <v>100171</v>
      </c>
      <c r="B1637" t="s">
        <v>0</v>
      </c>
      <c r="D1637" s="1"/>
      <c r="E1637" s="1"/>
      <c r="F1637">
        <v>15</v>
      </c>
      <c r="G1637">
        <v>61</v>
      </c>
      <c r="H1637" s="1">
        <v>44166</v>
      </c>
      <c r="I1637" s="1">
        <v>44378</v>
      </c>
      <c r="J1637">
        <v>7</v>
      </c>
      <c r="K1637">
        <v>0</v>
      </c>
      <c r="L1637" s="1">
        <v>44197</v>
      </c>
      <c r="M1637">
        <v>150</v>
      </c>
      <c r="N1637" s="8" cm="1">
        <f t="array" ref="N1637">_xlfn.SWITCH(Table1[[#This Row],[Subscription Type]],"Basic",10,"Premium",10,"Business",25,"Enterprise",27)</f>
        <v>10</v>
      </c>
      <c r="O1637" s="9">
        <f>IF(Table1[[#This Row],[Number of Users]]-Table1[[#This Row],[Licenses Bought]]&lt;0, 0, Table1[[#This Row],[Number of Users]]-Table1[[#This Row],[Licenses Bought]])</f>
        <v>46</v>
      </c>
      <c r="P1637" s="8">
        <f>Table1[[#This Row],[Upsell $ Per Non-Paying User]] * Table1[[#This Row],[Non-Paying Users]]</f>
        <v>460</v>
      </c>
      <c r="Q1637">
        <f>IF(Table1[[#This Row],[Sales Month]]=MAX(Table1[Sales Month]),Table1[[#This Row],[Upsell $ Per Non-Paying User]]*Table1[[#This Row],[Non-Paying Users]],0)</f>
        <v>0</v>
      </c>
      <c r="R1637" t="str" cm="1">
        <f t="array" ref="R1637">_xlfn.IFS(Table1[[#This Row],[Current Upsell $]]=0," ",Table1[[#This Row],[Current Upsell $]]&gt;=400,"High",Table1[[#This Row],[Current Upsell $]]&gt;=100,"Medium",Table1[[#This Row],[Current Upsell $]]&lt;100,"Low")</f>
        <v xml:space="preserve"> </v>
      </c>
      <c r="S1637" t="str">
        <f>_xlfn.CONCAT(Table1[[#This Row],[Subscription Type]]," ",Table1[[#This Row],[Upsell Priorities ]], " ",TEXT(Table1[[#This Row],[Current Upsell $]],"$#,#"))</f>
        <v>Premium   $</v>
      </c>
      <c r="T1637">
        <f>COUNTIF(Table1[Sales Month],Table1[[#This Row],[Sales Month]])</f>
        <v>158</v>
      </c>
    </row>
    <row r="1638" spans="1:20" x14ac:dyDescent="0.2">
      <c r="A1638">
        <v>100171</v>
      </c>
      <c r="B1638" t="s">
        <v>0</v>
      </c>
      <c r="D1638" s="1"/>
      <c r="E1638" s="1"/>
      <c r="F1638">
        <v>35</v>
      </c>
      <c r="G1638">
        <v>45</v>
      </c>
      <c r="H1638" s="1">
        <v>44166</v>
      </c>
      <c r="I1638" s="1">
        <v>44378</v>
      </c>
      <c r="J1638">
        <v>7</v>
      </c>
      <c r="K1638">
        <v>0</v>
      </c>
      <c r="L1638" s="1">
        <v>44228</v>
      </c>
      <c r="M1638">
        <v>350</v>
      </c>
      <c r="N1638" s="8" cm="1">
        <f t="array" ref="N1638">_xlfn.SWITCH(Table1[[#This Row],[Subscription Type]],"Basic",10,"Premium",10,"Business",25,"Enterprise",27)</f>
        <v>10</v>
      </c>
      <c r="O1638" s="9">
        <f>IF(Table1[[#This Row],[Number of Users]]-Table1[[#This Row],[Licenses Bought]]&lt;0, 0, Table1[[#This Row],[Number of Users]]-Table1[[#This Row],[Licenses Bought]])</f>
        <v>10</v>
      </c>
      <c r="P1638" s="8">
        <f>Table1[[#This Row],[Upsell $ Per Non-Paying User]] * Table1[[#This Row],[Non-Paying Users]]</f>
        <v>100</v>
      </c>
      <c r="Q1638">
        <f>IF(Table1[[#This Row],[Sales Month]]=MAX(Table1[Sales Month]),Table1[[#This Row],[Upsell $ Per Non-Paying User]]*Table1[[#This Row],[Non-Paying Users]],0)</f>
        <v>0</v>
      </c>
      <c r="R1638" t="str" cm="1">
        <f t="array" ref="R1638">_xlfn.IFS(Table1[[#This Row],[Current Upsell $]]=0," ",Table1[[#This Row],[Current Upsell $]]&gt;=400,"High",Table1[[#This Row],[Current Upsell $]]&gt;=100,"Medium",Table1[[#This Row],[Current Upsell $]]&lt;100,"Low")</f>
        <v xml:space="preserve"> </v>
      </c>
      <c r="S1638" t="str">
        <f>_xlfn.CONCAT(Table1[[#This Row],[Subscription Type]]," ",Table1[[#This Row],[Upsell Priorities ]], " ",TEXT(Table1[[#This Row],[Current Upsell $]],"$#,#"))</f>
        <v>Premium   $</v>
      </c>
      <c r="T1638">
        <f>COUNTIF(Table1[Sales Month],Table1[[#This Row],[Sales Month]])</f>
        <v>175</v>
      </c>
    </row>
    <row r="1639" spans="1:20" x14ac:dyDescent="0.2">
      <c r="A1639">
        <v>100171</v>
      </c>
      <c r="B1639" t="s">
        <v>0</v>
      </c>
      <c r="D1639" s="1"/>
      <c r="E1639" s="1"/>
      <c r="F1639">
        <v>34</v>
      </c>
      <c r="G1639">
        <v>56</v>
      </c>
      <c r="H1639" s="1">
        <v>44166</v>
      </c>
      <c r="I1639" s="1">
        <v>44378</v>
      </c>
      <c r="J1639">
        <v>7</v>
      </c>
      <c r="K1639">
        <v>0</v>
      </c>
      <c r="L1639" s="1">
        <v>44256</v>
      </c>
      <c r="M1639">
        <v>340</v>
      </c>
      <c r="N1639" s="8" cm="1">
        <f t="array" ref="N1639">_xlfn.SWITCH(Table1[[#This Row],[Subscription Type]],"Basic",10,"Premium",10,"Business",25,"Enterprise",27)</f>
        <v>10</v>
      </c>
      <c r="O1639" s="9">
        <f>IF(Table1[[#This Row],[Number of Users]]-Table1[[#This Row],[Licenses Bought]]&lt;0, 0, Table1[[#This Row],[Number of Users]]-Table1[[#This Row],[Licenses Bought]])</f>
        <v>22</v>
      </c>
      <c r="P1639" s="8">
        <f>Table1[[#This Row],[Upsell $ Per Non-Paying User]] * Table1[[#This Row],[Non-Paying Users]]</f>
        <v>220</v>
      </c>
      <c r="Q1639">
        <f>IF(Table1[[#This Row],[Sales Month]]=MAX(Table1[Sales Month]),Table1[[#This Row],[Upsell $ Per Non-Paying User]]*Table1[[#This Row],[Non-Paying Users]],0)</f>
        <v>0</v>
      </c>
      <c r="R1639" t="str" cm="1">
        <f t="array" ref="R1639">_xlfn.IFS(Table1[[#This Row],[Current Upsell $]]=0," ",Table1[[#This Row],[Current Upsell $]]&gt;=400,"High",Table1[[#This Row],[Current Upsell $]]&gt;=100,"Medium",Table1[[#This Row],[Current Upsell $]]&lt;100,"Low")</f>
        <v xml:space="preserve"> </v>
      </c>
      <c r="S1639" t="str">
        <f>_xlfn.CONCAT(Table1[[#This Row],[Subscription Type]]," ",Table1[[#This Row],[Upsell Priorities ]], " ",TEXT(Table1[[#This Row],[Current Upsell $]],"$#,#"))</f>
        <v>Premium   $</v>
      </c>
      <c r="T1639">
        <f>COUNTIF(Table1[Sales Month],Table1[[#This Row],[Sales Month]])</f>
        <v>194</v>
      </c>
    </row>
    <row r="1640" spans="1:20" x14ac:dyDescent="0.2">
      <c r="A1640">
        <v>100171</v>
      </c>
      <c r="B1640" t="s">
        <v>0</v>
      </c>
      <c r="D1640" s="1"/>
      <c r="E1640" s="1"/>
      <c r="F1640">
        <v>43</v>
      </c>
      <c r="G1640">
        <v>53</v>
      </c>
      <c r="H1640" s="1">
        <v>44166</v>
      </c>
      <c r="I1640" s="1">
        <v>44378</v>
      </c>
      <c r="J1640">
        <v>7</v>
      </c>
      <c r="K1640">
        <v>0</v>
      </c>
      <c r="L1640" s="1">
        <v>44287</v>
      </c>
      <c r="M1640">
        <v>430</v>
      </c>
      <c r="N1640" s="8" cm="1">
        <f t="array" ref="N1640">_xlfn.SWITCH(Table1[[#This Row],[Subscription Type]],"Basic",10,"Premium",10,"Business",25,"Enterprise",27)</f>
        <v>10</v>
      </c>
      <c r="O1640" s="9">
        <f>IF(Table1[[#This Row],[Number of Users]]-Table1[[#This Row],[Licenses Bought]]&lt;0, 0, Table1[[#This Row],[Number of Users]]-Table1[[#This Row],[Licenses Bought]])</f>
        <v>10</v>
      </c>
      <c r="P1640" s="8">
        <f>Table1[[#This Row],[Upsell $ Per Non-Paying User]] * Table1[[#This Row],[Non-Paying Users]]</f>
        <v>100</v>
      </c>
      <c r="Q1640">
        <f>IF(Table1[[#This Row],[Sales Month]]=MAX(Table1[Sales Month]),Table1[[#This Row],[Upsell $ Per Non-Paying User]]*Table1[[#This Row],[Non-Paying Users]],0)</f>
        <v>0</v>
      </c>
      <c r="R1640" t="str" cm="1">
        <f t="array" ref="R1640">_xlfn.IFS(Table1[[#This Row],[Current Upsell $]]=0," ",Table1[[#This Row],[Current Upsell $]]&gt;=400,"High",Table1[[#This Row],[Current Upsell $]]&gt;=100,"Medium",Table1[[#This Row],[Current Upsell $]]&lt;100,"Low")</f>
        <v xml:space="preserve"> </v>
      </c>
      <c r="S1640" t="str">
        <f>_xlfn.CONCAT(Table1[[#This Row],[Subscription Type]]," ",Table1[[#This Row],[Upsell Priorities ]], " ",TEXT(Table1[[#This Row],[Current Upsell $]],"$#,#"))</f>
        <v>Premium   $</v>
      </c>
      <c r="T1640">
        <f>COUNTIF(Table1[Sales Month],Table1[[#This Row],[Sales Month]])</f>
        <v>208</v>
      </c>
    </row>
    <row r="1641" spans="1:20" x14ac:dyDescent="0.2">
      <c r="A1641">
        <v>100171</v>
      </c>
      <c r="B1641" t="s">
        <v>0</v>
      </c>
      <c r="D1641" s="1"/>
      <c r="E1641" s="1"/>
      <c r="F1641">
        <v>43</v>
      </c>
      <c r="G1641">
        <v>50</v>
      </c>
      <c r="H1641" s="1">
        <v>44166</v>
      </c>
      <c r="I1641" s="1">
        <v>44378</v>
      </c>
      <c r="J1641">
        <v>7</v>
      </c>
      <c r="K1641">
        <v>0</v>
      </c>
      <c r="L1641" s="1">
        <v>44317</v>
      </c>
      <c r="M1641">
        <v>430</v>
      </c>
      <c r="N1641" s="8" cm="1">
        <f t="array" ref="N1641">_xlfn.SWITCH(Table1[[#This Row],[Subscription Type]],"Basic",10,"Premium",10,"Business",25,"Enterprise",27)</f>
        <v>10</v>
      </c>
      <c r="O1641" s="9">
        <f>IF(Table1[[#This Row],[Number of Users]]-Table1[[#This Row],[Licenses Bought]]&lt;0, 0, Table1[[#This Row],[Number of Users]]-Table1[[#This Row],[Licenses Bought]])</f>
        <v>7</v>
      </c>
      <c r="P1641" s="8">
        <f>Table1[[#This Row],[Upsell $ Per Non-Paying User]] * Table1[[#This Row],[Non-Paying Users]]</f>
        <v>70</v>
      </c>
      <c r="Q1641">
        <f>IF(Table1[[#This Row],[Sales Month]]=MAX(Table1[Sales Month]),Table1[[#This Row],[Upsell $ Per Non-Paying User]]*Table1[[#This Row],[Non-Paying Users]],0)</f>
        <v>0</v>
      </c>
      <c r="R1641" t="str" cm="1">
        <f t="array" ref="R1641">_xlfn.IFS(Table1[[#This Row],[Current Upsell $]]=0," ",Table1[[#This Row],[Current Upsell $]]&gt;=400,"High",Table1[[#This Row],[Current Upsell $]]&gt;=100,"Medium",Table1[[#This Row],[Current Upsell $]]&lt;100,"Low")</f>
        <v xml:space="preserve"> </v>
      </c>
      <c r="S1641" t="str">
        <f>_xlfn.CONCAT(Table1[[#This Row],[Subscription Type]]," ",Table1[[#This Row],[Upsell Priorities ]], " ",TEXT(Table1[[#This Row],[Current Upsell $]],"$#,#"))</f>
        <v>Premium   $</v>
      </c>
      <c r="T1641">
        <f>COUNTIF(Table1[Sales Month],Table1[[#This Row],[Sales Month]])</f>
        <v>249</v>
      </c>
    </row>
    <row r="1642" spans="1:20" x14ac:dyDescent="0.2">
      <c r="A1642">
        <v>100171</v>
      </c>
      <c r="B1642" t="s">
        <v>0</v>
      </c>
      <c r="D1642" s="1"/>
      <c r="E1642" s="1"/>
      <c r="F1642">
        <v>43</v>
      </c>
      <c r="G1642">
        <v>41</v>
      </c>
      <c r="H1642" s="1">
        <v>44166</v>
      </c>
      <c r="I1642" s="1">
        <v>44378</v>
      </c>
      <c r="J1642">
        <v>7</v>
      </c>
      <c r="K1642">
        <v>0</v>
      </c>
      <c r="L1642" s="1">
        <v>44348</v>
      </c>
      <c r="M1642">
        <v>430</v>
      </c>
      <c r="N1642" s="8" cm="1">
        <f t="array" ref="N1642">_xlfn.SWITCH(Table1[[#This Row],[Subscription Type]],"Basic",10,"Premium",10,"Business",25,"Enterprise",27)</f>
        <v>10</v>
      </c>
      <c r="O1642" s="9">
        <f>IF(Table1[[#This Row],[Number of Users]]-Table1[[#This Row],[Licenses Bought]]&lt;0, 0, Table1[[#This Row],[Number of Users]]-Table1[[#This Row],[Licenses Bought]])</f>
        <v>0</v>
      </c>
      <c r="P1642" s="8">
        <f>Table1[[#This Row],[Upsell $ Per Non-Paying User]] * Table1[[#This Row],[Non-Paying Users]]</f>
        <v>0</v>
      </c>
      <c r="Q1642">
        <f>IF(Table1[[#This Row],[Sales Month]]=MAX(Table1[Sales Month]),Table1[[#This Row],[Upsell $ Per Non-Paying User]]*Table1[[#This Row],[Non-Paying Users]],0)</f>
        <v>0</v>
      </c>
      <c r="R1642" t="str" cm="1">
        <f t="array" ref="R1642">_xlfn.IFS(Table1[[#This Row],[Current Upsell $]]=0," ",Table1[[#This Row],[Current Upsell $]]&gt;=400,"High",Table1[[#This Row],[Current Upsell $]]&gt;=100,"Medium",Table1[[#This Row],[Current Upsell $]]&lt;100,"Low")</f>
        <v xml:space="preserve"> </v>
      </c>
      <c r="S1642" t="str">
        <f>_xlfn.CONCAT(Table1[[#This Row],[Subscription Type]]," ",Table1[[#This Row],[Upsell Priorities ]], " ",TEXT(Table1[[#This Row],[Current Upsell $]],"$#,#"))</f>
        <v>Premium   $</v>
      </c>
      <c r="T1642">
        <f>COUNTIF(Table1[Sales Month],Table1[[#This Row],[Sales Month]])</f>
        <v>307</v>
      </c>
    </row>
    <row r="1643" spans="1:20" x14ac:dyDescent="0.2">
      <c r="A1643">
        <v>100172</v>
      </c>
      <c r="B1643" t="s">
        <v>3</v>
      </c>
      <c r="D1643" s="1"/>
      <c r="E1643" s="1"/>
      <c r="F1643">
        <v>0</v>
      </c>
      <c r="G1643">
        <v>14</v>
      </c>
      <c r="H1643" s="1">
        <v>44166</v>
      </c>
      <c r="I1643" s="1">
        <v>44378</v>
      </c>
      <c r="J1643">
        <v>7</v>
      </c>
      <c r="K1643">
        <v>0</v>
      </c>
      <c r="L1643" s="1">
        <v>44166</v>
      </c>
      <c r="M1643">
        <v>0</v>
      </c>
      <c r="N1643" s="8" cm="1">
        <f t="array" ref="N1643">_xlfn.SWITCH(Table1[[#This Row],[Subscription Type]],"Basic",10,"Premium",10,"Business",25,"Enterprise",27)</f>
        <v>10</v>
      </c>
      <c r="O1643" s="9">
        <f>IF(Table1[[#This Row],[Number of Users]]-Table1[[#This Row],[Licenses Bought]]&lt;0, 0, Table1[[#This Row],[Number of Users]]-Table1[[#This Row],[Licenses Bought]])</f>
        <v>14</v>
      </c>
      <c r="P1643" s="8">
        <f>Table1[[#This Row],[Upsell $ Per Non-Paying User]] * Table1[[#This Row],[Non-Paying Users]]</f>
        <v>140</v>
      </c>
      <c r="Q1643">
        <f>IF(Table1[[#This Row],[Sales Month]]=MAX(Table1[Sales Month]),Table1[[#This Row],[Upsell $ Per Non-Paying User]]*Table1[[#This Row],[Non-Paying Users]],0)</f>
        <v>0</v>
      </c>
      <c r="R1643" t="str" cm="1">
        <f t="array" ref="R1643">_xlfn.IFS(Table1[[#This Row],[Current Upsell $]]=0," ",Table1[[#This Row],[Current Upsell $]]&gt;=400,"High",Table1[[#This Row],[Current Upsell $]]&gt;=100,"Medium",Table1[[#This Row],[Current Upsell $]]&lt;100,"Low")</f>
        <v xml:space="preserve"> </v>
      </c>
      <c r="S1643" t="str">
        <f>_xlfn.CONCAT(Table1[[#This Row],[Subscription Type]]," ",Table1[[#This Row],[Upsell Priorities ]], " ",TEXT(Table1[[#This Row],[Current Upsell $]],"$#,#"))</f>
        <v>Basic   $</v>
      </c>
      <c r="T1643">
        <f>COUNTIF(Table1[Sales Month],Table1[[#This Row],[Sales Month]])</f>
        <v>153</v>
      </c>
    </row>
    <row r="1644" spans="1:20" x14ac:dyDescent="0.2">
      <c r="A1644">
        <v>100172</v>
      </c>
      <c r="B1644" t="s">
        <v>1</v>
      </c>
      <c r="D1644" s="1"/>
      <c r="E1644" s="1"/>
      <c r="F1644">
        <v>4</v>
      </c>
      <c r="G1644">
        <v>11</v>
      </c>
      <c r="H1644" s="1">
        <v>44166</v>
      </c>
      <c r="I1644" s="1">
        <v>44378</v>
      </c>
      <c r="J1644">
        <v>7</v>
      </c>
      <c r="K1644">
        <v>0</v>
      </c>
      <c r="L1644" s="1">
        <v>44197</v>
      </c>
      <c r="M1644">
        <v>100</v>
      </c>
      <c r="N1644" s="8" cm="1">
        <f t="array" ref="N1644">_xlfn.SWITCH(Table1[[#This Row],[Subscription Type]],"Basic",10,"Premium",10,"Business",25,"Enterprise",27)</f>
        <v>25</v>
      </c>
      <c r="O1644" s="9">
        <f>IF(Table1[[#This Row],[Number of Users]]-Table1[[#This Row],[Licenses Bought]]&lt;0, 0, Table1[[#This Row],[Number of Users]]-Table1[[#This Row],[Licenses Bought]])</f>
        <v>7</v>
      </c>
      <c r="P1644" s="8">
        <f>Table1[[#This Row],[Upsell $ Per Non-Paying User]] * Table1[[#This Row],[Non-Paying Users]]</f>
        <v>175</v>
      </c>
      <c r="Q1644">
        <f>IF(Table1[[#This Row],[Sales Month]]=MAX(Table1[Sales Month]),Table1[[#This Row],[Upsell $ Per Non-Paying User]]*Table1[[#This Row],[Non-Paying Users]],0)</f>
        <v>0</v>
      </c>
      <c r="R1644" t="str" cm="1">
        <f t="array" ref="R1644">_xlfn.IFS(Table1[[#This Row],[Current Upsell $]]=0," ",Table1[[#This Row],[Current Upsell $]]&gt;=400,"High",Table1[[#This Row],[Current Upsell $]]&gt;=100,"Medium",Table1[[#This Row],[Current Upsell $]]&lt;100,"Low")</f>
        <v xml:space="preserve"> </v>
      </c>
      <c r="S1644" t="str">
        <f>_xlfn.CONCAT(Table1[[#This Row],[Subscription Type]]," ",Table1[[#This Row],[Upsell Priorities ]], " ",TEXT(Table1[[#This Row],[Current Upsell $]],"$#,#"))</f>
        <v>Business   $</v>
      </c>
      <c r="T1644">
        <f>COUNTIF(Table1[Sales Month],Table1[[#This Row],[Sales Month]])</f>
        <v>158</v>
      </c>
    </row>
    <row r="1645" spans="1:20" x14ac:dyDescent="0.2">
      <c r="A1645">
        <v>100172</v>
      </c>
      <c r="B1645" t="s">
        <v>1</v>
      </c>
      <c r="D1645" s="1"/>
      <c r="E1645" s="1"/>
      <c r="F1645">
        <v>9</v>
      </c>
      <c r="G1645">
        <v>12</v>
      </c>
      <c r="H1645" s="1">
        <v>44166</v>
      </c>
      <c r="I1645" s="1">
        <v>44378</v>
      </c>
      <c r="J1645">
        <v>7</v>
      </c>
      <c r="K1645">
        <v>0</v>
      </c>
      <c r="L1645" s="1">
        <v>44228</v>
      </c>
      <c r="M1645">
        <v>225</v>
      </c>
      <c r="N1645" s="8" cm="1">
        <f t="array" ref="N1645">_xlfn.SWITCH(Table1[[#This Row],[Subscription Type]],"Basic",10,"Premium",10,"Business",25,"Enterprise",27)</f>
        <v>25</v>
      </c>
      <c r="O1645" s="9">
        <f>IF(Table1[[#This Row],[Number of Users]]-Table1[[#This Row],[Licenses Bought]]&lt;0, 0, Table1[[#This Row],[Number of Users]]-Table1[[#This Row],[Licenses Bought]])</f>
        <v>3</v>
      </c>
      <c r="P1645" s="8">
        <f>Table1[[#This Row],[Upsell $ Per Non-Paying User]] * Table1[[#This Row],[Non-Paying Users]]</f>
        <v>75</v>
      </c>
      <c r="Q1645">
        <f>IF(Table1[[#This Row],[Sales Month]]=MAX(Table1[Sales Month]),Table1[[#This Row],[Upsell $ Per Non-Paying User]]*Table1[[#This Row],[Non-Paying Users]],0)</f>
        <v>0</v>
      </c>
      <c r="R1645" t="str" cm="1">
        <f t="array" ref="R1645">_xlfn.IFS(Table1[[#This Row],[Current Upsell $]]=0," ",Table1[[#This Row],[Current Upsell $]]&gt;=400,"High",Table1[[#This Row],[Current Upsell $]]&gt;=100,"Medium",Table1[[#This Row],[Current Upsell $]]&lt;100,"Low")</f>
        <v xml:space="preserve"> </v>
      </c>
      <c r="S1645" t="str">
        <f>_xlfn.CONCAT(Table1[[#This Row],[Subscription Type]]," ",Table1[[#This Row],[Upsell Priorities ]], " ",TEXT(Table1[[#This Row],[Current Upsell $]],"$#,#"))</f>
        <v>Business   $</v>
      </c>
      <c r="T1645">
        <f>COUNTIF(Table1[Sales Month],Table1[[#This Row],[Sales Month]])</f>
        <v>175</v>
      </c>
    </row>
    <row r="1646" spans="1:20" x14ac:dyDescent="0.2">
      <c r="A1646">
        <v>100172</v>
      </c>
      <c r="B1646" t="s">
        <v>1</v>
      </c>
      <c r="D1646" s="1"/>
      <c r="E1646" s="1"/>
      <c r="F1646">
        <v>9</v>
      </c>
      <c r="G1646">
        <v>11</v>
      </c>
      <c r="H1646" s="1">
        <v>44166</v>
      </c>
      <c r="I1646" s="1">
        <v>44378</v>
      </c>
      <c r="J1646">
        <v>7</v>
      </c>
      <c r="K1646">
        <v>0</v>
      </c>
      <c r="L1646" s="1">
        <v>44256</v>
      </c>
      <c r="M1646">
        <v>225</v>
      </c>
      <c r="N1646" s="8" cm="1">
        <f t="array" ref="N1646">_xlfn.SWITCH(Table1[[#This Row],[Subscription Type]],"Basic",10,"Premium",10,"Business",25,"Enterprise",27)</f>
        <v>25</v>
      </c>
      <c r="O1646" s="9">
        <f>IF(Table1[[#This Row],[Number of Users]]-Table1[[#This Row],[Licenses Bought]]&lt;0, 0, Table1[[#This Row],[Number of Users]]-Table1[[#This Row],[Licenses Bought]])</f>
        <v>2</v>
      </c>
      <c r="P1646" s="8">
        <f>Table1[[#This Row],[Upsell $ Per Non-Paying User]] * Table1[[#This Row],[Non-Paying Users]]</f>
        <v>50</v>
      </c>
      <c r="Q1646">
        <f>IF(Table1[[#This Row],[Sales Month]]=MAX(Table1[Sales Month]),Table1[[#This Row],[Upsell $ Per Non-Paying User]]*Table1[[#This Row],[Non-Paying Users]],0)</f>
        <v>0</v>
      </c>
      <c r="R1646" t="str" cm="1">
        <f t="array" ref="R1646">_xlfn.IFS(Table1[[#This Row],[Current Upsell $]]=0," ",Table1[[#This Row],[Current Upsell $]]&gt;=400,"High",Table1[[#This Row],[Current Upsell $]]&gt;=100,"Medium",Table1[[#This Row],[Current Upsell $]]&lt;100,"Low")</f>
        <v xml:space="preserve"> </v>
      </c>
      <c r="S1646" t="str">
        <f>_xlfn.CONCAT(Table1[[#This Row],[Subscription Type]]," ",Table1[[#This Row],[Upsell Priorities ]], " ",TEXT(Table1[[#This Row],[Current Upsell $]],"$#,#"))</f>
        <v>Business   $</v>
      </c>
      <c r="T1646">
        <f>COUNTIF(Table1[Sales Month],Table1[[#This Row],[Sales Month]])</f>
        <v>194</v>
      </c>
    </row>
    <row r="1647" spans="1:20" x14ac:dyDescent="0.2">
      <c r="A1647">
        <v>100172</v>
      </c>
      <c r="B1647" t="s">
        <v>1</v>
      </c>
      <c r="D1647" s="1"/>
      <c r="E1647" s="1"/>
      <c r="F1647">
        <v>9</v>
      </c>
      <c r="G1647">
        <v>12</v>
      </c>
      <c r="H1647" s="1">
        <v>44166</v>
      </c>
      <c r="I1647" s="1">
        <v>44378</v>
      </c>
      <c r="J1647">
        <v>7</v>
      </c>
      <c r="K1647">
        <v>0</v>
      </c>
      <c r="L1647" s="1">
        <v>44287</v>
      </c>
      <c r="M1647">
        <v>225</v>
      </c>
      <c r="N1647" s="8" cm="1">
        <f t="array" ref="N1647">_xlfn.SWITCH(Table1[[#This Row],[Subscription Type]],"Basic",10,"Premium",10,"Business",25,"Enterprise",27)</f>
        <v>25</v>
      </c>
      <c r="O1647" s="9">
        <f>IF(Table1[[#This Row],[Number of Users]]-Table1[[#This Row],[Licenses Bought]]&lt;0, 0, Table1[[#This Row],[Number of Users]]-Table1[[#This Row],[Licenses Bought]])</f>
        <v>3</v>
      </c>
      <c r="P1647" s="8">
        <f>Table1[[#This Row],[Upsell $ Per Non-Paying User]] * Table1[[#This Row],[Non-Paying Users]]</f>
        <v>75</v>
      </c>
      <c r="Q1647">
        <f>IF(Table1[[#This Row],[Sales Month]]=MAX(Table1[Sales Month]),Table1[[#This Row],[Upsell $ Per Non-Paying User]]*Table1[[#This Row],[Non-Paying Users]],0)</f>
        <v>0</v>
      </c>
      <c r="R1647" t="str" cm="1">
        <f t="array" ref="R1647">_xlfn.IFS(Table1[[#This Row],[Current Upsell $]]=0," ",Table1[[#This Row],[Current Upsell $]]&gt;=400,"High",Table1[[#This Row],[Current Upsell $]]&gt;=100,"Medium",Table1[[#This Row],[Current Upsell $]]&lt;100,"Low")</f>
        <v xml:space="preserve"> </v>
      </c>
      <c r="S1647" t="str">
        <f>_xlfn.CONCAT(Table1[[#This Row],[Subscription Type]]," ",Table1[[#This Row],[Upsell Priorities ]], " ",TEXT(Table1[[#This Row],[Current Upsell $]],"$#,#"))</f>
        <v>Business   $</v>
      </c>
      <c r="T1647">
        <f>COUNTIF(Table1[Sales Month],Table1[[#This Row],[Sales Month]])</f>
        <v>208</v>
      </c>
    </row>
    <row r="1648" spans="1:20" x14ac:dyDescent="0.2">
      <c r="A1648">
        <v>100172</v>
      </c>
      <c r="B1648" t="s">
        <v>1</v>
      </c>
      <c r="D1648" s="1"/>
      <c r="E1648" s="1"/>
      <c r="F1648">
        <v>9</v>
      </c>
      <c r="G1648">
        <v>12</v>
      </c>
      <c r="H1648" s="1">
        <v>44166</v>
      </c>
      <c r="I1648" s="1">
        <v>44378</v>
      </c>
      <c r="J1648">
        <v>7</v>
      </c>
      <c r="K1648">
        <v>0</v>
      </c>
      <c r="L1648" s="1">
        <v>44317</v>
      </c>
      <c r="M1648">
        <v>225</v>
      </c>
      <c r="N1648" s="8" cm="1">
        <f t="array" ref="N1648">_xlfn.SWITCH(Table1[[#This Row],[Subscription Type]],"Basic",10,"Premium",10,"Business",25,"Enterprise",27)</f>
        <v>25</v>
      </c>
      <c r="O1648" s="9">
        <f>IF(Table1[[#This Row],[Number of Users]]-Table1[[#This Row],[Licenses Bought]]&lt;0, 0, Table1[[#This Row],[Number of Users]]-Table1[[#This Row],[Licenses Bought]])</f>
        <v>3</v>
      </c>
      <c r="P1648" s="8">
        <f>Table1[[#This Row],[Upsell $ Per Non-Paying User]] * Table1[[#This Row],[Non-Paying Users]]</f>
        <v>75</v>
      </c>
      <c r="Q1648">
        <f>IF(Table1[[#This Row],[Sales Month]]=MAX(Table1[Sales Month]),Table1[[#This Row],[Upsell $ Per Non-Paying User]]*Table1[[#This Row],[Non-Paying Users]],0)</f>
        <v>0</v>
      </c>
      <c r="R1648" t="str" cm="1">
        <f t="array" ref="R1648">_xlfn.IFS(Table1[[#This Row],[Current Upsell $]]=0," ",Table1[[#This Row],[Current Upsell $]]&gt;=400,"High",Table1[[#This Row],[Current Upsell $]]&gt;=100,"Medium",Table1[[#This Row],[Current Upsell $]]&lt;100,"Low")</f>
        <v xml:space="preserve"> </v>
      </c>
      <c r="S1648" t="str">
        <f>_xlfn.CONCAT(Table1[[#This Row],[Subscription Type]]," ",Table1[[#This Row],[Upsell Priorities ]], " ",TEXT(Table1[[#This Row],[Current Upsell $]],"$#,#"))</f>
        <v>Business   $</v>
      </c>
      <c r="T1648">
        <f>COUNTIF(Table1[Sales Month],Table1[[#This Row],[Sales Month]])</f>
        <v>249</v>
      </c>
    </row>
    <row r="1649" spans="1:20" x14ac:dyDescent="0.2">
      <c r="A1649">
        <v>100172</v>
      </c>
      <c r="B1649" t="s">
        <v>1</v>
      </c>
      <c r="D1649" s="1"/>
      <c r="E1649" s="1"/>
      <c r="F1649">
        <v>9</v>
      </c>
      <c r="G1649">
        <v>13</v>
      </c>
      <c r="H1649" s="1">
        <v>44166</v>
      </c>
      <c r="I1649" s="1">
        <v>44378</v>
      </c>
      <c r="J1649">
        <v>7</v>
      </c>
      <c r="K1649">
        <v>0</v>
      </c>
      <c r="L1649" s="1">
        <v>44348</v>
      </c>
      <c r="M1649">
        <v>225</v>
      </c>
      <c r="N1649" s="8" cm="1">
        <f t="array" ref="N1649">_xlfn.SWITCH(Table1[[#This Row],[Subscription Type]],"Basic",10,"Premium",10,"Business",25,"Enterprise",27)</f>
        <v>25</v>
      </c>
      <c r="O1649" s="9">
        <f>IF(Table1[[#This Row],[Number of Users]]-Table1[[#This Row],[Licenses Bought]]&lt;0, 0, Table1[[#This Row],[Number of Users]]-Table1[[#This Row],[Licenses Bought]])</f>
        <v>4</v>
      </c>
      <c r="P1649" s="8">
        <f>Table1[[#This Row],[Upsell $ Per Non-Paying User]] * Table1[[#This Row],[Non-Paying Users]]</f>
        <v>100</v>
      </c>
      <c r="Q1649">
        <f>IF(Table1[[#This Row],[Sales Month]]=MAX(Table1[Sales Month]),Table1[[#This Row],[Upsell $ Per Non-Paying User]]*Table1[[#This Row],[Non-Paying Users]],0)</f>
        <v>100</v>
      </c>
      <c r="R1649" t="str" cm="1">
        <f t="array" ref="R1649">_xlfn.IFS(Table1[[#This Row],[Current Upsell $]]=0," ",Table1[[#This Row],[Current Upsell $]]&gt;=400,"High",Table1[[#This Row],[Current Upsell $]]&gt;=100,"Medium",Table1[[#This Row],[Current Upsell $]]&lt;100,"Low")</f>
        <v>Medium</v>
      </c>
      <c r="S1649" t="str">
        <f>_xlfn.CONCAT(Table1[[#This Row],[Subscription Type]]," ",Table1[[#This Row],[Upsell Priorities ]], " ",TEXT(Table1[[#This Row],[Current Upsell $]],"$#,#"))</f>
        <v>Business Medium $100</v>
      </c>
      <c r="T1649">
        <f>COUNTIF(Table1[Sales Month],Table1[[#This Row],[Sales Month]])</f>
        <v>307</v>
      </c>
    </row>
    <row r="1650" spans="1:20" x14ac:dyDescent="0.2">
      <c r="A1650">
        <v>100173</v>
      </c>
      <c r="B1650" t="s">
        <v>3</v>
      </c>
      <c r="F1650">
        <v>0</v>
      </c>
      <c r="G1650">
        <v>8</v>
      </c>
      <c r="H1650" s="1">
        <v>44166</v>
      </c>
      <c r="I1650" s="1">
        <v>44228</v>
      </c>
      <c r="J1650">
        <v>2</v>
      </c>
      <c r="K1650">
        <v>4</v>
      </c>
      <c r="L1650" s="1">
        <v>44166</v>
      </c>
      <c r="M1650">
        <v>0</v>
      </c>
      <c r="N1650" s="8" cm="1">
        <f t="array" ref="N1650">_xlfn.SWITCH(Table1[[#This Row],[Subscription Type]],"Basic",10,"Premium",10,"Business",25,"Enterprise",27)</f>
        <v>10</v>
      </c>
      <c r="O1650" s="9">
        <f>IF(Table1[[#This Row],[Number of Users]]-Table1[[#This Row],[Licenses Bought]]&lt;0, 0, Table1[[#This Row],[Number of Users]]-Table1[[#This Row],[Licenses Bought]])</f>
        <v>8</v>
      </c>
      <c r="P1650" s="8">
        <f>Table1[[#This Row],[Upsell $ Per Non-Paying User]] * Table1[[#This Row],[Non-Paying Users]]</f>
        <v>80</v>
      </c>
      <c r="Q1650">
        <f>IF(Table1[[#This Row],[Sales Month]]=MAX(Table1[Sales Month]),Table1[[#This Row],[Upsell $ Per Non-Paying User]]*Table1[[#This Row],[Non-Paying Users]],0)</f>
        <v>0</v>
      </c>
      <c r="R1650" t="str" cm="1">
        <f t="array" ref="R1650">_xlfn.IFS(Table1[[#This Row],[Current Upsell $]]=0," ",Table1[[#This Row],[Current Upsell $]]&gt;=400,"High",Table1[[#This Row],[Current Upsell $]]&gt;=100,"Medium",Table1[[#This Row],[Current Upsell $]]&lt;100,"Low")</f>
        <v xml:space="preserve"> </v>
      </c>
      <c r="S1650" t="str">
        <f>_xlfn.CONCAT(Table1[[#This Row],[Subscription Type]]," ",Table1[[#This Row],[Upsell Priorities ]], " ",TEXT(Table1[[#This Row],[Current Upsell $]],"$#,#"))</f>
        <v>Basic   $</v>
      </c>
      <c r="T1650">
        <f>COUNTIF(Table1[Sales Month],Table1[[#This Row],[Sales Month]])</f>
        <v>153</v>
      </c>
    </row>
    <row r="1651" spans="1:20" x14ac:dyDescent="0.2">
      <c r="A1651">
        <v>100173</v>
      </c>
      <c r="B1651" t="s">
        <v>3</v>
      </c>
      <c r="F1651">
        <v>0</v>
      </c>
      <c r="G1651">
        <v>6</v>
      </c>
      <c r="H1651" s="1">
        <v>44166</v>
      </c>
      <c r="I1651" s="1">
        <v>44228</v>
      </c>
      <c r="J1651">
        <v>2</v>
      </c>
      <c r="K1651">
        <v>4</v>
      </c>
      <c r="L1651" s="1">
        <v>44197</v>
      </c>
      <c r="M1651">
        <v>0</v>
      </c>
      <c r="N1651" s="8" cm="1">
        <f t="array" ref="N1651">_xlfn.SWITCH(Table1[[#This Row],[Subscription Type]],"Basic",10,"Premium",10,"Business",25,"Enterprise",27)</f>
        <v>10</v>
      </c>
      <c r="O1651" s="9">
        <f>IF(Table1[[#This Row],[Number of Users]]-Table1[[#This Row],[Licenses Bought]]&lt;0, 0, Table1[[#This Row],[Number of Users]]-Table1[[#This Row],[Licenses Bought]])</f>
        <v>6</v>
      </c>
      <c r="P1651" s="8">
        <f>Table1[[#This Row],[Upsell $ Per Non-Paying User]] * Table1[[#This Row],[Non-Paying Users]]</f>
        <v>60</v>
      </c>
      <c r="Q1651">
        <f>IF(Table1[[#This Row],[Sales Month]]=MAX(Table1[Sales Month]),Table1[[#This Row],[Upsell $ Per Non-Paying User]]*Table1[[#This Row],[Non-Paying Users]],0)</f>
        <v>0</v>
      </c>
      <c r="R1651" t="str" cm="1">
        <f t="array" ref="R1651">_xlfn.IFS(Table1[[#This Row],[Current Upsell $]]=0," ",Table1[[#This Row],[Current Upsell $]]&gt;=400,"High",Table1[[#This Row],[Current Upsell $]]&gt;=100,"Medium",Table1[[#This Row],[Current Upsell $]]&lt;100,"Low")</f>
        <v xml:space="preserve"> </v>
      </c>
      <c r="S1651" t="str">
        <f>_xlfn.CONCAT(Table1[[#This Row],[Subscription Type]]," ",Table1[[#This Row],[Upsell Priorities ]], " ",TEXT(Table1[[#This Row],[Current Upsell $]],"$#,#"))</f>
        <v>Basic   $</v>
      </c>
      <c r="T1651">
        <f>COUNTIF(Table1[Sales Month],Table1[[#This Row],[Sales Month]])</f>
        <v>158</v>
      </c>
    </row>
    <row r="1652" spans="1:20" x14ac:dyDescent="0.2">
      <c r="A1652">
        <v>100173</v>
      </c>
      <c r="B1652" t="s">
        <v>3</v>
      </c>
      <c r="F1652">
        <v>0</v>
      </c>
      <c r="G1652">
        <v>6</v>
      </c>
      <c r="H1652" s="1">
        <v>44166</v>
      </c>
      <c r="I1652" s="1">
        <v>44228</v>
      </c>
      <c r="J1652">
        <v>2</v>
      </c>
      <c r="K1652">
        <v>4</v>
      </c>
      <c r="L1652" s="1">
        <v>44228</v>
      </c>
      <c r="M1652">
        <v>0</v>
      </c>
      <c r="N1652" s="8" cm="1">
        <f t="array" ref="N1652">_xlfn.SWITCH(Table1[[#This Row],[Subscription Type]],"Basic",10,"Premium",10,"Business",25,"Enterprise",27)</f>
        <v>10</v>
      </c>
      <c r="O1652" s="9">
        <f>IF(Table1[[#This Row],[Number of Users]]-Table1[[#This Row],[Licenses Bought]]&lt;0, 0, Table1[[#This Row],[Number of Users]]-Table1[[#This Row],[Licenses Bought]])</f>
        <v>6</v>
      </c>
      <c r="P1652" s="8">
        <f>Table1[[#This Row],[Upsell $ Per Non-Paying User]] * Table1[[#This Row],[Non-Paying Users]]</f>
        <v>60</v>
      </c>
      <c r="Q1652">
        <f>IF(Table1[[#This Row],[Sales Month]]=MAX(Table1[Sales Month]),Table1[[#This Row],[Upsell $ Per Non-Paying User]]*Table1[[#This Row],[Non-Paying Users]],0)</f>
        <v>0</v>
      </c>
      <c r="R1652" t="str" cm="1">
        <f t="array" ref="R1652">_xlfn.IFS(Table1[[#This Row],[Current Upsell $]]=0," ",Table1[[#This Row],[Current Upsell $]]&gt;=400,"High",Table1[[#This Row],[Current Upsell $]]&gt;=100,"Medium",Table1[[#This Row],[Current Upsell $]]&lt;100,"Low")</f>
        <v xml:space="preserve"> </v>
      </c>
      <c r="S1652" t="str">
        <f>_xlfn.CONCAT(Table1[[#This Row],[Subscription Type]]," ",Table1[[#This Row],[Upsell Priorities ]], " ",TEXT(Table1[[#This Row],[Current Upsell $]],"$#,#"))</f>
        <v>Basic   $</v>
      </c>
      <c r="T1652">
        <f>COUNTIF(Table1[Sales Month],Table1[[#This Row],[Sales Month]])</f>
        <v>175</v>
      </c>
    </row>
    <row r="1653" spans="1:20" x14ac:dyDescent="0.2">
      <c r="A1653">
        <v>100174</v>
      </c>
      <c r="B1653" t="s">
        <v>3</v>
      </c>
      <c r="F1653">
        <v>0</v>
      </c>
      <c r="G1653">
        <v>6</v>
      </c>
      <c r="H1653" s="1">
        <v>44166</v>
      </c>
      <c r="I1653" s="1">
        <v>44287</v>
      </c>
      <c r="J1653">
        <v>4</v>
      </c>
      <c r="K1653">
        <v>2</v>
      </c>
      <c r="L1653" s="1">
        <v>44166</v>
      </c>
      <c r="M1653">
        <v>0</v>
      </c>
      <c r="N1653" s="8" cm="1">
        <f t="array" ref="N1653">_xlfn.SWITCH(Table1[[#This Row],[Subscription Type]],"Basic",10,"Premium",10,"Business",25,"Enterprise",27)</f>
        <v>10</v>
      </c>
      <c r="O1653" s="9">
        <f>IF(Table1[[#This Row],[Number of Users]]-Table1[[#This Row],[Licenses Bought]]&lt;0, 0, Table1[[#This Row],[Number of Users]]-Table1[[#This Row],[Licenses Bought]])</f>
        <v>6</v>
      </c>
      <c r="P1653" s="8">
        <f>Table1[[#This Row],[Upsell $ Per Non-Paying User]] * Table1[[#This Row],[Non-Paying Users]]</f>
        <v>60</v>
      </c>
      <c r="Q1653">
        <f>IF(Table1[[#This Row],[Sales Month]]=MAX(Table1[Sales Month]),Table1[[#This Row],[Upsell $ Per Non-Paying User]]*Table1[[#This Row],[Non-Paying Users]],0)</f>
        <v>0</v>
      </c>
      <c r="R1653" t="str" cm="1">
        <f t="array" ref="R1653">_xlfn.IFS(Table1[[#This Row],[Current Upsell $]]=0," ",Table1[[#This Row],[Current Upsell $]]&gt;=400,"High",Table1[[#This Row],[Current Upsell $]]&gt;=100,"Medium",Table1[[#This Row],[Current Upsell $]]&lt;100,"Low")</f>
        <v xml:space="preserve"> </v>
      </c>
      <c r="S1653" t="str">
        <f>_xlfn.CONCAT(Table1[[#This Row],[Subscription Type]]," ",Table1[[#This Row],[Upsell Priorities ]], " ",TEXT(Table1[[#This Row],[Current Upsell $]],"$#,#"))</f>
        <v>Basic   $</v>
      </c>
      <c r="T1653">
        <f>COUNTIF(Table1[Sales Month],Table1[[#This Row],[Sales Month]])</f>
        <v>153</v>
      </c>
    </row>
    <row r="1654" spans="1:20" x14ac:dyDescent="0.2">
      <c r="A1654">
        <v>100174</v>
      </c>
      <c r="B1654" t="s">
        <v>3</v>
      </c>
      <c r="F1654">
        <v>0</v>
      </c>
      <c r="G1654">
        <v>6</v>
      </c>
      <c r="H1654" s="1">
        <v>44166</v>
      </c>
      <c r="I1654" s="1">
        <v>44287</v>
      </c>
      <c r="J1654">
        <v>4</v>
      </c>
      <c r="K1654">
        <v>2</v>
      </c>
      <c r="L1654" s="1">
        <v>44197</v>
      </c>
      <c r="M1654">
        <v>0</v>
      </c>
      <c r="N1654" s="8" cm="1">
        <f t="array" ref="N1654">_xlfn.SWITCH(Table1[[#This Row],[Subscription Type]],"Basic",10,"Premium",10,"Business",25,"Enterprise",27)</f>
        <v>10</v>
      </c>
      <c r="O1654" s="9">
        <f>IF(Table1[[#This Row],[Number of Users]]-Table1[[#This Row],[Licenses Bought]]&lt;0, 0, Table1[[#This Row],[Number of Users]]-Table1[[#This Row],[Licenses Bought]])</f>
        <v>6</v>
      </c>
      <c r="P1654" s="8">
        <f>Table1[[#This Row],[Upsell $ Per Non-Paying User]] * Table1[[#This Row],[Non-Paying Users]]</f>
        <v>60</v>
      </c>
      <c r="Q1654">
        <f>IF(Table1[[#This Row],[Sales Month]]=MAX(Table1[Sales Month]),Table1[[#This Row],[Upsell $ Per Non-Paying User]]*Table1[[#This Row],[Non-Paying Users]],0)</f>
        <v>0</v>
      </c>
      <c r="R1654" t="str" cm="1">
        <f t="array" ref="R1654">_xlfn.IFS(Table1[[#This Row],[Current Upsell $]]=0," ",Table1[[#This Row],[Current Upsell $]]&gt;=400,"High",Table1[[#This Row],[Current Upsell $]]&gt;=100,"Medium",Table1[[#This Row],[Current Upsell $]]&lt;100,"Low")</f>
        <v xml:space="preserve"> </v>
      </c>
      <c r="S1654" t="str">
        <f>_xlfn.CONCAT(Table1[[#This Row],[Subscription Type]]," ",Table1[[#This Row],[Upsell Priorities ]], " ",TEXT(Table1[[#This Row],[Current Upsell $]],"$#,#"))</f>
        <v>Basic   $</v>
      </c>
      <c r="T1654">
        <f>COUNTIF(Table1[Sales Month],Table1[[#This Row],[Sales Month]])</f>
        <v>158</v>
      </c>
    </row>
    <row r="1655" spans="1:20" x14ac:dyDescent="0.2">
      <c r="A1655">
        <v>100174</v>
      </c>
      <c r="B1655" t="s">
        <v>3</v>
      </c>
      <c r="F1655">
        <v>0</v>
      </c>
      <c r="G1655">
        <v>7</v>
      </c>
      <c r="H1655" s="1">
        <v>44166</v>
      </c>
      <c r="I1655" s="1">
        <v>44287</v>
      </c>
      <c r="J1655">
        <v>4</v>
      </c>
      <c r="K1655">
        <v>2</v>
      </c>
      <c r="L1655" s="1">
        <v>44228</v>
      </c>
      <c r="M1655">
        <v>0</v>
      </c>
      <c r="N1655" s="8" cm="1">
        <f t="array" ref="N1655">_xlfn.SWITCH(Table1[[#This Row],[Subscription Type]],"Basic",10,"Premium",10,"Business",25,"Enterprise",27)</f>
        <v>10</v>
      </c>
      <c r="O1655" s="9">
        <f>IF(Table1[[#This Row],[Number of Users]]-Table1[[#This Row],[Licenses Bought]]&lt;0, 0, Table1[[#This Row],[Number of Users]]-Table1[[#This Row],[Licenses Bought]])</f>
        <v>7</v>
      </c>
      <c r="P1655" s="8">
        <f>Table1[[#This Row],[Upsell $ Per Non-Paying User]] * Table1[[#This Row],[Non-Paying Users]]</f>
        <v>70</v>
      </c>
      <c r="Q1655">
        <f>IF(Table1[[#This Row],[Sales Month]]=MAX(Table1[Sales Month]),Table1[[#This Row],[Upsell $ Per Non-Paying User]]*Table1[[#This Row],[Non-Paying Users]],0)</f>
        <v>0</v>
      </c>
      <c r="R1655" t="str" cm="1">
        <f t="array" ref="R1655">_xlfn.IFS(Table1[[#This Row],[Current Upsell $]]=0," ",Table1[[#This Row],[Current Upsell $]]&gt;=400,"High",Table1[[#This Row],[Current Upsell $]]&gt;=100,"Medium",Table1[[#This Row],[Current Upsell $]]&lt;100,"Low")</f>
        <v xml:space="preserve"> </v>
      </c>
      <c r="S1655" t="str">
        <f>_xlfn.CONCAT(Table1[[#This Row],[Subscription Type]]," ",Table1[[#This Row],[Upsell Priorities ]], " ",TEXT(Table1[[#This Row],[Current Upsell $]],"$#,#"))</f>
        <v>Basic   $</v>
      </c>
      <c r="T1655">
        <f>COUNTIF(Table1[Sales Month],Table1[[#This Row],[Sales Month]])</f>
        <v>175</v>
      </c>
    </row>
    <row r="1656" spans="1:20" x14ac:dyDescent="0.2">
      <c r="A1656">
        <v>100174</v>
      </c>
      <c r="B1656" t="s">
        <v>3</v>
      </c>
      <c r="F1656">
        <v>0</v>
      </c>
      <c r="G1656">
        <v>8</v>
      </c>
      <c r="H1656" s="1">
        <v>44166</v>
      </c>
      <c r="I1656" s="1">
        <v>44287</v>
      </c>
      <c r="J1656">
        <v>4</v>
      </c>
      <c r="K1656">
        <v>2</v>
      </c>
      <c r="L1656" s="1">
        <v>44256</v>
      </c>
      <c r="M1656">
        <v>0</v>
      </c>
      <c r="N1656" s="8" cm="1">
        <f t="array" ref="N1656">_xlfn.SWITCH(Table1[[#This Row],[Subscription Type]],"Basic",10,"Premium",10,"Business",25,"Enterprise",27)</f>
        <v>10</v>
      </c>
      <c r="O1656" s="9">
        <f>IF(Table1[[#This Row],[Number of Users]]-Table1[[#This Row],[Licenses Bought]]&lt;0, 0, Table1[[#This Row],[Number of Users]]-Table1[[#This Row],[Licenses Bought]])</f>
        <v>8</v>
      </c>
      <c r="P1656" s="8">
        <f>Table1[[#This Row],[Upsell $ Per Non-Paying User]] * Table1[[#This Row],[Non-Paying Users]]</f>
        <v>80</v>
      </c>
      <c r="Q1656">
        <f>IF(Table1[[#This Row],[Sales Month]]=MAX(Table1[Sales Month]),Table1[[#This Row],[Upsell $ Per Non-Paying User]]*Table1[[#This Row],[Non-Paying Users]],0)</f>
        <v>0</v>
      </c>
      <c r="R1656" t="str" cm="1">
        <f t="array" ref="R1656">_xlfn.IFS(Table1[[#This Row],[Current Upsell $]]=0," ",Table1[[#This Row],[Current Upsell $]]&gt;=400,"High",Table1[[#This Row],[Current Upsell $]]&gt;=100,"Medium",Table1[[#This Row],[Current Upsell $]]&lt;100,"Low")</f>
        <v xml:space="preserve"> </v>
      </c>
      <c r="S1656" t="str">
        <f>_xlfn.CONCAT(Table1[[#This Row],[Subscription Type]]," ",Table1[[#This Row],[Upsell Priorities ]], " ",TEXT(Table1[[#This Row],[Current Upsell $]],"$#,#"))</f>
        <v>Basic   $</v>
      </c>
      <c r="T1656">
        <f>COUNTIF(Table1[Sales Month],Table1[[#This Row],[Sales Month]])</f>
        <v>194</v>
      </c>
    </row>
    <row r="1657" spans="1:20" x14ac:dyDescent="0.2">
      <c r="A1657">
        <v>100174</v>
      </c>
      <c r="B1657" t="s">
        <v>3</v>
      </c>
      <c r="F1657">
        <v>0</v>
      </c>
      <c r="G1657">
        <v>7</v>
      </c>
      <c r="H1657" s="1">
        <v>44166</v>
      </c>
      <c r="I1657" s="1">
        <v>44287</v>
      </c>
      <c r="J1657">
        <v>4</v>
      </c>
      <c r="K1657">
        <v>2</v>
      </c>
      <c r="L1657" s="1">
        <v>44287</v>
      </c>
      <c r="M1657">
        <v>0</v>
      </c>
      <c r="N1657" s="8" cm="1">
        <f t="array" ref="N1657">_xlfn.SWITCH(Table1[[#This Row],[Subscription Type]],"Basic",10,"Premium",10,"Business",25,"Enterprise",27)</f>
        <v>10</v>
      </c>
      <c r="O1657" s="9">
        <f>IF(Table1[[#This Row],[Number of Users]]-Table1[[#This Row],[Licenses Bought]]&lt;0, 0, Table1[[#This Row],[Number of Users]]-Table1[[#This Row],[Licenses Bought]])</f>
        <v>7</v>
      </c>
      <c r="P1657" s="8">
        <f>Table1[[#This Row],[Upsell $ Per Non-Paying User]] * Table1[[#This Row],[Non-Paying Users]]</f>
        <v>70</v>
      </c>
      <c r="Q1657">
        <f>IF(Table1[[#This Row],[Sales Month]]=MAX(Table1[Sales Month]),Table1[[#This Row],[Upsell $ Per Non-Paying User]]*Table1[[#This Row],[Non-Paying Users]],0)</f>
        <v>0</v>
      </c>
      <c r="R1657" t="str" cm="1">
        <f t="array" ref="R1657">_xlfn.IFS(Table1[[#This Row],[Current Upsell $]]=0," ",Table1[[#This Row],[Current Upsell $]]&gt;=400,"High",Table1[[#This Row],[Current Upsell $]]&gt;=100,"Medium",Table1[[#This Row],[Current Upsell $]]&lt;100,"Low")</f>
        <v xml:space="preserve"> </v>
      </c>
      <c r="S1657" t="str">
        <f>_xlfn.CONCAT(Table1[[#This Row],[Subscription Type]]," ",Table1[[#This Row],[Upsell Priorities ]], " ",TEXT(Table1[[#This Row],[Current Upsell $]],"$#,#"))</f>
        <v>Basic   $</v>
      </c>
      <c r="T1657">
        <f>COUNTIF(Table1[Sales Month],Table1[[#This Row],[Sales Month]])</f>
        <v>208</v>
      </c>
    </row>
    <row r="1658" spans="1:20" x14ac:dyDescent="0.2">
      <c r="A1658">
        <v>100175</v>
      </c>
      <c r="B1658" t="s">
        <v>3</v>
      </c>
      <c r="F1658">
        <v>0</v>
      </c>
      <c r="G1658">
        <v>7</v>
      </c>
      <c r="H1658" s="1">
        <v>44166</v>
      </c>
      <c r="I1658" s="1">
        <v>44378</v>
      </c>
      <c r="J1658">
        <v>7</v>
      </c>
      <c r="K1658">
        <v>0</v>
      </c>
      <c r="L1658" s="1">
        <v>44166</v>
      </c>
      <c r="M1658">
        <v>0</v>
      </c>
      <c r="N1658" s="8" cm="1">
        <f t="array" ref="N1658">_xlfn.SWITCH(Table1[[#This Row],[Subscription Type]],"Basic",10,"Premium",10,"Business",25,"Enterprise",27)</f>
        <v>10</v>
      </c>
      <c r="O1658" s="9">
        <f>IF(Table1[[#This Row],[Number of Users]]-Table1[[#This Row],[Licenses Bought]]&lt;0, 0, Table1[[#This Row],[Number of Users]]-Table1[[#This Row],[Licenses Bought]])</f>
        <v>7</v>
      </c>
      <c r="P1658" s="8">
        <f>Table1[[#This Row],[Upsell $ Per Non-Paying User]] * Table1[[#This Row],[Non-Paying Users]]</f>
        <v>70</v>
      </c>
      <c r="Q1658">
        <f>IF(Table1[[#This Row],[Sales Month]]=MAX(Table1[Sales Month]),Table1[[#This Row],[Upsell $ Per Non-Paying User]]*Table1[[#This Row],[Non-Paying Users]],0)</f>
        <v>0</v>
      </c>
      <c r="R1658" t="str" cm="1">
        <f t="array" ref="R1658">_xlfn.IFS(Table1[[#This Row],[Current Upsell $]]=0," ",Table1[[#This Row],[Current Upsell $]]&gt;=400,"High",Table1[[#This Row],[Current Upsell $]]&gt;=100,"Medium",Table1[[#This Row],[Current Upsell $]]&lt;100,"Low")</f>
        <v xml:space="preserve"> </v>
      </c>
      <c r="S1658" t="str">
        <f>_xlfn.CONCAT(Table1[[#This Row],[Subscription Type]]," ",Table1[[#This Row],[Upsell Priorities ]], " ",TEXT(Table1[[#This Row],[Current Upsell $]],"$#,#"))</f>
        <v>Basic   $</v>
      </c>
      <c r="T1658">
        <f>COUNTIF(Table1[Sales Month],Table1[[#This Row],[Sales Month]])</f>
        <v>153</v>
      </c>
    </row>
    <row r="1659" spans="1:20" x14ac:dyDescent="0.2">
      <c r="A1659">
        <v>100175</v>
      </c>
      <c r="B1659" t="s">
        <v>0</v>
      </c>
      <c r="F1659">
        <v>5</v>
      </c>
      <c r="G1659">
        <v>6</v>
      </c>
      <c r="H1659" s="1">
        <v>44166</v>
      </c>
      <c r="I1659" s="1">
        <v>44378</v>
      </c>
      <c r="J1659">
        <v>7</v>
      </c>
      <c r="K1659">
        <v>0</v>
      </c>
      <c r="L1659" s="1">
        <v>44197</v>
      </c>
      <c r="M1659">
        <v>50</v>
      </c>
      <c r="N1659" s="8" cm="1">
        <f t="array" ref="N1659">_xlfn.SWITCH(Table1[[#This Row],[Subscription Type]],"Basic",10,"Premium",10,"Business",25,"Enterprise",27)</f>
        <v>10</v>
      </c>
      <c r="O1659" s="9">
        <f>IF(Table1[[#This Row],[Number of Users]]-Table1[[#This Row],[Licenses Bought]]&lt;0, 0, Table1[[#This Row],[Number of Users]]-Table1[[#This Row],[Licenses Bought]])</f>
        <v>1</v>
      </c>
      <c r="P1659" s="8">
        <f>Table1[[#This Row],[Upsell $ Per Non-Paying User]] * Table1[[#This Row],[Non-Paying Users]]</f>
        <v>10</v>
      </c>
      <c r="Q1659">
        <f>IF(Table1[[#This Row],[Sales Month]]=MAX(Table1[Sales Month]),Table1[[#This Row],[Upsell $ Per Non-Paying User]]*Table1[[#This Row],[Non-Paying Users]],0)</f>
        <v>0</v>
      </c>
      <c r="R1659" t="str" cm="1">
        <f t="array" ref="R1659">_xlfn.IFS(Table1[[#This Row],[Current Upsell $]]=0," ",Table1[[#This Row],[Current Upsell $]]&gt;=400,"High",Table1[[#This Row],[Current Upsell $]]&gt;=100,"Medium",Table1[[#This Row],[Current Upsell $]]&lt;100,"Low")</f>
        <v xml:space="preserve"> </v>
      </c>
      <c r="S1659" t="str">
        <f>_xlfn.CONCAT(Table1[[#This Row],[Subscription Type]]," ",Table1[[#This Row],[Upsell Priorities ]], " ",TEXT(Table1[[#This Row],[Current Upsell $]],"$#,#"))</f>
        <v>Premium   $</v>
      </c>
      <c r="T1659">
        <f>COUNTIF(Table1[Sales Month],Table1[[#This Row],[Sales Month]])</f>
        <v>158</v>
      </c>
    </row>
    <row r="1660" spans="1:20" x14ac:dyDescent="0.2">
      <c r="A1660">
        <v>100175</v>
      </c>
      <c r="B1660" t="s">
        <v>0</v>
      </c>
      <c r="F1660">
        <v>5</v>
      </c>
      <c r="G1660">
        <v>6</v>
      </c>
      <c r="H1660" s="1">
        <v>44166</v>
      </c>
      <c r="I1660" s="1">
        <v>44378</v>
      </c>
      <c r="J1660">
        <v>7</v>
      </c>
      <c r="K1660">
        <v>0</v>
      </c>
      <c r="L1660" s="1">
        <v>44228</v>
      </c>
      <c r="M1660">
        <v>50</v>
      </c>
      <c r="N1660" s="8" cm="1">
        <f t="array" ref="N1660">_xlfn.SWITCH(Table1[[#This Row],[Subscription Type]],"Basic",10,"Premium",10,"Business",25,"Enterprise",27)</f>
        <v>10</v>
      </c>
      <c r="O1660" s="9">
        <f>IF(Table1[[#This Row],[Number of Users]]-Table1[[#This Row],[Licenses Bought]]&lt;0, 0, Table1[[#This Row],[Number of Users]]-Table1[[#This Row],[Licenses Bought]])</f>
        <v>1</v>
      </c>
      <c r="P1660" s="8">
        <f>Table1[[#This Row],[Upsell $ Per Non-Paying User]] * Table1[[#This Row],[Non-Paying Users]]</f>
        <v>10</v>
      </c>
      <c r="Q1660">
        <f>IF(Table1[[#This Row],[Sales Month]]=MAX(Table1[Sales Month]),Table1[[#This Row],[Upsell $ Per Non-Paying User]]*Table1[[#This Row],[Non-Paying Users]],0)</f>
        <v>0</v>
      </c>
      <c r="R1660" t="str" cm="1">
        <f t="array" ref="R1660">_xlfn.IFS(Table1[[#This Row],[Current Upsell $]]=0," ",Table1[[#This Row],[Current Upsell $]]&gt;=400,"High",Table1[[#This Row],[Current Upsell $]]&gt;=100,"Medium",Table1[[#This Row],[Current Upsell $]]&lt;100,"Low")</f>
        <v xml:space="preserve"> </v>
      </c>
      <c r="S1660" t="str">
        <f>_xlfn.CONCAT(Table1[[#This Row],[Subscription Type]]," ",Table1[[#This Row],[Upsell Priorities ]], " ",TEXT(Table1[[#This Row],[Current Upsell $]],"$#,#"))</f>
        <v>Premium   $</v>
      </c>
      <c r="T1660">
        <f>COUNTIF(Table1[Sales Month],Table1[[#This Row],[Sales Month]])</f>
        <v>175</v>
      </c>
    </row>
    <row r="1661" spans="1:20" x14ac:dyDescent="0.2">
      <c r="A1661">
        <v>100175</v>
      </c>
      <c r="B1661" t="s">
        <v>0</v>
      </c>
      <c r="F1661">
        <v>5</v>
      </c>
      <c r="G1661">
        <v>7</v>
      </c>
      <c r="H1661" s="1">
        <v>44166</v>
      </c>
      <c r="I1661" s="1">
        <v>44378</v>
      </c>
      <c r="J1661">
        <v>7</v>
      </c>
      <c r="K1661">
        <v>0</v>
      </c>
      <c r="L1661" s="1">
        <v>44256</v>
      </c>
      <c r="M1661">
        <v>50</v>
      </c>
      <c r="N1661" s="8" cm="1">
        <f t="array" ref="N1661">_xlfn.SWITCH(Table1[[#This Row],[Subscription Type]],"Basic",10,"Premium",10,"Business",25,"Enterprise",27)</f>
        <v>10</v>
      </c>
      <c r="O1661" s="9">
        <f>IF(Table1[[#This Row],[Number of Users]]-Table1[[#This Row],[Licenses Bought]]&lt;0, 0, Table1[[#This Row],[Number of Users]]-Table1[[#This Row],[Licenses Bought]])</f>
        <v>2</v>
      </c>
      <c r="P1661" s="8">
        <f>Table1[[#This Row],[Upsell $ Per Non-Paying User]] * Table1[[#This Row],[Non-Paying Users]]</f>
        <v>20</v>
      </c>
      <c r="Q1661">
        <f>IF(Table1[[#This Row],[Sales Month]]=MAX(Table1[Sales Month]),Table1[[#This Row],[Upsell $ Per Non-Paying User]]*Table1[[#This Row],[Non-Paying Users]],0)</f>
        <v>0</v>
      </c>
      <c r="R1661" t="str" cm="1">
        <f t="array" ref="R1661">_xlfn.IFS(Table1[[#This Row],[Current Upsell $]]=0," ",Table1[[#This Row],[Current Upsell $]]&gt;=400,"High",Table1[[#This Row],[Current Upsell $]]&gt;=100,"Medium",Table1[[#This Row],[Current Upsell $]]&lt;100,"Low")</f>
        <v xml:space="preserve"> </v>
      </c>
      <c r="S1661" t="str">
        <f>_xlfn.CONCAT(Table1[[#This Row],[Subscription Type]]," ",Table1[[#This Row],[Upsell Priorities ]], " ",TEXT(Table1[[#This Row],[Current Upsell $]],"$#,#"))</f>
        <v>Premium   $</v>
      </c>
      <c r="T1661">
        <f>COUNTIF(Table1[Sales Month],Table1[[#This Row],[Sales Month]])</f>
        <v>194</v>
      </c>
    </row>
    <row r="1662" spans="1:20" x14ac:dyDescent="0.2">
      <c r="A1662">
        <v>100175</v>
      </c>
      <c r="B1662" t="s">
        <v>0</v>
      </c>
      <c r="F1662">
        <v>5</v>
      </c>
      <c r="G1662">
        <v>7</v>
      </c>
      <c r="H1662" s="1">
        <v>44166</v>
      </c>
      <c r="I1662" s="1">
        <v>44378</v>
      </c>
      <c r="J1662">
        <v>7</v>
      </c>
      <c r="K1662">
        <v>0</v>
      </c>
      <c r="L1662" s="1">
        <v>44287</v>
      </c>
      <c r="M1662">
        <v>50</v>
      </c>
      <c r="N1662" s="8" cm="1">
        <f t="array" ref="N1662">_xlfn.SWITCH(Table1[[#This Row],[Subscription Type]],"Basic",10,"Premium",10,"Business",25,"Enterprise",27)</f>
        <v>10</v>
      </c>
      <c r="O1662" s="9">
        <f>IF(Table1[[#This Row],[Number of Users]]-Table1[[#This Row],[Licenses Bought]]&lt;0, 0, Table1[[#This Row],[Number of Users]]-Table1[[#This Row],[Licenses Bought]])</f>
        <v>2</v>
      </c>
      <c r="P1662" s="8">
        <f>Table1[[#This Row],[Upsell $ Per Non-Paying User]] * Table1[[#This Row],[Non-Paying Users]]</f>
        <v>20</v>
      </c>
      <c r="Q1662">
        <f>IF(Table1[[#This Row],[Sales Month]]=MAX(Table1[Sales Month]),Table1[[#This Row],[Upsell $ Per Non-Paying User]]*Table1[[#This Row],[Non-Paying Users]],0)</f>
        <v>0</v>
      </c>
      <c r="R1662" t="str" cm="1">
        <f t="array" ref="R1662">_xlfn.IFS(Table1[[#This Row],[Current Upsell $]]=0," ",Table1[[#This Row],[Current Upsell $]]&gt;=400,"High",Table1[[#This Row],[Current Upsell $]]&gt;=100,"Medium",Table1[[#This Row],[Current Upsell $]]&lt;100,"Low")</f>
        <v xml:space="preserve"> </v>
      </c>
      <c r="S1662" t="str">
        <f>_xlfn.CONCAT(Table1[[#This Row],[Subscription Type]]," ",Table1[[#This Row],[Upsell Priorities ]], " ",TEXT(Table1[[#This Row],[Current Upsell $]],"$#,#"))</f>
        <v>Premium   $</v>
      </c>
      <c r="T1662">
        <f>COUNTIF(Table1[Sales Month],Table1[[#This Row],[Sales Month]])</f>
        <v>208</v>
      </c>
    </row>
    <row r="1663" spans="1:20" x14ac:dyDescent="0.2">
      <c r="A1663">
        <v>100175</v>
      </c>
      <c r="B1663" t="s">
        <v>0</v>
      </c>
      <c r="F1663">
        <v>5</v>
      </c>
      <c r="G1663">
        <v>8</v>
      </c>
      <c r="H1663" s="1">
        <v>44166</v>
      </c>
      <c r="I1663" s="1">
        <v>44378</v>
      </c>
      <c r="J1663">
        <v>7</v>
      </c>
      <c r="K1663">
        <v>0</v>
      </c>
      <c r="L1663" s="1">
        <v>44317</v>
      </c>
      <c r="M1663">
        <v>50</v>
      </c>
      <c r="N1663" s="8" cm="1">
        <f t="array" ref="N1663">_xlfn.SWITCH(Table1[[#This Row],[Subscription Type]],"Basic",10,"Premium",10,"Business",25,"Enterprise",27)</f>
        <v>10</v>
      </c>
      <c r="O1663" s="9">
        <f>IF(Table1[[#This Row],[Number of Users]]-Table1[[#This Row],[Licenses Bought]]&lt;0, 0, Table1[[#This Row],[Number of Users]]-Table1[[#This Row],[Licenses Bought]])</f>
        <v>3</v>
      </c>
      <c r="P1663" s="8">
        <f>Table1[[#This Row],[Upsell $ Per Non-Paying User]] * Table1[[#This Row],[Non-Paying Users]]</f>
        <v>30</v>
      </c>
      <c r="Q1663">
        <f>IF(Table1[[#This Row],[Sales Month]]=MAX(Table1[Sales Month]),Table1[[#This Row],[Upsell $ Per Non-Paying User]]*Table1[[#This Row],[Non-Paying Users]],0)</f>
        <v>0</v>
      </c>
      <c r="R1663" t="str" cm="1">
        <f t="array" ref="R1663">_xlfn.IFS(Table1[[#This Row],[Current Upsell $]]=0," ",Table1[[#This Row],[Current Upsell $]]&gt;=400,"High",Table1[[#This Row],[Current Upsell $]]&gt;=100,"Medium",Table1[[#This Row],[Current Upsell $]]&lt;100,"Low")</f>
        <v xml:space="preserve"> </v>
      </c>
      <c r="S1663" t="str">
        <f>_xlfn.CONCAT(Table1[[#This Row],[Subscription Type]]," ",Table1[[#This Row],[Upsell Priorities ]], " ",TEXT(Table1[[#This Row],[Current Upsell $]],"$#,#"))</f>
        <v>Premium   $</v>
      </c>
      <c r="T1663">
        <f>COUNTIF(Table1[Sales Month],Table1[[#This Row],[Sales Month]])</f>
        <v>249</v>
      </c>
    </row>
    <row r="1664" spans="1:20" x14ac:dyDescent="0.2">
      <c r="A1664">
        <v>100175</v>
      </c>
      <c r="B1664" t="s">
        <v>0</v>
      </c>
      <c r="F1664">
        <v>5</v>
      </c>
      <c r="G1664">
        <v>6</v>
      </c>
      <c r="H1664" s="1">
        <v>44166</v>
      </c>
      <c r="I1664" s="1">
        <v>44378</v>
      </c>
      <c r="J1664">
        <v>7</v>
      </c>
      <c r="K1664">
        <v>0</v>
      </c>
      <c r="L1664" s="1">
        <v>44348</v>
      </c>
      <c r="M1664">
        <v>50</v>
      </c>
      <c r="N1664" s="8" cm="1">
        <f t="array" ref="N1664">_xlfn.SWITCH(Table1[[#This Row],[Subscription Type]],"Basic",10,"Premium",10,"Business",25,"Enterprise",27)</f>
        <v>10</v>
      </c>
      <c r="O1664" s="9">
        <f>IF(Table1[[#This Row],[Number of Users]]-Table1[[#This Row],[Licenses Bought]]&lt;0, 0, Table1[[#This Row],[Number of Users]]-Table1[[#This Row],[Licenses Bought]])</f>
        <v>1</v>
      </c>
      <c r="P1664" s="8">
        <f>Table1[[#This Row],[Upsell $ Per Non-Paying User]] * Table1[[#This Row],[Non-Paying Users]]</f>
        <v>10</v>
      </c>
      <c r="Q1664">
        <f>IF(Table1[[#This Row],[Sales Month]]=MAX(Table1[Sales Month]),Table1[[#This Row],[Upsell $ Per Non-Paying User]]*Table1[[#This Row],[Non-Paying Users]],0)</f>
        <v>10</v>
      </c>
      <c r="R1664" t="str" cm="1">
        <f t="array" ref="R1664">_xlfn.IFS(Table1[[#This Row],[Current Upsell $]]=0," ",Table1[[#This Row],[Current Upsell $]]&gt;=400,"High",Table1[[#This Row],[Current Upsell $]]&gt;=100,"Medium",Table1[[#This Row],[Current Upsell $]]&lt;100,"Low")</f>
        <v>Low</v>
      </c>
      <c r="S1664" t="str">
        <f>_xlfn.CONCAT(Table1[[#This Row],[Subscription Type]]," ",Table1[[#This Row],[Upsell Priorities ]], " ",TEXT(Table1[[#This Row],[Current Upsell $]],"$#,#"))</f>
        <v>Premium Low $10</v>
      </c>
      <c r="T1664">
        <f>COUNTIF(Table1[Sales Month],Table1[[#This Row],[Sales Month]])</f>
        <v>307</v>
      </c>
    </row>
    <row r="1665" spans="1:20" x14ac:dyDescent="0.2">
      <c r="A1665">
        <v>100176</v>
      </c>
      <c r="B1665" t="s">
        <v>3</v>
      </c>
      <c r="F1665">
        <v>0</v>
      </c>
      <c r="G1665">
        <v>7</v>
      </c>
      <c r="H1665" s="1">
        <v>44166</v>
      </c>
      <c r="I1665" s="1">
        <v>44317</v>
      </c>
      <c r="J1665">
        <v>5</v>
      </c>
      <c r="K1665">
        <v>1</v>
      </c>
      <c r="L1665" s="1">
        <v>44166</v>
      </c>
      <c r="M1665">
        <v>0</v>
      </c>
      <c r="N1665" s="8" cm="1">
        <f t="array" ref="N1665">_xlfn.SWITCH(Table1[[#This Row],[Subscription Type]],"Basic",10,"Premium",10,"Business",25,"Enterprise",27)</f>
        <v>10</v>
      </c>
      <c r="O1665" s="9">
        <f>IF(Table1[[#This Row],[Number of Users]]-Table1[[#This Row],[Licenses Bought]]&lt;0, 0, Table1[[#This Row],[Number of Users]]-Table1[[#This Row],[Licenses Bought]])</f>
        <v>7</v>
      </c>
      <c r="P1665" s="8">
        <f>Table1[[#This Row],[Upsell $ Per Non-Paying User]] * Table1[[#This Row],[Non-Paying Users]]</f>
        <v>70</v>
      </c>
      <c r="Q1665">
        <f>IF(Table1[[#This Row],[Sales Month]]=MAX(Table1[Sales Month]),Table1[[#This Row],[Upsell $ Per Non-Paying User]]*Table1[[#This Row],[Non-Paying Users]],0)</f>
        <v>0</v>
      </c>
      <c r="R1665" t="str" cm="1">
        <f t="array" ref="R1665">_xlfn.IFS(Table1[[#This Row],[Current Upsell $]]=0," ",Table1[[#This Row],[Current Upsell $]]&gt;=400,"High",Table1[[#This Row],[Current Upsell $]]&gt;=100,"Medium",Table1[[#This Row],[Current Upsell $]]&lt;100,"Low")</f>
        <v xml:space="preserve"> </v>
      </c>
      <c r="S1665" t="str">
        <f>_xlfn.CONCAT(Table1[[#This Row],[Subscription Type]]," ",Table1[[#This Row],[Upsell Priorities ]], " ",TEXT(Table1[[#This Row],[Current Upsell $]],"$#,#"))</f>
        <v>Basic   $</v>
      </c>
      <c r="T1665">
        <f>COUNTIF(Table1[Sales Month],Table1[[#This Row],[Sales Month]])</f>
        <v>153</v>
      </c>
    </row>
    <row r="1666" spans="1:20" x14ac:dyDescent="0.2">
      <c r="A1666">
        <v>100176</v>
      </c>
      <c r="B1666" t="s">
        <v>3</v>
      </c>
      <c r="F1666">
        <v>0</v>
      </c>
      <c r="G1666">
        <v>7</v>
      </c>
      <c r="H1666" s="1">
        <v>44166</v>
      </c>
      <c r="I1666" s="1">
        <v>44317</v>
      </c>
      <c r="J1666">
        <v>5</v>
      </c>
      <c r="K1666">
        <v>1</v>
      </c>
      <c r="L1666" s="1">
        <v>44197</v>
      </c>
      <c r="M1666">
        <v>0</v>
      </c>
      <c r="N1666" s="8" cm="1">
        <f t="array" ref="N1666">_xlfn.SWITCH(Table1[[#This Row],[Subscription Type]],"Basic",10,"Premium",10,"Business",25,"Enterprise",27)</f>
        <v>10</v>
      </c>
      <c r="O1666" s="9">
        <f>IF(Table1[[#This Row],[Number of Users]]-Table1[[#This Row],[Licenses Bought]]&lt;0, 0, Table1[[#This Row],[Number of Users]]-Table1[[#This Row],[Licenses Bought]])</f>
        <v>7</v>
      </c>
      <c r="P1666" s="8">
        <f>Table1[[#This Row],[Upsell $ Per Non-Paying User]] * Table1[[#This Row],[Non-Paying Users]]</f>
        <v>70</v>
      </c>
      <c r="Q1666">
        <f>IF(Table1[[#This Row],[Sales Month]]=MAX(Table1[Sales Month]),Table1[[#This Row],[Upsell $ Per Non-Paying User]]*Table1[[#This Row],[Non-Paying Users]],0)</f>
        <v>0</v>
      </c>
      <c r="R1666" t="str" cm="1">
        <f t="array" ref="R1666">_xlfn.IFS(Table1[[#This Row],[Current Upsell $]]=0," ",Table1[[#This Row],[Current Upsell $]]&gt;=400,"High",Table1[[#This Row],[Current Upsell $]]&gt;=100,"Medium",Table1[[#This Row],[Current Upsell $]]&lt;100,"Low")</f>
        <v xml:space="preserve"> </v>
      </c>
      <c r="S1666" t="str">
        <f>_xlfn.CONCAT(Table1[[#This Row],[Subscription Type]]," ",Table1[[#This Row],[Upsell Priorities ]], " ",TEXT(Table1[[#This Row],[Current Upsell $]],"$#,#"))</f>
        <v>Basic   $</v>
      </c>
      <c r="T1666">
        <f>COUNTIF(Table1[Sales Month],Table1[[#This Row],[Sales Month]])</f>
        <v>158</v>
      </c>
    </row>
    <row r="1667" spans="1:20" x14ac:dyDescent="0.2">
      <c r="A1667">
        <v>100176</v>
      </c>
      <c r="B1667" t="s">
        <v>3</v>
      </c>
      <c r="F1667">
        <v>0</v>
      </c>
      <c r="G1667">
        <v>6</v>
      </c>
      <c r="H1667" s="1">
        <v>44166</v>
      </c>
      <c r="I1667" s="1">
        <v>44317</v>
      </c>
      <c r="J1667">
        <v>5</v>
      </c>
      <c r="K1667">
        <v>1</v>
      </c>
      <c r="L1667" s="1">
        <v>44228</v>
      </c>
      <c r="M1667">
        <v>0</v>
      </c>
      <c r="N1667" s="8" cm="1">
        <f t="array" ref="N1667">_xlfn.SWITCH(Table1[[#This Row],[Subscription Type]],"Basic",10,"Premium",10,"Business",25,"Enterprise",27)</f>
        <v>10</v>
      </c>
      <c r="O1667" s="9">
        <f>IF(Table1[[#This Row],[Number of Users]]-Table1[[#This Row],[Licenses Bought]]&lt;0, 0, Table1[[#This Row],[Number of Users]]-Table1[[#This Row],[Licenses Bought]])</f>
        <v>6</v>
      </c>
      <c r="P1667" s="8">
        <f>Table1[[#This Row],[Upsell $ Per Non-Paying User]] * Table1[[#This Row],[Non-Paying Users]]</f>
        <v>60</v>
      </c>
      <c r="Q1667">
        <f>IF(Table1[[#This Row],[Sales Month]]=MAX(Table1[Sales Month]),Table1[[#This Row],[Upsell $ Per Non-Paying User]]*Table1[[#This Row],[Non-Paying Users]],0)</f>
        <v>0</v>
      </c>
      <c r="R1667" t="str" cm="1">
        <f t="array" ref="R1667">_xlfn.IFS(Table1[[#This Row],[Current Upsell $]]=0," ",Table1[[#This Row],[Current Upsell $]]&gt;=400,"High",Table1[[#This Row],[Current Upsell $]]&gt;=100,"Medium",Table1[[#This Row],[Current Upsell $]]&lt;100,"Low")</f>
        <v xml:space="preserve"> </v>
      </c>
      <c r="S1667" t="str">
        <f>_xlfn.CONCAT(Table1[[#This Row],[Subscription Type]]," ",Table1[[#This Row],[Upsell Priorities ]], " ",TEXT(Table1[[#This Row],[Current Upsell $]],"$#,#"))</f>
        <v>Basic   $</v>
      </c>
      <c r="T1667">
        <f>COUNTIF(Table1[Sales Month],Table1[[#This Row],[Sales Month]])</f>
        <v>175</v>
      </c>
    </row>
    <row r="1668" spans="1:20" x14ac:dyDescent="0.2">
      <c r="A1668">
        <v>100176</v>
      </c>
      <c r="B1668" t="s">
        <v>3</v>
      </c>
      <c r="F1668">
        <v>0</v>
      </c>
      <c r="G1668">
        <v>8</v>
      </c>
      <c r="H1668" s="1">
        <v>44166</v>
      </c>
      <c r="I1668" s="1">
        <v>44317</v>
      </c>
      <c r="J1668">
        <v>5</v>
      </c>
      <c r="K1668">
        <v>1</v>
      </c>
      <c r="L1668" s="1">
        <v>44256</v>
      </c>
      <c r="M1668">
        <v>0</v>
      </c>
      <c r="N1668" s="8" cm="1">
        <f t="array" ref="N1668">_xlfn.SWITCH(Table1[[#This Row],[Subscription Type]],"Basic",10,"Premium",10,"Business",25,"Enterprise",27)</f>
        <v>10</v>
      </c>
      <c r="O1668" s="9">
        <f>IF(Table1[[#This Row],[Number of Users]]-Table1[[#This Row],[Licenses Bought]]&lt;0, 0, Table1[[#This Row],[Number of Users]]-Table1[[#This Row],[Licenses Bought]])</f>
        <v>8</v>
      </c>
      <c r="P1668" s="8">
        <f>Table1[[#This Row],[Upsell $ Per Non-Paying User]] * Table1[[#This Row],[Non-Paying Users]]</f>
        <v>80</v>
      </c>
      <c r="Q1668">
        <f>IF(Table1[[#This Row],[Sales Month]]=MAX(Table1[Sales Month]),Table1[[#This Row],[Upsell $ Per Non-Paying User]]*Table1[[#This Row],[Non-Paying Users]],0)</f>
        <v>0</v>
      </c>
      <c r="R1668" t="str" cm="1">
        <f t="array" ref="R1668">_xlfn.IFS(Table1[[#This Row],[Current Upsell $]]=0," ",Table1[[#This Row],[Current Upsell $]]&gt;=400,"High",Table1[[#This Row],[Current Upsell $]]&gt;=100,"Medium",Table1[[#This Row],[Current Upsell $]]&lt;100,"Low")</f>
        <v xml:space="preserve"> </v>
      </c>
      <c r="S1668" t="str">
        <f>_xlfn.CONCAT(Table1[[#This Row],[Subscription Type]]," ",Table1[[#This Row],[Upsell Priorities ]], " ",TEXT(Table1[[#This Row],[Current Upsell $]],"$#,#"))</f>
        <v>Basic   $</v>
      </c>
      <c r="T1668">
        <f>COUNTIF(Table1[Sales Month],Table1[[#This Row],[Sales Month]])</f>
        <v>194</v>
      </c>
    </row>
    <row r="1669" spans="1:20" x14ac:dyDescent="0.2">
      <c r="A1669">
        <v>100176</v>
      </c>
      <c r="B1669" t="s">
        <v>3</v>
      </c>
      <c r="F1669">
        <v>0</v>
      </c>
      <c r="G1669">
        <v>7</v>
      </c>
      <c r="H1669" s="1">
        <v>44166</v>
      </c>
      <c r="I1669" s="1">
        <v>44317</v>
      </c>
      <c r="J1669">
        <v>5</v>
      </c>
      <c r="K1669">
        <v>1</v>
      </c>
      <c r="L1669" s="1">
        <v>44287</v>
      </c>
      <c r="M1669">
        <v>0</v>
      </c>
      <c r="N1669" s="8" cm="1">
        <f t="array" ref="N1669">_xlfn.SWITCH(Table1[[#This Row],[Subscription Type]],"Basic",10,"Premium",10,"Business",25,"Enterprise",27)</f>
        <v>10</v>
      </c>
      <c r="O1669" s="9">
        <f>IF(Table1[[#This Row],[Number of Users]]-Table1[[#This Row],[Licenses Bought]]&lt;0, 0, Table1[[#This Row],[Number of Users]]-Table1[[#This Row],[Licenses Bought]])</f>
        <v>7</v>
      </c>
      <c r="P1669" s="8">
        <f>Table1[[#This Row],[Upsell $ Per Non-Paying User]] * Table1[[#This Row],[Non-Paying Users]]</f>
        <v>70</v>
      </c>
      <c r="Q1669">
        <f>IF(Table1[[#This Row],[Sales Month]]=MAX(Table1[Sales Month]),Table1[[#This Row],[Upsell $ Per Non-Paying User]]*Table1[[#This Row],[Non-Paying Users]],0)</f>
        <v>0</v>
      </c>
      <c r="R1669" t="str" cm="1">
        <f t="array" ref="R1669">_xlfn.IFS(Table1[[#This Row],[Current Upsell $]]=0," ",Table1[[#This Row],[Current Upsell $]]&gt;=400,"High",Table1[[#This Row],[Current Upsell $]]&gt;=100,"Medium",Table1[[#This Row],[Current Upsell $]]&lt;100,"Low")</f>
        <v xml:space="preserve"> </v>
      </c>
      <c r="S1669" t="str">
        <f>_xlfn.CONCAT(Table1[[#This Row],[Subscription Type]]," ",Table1[[#This Row],[Upsell Priorities ]], " ",TEXT(Table1[[#This Row],[Current Upsell $]],"$#,#"))</f>
        <v>Basic   $</v>
      </c>
      <c r="T1669">
        <f>COUNTIF(Table1[Sales Month],Table1[[#This Row],[Sales Month]])</f>
        <v>208</v>
      </c>
    </row>
    <row r="1670" spans="1:20" x14ac:dyDescent="0.2">
      <c r="A1670">
        <v>100176</v>
      </c>
      <c r="B1670" t="s">
        <v>3</v>
      </c>
      <c r="F1670">
        <v>0</v>
      </c>
      <c r="G1670">
        <v>6</v>
      </c>
      <c r="H1670" s="1">
        <v>44166</v>
      </c>
      <c r="I1670" s="1">
        <v>44317</v>
      </c>
      <c r="J1670">
        <v>5</v>
      </c>
      <c r="K1670">
        <v>1</v>
      </c>
      <c r="L1670" s="1">
        <v>44317</v>
      </c>
      <c r="M1670">
        <v>0</v>
      </c>
      <c r="N1670" s="8" cm="1">
        <f t="array" ref="N1670">_xlfn.SWITCH(Table1[[#This Row],[Subscription Type]],"Basic",10,"Premium",10,"Business",25,"Enterprise",27)</f>
        <v>10</v>
      </c>
      <c r="O1670" s="9">
        <f>IF(Table1[[#This Row],[Number of Users]]-Table1[[#This Row],[Licenses Bought]]&lt;0, 0, Table1[[#This Row],[Number of Users]]-Table1[[#This Row],[Licenses Bought]])</f>
        <v>6</v>
      </c>
      <c r="P1670" s="8">
        <f>Table1[[#This Row],[Upsell $ Per Non-Paying User]] * Table1[[#This Row],[Non-Paying Users]]</f>
        <v>60</v>
      </c>
      <c r="Q1670">
        <f>IF(Table1[[#This Row],[Sales Month]]=MAX(Table1[Sales Month]),Table1[[#This Row],[Upsell $ Per Non-Paying User]]*Table1[[#This Row],[Non-Paying Users]],0)</f>
        <v>0</v>
      </c>
      <c r="R1670" t="str" cm="1">
        <f t="array" ref="R1670">_xlfn.IFS(Table1[[#This Row],[Current Upsell $]]=0," ",Table1[[#This Row],[Current Upsell $]]&gt;=400,"High",Table1[[#This Row],[Current Upsell $]]&gt;=100,"Medium",Table1[[#This Row],[Current Upsell $]]&lt;100,"Low")</f>
        <v xml:space="preserve"> </v>
      </c>
      <c r="S1670" t="str">
        <f>_xlfn.CONCAT(Table1[[#This Row],[Subscription Type]]," ",Table1[[#This Row],[Upsell Priorities ]], " ",TEXT(Table1[[#This Row],[Current Upsell $]],"$#,#"))</f>
        <v>Basic   $</v>
      </c>
      <c r="T1670">
        <f>COUNTIF(Table1[Sales Month],Table1[[#This Row],[Sales Month]])</f>
        <v>249</v>
      </c>
    </row>
    <row r="1671" spans="1:20" x14ac:dyDescent="0.2">
      <c r="A1671">
        <v>100177</v>
      </c>
      <c r="B1671" t="s">
        <v>3</v>
      </c>
      <c r="F1671">
        <v>0</v>
      </c>
      <c r="G1671">
        <v>5</v>
      </c>
      <c r="H1671" s="1">
        <v>44166</v>
      </c>
      <c r="I1671" s="1">
        <v>44228</v>
      </c>
      <c r="J1671">
        <v>2</v>
      </c>
      <c r="K1671">
        <v>4</v>
      </c>
      <c r="L1671" s="1">
        <v>44166</v>
      </c>
      <c r="M1671">
        <v>0</v>
      </c>
      <c r="N1671" s="8" cm="1">
        <f t="array" ref="N1671">_xlfn.SWITCH(Table1[[#This Row],[Subscription Type]],"Basic",10,"Premium",10,"Business",25,"Enterprise",27)</f>
        <v>10</v>
      </c>
      <c r="O1671" s="9">
        <f>IF(Table1[[#This Row],[Number of Users]]-Table1[[#This Row],[Licenses Bought]]&lt;0, 0, Table1[[#This Row],[Number of Users]]-Table1[[#This Row],[Licenses Bought]])</f>
        <v>5</v>
      </c>
      <c r="P1671" s="8">
        <f>Table1[[#This Row],[Upsell $ Per Non-Paying User]] * Table1[[#This Row],[Non-Paying Users]]</f>
        <v>50</v>
      </c>
      <c r="Q1671">
        <f>IF(Table1[[#This Row],[Sales Month]]=MAX(Table1[Sales Month]),Table1[[#This Row],[Upsell $ Per Non-Paying User]]*Table1[[#This Row],[Non-Paying Users]],0)</f>
        <v>0</v>
      </c>
      <c r="R1671" t="str" cm="1">
        <f t="array" ref="R1671">_xlfn.IFS(Table1[[#This Row],[Current Upsell $]]=0," ",Table1[[#This Row],[Current Upsell $]]&gt;=400,"High",Table1[[#This Row],[Current Upsell $]]&gt;=100,"Medium",Table1[[#This Row],[Current Upsell $]]&lt;100,"Low")</f>
        <v xml:space="preserve"> </v>
      </c>
      <c r="S1671" t="str">
        <f>_xlfn.CONCAT(Table1[[#This Row],[Subscription Type]]," ",Table1[[#This Row],[Upsell Priorities ]], " ",TEXT(Table1[[#This Row],[Current Upsell $]],"$#,#"))</f>
        <v>Basic   $</v>
      </c>
      <c r="T1671">
        <f>COUNTIF(Table1[Sales Month],Table1[[#This Row],[Sales Month]])</f>
        <v>153</v>
      </c>
    </row>
    <row r="1672" spans="1:20" x14ac:dyDescent="0.2">
      <c r="A1672">
        <v>100177</v>
      </c>
      <c r="B1672" t="s">
        <v>0</v>
      </c>
      <c r="F1672">
        <v>3</v>
      </c>
      <c r="G1672">
        <v>6</v>
      </c>
      <c r="H1672" s="1">
        <v>44166</v>
      </c>
      <c r="I1672" s="1">
        <v>44228</v>
      </c>
      <c r="J1672">
        <v>2</v>
      </c>
      <c r="K1672">
        <v>4</v>
      </c>
      <c r="L1672" s="1">
        <v>44197</v>
      </c>
      <c r="M1672">
        <v>30</v>
      </c>
      <c r="N1672" s="8" cm="1">
        <f t="array" ref="N1672">_xlfn.SWITCH(Table1[[#This Row],[Subscription Type]],"Basic",10,"Premium",10,"Business",25,"Enterprise",27)</f>
        <v>10</v>
      </c>
      <c r="O1672" s="9">
        <f>IF(Table1[[#This Row],[Number of Users]]-Table1[[#This Row],[Licenses Bought]]&lt;0, 0, Table1[[#This Row],[Number of Users]]-Table1[[#This Row],[Licenses Bought]])</f>
        <v>3</v>
      </c>
      <c r="P1672" s="8">
        <f>Table1[[#This Row],[Upsell $ Per Non-Paying User]] * Table1[[#This Row],[Non-Paying Users]]</f>
        <v>30</v>
      </c>
      <c r="Q1672">
        <f>IF(Table1[[#This Row],[Sales Month]]=MAX(Table1[Sales Month]),Table1[[#This Row],[Upsell $ Per Non-Paying User]]*Table1[[#This Row],[Non-Paying Users]],0)</f>
        <v>0</v>
      </c>
      <c r="R1672" t="str" cm="1">
        <f t="array" ref="R1672">_xlfn.IFS(Table1[[#This Row],[Current Upsell $]]=0," ",Table1[[#This Row],[Current Upsell $]]&gt;=400,"High",Table1[[#This Row],[Current Upsell $]]&gt;=100,"Medium",Table1[[#This Row],[Current Upsell $]]&lt;100,"Low")</f>
        <v xml:space="preserve"> </v>
      </c>
      <c r="S1672" t="str">
        <f>_xlfn.CONCAT(Table1[[#This Row],[Subscription Type]]," ",Table1[[#This Row],[Upsell Priorities ]], " ",TEXT(Table1[[#This Row],[Current Upsell $]],"$#,#"))</f>
        <v>Premium   $</v>
      </c>
      <c r="T1672">
        <f>COUNTIF(Table1[Sales Month],Table1[[#This Row],[Sales Month]])</f>
        <v>158</v>
      </c>
    </row>
    <row r="1673" spans="1:20" x14ac:dyDescent="0.2">
      <c r="A1673">
        <v>100177</v>
      </c>
      <c r="B1673" t="s">
        <v>0</v>
      </c>
      <c r="F1673">
        <v>4</v>
      </c>
      <c r="G1673">
        <v>6</v>
      </c>
      <c r="H1673" s="1">
        <v>44166</v>
      </c>
      <c r="I1673" s="1">
        <v>44228</v>
      </c>
      <c r="J1673">
        <v>2</v>
      </c>
      <c r="K1673">
        <v>4</v>
      </c>
      <c r="L1673" s="1">
        <v>44228</v>
      </c>
      <c r="M1673">
        <v>40</v>
      </c>
      <c r="N1673" s="8" cm="1">
        <f t="array" ref="N1673">_xlfn.SWITCH(Table1[[#This Row],[Subscription Type]],"Basic",10,"Premium",10,"Business",25,"Enterprise",27)</f>
        <v>10</v>
      </c>
      <c r="O1673" s="9">
        <f>IF(Table1[[#This Row],[Number of Users]]-Table1[[#This Row],[Licenses Bought]]&lt;0, 0, Table1[[#This Row],[Number of Users]]-Table1[[#This Row],[Licenses Bought]])</f>
        <v>2</v>
      </c>
      <c r="P1673" s="8">
        <f>Table1[[#This Row],[Upsell $ Per Non-Paying User]] * Table1[[#This Row],[Non-Paying Users]]</f>
        <v>20</v>
      </c>
      <c r="Q1673">
        <f>IF(Table1[[#This Row],[Sales Month]]=MAX(Table1[Sales Month]),Table1[[#This Row],[Upsell $ Per Non-Paying User]]*Table1[[#This Row],[Non-Paying Users]],0)</f>
        <v>0</v>
      </c>
      <c r="R1673" t="str" cm="1">
        <f t="array" ref="R1673">_xlfn.IFS(Table1[[#This Row],[Current Upsell $]]=0," ",Table1[[#This Row],[Current Upsell $]]&gt;=400,"High",Table1[[#This Row],[Current Upsell $]]&gt;=100,"Medium",Table1[[#This Row],[Current Upsell $]]&lt;100,"Low")</f>
        <v xml:space="preserve"> </v>
      </c>
      <c r="S1673" t="str">
        <f>_xlfn.CONCAT(Table1[[#This Row],[Subscription Type]]," ",Table1[[#This Row],[Upsell Priorities ]], " ",TEXT(Table1[[#This Row],[Current Upsell $]],"$#,#"))</f>
        <v>Premium   $</v>
      </c>
      <c r="T1673">
        <f>COUNTIF(Table1[Sales Month],Table1[[#This Row],[Sales Month]])</f>
        <v>175</v>
      </c>
    </row>
    <row r="1674" spans="1:20" x14ac:dyDescent="0.2">
      <c r="A1674">
        <v>100178</v>
      </c>
      <c r="B1674" t="s">
        <v>3</v>
      </c>
      <c r="D1674" s="1"/>
      <c r="E1674" s="1"/>
      <c r="F1674">
        <v>0</v>
      </c>
      <c r="G1674">
        <v>5</v>
      </c>
      <c r="H1674" s="1">
        <v>44166</v>
      </c>
      <c r="I1674" s="1">
        <v>44378</v>
      </c>
      <c r="J1674">
        <v>7</v>
      </c>
      <c r="K1674">
        <v>0</v>
      </c>
      <c r="L1674" s="1">
        <v>44166</v>
      </c>
      <c r="M1674">
        <v>0</v>
      </c>
      <c r="N1674" s="8" cm="1">
        <f t="array" ref="N1674">_xlfn.SWITCH(Table1[[#This Row],[Subscription Type]],"Basic",10,"Premium",10,"Business",25,"Enterprise",27)</f>
        <v>10</v>
      </c>
      <c r="O1674" s="9">
        <f>IF(Table1[[#This Row],[Number of Users]]-Table1[[#This Row],[Licenses Bought]]&lt;0, 0, Table1[[#This Row],[Number of Users]]-Table1[[#This Row],[Licenses Bought]])</f>
        <v>5</v>
      </c>
      <c r="P1674" s="8">
        <f>Table1[[#This Row],[Upsell $ Per Non-Paying User]] * Table1[[#This Row],[Non-Paying Users]]</f>
        <v>50</v>
      </c>
      <c r="Q1674">
        <f>IF(Table1[[#This Row],[Sales Month]]=MAX(Table1[Sales Month]),Table1[[#This Row],[Upsell $ Per Non-Paying User]]*Table1[[#This Row],[Non-Paying Users]],0)</f>
        <v>0</v>
      </c>
      <c r="R1674" t="str" cm="1">
        <f t="array" ref="R1674">_xlfn.IFS(Table1[[#This Row],[Current Upsell $]]=0," ",Table1[[#This Row],[Current Upsell $]]&gt;=400,"High",Table1[[#This Row],[Current Upsell $]]&gt;=100,"Medium",Table1[[#This Row],[Current Upsell $]]&lt;100,"Low")</f>
        <v xml:space="preserve"> </v>
      </c>
      <c r="S1674" t="str">
        <f>_xlfn.CONCAT(Table1[[#This Row],[Subscription Type]]," ",Table1[[#This Row],[Upsell Priorities ]], " ",TEXT(Table1[[#This Row],[Current Upsell $]],"$#,#"))</f>
        <v>Basic   $</v>
      </c>
      <c r="T1674">
        <f>COUNTIF(Table1[Sales Month],Table1[[#This Row],[Sales Month]])</f>
        <v>153</v>
      </c>
    </row>
    <row r="1675" spans="1:20" x14ac:dyDescent="0.2">
      <c r="A1675">
        <v>100178</v>
      </c>
      <c r="B1675" t="s">
        <v>0</v>
      </c>
      <c r="D1675" s="1"/>
      <c r="E1675" s="1"/>
      <c r="F1675">
        <v>2</v>
      </c>
      <c r="G1675">
        <v>5</v>
      </c>
      <c r="H1675" s="1">
        <v>44166</v>
      </c>
      <c r="I1675" s="1">
        <v>44378</v>
      </c>
      <c r="J1675">
        <v>7</v>
      </c>
      <c r="K1675">
        <v>0</v>
      </c>
      <c r="L1675" s="1">
        <v>44197</v>
      </c>
      <c r="M1675">
        <v>20</v>
      </c>
      <c r="N1675" s="8" cm="1">
        <f t="array" ref="N1675">_xlfn.SWITCH(Table1[[#This Row],[Subscription Type]],"Basic",10,"Premium",10,"Business",25,"Enterprise",27)</f>
        <v>10</v>
      </c>
      <c r="O1675" s="9">
        <f>IF(Table1[[#This Row],[Number of Users]]-Table1[[#This Row],[Licenses Bought]]&lt;0, 0, Table1[[#This Row],[Number of Users]]-Table1[[#This Row],[Licenses Bought]])</f>
        <v>3</v>
      </c>
      <c r="P1675" s="8">
        <f>Table1[[#This Row],[Upsell $ Per Non-Paying User]] * Table1[[#This Row],[Non-Paying Users]]</f>
        <v>30</v>
      </c>
      <c r="Q1675">
        <f>IF(Table1[[#This Row],[Sales Month]]=MAX(Table1[Sales Month]),Table1[[#This Row],[Upsell $ Per Non-Paying User]]*Table1[[#This Row],[Non-Paying Users]],0)</f>
        <v>0</v>
      </c>
      <c r="R1675" t="str" cm="1">
        <f t="array" ref="R1675">_xlfn.IFS(Table1[[#This Row],[Current Upsell $]]=0," ",Table1[[#This Row],[Current Upsell $]]&gt;=400,"High",Table1[[#This Row],[Current Upsell $]]&gt;=100,"Medium",Table1[[#This Row],[Current Upsell $]]&lt;100,"Low")</f>
        <v xml:space="preserve"> </v>
      </c>
      <c r="S1675" t="str">
        <f>_xlfn.CONCAT(Table1[[#This Row],[Subscription Type]]," ",Table1[[#This Row],[Upsell Priorities ]], " ",TEXT(Table1[[#This Row],[Current Upsell $]],"$#,#"))</f>
        <v>Premium   $</v>
      </c>
      <c r="T1675">
        <f>COUNTIF(Table1[Sales Month],Table1[[#This Row],[Sales Month]])</f>
        <v>158</v>
      </c>
    </row>
    <row r="1676" spans="1:20" x14ac:dyDescent="0.2">
      <c r="A1676">
        <v>100178</v>
      </c>
      <c r="B1676" t="s">
        <v>0</v>
      </c>
      <c r="D1676" s="1"/>
      <c r="E1676" s="1"/>
      <c r="F1676">
        <v>3</v>
      </c>
      <c r="G1676">
        <v>5</v>
      </c>
      <c r="H1676" s="1">
        <v>44166</v>
      </c>
      <c r="I1676" s="1">
        <v>44378</v>
      </c>
      <c r="J1676">
        <v>7</v>
      </c>
      <c r="K1676">
        <v>0</v>
      </c>
      <c r="L1676" s="1">
        <v>44228</v>
      </c>
      <c r="M1676">
        <v>30</v>
      </c>
      <c r="N1676" s="8" cm="1">
        <f t="array" ref="N1676">_xlfn.SWITCH(Table1[[#This Row],[Subscription Type]],"Basic",10,"Premium",10,"Business",25,"Enterprise",27)</f>
        <v>10</v>
      </c>
      <c r="O1676" s="9">
        <f>IF(Table1[[#This Row],[Number of Users]]-Table1[[#This Row],[Licenses Bought]]&lt;0, 0, Table1[[#This Row],[Number of Users]]-Table1[[#This Row],[Licenses Bought]])</f>
        <v>2</v>
      </c>
      <c r="P1676" s="8">
        <f>Table1[[#This Row],[Upsell $ Per Non-Paying User]] * Table1[[#This Row],[Non-Paying Users]]</f>
        <v>20</v>
      </c>
      <c r="Q1676">
        <f>IF(Table1[[#This Row],[Sales Month]]=MAX(Table1[Sales Month]),Table1[[#This Row],[Upsell $ Per Non-Paying User]]*Table1[[#This Row],[Non-Paying Users]],0)</f>
        <v>0</v>
      </c>
      <c r="R1676" t="str" cm="1">
        <f t="array" ref="R1676">_xlfn.IFS(Table1[[#This Row],[Current Upsell $]]=0," ",Table1[[#This Row],[Current Upsell $]]&gt;=400,"High",Table1[[#This Row],[Current Upsell $]]&gt;=100,"Medium",Table1[[#This Row],[Current Upsell $]]&lt;100,"Low")</f>
        <v xml:space="preserve"> </v>
      </c>
      <c r="S1676" t="str">
        <f>_xlfn.CONCAT(Table1[[#This Row],[Subscription Type]]," ",Table1[[#This Row],[Upsell Priorities ]], " ",TEXT(Table1[[#This Row],[Current Upsell $]],"$#,#"))</f>
        <v>Premium   $</v>
      </c>
      <c r="T1676">
        <f>COUNTIF(Table1[Sales Month],Table1[[#This Row],[Sales Month]])</f>
        <v>175</v>
      </c>
    </row>
    <row r="1677" spans="1:20" x14ac:dyDescent="0.2">
      <c r="A1677">
        <v>100178</v>
      </c>
      <c r="B1677" t="s">
        <v>0</v>
      </c>
      <c r="D1677" s="1"/>
      <c r="E1677" s="1"/>
      <c r="F1677">
        <v>4</v>
      </c>
      <c r="G1677">
        <v>5</v>
      </c>
      <c r="H1677" s="1">
        <v>44166</v>
      </c>
      <c r="I1677" s="1">
        <v>44378</v>
      </c>
      <c r="J1677">
        <v>7</v>
      </c>
      <c r="K1677">
        <v>0</v>
      </c>
      <c r="L1677" s="1">
        <v>44256</v>
      </c>
      <c r="M1677">
        <v>40</v>
      </c>
      <c r="N1677" s="8" cm="1">
        <f t="array" ref="N1677">_xlfn.SWITCH(Table1[[#This Row],[Subscription Type]],"Basic",10,"Premium",10,"Business",25,"Enterprise",27)</f>
        <v>10</v>
      </c>
      <c r="O1677" s="9">
        <f>IF(Table1[[#This Row],[Number of Users]]-Table1[[#This Row],[Licenses Bought]]&lt;0, 0, Table1[[#This Row],[Number of Users]]-Table1[[#This Row],[Licenses Bought]])</f>
        <v>1</v>
      </c>
      <c r="P1677" s="8">
        <f>Table1[[#This Row],[Upsell $ Per Non-Paying User]] * Table1[[#This Row],[Non-Paying Users]]</f>
        <v>10</v>
      </c>
      <c r="Q1677">
        <f>IF(Table1[[#This Row],[Sales Month]]=MAX(Table1[Sales Month]),Table1[[#This Row],[Upsell $ Per Non-Paying User]]*Table1[[#This Row],[Non-Paying Users]],0)</f>
        <v>0</v>
      </c>
      <c r="R1677" t="str" cm="1">
        <f t="array" ref="R1677">_xlfn.IFS(Table1[[#This Row],[Current Upsell $]]=0," ",Table1[[#This Row],[Current Upsell $]]&gt;=400,"High",Table1[[#This Row],[Current Upsell $]]&gt;=100,"Medium",Table1[[#This Row],[Current Upsell $]]&lt;100,"Low")</f>
        <v xml:space="preserve"> </v>
      </c>
      <c r="S1677" t="str">
        <f>_xlfn.CONCAT(Table1[[#This Row],[Subscription Type]]," ",Table1[[#This Row],[Upsell Priorities ]], " ",TEXT(Table1[[#This Row],[Current Upsell $]],"$#,#"))</f>
        <v>Premium   $</v>
      </c>
      <c r="T1677">
        <f>COUNTIF(Table1[Sales Month],Table1[[#This Row],[Sales Month]])</f>
        <v>194</v>
      </c>
    </row>
    <row r="1678" spans="1:20" x14ac:dyDescent="0.2">
      <c r="A1678">
        <v>100178</v>
      </c>
      <c r="B1678" t="s">
        <v>0</v>
      </c>
      <c r="D1678" s="1"/>
      <c r="E1678" s="1"/>
      <c r="F1678">
        <v>4</v>
      </c>
      <c r="G1678">
        <v>5</v>
      </c>
      <c r="H1678" s="1">
        <v>44166</v>
      </c>
      <c r="I1678" s="1">
        <v>44378</v>
      </c>
      <c r="J1678">
        <v>7</v>
      </c>
      <c r="K1678">
        <v>0</v>
      </c>
      <c r="L1678" s="1">
        <v>44287</v>
      </c>
      <c r="M1678">
        <v>40</v>
      </c>
      <c r="N1678" s="8" cm="1">
        <f t="array" ref="N1678">_xlfn.SWITCH(Table1[[#This Row],[Subscription Type]],"Basic",10,"Premium",10,"Business",25,"Enterprise",27)</f>
        <v>10</v>
      </c>
      <c r="O1678" s="9">
        <f>IF(Table1[[#This Row],[Number of Users]]-Table1[[#This Row],[Licenses Bought]]&lt;0, 0, Table1[[#This Row],[Number of Users]]-Table1[[#This Row],[Licenses Bought]])</f>
        <v>1</v>
      </c>
      <c r="P1678" s="8">
        <f>Table1[[#This Row],[Upsell $ Per Non-Paying User]] * Table1[[#This Row],[Non-Paying Users]]</f>
        <v>10</v>
      </c>
      <c r="Q1678">
        <f>IF(Table1[[#This Row],[Sales Month]]=MAX(Table1[Sales Month]),Table1[[#This Row],[Upsell $ Per Non-Paying User]]*Table1[[#This Row],[Non-Paying Users]],0)</f>
        <v>0</v>
      </c>
      <c r="R1678" t="str" cm="1">
        <f t="array" ref="R1678">_xlfn.IFS(Table1[[#This Row],[Current Upsell $]]=0," ",Table1[[#This Row],[Current Upsell $]]&gt;=400,"High",Table1[[#This Row],[Current Upsell $]]&gt;=100,"Medium",Table1[[#This Row],[Current Upsell $]]&lt;100,"Low")</f>
        <v xml:space="preserve"> </v>
      </c>
      <c r="S1678" t="str">
        <f>_xlfn.CONCAT(Table1[[#This Row],[Subscription Type]]," ",Table1[[#This Row],[Upsell Priorities ]], " ",TEXT(Table1[[#This Row],[Current Upsell $]],"$#,#"))</f>
        <v>Premium   $</v>
      </c>
      <c r="T1678">
        <f>COUNTIF(Table1[Sales Month],Table1[[#This Row],[Sales Month]])</f>
        <v>208</v>
      </c>
    </row>
    <row r="1679" spans="1:20" x14ac:dyDescent="0.2">
      <c r="A1679">
        <v>100178</v>
      </c>
      <c r="B1679" t="s">
        <v>0</v>
      </c>
      <c r="D1679" s="1"/>
      <c r="E1679" s="1"/>
      <c r="F1679">
        <v>4</v>
      </c>
      <c r="G1679">
        <v>4</v>
      </c>
      <c r="H1679" s="1">
        <v>44166</v>
      </c>
      <c r="I1679" s="1">
        <v>44378</v>
      </c>
      <c r="J1679">
        <v>7</v>
      </c>
      <c r="K1679">
        <v>0</v>
      </c>
      <c r="L1679" s="1">
        <v>44317</v>
      </c>
      <c r="M1679">
        <v>40</v>
      </c>
      <c r="N1679" s="8" cm="1">
        <f t="array" ref="N1679">_xlfn.SWITCH(Table1[[#This Row],[Subscription Type]],"Basic",10,"Premium",10,"Business",25,"Enterprise",27)</f>
        <v>10</v>
      </c>
      <c r="O1679" s="9">
        <f>IF(Table1[[#This Row],[Number of Users]]-Table1[[#This Row],[Licenses Bought]]&lt;0, 0, Table1[[#This Row],[Number of Users]]-Table1[[#This Row],[Licenses Bought]])</f>
        <v>0</v>
      </c>
      <c r="P1679" s="8">
        <f>Table1[[#This Row],[Upsell $ Per Non-Paying User]] * Table1[[#This Row],[Non-Paying Users]]</f>
        <v>0</v>
      </c>
      <c r="Q1679">
        <f>IF(Table1[[#This Row],[Sales Month]]=MAX(Table1[Sales Month]),Table1[[#This Row],[Upsell $ Per Non-Paying User]]*Table1[[#This Row],[Non-Paying Users]],0)</f>
        <v>0</v>
      </c>
      <c r="R1679" t="str" cm="1">
        <f t="array" ref="R1679">_xlfn.IFS(Table1[[#This Row],[Current Upsell $]]=0," ",Table1[[#This Row],[Current Upsell $]]&gt;=400,"High",Table1[[#This Row],[Current Upsell $]]&gt;=100,"Medium",Table1[[#This Row],[Current Upsell $]]&lt;100,"Low")</f>
        <v xml:space="preserve"> </v>
      </c>
      <c r="S1679" t="str">
        <f>_xlfn.CONCAT(Table1[[#This Row],[Subscription Type]]," ",Table1[[#This Row],[Upsell Priorities ]], " ",TEXT(Table1[[#This Row],[Current Upsell $]],"$#,#"))</f>
        <v>Premium   $</v>
      </c>
      <c r="T1679">
        <f>COUNTIF(Table1[Sales Month],Table1[[#This Row],[Sales Month]])</f>
        <v>249</v>
      </c>
    </row>
    <row r="1680" spans="1:20" x14ac:dyDescent="0.2">
      <c r="A1680">
        <v>100178</v>
      </c>
      <c r="B1680" t="s">
        <v>0</v>
      </c>
      <c r="D1680" s="1"/>
      <c r="E1680" s="1"/>
      <c r="F1680">
        <v>4</v>
      </c>
      <c r="G1680">
        <v>5</v>
      </c>
      <c r="H1680" s="1">
        <v>44166</v>
      </c>
      <c r="I1680" s="1">
        <v>44378</v>
      </c>
      <c r="J1680">
        <v>7</v>
      </c>
      <c r="K1680">
        <v>0</v>
      </c>
      <c r="L1680" s="1">
        <v>44348</v>
      </c>
      <c r="M1680">
        <v>40</v>
      </c>
      <c r="N1680" s="8" cm="1">
        <f t="array" ref="N1680">_xlfn.SWITCH(Table1[[#This Row],[Subscription Type]],"Basic",10,"Premium",10,"Business",25,"Enterprise",27)</f>
        <v>10</v>
      </c>
      <c r="O1680" s="9">
        <f>IF(Table1[[#This Row],[Number of Users]]-Table1[[#This Row],[Licenses Bought]]&lt;0, 0, Table1[[#This Row],[Number of Users]]-Table1[[#This Row],[Licenses Bought]])</f>
        <v>1</v>
      </c>
      <c r="P1680" s="8">
        <f>Table1[[#This Row],[Upsell $ Per Non-Paying User]] * Table1[[#This Row],[Non-Paying Users]]</f>
        <v>10</v>
      </c>
      <c r="Q1680">
        <f>IF(Table1[[#This Row],[Sales Month]]=MAX(Table1[Sales Month]),Table1[[#This Row],[Upsell $ Per Non-Paying User]]*Table1[[#This Row],[Non-Paying Users]],0)</f>
        <v>10</v>
      </c>
      <c r="R1680" t="str" cm="1">
        <f t="array" ref="R1680">_xlfn.IFS(Table1[[#This Row],[Current Upsell $]]=0," ",Table1[[#This Row],[Current Upsell $]]&gt;=400,"High",Table1[[#This Row],[Current Upsell $]]&gt;=100,"Medium",Table1[[#This Row],[Current Upsell $]]&lt;100,"Low")</f>
        <v>Low</v>
      </c>
      <c r="S1680" t="str">
        <f>_xlfn.CONCAT(Table1[[#This Row],[Subscription Type]]," ",Table1[[#This Row],[Upsell Priorities ]], " ",TEXT(Table1[[#This Row],[Current Upsell $]],"$#,#"))</f>
        <v>Premium Low $10</v>
      </c>
      <c r="T1680">
        <f>COUNTIF(Table1[Sales Month],Table1[[#This Row],[Sales Month]])</f>
        <v>307</v>
      </c>
    </row>
    <row r="1681" spans="1:20" x14ac:dyDescent="0.2">
      <c r="A1681">
        <v>100179</v>
      </c>
      <c r="B1681" t="s">
        <v>3</v>
      </c>
      <c r="F1681">
        <v>0</v>
      </c>
      <c r="G1681">
        <v>3</v>
      </c>
      <c r="H1681" s="1">
        <v>44166</v>
      </c>
      <c r="I1681" s="1">
        <v>44287</v>
      </c>
      <c r="J1681">
        <v>4</v>
      </c>
      <c r="K1681">
        <v>2</v>
      </c>
      <c r="L1681" s="1">
        <v>44166</v>
      </c>
      <c r="M1681">
        <v>0</v>
      </c>
      <c r="N1681" s="8" cm="1">
        <f t="array" ref="N1681">_xlfn.SWITCH(Table1[[#This Row],[Subscription Type]],"Basic",10,"Premium",10,"Business",25,"Enterprise",27)</f>
        <v>10</v>
      </c>
      <c r="O1681" s="9">
        <f>IF(Table1[[#This Row],[Number of Users]]-Table1[[#This Row],[Licenses Bought]]&lt;0, 0, Table1[[#This Row],[Number of Users]]-Table1[[#This Row],[Licenses Bought]])</f>
        <v>3</v>
      </c>
      <c r="P1681" s="8">
        <f>Table1[[#This Row],[Upsell $ Per Non-Paying User]] * Table1[[#This Row],[Non-Paying Users]]</f>
        <v>30</v>
      </c>
      <c r="Q1681">
        <f>IF(Table1[[#This Row],[Sales Month]]=MAX(Table1[Sales Month]),Table1[[#This Row],[Upsell $ Per Non-Paying User]]*Table1[[#This Row],[Non-Paying Users]],0)</f>
        <v>0</v>
      </c>
      <c r="R1681" t="str" cm="1">
        <f t="array" ref="R1681">_xlfn.IFS(Table1[[#This Row],[Current Upsell $]]=0," ",Table1[[#This Row],[Current Upsell $]]&gt;=400,"High",Table1[[#This Row],[Current Upsell $]]&gt;=100,"Medium",Table1[[#This Row],[Current Upsell $]]&lt;100,"Low")</f>
        <v xml:space="preserve"> </v>
      </c>
      <c r="S1681" t="str">
        <f>_xlfn.CONCAT(Table1[[#This Row],[Subscription Type]]," ",Table1[[#This Row],[Upsell Priorities ]], " ",TEXT(Table1[[#This Row],[Current Upsell $]],"$#,#"))</f>
        <v>Basic   $</v>
      </c>
      <c r="T1681">
        <f>COUNTIF(Table1[Sales Month],Table1[[#This Row],[Sales Month]])</f>
        <v>153</v>
      </c>
    </row>
    <row r="1682" spans="1:20" x14ac:dyDescent="0.2">
      <c r="A1682">
        <v>100179</v>
      </c>
      <c r="B1682" t="s">
        <v>3</v>
      </c>
      <c r="F1682">
        <v>0</v>
      </c>
      <c r="G1682">
        <v>3</v>
      </c>
      <c r="H1682" s="1">
        <v>44166</v>
      </c>
      <c r="I1682" s="1">
        <v>44287</v>
      </c>
      <c r="J1682">
        <v>4</v>
      </c>
      <c r="K1682">
        <v>2</v>
      </c>
      <c r="L1682" s="1">
        <v>44197</v>
      </c>
      <c r="M1682">
        <v>0</v>
      </c>
      <c r="N1682" s="8" cm="1">
        <f t="array" ref="N1682">_xlfn.SWITCH(Table1[[#This Row],[Subscription Type]],"Basic",10,"Premium",10,"Business",25,"Enterprise",27)</f>
        <v>10</v>
      </c>
      <c r="O1682" s="9">
        <f>IF(Table1[[#This Row],[Number of Users]]-Table1[[#This Row],[Licenses Bought]]&lt;0, 0, Table1[[#This Row],[Number of Users]]-Table1[[#This Row],[Licenses Bought]])</f>
        <v>3</v>
      </c>
      <c r="P1682" s="8">
        <f>Table1[[#This Row],[Upsell $ Per Non-Paying User]] * Table1[[#This Row],[Non-Paying Users]]</f>
        <v>30</v>
      </c>
      <c r="Q1682">
        <f>IF(Table1[[#This Row],[Sales Month]]=MAX(Table1[Sales Month]),Table1[[#This Row],[Upsell $ Per Non-Paying User]]*Table1[[#This Row],[Non-Paying Users]],0)</f>
        <v>0</v>
      </c>
      <c r="R1682" t="str" cm="1">
        <f t="array" ref="R1682">_xlfn.IFS(Table1[[#This Row],[Current Upsell $]]=0," ",Table1[[#This Row],[Current Upsell $]]&gt;=400,"High",Table1[[#This Row],[Current Upsell $]]&gt;=100,"Medium",Table1[[#This Row],[Current Upsell $]]&lt;100,"Low")</f>
        <v xml:space="preserve"> </v>
      </c>
      <c r="S1682" t="str">
        <f>_xlfn.CONCAT(Table1[[#This Row],[Subscription Type]]," ",Table1[[#This Row],[Upsell Priorities ]], " ",TEXT(Table1[[#This Row],[Current Upsell $]],"$#,#"))</f>
        <v>Basic   $</v>
      </c>
      <c r="T1682">
        <f>COUNTIF(Table1[Sales Month],Table1[[#This Row],[Sales Month]])</f>
        <v>158</v>
      </c>
    </row>
    <row r="1683" spans="1:20" x14ac:dyDescent="0.2">
      <c r="A1683">
        <v>100179</v>
      </c>
      <c r="B1683" t="s">
        <v>3</v>
      </c>
      <c r="F1683">
        <v>0</v>
      </c>
      <c r="G1683">
        <v>3</v>
      </c>
      <c r="H1683" s="1">
        <v>44166</v>
      </c>
      <c r="I1683" s="1">
        <v>44287</v>
      </c>
      <c r="J1683">
        <v>4</v>
      </c>
      <c r="K1683">
        <v>2</v>
      </c>
      <c r="L1683" s="1">
        <v>44228</v>
      </c>
      <c r="M1683">
        <v>0</v>
      </c>
      <c r="N1683" s="8" cm="1">
        <f t="array" ref="N1683">_xlfn.SWITCH(Table1[[#This Row],[Subscription Type]],"Basic",10,"Premium",10,"Business",25,"Enterprise",27)</f>
        <v>10</v>
      </c>
      <c r="O1683" s="9">
        <f>IF(Table1[[#This Row],[Number of Users]]-Table1[[#This Row],[Licenses Bought]]&lt;0, 0, Table1[[#This Row],[Number of Users]]-Table1[[#This Row],[Licenses Bought]])</f>
        <v>3</v>
      </c>
      <c r="P1683" s="8">
        <f>Table1[[#This Row],[Upsell $ Per Non-Paying User]] * Table1[[#This Row],[Non-Paying Users]]</f>
        <v>30</v>
      </c>
      <c r="Q1683">
        <f>IF(Table1[[#This Row],[Sales Month]]=MAX(Table1[Sales Month]),Table1[[#This Row],[Upsell $ Per Non-Paying User]]*Table1[[#This Row],[Non-Paying Users]],0)</f>
        <v>0</v>
      </c>
      <c r="R1683" t="str" cm="1">
        <f t="array" ref="R1683">_xlfn.IFS(Table1[[#This Row],[Current Upsell $]]=0," ",Table1[[#This Row],[Current Upsell $]]&gt;=400,"High",Table1[[#This Row],[Current Upsell $]]&gt;=100,"Medium",Table1[[#This Row],[Current Upsell $]]&lt;100,"Low")</f>
        <v xml:space="preserve"> </v>
      </c>
      <c r="S1683" t="str">
        <f>_xlfn.CONCAT(Table1[[#This Row],[Subscription Type]]," ",Table1[[#This Row],[Upsell Priorities ]], " ",TEXT(Table1[[#This Row],[Current Upsell $]],"$#,#"))</f>
        <v>Basic   $</v>
      </c>
      <c r="T1683">
        <f>COUNTIF(Table1[Sales Month],Table1[[#This Row],[Sales Month]])</f>
        <v>175</v>
      </c>
    </row>
    <row r="1684" spans="1:20" x14ac:dyDescent="0.2">
      <c r="A1684">
        <v>100179</v>
      </c>
      <c r="B1684" t="s">
        <v>3</v>
      </c>
      <c r="F1684">
        <v>0</v>
      </c>
      <c r="G1684">
        <v>3</v>
      </c>
      <c r="H1684" s="1">
        <v>44166</v>
      </c>
      <c r="I1684" s="1">
        <v>44287</v>
      </c>
      <c r="J1684">
        <v>4</v>
      </c>
      <c r="K1684">
        <v>2</v>
      </c>
      <c r="L1684" s="1">
        <v>44256</v>
      </c>
      <c r="M1684">
        <v>0</v>
      </c>
      <c r="N1684" s="8" cm="1">
        <f t="array" ref="N1684">_xlfn.SWITCH(Table1[[#This Row],[Subscription Type]],"Basic",10,"Premium",10,"Business",25,"Enterprise",27)</f>
        <v>10</v>
      </c>
      <c r="O1684" s="9">
        <f>IF(Table1[[#This Row],[Number of Users]]-Table1[[#This Row],[Licenses Bought]]&lt;0, 0, Table1[[#This Row],[Number of Users]]-Table1[[#This Row],[Licenses Bought]])</f>
        <v>3</v>
      </c>
      <c r="P1684" s="8">
        <f>Table1[[#This Row],[Upsell $ Per Non-Paying User]] * Table1[[#This Row],[Non-Paying Users]]</f>
        <v>30</v>
      </c>
      <c r="Q1684">
        <f>IF(Table1[[#This Row],[Sales Month]]=MAX(Table1[Sales Month]),Table1[[#This Row],[Upsell $ Per Non-Paying User]]*Table1[[#This Row],[Non-Paying Users]],0)</f>
        <v>0</v>
      </c>
      <c r="R1684" t="str" cm="1">
        <f t="array" ref="R1684">_xlfn.IFS(Table1[[#This Row],[Current Upsell $]]=0," ",Table1[[#This Row],[Current Upsell $]]&gt;=400,"High",Table1[[#This Row],[Current Upsell $]]&gt;=100,"Medium",Table1[[#This Row],[Current Upsell $]]&lt;100,"Low")</f>
        <v xml:space="preserve"> </v>
      </c>
      <c r="S1684" t="str">
        <f>_xlfn.CONCAT(Table1[[#This Row],[Subscription Type]]," ",Table1[[#This Row],[Upsell Priorities ]], " ",TEXT(Table1[[#This Row],[Current Upsell $]],"$#,#"))</f>
        <v>Basic   $</v>
      </c>
      <c r="T1684">
        <f>COUNTIF(Table1[Sales Month],Table1[[#This Row],[Sales Month]])</f>
        <v>194</v>
      </c>
    </row>
    <row r="1685" spans="1:20" x14ac:dyDescent="0.2">
      <c r="A1685">
        <v>100179</v>
      </c>
      <c r="B1685" t="s">
        <v>3</v>
      </c>
      <c r="F1685">
        <v>0</v>
      </c>
      <c r="G1685">
        <v>3</v>
      </c>
      <c r="H1685" s="1">
        <v>44166</v>
      </c>
      <c r="I1685" s="1">
        <v>44287</v>
      </c>
      <c r="J1685">
        <v>4</v>
      </c>
      <c r="K1685">
        <v>2</v>
      </c>
      <c r="L1685" s="1">
        <v>44287</v>
      </c>
      <c r="M1685">
        <v>0</v>
      </c>
      <c r="N1685" s="8" cm="1">
        <f t="array" ref="N1685">_xlfn.SWITCH(Table1[[#This Row],[Subscription Type]],"Basic",10,"Premium",10,"Business",25,"Enterprise",27)</f>
        <v>10</v>
      </c>
      <c r="O1685" s="9">
        <f>IF(Table1[[#This Row],[Number of Users]]-Table1[[#This Row],[Licenses Bought]]&lt;0, 0, Table1[[#This Row],[Number of Users]]-Table1[[#This Row],[Licenses Bought]])</f>
        <v>3</v>
      </c>
      <c r="P1685" s="8">
        <f>Table1[[#This Row],[Upsell $ Per Non-Paying User]] * Table1[[#This Row],[Non-Paying Users]]</f>
        <v>30</v>
      </c>
      <c r="Q1685">
        <f>IF(Table1[[#This Row],[Sales Month]]=MAX(Table1[Sales Month]),Table1[[#This Row],[Upsell $ Per Non-Paying User]]*Table1[[#This Row],[Non-Paying Users]],0)</f>
        <v>0</v>
      </c>
      <c r="R1685" t="str" cm="1">
        <f t="array" ref="R1685">_xlfn.IFS(Table1[[#This Row],[Current Upsell $]]=0," ",Table1[[#This Row],[Current Upsell $]]&gt;=400,"High",Table1[[#This Row],[Current Upsell $]]&gt;=100,"Medium",Table1[[#This Row],[Current Upsell $]]&lt;100,"Low")</f>
        <v xml:space="preserve"> </v>
      </c>
      <c r="S1685" t="str">
        <f>_xlfn.CONCAT(Table1[[#This Row],[Subscription Type]]," ",Table1[[#This Row],[Upsell Priorities ]], " ",TEXT(Table1[[#This Row],[Current Upsell $]],"$#,#"))</f>
        <v>Basic   $</v>
      </c>
      <c r="T1685">
        <f>COUNTIF(Table1[Sales Month],Table1[[#This Row],[Sales Month]])</f>
        <v>208</v>
      </c>
    </row>
    <row r="1686" spans="1:20" x14ac:dyDescent="0.2">
      <c r="A1686">
        <v>100180</v>
      </c>
      <c r="B1686" t="s">
        <v>3</v>
      </c>
      <c r="F1686">
        <v>0</v>
      </c>
      <c r="G1686">
        <v>2</v>
      </c>
      <c r="H1686" s="1">
        <v>44166</v>
      </c>
      <c r="I1686" s="1">
        <v>44228</v>
      </c>
      <c r="J1686">
        <v>2</v>
      </c>
      <c r="K1686">
        <v>4</v>
      </c>
      <c r="L1686" s="1">
        <v>44166</v>
      </c>
      <c r="M1686">
        <v>0</v>
      </c>
      <c r="N1686" s="8" cm="1">
        <f t="array" ref="N1686">_xlfn.SWITCH(Table1[[#This Row],[Subscription Type]],"Basic",10,"Premium",10,"Business",25,"Enterprise",27)</f>
        <v>10</v>
      </c>
      <c r="O1686" s="9">
        <f>IF(Table1[[#This Row],[Number of Users]]-Table1[[#This Row],[Licenses Bought]]&lt;0, 0, Table1[[#This Row],[Number of Users]]-Table1[[#This Row],[Licenses Bought]])</f>
        <v>2</v>
      </c>
      <c r="P1686" s="8">
        <f>Table1[[#This Row],[Upsell $ Per Non-Paying User]] * Table1[[#This Row],[Non-Paying Users]]</f>
        <v>20</v>
      </c>
      <c r="Q1686">
        <f>IF(Table1[[#This Row],[Sales Month]]=MAX(Table1[Sales Month]),Table1[[#This Row],[Upsell $ Per Non-Paying User]]*Table1[[#This Row],[Non-Paying Users]],0)</f>
        <v>0</v>
      </c>
      <c r="R1686" t="str" cm="1">
        <f t="array" ref="R1686">_xlfn.IFS(Table1[[#This Row],[Current Upsell $]]=0," ",Table1[[#This Row],[Current Upsell $]]&gt;=400,"High",Table1[[#This Row],[Current Upsell $]]&gt;=100,"Medium",Table1[[#This Row],[Current Upsell $]]&lt;100,"Low")</f>
        <v xml:space="preserve"> </v>
      </c>
      <c r="S1686" t="str">
        <f>_xlfn.CONCAT(Table1[[#This Row],[Subscription Type]]," ",Table1[[#This Row],[Upsell Priorities ]], " ",TEXT(Table1[[#This Row],[Current Upsell $]],"$#,#"))</f>
        <v>Basic   $</v>
      </c>
      <c r="T1686">
        <f>COUNTIF(Table1[Sales Month],Table1[[#This Row],[Sales Month]])</f>
        <v>153</v>
      </c>
    </row>
    <row r="1687" spans="1:20" x14ac:dyDescent="0.2">
      <c r="A1687">
        <v>100180</v>
      </c>
      <c r="B1687" t="s">
        <v>0</v>
      </c>
      <c r="F1687">
        <v>1</v>
      </c>
      <c r="G1687">
        <v>2</v>
      </c>
      <c r="H1687" s="1">
        <v>44166</v>
      </c>
      <c r="I1687" s="1">
        <v>44228</v>
      </c>
      <c r="J1687">
        <v>2</v>
      </c>
      <c r="K1687">
        <v>4</v>
      </c>
      <c r="L1687" s="1">
        <v>44197</v>
      </c>
      <c r="M1687">
        <v>10</v>
      </c>
      <c r="N1687" s="8" cm="1">
        <f t="array" ref="N1687">_xlfn.SWITCH(Table1[[#This Row],[Subscription Type]],"Basic",10,"Premium",10,"Business",25,"Enterprise",27)</f>
        <v>10</v>
      </c>
      <c r="O1687" s="9">
        <f>IF(Table1[[#This Row],[Number of Users]]-Table1[[#This Row],[Licenses Bought]]&lt;0, 0, Table1[[#This Row],[Number of Users]]-Table1[[#This Row],[Licenses Bought]])</f>
        <v>1</v>
      </c>
      <c r="P1687" s="8">
        <f>Table1[[#This Row],[Upsell $ Per Non-Paying User]] * Table1[[#This Row],[Non-Paying Users]]</f>
        <v>10</v>
      </c>
      <c r="Q1687">
        <f>IF(Table1[[#This Row],[Sales Month]]=MAX(Table1[Sales Month]),Table1[[#This Row],[Upsell $ Per Non-Paying User]]*Table1[[#This Row],[Non-Paying Users]],0)</f>
        <v>0</v>
      </c>
      <c r="R1687" t="str" cm="1">
        <f t="array" ref="R1687">_xlfn.IFS(Table1[[#This Row],[Current Upsell $]]=0," ",Table1[[#This Row],[Current Upsell $]]&gt;=400,"High",Table1[[#This Row],[Current Upsell $]]&gt;=100,"Medium",Table1[[#This Row],[Current Upsell $]]&lt;100,"Low")</f>
        <v xml:space="preserve"> </v>
      </c>
      <c r="S1687" t="str">
        <f>_xlfn.CONCAT(Table1[[#This Row],[Subscription Type]]," ",Table1[[#This Row],[Upsell Priorities ]], " ",TEXT(Table1[[#This Row],[Current Upsell $]],"$#,#"))</f>
        <v>Premium   $</v>
      </c>
      <c r="T1687">
        <f>COUNTIF(Table1[Sales Month],Table1[[#This Row],[Sales Month]])</f>
        <v>158</v>
      </c>
    </row>
    <row r="1688" spans="1:20" x14ac:dyDescent="0.2">
      <c r="A1688">
        <v>100180</v>
      </c>
      <c r="B1688" t="s">
        <v>0</v>
      </c>
      <c r="F1688">
        <v>1</v>
      </c>
      <c r="G1688">
        <v>2</v>
      </c>
      <c r="H1688" s="1">
        <v>44166</v>
      </c>
      <c r="I1688" s="1">
        <v>44228</v>
      </c>
      <c r="J1688">
        <v>2</v>
      </c>
      <c r="K1688">
        <v>4</v>
      </c>
      <c r="L1688" s="1">
        <v>44228</v>
      </c>
      <c r="M1688">
        <v>10</v>
      </c>
      <c r="N1688" s="8" cm="1">
        <f t="array" ref="N1688">_xlfn.SWITCH(Table1[[#This Row],[Subscription Type]],"Basic",10,"Premium",10,"Business",25,"Enterprise",27)</f>
        <v>10</v>
      </c>
      <c r="O1688" s="9">
        <f>IF(Table1[[#This Row],[Number of Users]]-Table1[[#This Row],[Licenses Bought]]&lt;0, 0, Table1[[#This Row],[Number of Users]]-Table1[[#This Row],[Licenses Bought]])</f>
        <v>1</v>
      </c>
      <c r="P1688" s="8">
        <f>Table1[[#This Row],[Upsell $ Per Non-Paying User]] * Table1[[#This Row],[Non-Paying Users]]</f>
        <v>10</v>
      </c>
      <c r="Q1688">
        <f>IF(Table1[[#This Row],[Sales Month]]=MAX(Table1[Sales Month]),Table1[[#This Row],[Upsell $ Per Non-Paying User]]*Table1[[#This Row],[Non-Paying Users]],0)</f>
        <v>0</v>
      </c>
      <c r="R1688" t="str" cm="1">
        <f t="array" ref="R1688">_xlfn.IFS(Table1[[#This Row],[Current Upsell $]]=0," ",Table1[[#This Row],[Current Upsell $]]&gt;=400,"High",Table1[[#This Row],[Current Upsell $]]&gt;=100,"Medium",Table1[[#This Row],[Current Upsell $]]&lt;100,"Low")</f>
        <v xml:space="preserve"> </v>
      </c>
      <c r="S1688" t="str">
        <f>_xlfn.CONCAT(Table1[[#This Row],[Subscription Type]]," ",Table1[[#This Row],[Upsell Priorities ]], " ",TEXT(Table1[[#This Row],[Current Upsell $]],"$#,#"))</f>
        <v>Premium   $</v>
      </c>
      <c r="T1688">
        <f>COUNTIF(Table1[Sales Month],Table1[[#This Row],[Sales Month]])</f>
        <v>175</v>
      </c>
    </row>
    <row r="1689" spans="1:20" x14ac:dyDescent="0.2">
      <c r="A1689">
        <v>100181</v>
      </c>
      <c r="B1689" t="s">
        <v>3</v>
      </c>
      <c r="F1689">
        <v>0</v>
      </c>
      <c r="G1689">
        <v>2</v>
      </c>
      <c r="H1689" s="1">
        <v>44166</v>
      </c>
      <c r="I1689" s="1">
        <v>44317</v>
      </c>
      <c r="J1689">
        <v>5</v>
      </c>
      <c r="K1689">
        <v>1</v>
      </c>
      <c r="L1689" s="1">
        <v>44166</v>
      </c>
      <c r="M1689">
        <v>0</v>
      </c>
      <c r="N1689" s="8" cm="1">
        <f t="array" ref="N1689">_xlfn.SWITCH(Table1[[#This Row],[Subscription Type]],"Basic",10,"Premium",10,"Business",25,"Enterprise",27)</f>
        <v>10</v>
      </c>
      <c r="O1689" s="9">
        <f>IF(Table1[[#This Row],[Number of Users]]-Table1[[#This Row],[Licenses Bought]]&lt;0, 0, Table1[[#This Row],[Number of Users]]-Table1[[#This Row],[Licenses Bought]])</f>
        <v>2</v>
      </c>
      <c r="P1689" s="8">
        <f>Table1[[#This Row],[Upsell $ Per Non-Paying User]] * Table1[[#This Row],[Non-Paying Users]]</f>
        <v>20</v>
      </c>
      <c r="Q1689">
        <f>IF(Table1[[#This Row],[Sales Month]]=MAX(Table1[Sales Month]),Table1[[#This Row],[Upsell $ Per Non-Paying User]]*Table1[[#This Row],[Non-Paying Users]],0)</f>
        <v>0</v>
      </c>
      <c r="R1689" t="str" cm="1">
        <f t="array" ref="R1689">_xlfn.IFS(Table1[[#This Row],[Current Upsell $]]=0," ",Table1[[#This Row],[Current Upsell $]]&gt;=400,"High",Table1[[#This Row],[Current Upsell $]]&gt;=100,"Medium",Table1[[#This Row],[Current Upsell $]]&lt;100,"Low")</f>
        <v xml:space="preserve"> </v>
      </c>
      <c r="S1689" t="str">
        <f>_xlfn.CONCAT(Table1[[#This Row],[Subscription Type]]," ",Table1[[#This Row],[Upsell Priorities ]], " ",TEXT(Table1[[#This Row],[Current Upsell $]],"$#,#"))</f>
        <v>Basic   $</v>
      </c>
      <c r="T1689">
        <f>COUNTIF(Table1[Sales Month],Table1[[#This Row],[Sales Month]])</f>
        <v>153</v>
      </c>
    </row>
    <row r="1690" spans="1:20" x14ac:dyDescent="0.2">
      <c r="A1690">
        <v>100181</v>
      </c>
      <c r="B1690" t="s">
        <v>3</v>
      </c>
      <c r="F1690">
        <v>0</v>
      </c>
      <c r="G1690">
        <v>2</v>
      </c>
      <c r="H1690" s="1">
        <v>44166</v>
      </c>
      <c r="I1690" s="1">
        <v>44317</v>
      </c>
      <c r="J1690">
        <v>5</v>
      </c>
      <c r="K1690">
        <v>1</v>
      </c>
      <c r="L1690" s="1">
        <v>44197</v>
      </c>
      <c r="M1690">
        <v>0</v>
      </c>
      <c r="N1690" s="8" cm="1">
        <f t="array" ref="N1690">_xlfn.SWITCH(Table1[[#This Row],[Subscription Type]],"Basic",10,"Premium",10,"Business",25,"Enterprise",27)</f>
        <v>10</v>
      </c>
      <c r="O1690" s="9">
        <f>IF(Table1[[#This Row],[Number of Users]]-Table1[[#This Row],[Licenses Bought]]&lt;0, 0, Table1[[#This Row],[Number of Users]]-Table1[[#This Row],[Licenses Bought]])</f>
        <v>2</v>
      </c>
      <c r="P1690" s="8">
        <f>Table1[[#This Row],[Upsell $ Per Non-Paying User]] * Table1[[#This Row],[Non-Paying Users]]</f>
        <v>20</v>
      </c>
      <c r="Q1690">
        <f>IF(Table1[[#This Row],[Sales Month]]=MAX(Table1[Sales Month]),Table1[[#This Row],[Upsell $ Per Non-Paying User]]*Table1[[#This Row],[Non-Paying Users]],0)</f>
        <v>0</v>
      </c>
      <c r="R1690" t="str" cm="1">
        <f t="array" ref="R1690">_xlfn.IFS(Table1[[#This Row],[Current Upsell $]]=0," ",Table1[[#This Row],[Current Upsell $]]&gt;=400,"High",Table1[[#This Row],[Current Upsell $]]&gt;=100,"Medium",Table1[[#This Row],[Current Upsell $]]&lt;100,"Low")</f>
        <v xml:space="preserve"> </v>
      </c>
      <c r="S1690" t="str">
        <f>_xlfn.CONCAT(Table1[[#This Row],[Subscription Type]]," ",Table1[[#This Row],[Upsell Priorities ]], " ",TEXT(Table1[[#This Row],[Current Upsell $]],"$#,#"))</f>
        <v>Basic   $</v>
      </c>
      <c r="T1690">
        <f>COUNTIF(Table1[Sales Month],Table1[[#This Row],[Sales Month]])</f>
        <v>158</v>
      </c>
    </row>
    <row r="1691" spans="1:20" x14ac:dyDescent="0.2">
      <c r="A1691">
        <v>100181</v>
      </c>
      <c r="B1691" t="s">
        <v>3</v>
      </c>
      <c r="F1691">
        <v>0</v>
      </c>
      <c r="G1691">
        <v>2</v>
      </c>
      <c r="H1691" s="1">
        <v>44166</v>
      </c>
      <c r="I1691" s="1">
        <v>44317</v>
      </c>
      <c r="J1691">
        <v>5</v>
      </c>
      <c r="K1691">
        <v>1</v>
      </c>
      <c r="L1691" s="1">
        <v>44228</v>
      </c>
      <c r="M1691">
        <v>0</v>
      </c>
      <c r="N1691" s="8" cm="1">
        <f t="array" ref="N1691">_xlfn.SWITCH(Table1[[#This Row],[Subscription Type]],"Basic",10,"Premium",10,"Business",25,"Enterprise",27)</f>
        <v>10</v>
      </c>
      <c r="O1691" s="9">
        <f>IF(Table1[[#This Row],[Number of Users]]-Table1[[#This Row],[Licenses Bought]]&lt;0, 0, Table1[[#This Row],[Number of Users]]-Table1[[#This Row],[Licenses Bought]])</f>
        <v>2</v>
      </c>
      <c r="P1691" s="8">
        <f>Table1[[#This Row],[Upsell $ Per Non-Paying User]] * Table1[[#This Row],[Non-Paying Users]]</f>
        <v>20</v>
      </c>
      <c r="Q1691">
        <f>IF(Table1[[#This Row],[Sales Month]]=MAX(Table1[Sales Month]),Table1[[#This Row],[Upsell $ Per Non-Paying User]]*Table1[[#This Row],[Non-Paying Users]],0)</f>
        <v>0</v>
      </c>
      <c r="R1691" t="str" cm="1">
        <f t="array" ref="R1691">_xlfn.IFS(Table1[[#This Row],[Current Upsell $]]=0," ",Table1[[#This Row],[Current Upsell $]]&gt;=400,"High",Table1[[#This Row],[Current Upsell $]]&gt;=100,"Medium",Table1[[#This Row],[Current Upsell $]]&lt;100,"Low")</f>
        <v xml:space="preserve"> </v>
      </c>
      <c r="S1691" t="str">
        <f>_xlfn.CONCAT(Table1[[#This Row],[Subscription Type]]," ",Table1[[#This Row],[Upsell Priorities ]], " ",TEXT(Table1[[#This Row],[Current Upsell $]],"$#,#"))</f>
        <v>Basic   $</v>
      </c>
      <c r="T1691">
        <f>COUNTIF(Table1[Sales Month],Table1[[#This Row],[Sales Month]])</f>
        <v>175</v>
      </c>
    </row>
    <row r="1692" spans="1:20" x14ac:dyDescent="0.2">
      <c r="A1692">
        <v>100181</v>
      </c>
      <c r="B1692" t="s">
        <v>3</v>
      </c>
      <c r="F1692">
        <v>0</v>
      </c>
      <c r="G1692">
        <v>2</v>
      </c>
      <c r="H1692" s="1">
        <v>44166</v>
      </c>
      <c r="I1692" s="1">
        <v>44317</v>
      </c>
      <c r="J1692">
        <v>5</v>
      </c>
      <c r="K1692">
        <v>1</v>
      </c>
      <c r="L1692" s="1">
        <v>44256</v>
      </c>
      <c r="M1692">
        <v>0</v>
      </c>
      <c r="N1692" s="8" cm="1">
        <f t="array" ref="N1692">_xlfn.SWITCH(Table1[[#This Row],[Subscription Type]],"Basic",10,"Premium",10,"Business",25,"Enterprise",27)</f>
        <v>10</v>
      </c>
      <c r="O1692" s="9">
        <f>IF(Table1[[#This Row],[Number of Users]]-Table1[[#This Row],[Licenses Bought]]&lt;0, 0, Table1[[#This Row],[Number of Users]]-Table1[[#This Row],[Licenses Bought]])</f>
        <v>2</v>
      </c>
      <c r="P1692" s="8">
        <f>Table1[[#This Row],[Upsell $ Per Non-Paying User]] * Table1[[#This Row],[Non-Paying Users]]</f>
        <v>20</v>
      </c>
      <c r="Q1692">
        <f>IF(Table1[[#This Row],[Sales Month]]=MAX(Table1[Sales Month]),Table1[[#This Row],[Upsell $ Per Non-Paying User]]*Table1[[#This Row],[Non-Paying Users]],0)</f>
        <v>0</v>
      </c>
      <c r="R1692" t="str" cm="1">
        <f t="array" ref="R1692">_xlfn.IFS(Table1[[#This Row],[Current Upsell $]]=0," ",Table1[[#This Row],[Current Upsell $]]&gt;=400,"High",Table1[[#This Row],[Current Upsell $]]&gt;=100,"Medium",Table1[[#This Row],[Current Upsell $]]&lt;100,"Low")</f>
        <v xml:space="preserve"> </v>
      </c>
      <c r="S1692" t="str">
        <f>_xlfn.CONCAT(Table1[[#This Row],[Subscription Type]]," ",Table1[[#This Row],[Upsell Priorities ]], " ",TEXT(Table1[[#This Row],[Current Upsell $]],"$#,#"))</f>
        <v>Basic   $</v>
      </c>
      <c r="T1692">
        <f>COUNTIF(Table1[Sales Month],Table1[[#This Row],[Sales Month]])</f>
        <v>194</v>
      </c>
    </row>
    <row r="1693" spans="1:20" x14ac:dyDescent="0.2">
      <c r="A1693">
        <v>100181</v>
      </c>
      <c r="B1693" t="s">
        <v>3</v>
      </c>
      <c r="F1693">
        <v>0</v>
      </c>
      <c r="G1693">
        <v>1</v>
      </c>
      <c r="H1693" s="1">
        <v>44166</v>
      </c>
      <c r="I1693" s="1">
        <v>44317</v>
      </c>
      <c r="J1693">
        <v>5</v>
      </c>
      <c r="K1693">
        <v>1</v>
      </c>
      <c r="L1693" s="1">
        <v>44287</v>
      </c>
      <c r="M1693">
        <v>0</v>
      </c>
      <c r="N1693" s="8" cm="1">
        <f t="array" ref="N1693">_xlfn.SWITCH(Table1[[#This Row],[Subscription Type]],"Basic",10,"Premium",10,"Business",25,"Enterprise",27)</f>
        <v>10</v>
      </c>
      <c r="O1693" s="9">
        <f>IF(Table1[[#This Row],[Number of Users]]-Table1[[#This Row],[Licenses Bought]]&lt;0, 0, Table1[[#This Row],[Number of Users]]-Table1[[#This Row],[Licenses Bought]])</f>
        <v>1</v>
      </c>
      <c r="P1693" s="8">
        <f>Table1[[#This Row],[Upsell $ Per Non-Paying User]] * Table1[[#This Row],[Non-Paying Users]]</f>
        <v>10</v>
      </c>
      <c r="Q1693">
        <f>IF(Table1[[#This Row],[Sales Month]]=MAX(Table1[Sales Month]),Table1[[#This Row],[Upsell $ Per Non-Paying User]]*Table1[[#This Row],[Non-Paying Users]],0)</f>
        <v>0</v>
      </c>
      <c r="R1693" t="str" cm="1">
        <f t="array" ref="R1693">_xlfn.IFS(Table1[[#This Row],[Current Upsell $]]=0," ",Table1[[#This Row],[Current Upsell $]]&gt;=400,"High",Table1[[#This Row],[Current Upsell $]]&gt;=100,"Medium",Table1[[#This Row],[Current Upsell $]]&lt;100,"Low")</f>
        <v xml:space="preserve"> </v>
      </c>
      <c r="S1693" t="str">
        <f>_xlfn.CONCAT(Table1[[#This Row],[Subscription Type]]," ",Table1[[#This Row],[Upsell Priorities ]], " ",TEXT(Table1[[#This Row],[Current Upsell $]],"$#,#"))</f>
        <v>Basic   $</v>
      </c>
      <c r="T1693">
        <f>COUNTIF(Table1[Sales Month],Table1[[#This Row],[Sales Month]])</f>
        <v>208</v>
      </c>
    </row>
    <row r="1694" spans="1:20" x14ac:dyDescent="0.2">
      <c r="A1694">
        <v>100181</v>
      </c>
      <c r="B1694" t="s">
        <v>3</v>
      </c>
      <c r="F1694">
        <v>0</v>
      </c>
      <c r="G1694">
        <v>2</v>
      </c>
      <c r="H1694" s="1">
        <v>44166</v>
      </c>
      <c r="I1694" s="1">
        <v>44317</v>
      </c>
      <c r="J1694">
        <v>5</v>
      </c>
      <c r="K1694">
        <v>1</v>
      </c>
      <c r="L1694" s="1">
        <v>44317</v>
      </c>
      <c r="M1694">
        <v>0</v>
      </c>
      <c r="N1694" s="8" cm="1">
        <f t="array" ref="N1694">_xlfn.SWITCH(Table1[[#This Row],[Subscription Type]],"Basic",10,"Premium",10,"Business",25,"Enterprise",27)</f>
        <v>10</v>
      </c>
      <c r="O1694" s="9">
        <f>IF(Table1[[#This Row],[Number of Users]]-Table1[[#This Row],[Licenses Bought]]&lt;0, 0, Table1[[#This Row],[Number of Users]]-Table1[[#This Row],[Licenses Bought]])</f>
        <v>2</v>
      </c>
      <c r="P1694" s="8">
        <f>Table1[[#This Row],[Upsell $ Per Non-Paying User]] * Table1[[#This Row],[Non-Paying Users]]</f>
        <v>20</v>
      </c>
      <c r="Q1694">
        <f>IF(Table1[[#This Row],[Sales Month]]=MAX(Table1[Sales Month]),Table1[[#This Row],[Upsell $ Per Non-Paying User]]*Table1[[#This Row],[Non-Paying Users]],0)</f>
        <v>0</v>
      </c>
      <c r="R1694" t="str" cm="1">
        <f t="array" ref="R1694">_xlfn.IFS(Table1[[#This Row],[Current Upsell $]]=0," ",Table1[[#This Row],[Current Upsell $]]&gt;=400,"High",Table1[[#This Row],[Current Upsell $]]&gt;=100,"Medium",Table1[[#This Row],[Current Upsell $]]&lt;100,"Low")</f>
        <v xml:space="preserve"> </v>
      </c>
      <c r="S1694" t="str">
        <f>_xlfn.CONCAT(Table1[[#This Row],[Subscription Type]]," ",Table1[[#This Row],[Upsell Priorities ]], " ",TEXT(Table1[[#This Row],[Current Upsell $]],"$#,#"))</f>
        <v>Basic   $</v>
      </c>
      <c r="T1694">
        <f>COUNTIF(Table1[Sales Month],Table1[[#This Row],[Sales Month]])</f>
        <v>249</v>
      </c>
    </row>
    <row r="1695" spans="1:20" x14ac:dyDescent="0.2">
      <c r="A1695">
        <v>100182</v>
      </c>
      <c r="B1695" t="s">
        <v>3</v>
      </c>
      <c r="F1695">
        <v>0</v>
      </c>
      <c r="G1695">
        <v>2</v>
      </c>
      <c r="H1695" s="1">
        <v>44166</v>
      </c>
      <c r="I1695" s="1">
        <v>44256</v>
      </c>
      <c r="J1695">
        <v>3</v>
      </c>
      <c r="K1695">
        <v>3</v>
      </c>
      <c r="L1695" s="1">
        <v>44166</v>
      </c>
      <c r="M1695">
        <v>0</v>
      </c>
      <c r="N1695" s="8" cm="1">
        <f t="array" ref="N1695">_xlfn.SWITCH(Table1[[#This Row],[Subscription Type]],"Basic",10,"Premium",10,"Business",25,"Enterprise",27)</f>
        <v>10</v>
      </c>
      <c r="O1695" s="9">
        <f>IF(Table1[[#This Row],[Number of Users]]-Table1[[#This Row],[Licenses Bought]]&lt;0, 0, Table1[[#This Row],[Number of Users]]-Table1[[#This Row],[Licenses Bought]])</f>
        <v>2</v>
      </c>
      <c r="P1695" s="8">
        <f>Table1[[#This Row],[Upsell $ Per Non-Paying User]] * Table1[[#This Row],[Non-Paying Users]]</f>
        <v>20</v>
      </c>
      <c r="Q1695">
        <f>IF(Table1[[#This Row],[Sales Month]]=MAX(Table1[Sales Month]),Table1[[#This Row],[Upsell $ Per Non-Paying User]]*Table1[[#This Row],[Non-Paying Users]],0)</f>
        <v>0</v>
      </c>
      <c r="R1695" t="str" cm="1">
        <f t="array" ref="R1695">_xlfn.IFS(Table1[[#This Row],[Current Upsell $]]=0," ",Table1[[#This Row],[Current Upsell $]]&gt;=400,"High",Table1[[#This Row],[Current Upsell $]]&gt;=100,"Medium",Table1[[#This Row],[Current Upsell $]]&lt;100,"Low")</f>
        <v xml:space="preserve"> </v>
      </c>
      <c r="S1695" t="str">
        <f>_xlfn.CONCAT(Table1[[#This Row],[Subscription Type]]," ",Table1[[#This Row],[Upsell Priorities ]], " ",TEXT(Table1[[#This Row],[Current Upsell $]],"$#,#"))</f>
        <v>Basic   $</v>
      </c>
      <c r="T1695">
        <f>COUNTIF(Table1[Sales Month],Table1[[#This Row],[Sales Month]])</f>
        <v>153</v>
      </c>
    </row>
    <row r="1696" spans="1:20" x14ac:dyDescent="0.2">
      <c r="A1696">
        <v>100182</v>
      </c>
      <c r="B1696" t="s">
        <v>3</v>
      </c>
      <c r="F1696">
        <v>0</v>
      </c>
      <c r="G1696">
        <v>2</v>
      </c>
      <c r="H1696" s="1">
        <v>44166</v>
      </c>
      <c r="I1696" s="1">
        <v>44256</v>
      </c>
      <c r="J1696">
        <v>3</v>
      </c>
      <c r="K1696">
        <v>3</v>
      </c>
      <c r="L1696" s="1">
        <v>44197</v>
      </c>
      <c r="M1696">
        <v>0</v>
      </c>
      <c r="N1696" s="8" cm="1">
        <f t="array" ref="N1696">_xlfn.SWITCH(Table1[[#This Row],[Subscription Type]],"Basic",10,"Premium",10,"Business",25,"Enterprise",27)</f>
        <v>10</v>
      </c>
      <c r="O1696" s="9">
        <f>IF(Table1[[#This Row],[Number of Users]]-Table1[[#This Row],[Licenses Bought]]&lt;0, 0, Table1[[#This Row],[Number of Users]]-Table1[[#This Row],[Licenses Bought]])</f>
        <v>2</v>
      </c>
      <c r="P1696" s="8">
        <f>Table1[[#This Row],[Upsell $ Per Non-Paying User]] * Table1[[#This Row],[Non-Paying Users]]</f>
        <v>20</v>
      </c>
      <c r="Q1696">
        <f>IF(Table1[[#This Row],[Sales Month]]=MAX(Table1[Sales Month]),Table1[[#This Row],[Upsell $ Per Non-Paying User]]*Table1[[#This Row],[Non-Paying Users]],0)</f>
        <v>0</v>
      </c>
      <c r="R1696" t="str" cm="1">
        <f t="array" ref="R1696">_xlfn.IFS(Table1[[#This Row],[Current Upsell $]]=0," ",Table1[[#This Row],[Current Upsell $]]&gt;=400,"High",Table1[[#This Row],[Current Upsell $]]&gt;=100,"Medium",Table1[[#This Row],[Current Upsell $]]&lt;100,"Low")</f>
        <v xml:space="preserve"> </v>
      </c>
      <c r="S1696" t="str">
        <f>_xlfn.CONCAT(Table1[[#This Row],[Subscription Type]]," ",Table1[[#This Row],[Upsell Priorities ]], " ",TEXT(Table1[[#This Row],[Current Upsell $]],"$#,#"))</f>
        <v>Basic   $</v>
      </c>
      <c r="T1696">
        <f>COUNTIF(Table1[Sales Month],Table1[[#This Row],[Sales Month]])</f>
        <v>158</v>
      </c>
    </row>
    <row r="1697" spans="1:20" x14ac:dyDescent="0.2">
      <c r="A1697">
        <v>100182</v>
      </c>
      <c r="B1697" t="s">
        <v>3</v>
      </c>
      <c r="F1697">
        <v>0</v>
      </c>
      <c r="G1697">
        <v>2</v>
      </c>
      <c r="H1697" s="1">
        <v>44166</v>
      </c>
      <c r="I1697" s="1">
        <v>44256</v>
      </c>
      <c r="J1697">
        <v>3</v>
      </c>
      <c r="K1697">
        <v>3</v>
      </c>
      <c r="L1697" s="1">
        <v>44228</v>
      </c>
      <c r="M1697">
        <v>0</v>
      </c>
      <c r="N1697" s="8" cm="1">
        <f t="array" ref="N1697">_xlfn.SWITCH(Table1[[#This Row],[Subscription Type]],"Basic",10,"Premium",10,"Business",25,"Enterprise",27)</f>
        <v>10</v>
      </c>
      <c r="O1697" s="9">
        <f>IF(Table1[[#This Row],[Number of Users]]-Table1[[#This Row],[Licenses Bought]]&lt;0, 0, Table1[[#This Row],[Number of Users]]-Table1[[#This Row],[Licenses Bought]])</f>
        <v>2</v>
      </c>
      <c r="P1697" s="8">
        <f>Table1[[#This Row],[Upsell $ Per Non-Paying User]] * Table1[[#This Row],[Non-Paying Users]]</f>
        <v>20</v>
      </c>
      <c r="Q1697">
        <f>IF(Table1[[#This Row],[Sales Month]]=MAX(Table1[Sales Month]),Table1[[#This Row],[Upsell $ Per Non-Paying User]]*Table1[[#This Row],[Non-Paying Users]],0)</f>
        <v>0</v>
      </c>
      <c r="R1697" t="str" cm="1">
        <f t="array" ref="R1697">_xlfn.IFS(Table1[[#This Row],[Current Upsell $]]=0," ",Table1[[#This Row],[Current Upsell $]]&gt;=400,"High",Table1[[#This Row],[Current Upsell $]]&gt;=100,"Medium",Table1[[#This Row],[Current Upsell $]]&lt;100,"Low")</f>
        <v xml:space="preserve"> </v>
      </c>
      <c r="S1697" t="str">
        <f>_xlfn.CONCAT(Table1[[#This Row],[Subscription Type]]," ",Table1[[#This Row],[Upsell Priorities ]], " ",TEXT(Table1[[#This Row],[Current Upsell $]],"$#,#"))</f>
        <v>Basic   $</v>
      </c>
      <c r="T1697">
        <f>COUNTIF(Table1[Sales Month],Table1[[#This Row],[Sales Month]])</f>
        <v>175</v>
      </c>
    </row>
    <row r="1698" spans="1:20" x14ac:dyDescent="0.2">
      <c r="A1698">
        <v>100182</v>
      </c>
      <c r="B1698" t="s">
        <v>3</v>
      </c>
      <c r="F1698">
        <v>0</v>
      </c>
      <c r="G1698">
        <v>2</v>
      </c>
      <c r="H1698" s="1">
        <v>44166</v>
      </c>
      <c r="I1698" s="1">
        <v>44256</v>
      </c>
      <c r="J1698">
        <v>3</v>
      </c>
      <c r="K1698">
        <v>3</v>
      </c>
      <c r="L1698" s="1">
        <v>44256</v>
      </c>
      <c r="M1698">
        <v>0</v>
      </c>
      <c r="N1698" s="8" cm="1">
        <f t="array" ref="N1698">_xlfn.SWITCH(Table1[[#This Row],[Subscription Type]],"Basic",10,"Premium",10,"Business",25,"Enterprise",27)</f>
        <v>10</v>
      </c>
      <c r="O1698" s="9">
        <f>IF(Table1[[#This Row],[Number of Users]]-Table1[[#This Row],[Licenses Bought]]&lt;0, 0, Table1[[#This Row],[Number of Users]]-Table1[[#This Row],[Licenses Bought]])</f>
        <v>2</v>
      </c>
      <c r="P1698" s="8">
        <f>Table1[[#This Row],[Upsell $ Per Non-Paying User]] * Table1[[#This Row],[Non-Paying Users]]</f>
        <v>20</v>
      </c>
      <c r="Q1698">
        <f>IF(Table1[[#This Row],[Sales Month]]=MAX(Table1[Sales Month]),Table1[[#This Row],[Upsell $ Per Non-Paying User]]*Table1[[#This Row],[Non-Paying Users]],0)</f>
        <v>0</v>
      </c>
      <c r="R1698" t="str" cm="1">
        <f t="array" ref="R1698">_xlfn.IFS(Table1[[#This Row],[Current Upsell $]]=0," ",Table1[[#This Row],[Current Upsell $]]&gt;=400,"High",Table1[[#This Row],[Current Upsell $]]&gt;=100,"Medium",Table1[[#This Row],[Current Upsell $]]&lt;100,"Low")</f>
        <v xml:space="preserve"> </v>
      </c>
      <c r="S1698" t="str">
        <f>_xlfn.CONCAT(Table1[[#This Row],[Subscription Type]]," ",Table1[[#This Row],[Upsell Priorities ]], " ",TEXT(Table1[[#This Row],[Current Upsell $]],"$#,#"))</f>
        <v>Basic   $</v>
      </c>
      <c r="T1698">
        <f>COUNTIF(Table1[Sales Month],Table1[[#This Row],[Sales Month]])</f>
        <v>194</v>
      </c>
    </row>
    <row r="1699" spans="1:20" x14ac:dyDescent="0.2">
      <c r="A1699">
        <v>100183</v>
      </c>
      <c r="B1699" t="s">
        <v>3</v>
      </c>
      <c r="D1699" s="1"/>
      <c r="E1699" s="1"/>
      <c r="F1699">
        <v>0</v>
      </c>
      <c r="G1699">
        <v>39</v>
      </c>
      <c r="H1699" s="1">
        <v>44197</v>
      </c>
      <c r="I1699" s="1">
        <v>44378</v>
      </c>
      <c r="J1699">
        <v>6</v>
      </c>
      <c r="K1699">
        <v>0</v>
      </c>
      <c r="L1699" s="1">
        <v>44197</v>
      </c>
      <c r="M1699">
        <v>0</v>
      </c>
      <c r="N1699" s="8" cm="1">
        <f t="array" ref="N1699">_xlfn.SWITCH(Table1[[#This Row],[Subscription Type]],"Basic",10,"Premium",10,"Business",25,"Enterprise",27)</f>
        <v>10</v>
      </c>
      <c r="O1699" s="9">
        <f>IF(Table1[[#This Row],[Number of Users]]-Table1[[#This Row],[Licenses Bought]]&lt;0, 0, Table1[[#This Row],[Number of Users]]-Table1[[#This Row],[Licenses Bought]])</f>
        <v>39</v>
      </c>
      <c r="P1699" s="8">
        <f>Table1[[#This Row],[Upsell $ Per Non-Paying User]] * Table1[[#This Row],[Non-Paying Users]]</f>
        <v>390</v>
      </c>
      <c r="Q1699">
        <f>IF(Table1[[#This Row],[Sales Month]]=MAX(Table1[Sales Month]),Table1[[#This Row],[Upsell $ Per Non-Paying User]]*Table1[[#This Row],[Non-Paying Users]],0)</f>
        <v>0</v>
      </c>
      <c r="R1699" t="str" cm="1">
        <f t="array" ref="R1699">_xlfn.IFS(Table1[[#This Row],[Current Upsell $]]=0," ",Table1[[#This Row],[Current Upsell $]]&gt;=400,"High",Table1[[#This Row],[Current Upsell $]]&gt;=100,"Medium",Table1[[#This Row],[Current Upsell $]]&lt;100,"Low")</f>
        <v xml:space="preserve"> </v>
      </c>
      <c r="S1699" t="str">
        <f>_xlfn.CONCAT(Table1[[#This Row],[Subscription Type]]," ",Table1[[#This Row],[Upsell Priorities ]], " ",TEXT(Table1[[#This Row],[Current Upsell $]],"$#,#"))</f>
        <v>Basic   $</v>
      </c>
      <c r="T1699">
        <f>COUNTIF(Table1[Sales Month],Table1[[#This Row],[Sales Month]])</f>
        <v>158</v>
      </c>
    </row>
    <row r="1700" spans="1:20" x14ac:dyDescent="0.2">
      <c r="A1700">
        <v>100183</v>
      </c>
      <c r="B1700" t="s">
        <v>0</v>
      </c>
      <c r="D1700" s="1"/>
      <c r="E1700" s="1"/>
      <c r="F1700">
        <v>9</v>
      </c>
      <c r="G1700">
        <v>39</v>
      </c>
      <c r="H1700" s="1">
        <v>44197</v>
      </c>
      <c r="I1700" s="1">
        <v>44378</v>
      </c>
      <c r="J1700">
        <v>6</v>
      </c>
      <c r="K1700">
        <v>0</v>
      </c>
      <c r="L1700" s="1">
        <v>44228</v>
      </c>
      <c r="M1700">
        <v>90</v>
      </c>
      <c r="N1700" s="8" cm="1">
        <f t="array" ref="N1700">_xlfn.SWITCH(Table1[[#This Row],[Subscription Type]],"Basic",10,"Premium",10,"Business",25,"Enterprise",27)</f>
        <v>10</v>
      </c>
      <c r="O1700" s="9">
        <f>IF(Table1[[#This Row],[Number of Users]]-Table1[[#This Row],[Licenses Bought]]&lt;0, 0, Table1[[#This Row],[Number of Users]]-Table1[[#This Row],[Licenses Bought]])</f>
        <v>30</v>
      </c>
      <c r="P1700" s="8">
        <f>Table1[[#This Row],[Upsell $ Per Non-Paying User]] * Table1[[#This Row],[Non-Paying Users]]</f>
        <v>300</v>
      </c>
      <c r="Q1700">
        <f>IF(Table1[[#This Row],[Sales Month]]=MAX(Table1[Sales Month]),Table1[[#This Row],[Upsell $ Per Non-Paying User]]*Table1[[#This Row],[Non-Paying Users]],0)</f>
        <v>0</v>
      </c>
      <c r="R1700" t="str" cm="1">
        <f t="array" ref="R1700">_xlfn.IFS(Table1[[#This Row],[Current Upsell $]]=0," ",Table1[[#This Row],[Current Upsell $]]&gt;=400,"High",Table1[[#This Row],[Current Upsell $]]&gt;=100,"Medium",Table1[[#This Row],[Current Upsell $]]&lt;100,"Low")</f>
        <v xml:space="preserve"> </v>
      </c>
      <c r="S1700" t="str">
        <f>_xlfn.CONCAT(Table1[[#This Row],[Subscription Type]]," ",Table1[[#This Row],[Upsell Priorities ]], " ",TEXT(Table1[[#This Row],[Current Upsell $]],"$#,#"))</f>
        <v>Premium   $</v>
      </c>
      <c r="T1700">
        <f>COUNTIF(Table1[Sales Month],Table1[[#This Row],[Sales Month]])</f>
        <v>175</v>
      </c>
    </row>
    <row r="1701" spans="1:20" x14ac:dyDescent="0.2">
      <c r="A1701">
        <v>100183</v>
      </c>
      <c r="B1701" t="s">
        <v>0</v>
      </c>
      <c r="D1701" s="1"/>
      <c r="E1701" s="1"/>
      <c r="F1701">
        <v>19</v>
      </c>
      <c r="G1701">
        <v>39</v>
      </c>
      <c r="H1701" s="1">
        <v>44197</v>
      </c>
      <c r="I1701" s="1">
        <v>44378</v>
      </c>
      <c r="J1701">
        <v>6</v>
      </c>
      <c r="K1701">
        <v>0</v>
      </c>
      <c r="L1701" s="1">
        <v>44256</v>
      </c>
      <c r="M1701">
        <v>190</v>
      </c>
      <c r="N1701" s="8" cm="1">
        <f t="array" ref="N1701">_xlfn.SWITCH(Table1[[#This Row],[Subscription Type]],"Basic",10,"Premium",10,"Business",25,"Enterprise",27)</f>
        <v>10</v>
      </c>
      <c r="O1701" s="9">
        <f>IF(Table1[[#This Row],[Number of Users]]-Table1[[#This Row],[Licenses Bought]]&lt;0, 0, Table1[[#This Row],[Number of Users]]-Table1[[#This Row],[Licenses Bought]])</f>
        <v>20</v>
      </c>
      <c r="P1701" s="8">
        <f>Table1[[#This Row],[Upsell $ Per Non-Paying User]] * Table1[[#This Row],[Non-Paying Users]]</f>
        <v>200</v>
      </c>
      <c r="Q1701">
        <f>IF(Table1[[#This Row],[Sales Month]]=MAX(Table1[Sales Month]),Table1[[#This Row],[Upsell $ Per Non-Paying User]]*Table1[[#This Row],[Non-Paying Users]],0)</f>
        <v>0</v>
      </c>
      <c r="R1701" t="str" cm="1">
        <f t="array" ref="R1701">_xlfn.IFS(Table1[[#This Row],[Current Upsell $]]=0," ",Table1[[#This Row],[Current Upsell $]]&gt;=400,"High",Table1[[#This Row],[Current Upsell $]]&gt;=100,"Medium",Table1[[#This Row],[Current Upsell $]]&lt;100,"Low")</f>
        <v xml:space="preserve"> </v>
      </c>
      <c r="S1701" t="str">
        <f>_xlfn.CONCAT(Table1[[#This Row],[Subscription Type]]," ",Table1[[#This Row],[Upsell Priorities ]], " ",TEXT(Table1[[#This Row],[Current Upsell $]],"$#,#"))</f>
        <v>Premium   $</v>
      </c>
      <c r="T1701">
        <f>COUNTIF(Table1[Sales Month],Table1[[#This Row],[Sales Month]])</f>
        <v>194</v>
      </c>
    </row>
    <row r="1702" spans="1:20" x14ac:dyDescent="0.2">
      <c r="A1702">
        <v>100183</v>
      </c>
      <c r="B1702" t="s">
        <v>0</v>
      </c>
      <c r="D1702" s="1"/>
      <c r="E1702" s="1"/>
      <c r="F1702">
        <v>34</v>
      </c>
      <c r="G1702">
        <v>49</v>
      </c>
      <c r="H1702" s="1">
        <v>44197</v>
      </c>
      <c r="I1702" s="1">
        <v>44378</v>
      </c>
      <c r="J1702">
        <v>6</v>
      </c>
      <c r="K1702">
        <v>0</v>
      </c>
      <c r="L1702" s="1">
        <v>44287</v>
      </c>
      <c r="M1702">
        <v>340</v>
      </c>
      <c r="N1702" s="8" cm="1">
        <f t="array" ref="N1702">_xlfn.SWITCH(Table1[[#This Row],[Subscription Type]],"Basic",10,"Premium",10,"Business",25,"Enterprise",27)</f>
        <v>10</v>
      </c>
      <c r="O1702" s="9">
        <f>IF(Table1[[#This Row],[Number of Users]]-Table1[[#This Row],[Licenses Bought]]&lt;0, 0, Table1[[#This Row],[Number of Users]]-Table1[[#This Row],[Licenses Bought]])</f>
        <v>15</v>
      </c>
      <c r="P1702" s="8">
        <f>Table1[[#This Row],[Upsell $ Per Non-Paying User]] * Table1[[#This Row],[Non-Paying Users]]</f>
        <v>150</v>
      </c>
      <c r="Q1702">
        <f>IF(Table1[[#This Row],[Sales Month]]=MAX(Table1[Sales Month]),Table1[[#This Row],[Upsell $ Per Non-Paying User]]*Table1[[#This Row],[Non-Paying Users]],0)</f>
        <v>0</v>
      </c>
      <c r="R1702" t="str" cm="1">
        <f t="array" ref="R1702">_xlfn.IFS(Table1[[#This Row],[Current Upsell $]]=0," ",Table1[[#This Row],[Current Upsell $]]&gt;=400,"High",Table1[[#This Row],[Current Upsell $]]&gt;=100,"Medium",Table1[[#This Row],[Current Upsell $]]&lt;100,"Low")</f>
        <v xml:space="preserve"> </v>
      </c>
      <c r="S1702" t="str">
        <f>_xlfn.CONCAT(Table1[[#This Row],[Subscription Type]]," ",Table1[[#This Row],[Upsell Priorities ]], " ",TEXT(Table1[[#This Row],[Current Upsell $]],"$#,#"))</f>
        <v>Premium   $</v>
      </c>
      <c r="T1702">
        <f>COUNTIF(Table1[Sales Month],Table1[[#This Row],[Sales Month]])</f>
        <v>208</v>
      </c>
    </row>
    <row r="1703" spans="1:20" x14ac:dyDescent="0.2">
      <c r="A1703">
        <v>100183</v>
      </c>
      <c r="B1703" t="s">
        <v>0</v>
      </c>
      <c r="D1703" s="1"/>
      <c r="E1703" s="1"/>
      <c r="F1703">
        <v>34</v>
      </c>
      <c r="G1703">
        <v>43</v>
      </c>
      <c r="H1703" s="1">
        <v>44197</v>
      </c>
      <c r="I1703" s="1">
        <v>44378</v>
      </c>
      <c r="J1703">
        <v>6</v>
      </c>
      <c r="K1703">
        <v>0</v>
      </c>
      <c r="L1703" s="1">
        <v>44317</v>
      </c>
      <c r="M1703">
        <v>340</v>
      </c>
      <c r="N1703" s="8" cm="1">
        <f t="array" ref="N1703">_xlfn.SWITCH(Table1[[#This Row],[Subscription Type]],"Basic",10,"Premium",10,"Business",25,"Enterprise",27)</f>
        <v>10</v>
      </c>
      <c r="O1703" s="9">
        <f>IF(Table1[[#This Row],[Number of Users]]-Table1[[#This Row],[Licenses Bought]]&lt;0, 0, Table1[[#This Row],[Number of Users]]-Table1[[#This Row],[Licenses Bought]])</f>
        <v>9</v>
      </c>
      <c r="P1703" s="8">
        <f>Table1[[#This Row],[Upsell $ Per Non-Paying User]] * Table1[[#This Row],[Non-Paying Users]]</f>
        <v>90</v>
      </c>
      <c r="Q1703">
        <f>IF(Table1[[#This Row],[Sales Month]]=MAX(Table1[Sales Month]),Table1[[#This Row],[Upsell $ Per Non-Paying User]]*Table1[[#This Row],[Non-Paying Users]],0)</f>
        <v>0</v>
      </c>
      <c r="R1703" t="str" cm="1">
        <f t="array" ref="R1703">_xlfn.IFS(Table1[[#This Row],[Current Upsell $]]=0," ",Table1[[#This Row],[Current Upsell $]]&gt;=400,"High",Table1[[#This Row],[Current Upsell $]]&gt;=100,"Medium",Table1[[#This Row],[Current Upsell $]]&lt;100,"Low")</f>
        <v xml:space="preserve"> </v>
      </c>
      <c r="S1703" t="str">
        <f>_xlfn.CONCAT(Table1[[#This Row],[Subscription Type]]," ",Table1[[#This Row],[Upsell Priorities ]], " ",TEXT(Table1[[#This Row],[Current Upsell $]],"$#,#"))</f>
        <v>Premium   $</v>
      </c>
      <c r="T1703">
        <f>COUNTIF(Table1[Sales Month],Table1[[#This Row],[Sales Month]])</f>
        <v>249</v>
      </c>
    </row>
    <row r="1704" spans="1:20" x14ac:dyDescent="0.2">
      <c r="A1704">
        <v>100183</v>
      </c>
      <c r="B1704" t="s">
        <v>0</v>
      </c>
      <c r="D1704" s="1"/>
      <c r="E1704" s="1"/>
      <c r="F1704">
        <v>34</v>
      </c>
      <c r="G1704">
        <v>35</v>
      </c>
      <c r="H1704" s="1">
        <v>44197</v>
      </c>
      <c r="I1704" s="1">
        <v>44378</v>
      </c>
      <c r="J1704">
        <v>6</v>
      </c>
      <c r="K1704">
        <v>0</v>
      </c>
      <c r="L1704" s="1">
        <v>44348</v>
      </c>
      <c r="M1704">
        <v>340</v>
      </c>
      <c r="N1704" s="8" cm="1">
        <f t="array" ref="N1704">_xlfn.SWITCH(Table1[[#This Row],[Subscription Type]],"Basic",10,"Premium",10,"Business",25,"Enterprise",27)</f>
        <v>10</v>
      </c>
      <c r="O1704" s="9">
        <f>IF(Table1[[#This Row],[Number of Users]]-Table1[[#This Row],[Licenses Bought]]&lt;0, 0, Table1[[#This Row],[Number of Users]]-Table1[[#This Row],[Licenses Bought]])</f>
        <v>1</v>
      </c>
      <c r="P1704" s="8">
        <f>Table1[[#This Row],[Upsell $ Per Non-Paying User]] * Table1[[#This Row],[Non-Paying Users]]</f>
        <v>10</v>
      </c>
      <c r="Q1704">
        <f>IF(Table1[[#This Row],[Sales Month]]=MAX(Table1[Sales Month]),Table1[[#This Row],[Upsell $ Per Non-Paying User]]*Table1[[#This Row],[Non-Paying Users]],0)</f>
        <v>10</v>
      </c>
      <c r="R1704" t="str" cm="1">
        <f t="array" ref="R1704">_xlfn.IFS(Table1[[#This Row],[Current Upsell $]]=0," ",Table1[[#This Row],[Current Upsell $]]&gt;=400,"High",Table1[[#This Row],[Current Upsell $]]&gt;=100,"Medium",Table1[[#This Row],[Current Upsell $]]&lt;100,"Low")</f>
        <v>Low</v>
      </c>
      <c r="S1704" t="str">
        <f>_xlfn.CONCAT(Table1[[#This Row],[Subscription Type]]," ",Table1[[#This Row],[Upsell Priorities ]], " ",TEXT(Table1[[#This Row],[Current Upsell $]],"$#,#"))</f>
        <v>Premium Low $10</v>
      </c>
      <c r="T1704">
        <f>COUNTIF(Table1[Sales Month],Table1[[#This Row],[Sales Month]])</f>
        <v>307</v>
      </c>
    </row>
    <row r="1705" spans="1:20" x14ac:dyDescent="0.2">
      <c r="A1705">
        <v>100184</v>
      </c>
      <c r="B1705" t="s">
        <v>3</v>
      </c>
      <c r="D1705" s="1"/>
      <c r="E1705" s="1"/>
      <c r="F1705">
        <v>0</v>
      </c>
      <c r="G1705">
        <v>32</v>
      </c>
      <c r="H1705" s="1">
        <v>44197</v>
      </c>
      <c r="I1705" s="1">
        <v>44378</v>
      </c>
      <c r="J1705">
        <v>6</v>
      </c>
      <c r="K1705">
        <v>0</v>
      </c>
      <c r="L1705" s="1">
        <v>44197</v>
      </c>
      <c r="M1705">
        <v>0</v>
      </c>
      <c r="N1705" s="8" cm="1">
        <f t="array" ref="N1705">_xlfn.SWITCH(Table1[[#This Row],[Subscription Type]],"Basic",10,"Premium",10,"Business",25,"Enterprise",27)</f>
        <v>10</v>
      </c>
      <c r="O1705" s="9">
        <f>IF(Table1[[#This Row],[Number of Users]]-Table1[[#This Row],[Licenses Bought]]&lt;0, 0, Table1[[#This Row],[Number of Users]]-Table1[[#This Row],[Licenses Bought]])</f>
        <v>32</v>
      </c>
      <c r="P1705" s="8">
        <f>Table1[[#This Row],[Upsell $ Per Non-Paying User]] * Table1[[#This Row],[Non-Paying Users]]</f>
        <v>320</v>
      </c>
      <c r="Q1705">
        <f>IF(Table1[[#This Row],[Sales Month]]=MAX(Table1[Sales Month]),Table1[[#This Row],[Upsell $ Per Non-Paying User]]*Table1[[#This Row],[Non-Paying Users]],0)</f>
        <v>0</v>
      </c>
      <c r="R1705" t="str" cm="1">
        <f t="array" ref="R1705">_xlfn.IFS(Table1[[#This Row],[Current Upsell $]]=0," ",Table1[[#This Row],[Current Upsell $]]&gt;=400,"High",Table1[[#This Row],[Current Upsell $]]&gt;=100,"Medium",Table1[[#This Row],[Current Upsell $]]&lt;100,"Low")</f>
        <v xml:space="preserve"> </v>
      </c>
      <c r="S1705" t="str">
        <f>_xlfn.CONCAT(Table1[[#This Row],[Subscription Type]]," ",Table1[[#This Row],[Upsell Priorities ]], " ",TEXT(Table1[[#This Row],[Current Upsell $]],"$#,#"))</f>
        <v>Basic   $</v>
      </c>
      <c r="T1705">
        <f>COUNTIF(Table1[Sales Month],Table1[[#This Row],[Sales Month]])</f>
        <v>158</v>
      </c>
    </row>
    <row r="1706" spans="1:20" x14ac:dyDescent="0.2">
      <c r="A1706">
        <v>100184</v>
      </c>
      <c r="B1706" t="s">
        <v>0</v>
      </c>
      <c r="D1706" s="1"/>
      <c r="E1706" s="1"/>
      <c r="F1706">
        <v>10</v>
      </c>
      <c r="G1706">
        <v>29</v>
      </c>
      <c r="H1706" s="1">
        <v>44197</v>
      </c>
      <c r="I1706" s="1">
        <v>44378</v>
      </c>
      <c r="J1706">
        <v>6</v>
      </c>
      <c r="K1706">
        <v>0</v>
      </c>
      <c r="L1706" s="1">
        <v>44228</v>
      </c>
      <c r="M1706">
        <v>100</v>
      </c>
      <c r="N1706" s="8" cm="1">
        <f t="array" ref="N1706">_xlfn.SWITCH(Table1[[#This Row],[Subscription Type]],"Basic",10,"Premium",10,"Business",25,"Enterprise",27)</f>
        <v>10</v>
      </c>
      <c r="O1706" s="9">
        <f>IF(Table1[[#This Row],[Number of Users]]-Table1[[#This Row],[Licenses Bought]]&lt;0, 0, Table1[[#This Row],[Number of Users]]-Table1[[#This Row],[Licenses Bought]])</f>
        <v>19</v>
      </c>
      <c r="P1706" s="8">
        <f>Table1[[#This Row],[Upsell $ Per Non-Paying User]] * Table1[[#This Row],[Non-Paying Users]]</f>
        <v>190</v>
      </c>
      <c r="Q1706">
        <f>IF(Table1[[#This Row],[Sales Month]]=MAX(Table1[Sales Month]),Table1[[#This Row],[Upsell $ Per Non-Paying User]]*Table1[[#This Row],[Non-Paying Users]],0)</f>
        <v>0</v>
      </c>
      <c r="R1706" t="str" cm="1">
        <f t="array" ref="R1706">_xlfn.IFS(Table1[[#This Row],[Current Upsell $]]=0," ",Table1[[#This Row],[Current Upsell $]]&gt;=400,"High",Table1[[#This Row],[Current Upsell $]]&gt;=100,"Medium",Table1[[#This Row],[Current Upsell $]]&lt;100,"Low")</f>
        <v xml:space="preserve"> </v>
      </c>
      <c r="S1706" t="str">
        <f>_xlfn.CONCAT(Table1[[#This Row],[Subscription Type]]," ",Table1[[#This Row],[Upsell Priorities ]], " ",TEXT(Table1[[#This Row],[Current Upsell $]],"$#,#"))</f>
        <v>Premium   $</v>
      </c>
      <c r="T1706">
        <f>COUNTIF(Table1[Sales Month],Table1[[#This Row],[Sales Month]])</f>
        <v>175</v>
      </c>
    </row>
    <row r="1707" spans="1:20" x14ac:dyDescent="0.2">
      <c r="A1707">
        <v>100184</v>
      </c>
      <c r="B1707" t="s">
        <v>0</v>
      </c>
      <c r="D1707" s="1"/>
      <c r="E1707" s="1"/>
      <c r="F1707">
        <v>16</v>
      </c>
      <c r="G1707">
        <v>30</v>
      </c>
      <c r="H1707" s="1">
        <v>44197</v>
      </c>
      <c r="I1707" s="1">
        <v>44378</v>
      </c>
      <c r="J1707">
        <v>6</v>
      </c>
      <c r="K1707">
        <v>0</v>
      </c>
      <c r="L1707" s="1">
        <v>44256</v>
      </c>
      <c r="M1707">
        <v>160</v>
      </c>
      <c r="N1707" s="8" cm="1">
        <f t="array" ref="N1707">_xlfn.SWITCH(Table1[[#This Row],[Subscription Type]],"Basic",10,"Premium",10,"Business",25,"Enterprise",27)</f>
        <v>10</v>
      </c>
      <c r="O1707" s="9">
        <f>IF(Table1[[#This Row],[Number of Users]]-Table1[[#This Row],[Licenses Bought]]&lt;0, 0, Table1[[#This Row],[Number of Users]]-Table1[[#This Row],[Licenses Bought]])</f>
        <v>14</v>
      </c>
      <c r="P1707" s="8">
        <f>Table1[[#This Row],[Upsell $ Per Non-Paying User]] * Table1[[#This Row],[Non-Paying Users]]</f>
        <v>140</v>
      </c>
      <c r="Q1707">
        <f>IF(Table1[[#This Row],[Sales Month]]=MAX(Table1[Sales Month]),Table1[[#This Row],[Upsell $ Per Non-Paying User]]*Table1[[#This Row],[Non-Paying Users]],0)</f>
        <v>0</v>
      </c>
      <c r="R1707" t="str" cm="1">
        <f t="array" ref="R1707">_xlfn.IFS(Table1[[#This Row],[Current Upsell $]]=0," ",Table1[[#This Row],[Current Upsell $]]&gt;=400,"High",Table1[[#This Row],[Current Upsell $]]&gt;=100,"Medium",Table1[[#This Row],[Current Upsell $]]&lt;100,"Low")</f>
        <v xml:space="preserve"> </v>
      </c>
      <c r="S1707" t="str">
        <f>_xlfn.CONCAT(Table1[[#This Row],[Subscription Type]]," ",Table1[[#This Row],[Upsell Priorities ]], " ",TEXT(Table1[[#This Row],[Current Upsell $]],"$#,#"))</f>
        <v>Premium   $</v>
      </c>
      <c r="T1707">
        <f>COUNTIF(Table1[Sales Month],Table1[[#This Row],[Sales Month]])</f>
        <v>194</v>
      </c>
    </row>
    <row r="1708" spans="1:20" x14ac:dyDescent="0.2">
      <c r="A1708">
        <v>100184</v>
      </c>
      <c r="B1708" t="s">
        <v>0</v>
      </c>
      <c r="D1708" s="1"/>
      <c r="E1708" s="1"/>
      <c r="F1708">
        <v>27</v>
      </c>
      <c r="G1708">
        <v>33</v>
      </c>
      <c r="H1708" s="1">
        <v>44197</v>
      </c>
      <c r="I1708" s="1">
        <v>44378</v>
      </c>
      <c r="J1708">
        <v>6</v>
      </c>
      <c r="K1708">
        <v>0</v>
      </c>
      <c r="L1708" s="1">
        <v>44287</v>
      </c>
      <c r="M1708">
        <v>270</v>
      </c>
      <c r="N1708" s="8" cm="1">
        <f t="array" ref="N1708">_xlfn.SWITCH(Table1[[#This Row],[Subscription Type]],"Basic",10,"Premium",10,"Business",25,"Enterprise",27)</f>
        <v>10</v>
      </c>
      <c r="O1708" s="9">
        <f>IF(Table1[[#This Row],[Number of Users]]-Table1[[#This Row],[Licenses Bought]]&lt;0, 0, Table1[[#This Row],[Number of Users]]-Table1[[#This Row],[Licenses Bought]])</f>
        <v>6</v>
      </c>
      <c r="P1708" s="8">
        <f>Table1[[#This Row],[Upsell $ Per Non-Paying User]] * Table1[[#This Row],[Non-Paying Users]]</f>
        <v>60</v>
      </c>
      <c r="Q1708">
        <f>IF(Table1[[#This Row],[Sales Month]]=MAX(Table1[Sales Month]),Table1[[#This Row],[Upsell $ Per Non-Paying User]]*Table1[[#This Row],[Non-Paying Users]],0)</f>
        <v>0</v>
      </c>
      <c r="R1708" t="str" cm="1">
        <f t="array" ref="R1708">_xlfn.IFS(Table1[[#This Row],[Current Upsell $]]=0," ",Table1[[#This Row],[Current Upsell $]]&gt;=400,"High",Table1[[#This Row],[Current Upsell $]]&gt;=100,"Medium",Table1[[#This Row],[Current Upsell $]]&lt;100,"Low")</f>
        <v xml:space="preserve"> </v>
      </c>
      <c r="S1708" t="str">
        <f>_xlfn.CONCAT(Table1[[#This Row],[Subscription Type]]," ",Table1[[#This Row],[Upsell Priorities ]], " ",TEXT(Table1[[#This Row],[Current Upsell $]],"$#,#"))</f>
        <v>Premium   $</v>
      </c>
      <c r="T1708">
        <f>COUNTIF(Table1[Sales Month],Table1[[#This Row],[Sales Month]])</f>
        <v>208</v>
      </c>
    </row>
    <row r="1709" spans="1:20" x14ac:dyDescent="0.2">
      <c r="A1709">
        <v>100184</v>
      </c>
      <c r="B1709" t="s">
        <v>0</v>
      </c>
      <c r="D1709" s="1"/>
      <c r="E1709" s="1"/>
      <c r="F1709">
        <v>27</v>
      </c>
      <c r="G1709">
        <v>27</v>
      </c>
      <c r="H1709" s="1">
        <v>44197</v>
      </c>
      <c r="I1709" s="1">
        <v>44378</v>
      </c>
      <c r="J1709">
        <v>6</v>
      </c>
      <c r="K1709">
        <v>0</v>
      </c>
      <c r="L1709" s="1">
        <v>44317</v>
      </c>
      <c r="M1709">
        <v>270</v>
      </c>
      <c r="N1709" s="8" cm="1">
        <f t="array" ref="N1709">_xlfn.SWITCH(Table1[[#This Row],[Subscription Type]],"Basic",10,"Premium",10,"Business",25,"Enterprise",27)</f>
        <v>10</v>
      </c>
      <c r="O1709" s="9">
        <f>IF(Table1[[#This Row],[Number of Users]]-Table1[[#This Row],[Licenses Bought]]&lt;0, 0, Table1[[#This Row],[Number of Users]]-Table1[[#This Row],[Licenses Bought]])</f>
        <v>0</v>
      </c>
      <c r="P1709" s="8">
        <f>Table1[[#This Row],[Upsell $ Per Non-Paying User]] * Table1[[#This Row],[Non-Paying Users]]</f>
        <v>0</v>
      </c>
      <c r="Q1709">
        <f>IF(Table1[[#This Row],[Sales Month]]=MAX(Table1[Sales Month]),Table1[[#This Row],[Upsell $ Per Non-Paying User]]*Table1[[#This Row],[Non-Paying Users]],0)</f>
        <v>0</v>
      </c>
      <c r="R1709" t="str" cm="1">
        <f t="array" ref="R1709">_xlfn.IFS(Table1[[#This Row],[Current Upsell $]]=0," ",Table1[[#This Row],[Current Upsell $]]&gt;=400,"High",Table1[[#This Row],[Current Upsell $]]&gt;=100,"Medium",Table1[[#This Row],[Current Upsell $]]&lt;100,"Low")</f>
        <v xml:space="preserve"> </v>
      </c>
      <c r="S1709" t="str">
        <f>_xlfn.CONCAT(Table1[[#This Row],[Subscription Type]]," ",Table1[[#This Row],[Upsell Priorities ]], " ",TEXT(Table1[[#This Row],[Current Upsell $]],"$#,#"))</f>
        <v>Premium   $</v>
      </c>
      <c r="T1709">
        <f>COUNTIF(Table1[Sales Month],Table1[[#This Row],[Sales Month]])</f>
        <v>249</v>
      </c>
    </row>
    <row r="1710" spans="1:20" x14ac:dyDescent="0.2">
      <c r="A1710">
        <v>100184</v>
      </c>
      <c r="B1710" t="s">
        <v>0</v>
      </c>
      <c r="D1710" s="1"/>
      <c r="E1710" s="1"/>
      <c r="F1710">
        <v>27</v>
      </c>
      <c r="G1710">
        <v>40</v>
      </c>
      <c r="H1710" s="1">
        <v>44197</v>
      </c>
      <c r="I1710" s="1">
        <v>44378</v>
      </c>
      <c r="J1710">
        <v>6</v>
      </c>
      <c r="K1710">
        <v>0</v>
      </c>
      <c r="L1710" s="1">
        <v>44348</v>
      </c>
      <c r="M1710">
        <v>270</v>
      </c>
      <c r="N1710" s="8" cm="1">
        <f t="array" ref="N1710">_xlfn.SWITCH(Table1[[#This Row],[Subscription Type]],"Basic",10,"Premium",10,"Business",25,"Enterprise",27)</f>
        <v>10</v>
      </c>
      <c r="O1710" s="9">
        <f>IF(Table1[[#This Row],[Number of Users]]-Table1[[#This Row],[Licenses Bought]]&lt;0, 0, Table1[[#This Row],[Number of Users]]-Table1[[#This Row],[Licenses Bought]])</f>
        <v>13</v>
      </c>
      <c r="P1710" s="8">
        <f>Table1[[#This Row],[Upsell $ Per Non-Paying User]] * Table1[[#This Row],[Non-Paying Users]]</f>
        <v>130</v>
      </c>
      <c r="Q1710">
        <f>IF(Table1[[#This Row],[Sales Month]]=MAX(Table1[Sales Month]),Table1[[#This Row],[Upsell $ Per Non-Paying User]]*Table1[[#This Row],[Non-Paying Users]],0)</f>
        <v>130</v>
      </c>
      <c r="R1710" t="str" cm="1">
        <f t="array" ref="R1710">_xlfn.IFS(Table1[[#This Row],[Current Upsell $]]=0," ",Table1[[#This Row],[Current Upsell $]]&gt;=400,"High",Table1[[#This Row],[Current Upsell $]]&gt;=100,"Medium",Table1[[#This Row],[Current Upsell $]]&lt;100,"Low")</f>
        <v>Medium</v>
      </c>
      <c r="S1710" t="str">
        <f>_xlfn.CONCAT(Table1[[#This Row],[Subscription Type]]," ",Table1[[#This Row],[Upsell Priorities ]], " ",TEXT(Table1[[#This Row],[Current Upsell $]],"$#,#"))</f>
        <v>Premium Medium $130</v>
      </c>
      <c r="T1710">
        <f>COUNTIF(Table1[Sales Month],Table1[[#This Row],[Sales Month]])</f>
        <v>307</v>
      </c>
    </row>
    <row r="1711" spans="1:20" x14ac:dyDescent="0.2">
      <c r="A1711">
        <v>100185</v>
      </c>
      <c r="B1711" t="s">
        <v>3</v>
      </c>
      <c r="F1711">
        <v>0</v>
      </c>
      <c r="G1711">
        <v>14</v>
      </c>
      <c r="H1711" s="1">
        <v>44197</v>
      </c>
      <c r="I1711" s="1">
        <v>44348</v>
      </c>
      <c r="J1711">
        <v>5</v>
      </c>
      <c r="K1711">
        <v>0</v>
      </c>
      <c r="L1711" s="1">
        <v>44197</v>
      </c>
      <c r="M1711">
        <v>0</v>
      </c>
      <c r="N1711" s="8" cm="1">
        <f t="array" ref="N1711">_xlfn.SWITCH(Table1[[#This Row],[Subscription Type]],"Basic",10,"Premium",10,"Business",25,"Enterprise",27)</f>
        <v>10</v>
      </c>
      <c r="O1711" s="9">
        <f>IF(Table1[[#This Row],[Number of Users]]-Table1[[#This Row],[Licenses Bought]]&lt;0, 0, Table1[[#This Row],[Number of Users]]-Table1[[#This Row],[Licenses Bought]])</f>
        <v>14</v>
      </c>
      <c r="P1711" s="8">
        <f>Table1[[#This Row],[Upsell $ Per Non-Paying User]] * Table1[[#This Row],[Non-Paying Users]]</f>
        <v>140</v>
      </c>
      <c r="Q1711">
        <f>IF(Table1[[#This Row],[Sales Month]]=MAX(Table1[Sales Month]),Table1[[#This Row],[Upsell $ Per Non-Paying User]]*Table1[[#This Row],[Non-Paying Users]],0)</f>
        <v>0</v>
      </c>
      <c r="R1711" t="str" cm="1">
        <f t="array" ref="R1711">_xlfn.IFS(Table1[[#This Row],[Current Upsell $]]=0," ",Table1[[#This Row],[Current Upsell $]]&gt;=400,"High",Table1[[#This Row],[Current Upsell $]]&gt;=100,"Medium",Table1[[#This Row],[Current Upsell $]]&lt;100,"Low")</f>
        <v xml:space="preserve"> </v>
      </c>
      <c r="S1711" t="str">
        <f>_xlfn.CONCAT(Table1[[#This Row],[Subscription Type]]," ",Table1[[#This Row],[Upsell Priorities ]], " ",TEXT(Table1[[#This Row],[Current Upsell $]],"$#,#"))</f>
        <v>Basic   $</v>
      </c>
      <c r="T1711">
        <f>COUNTIF(Table1[Sales Month],Table1[[#This Row],[Sales Month]])</f>
        <v>158</v>
      </c>
    </row>
    <row r="1712" spans="1:20" x14ac:dyDescent="0.2">
      <c r="A1712">
        <v>100185</v>
      </c>
      <c r="B1712" t="s">
        <v>3</v>
      </c>
      <c r="F1712">
        <v>0</v>
      </c>
      <c r="G1712">
        <v>15</v>
      </c>
      <c r="H1712" s="1">
        <v>44197</v>
      </c>
      <c r="I1712" s="1">
        <v>44348</v>
      </c>
      <c r="J1712">
        <v>5</v>
      </c>
      <c r="K1712">
        <v>0</v>
      </c>
      <c r="L1712" s="1">
        <v>44228</v>
      </c>
      <c r="M1712">
        <v>0</v>
      </c>
      <c r="N1712" s="8" cm="1">
        <f t="array" ref="N1712">_xlfn.SWITCH(Table1[[#This Row],[Subscription Type]],"Basic",10,"Premium",10,"Business",25,"Enterprise",27)</f>
        <v>10</v>
      </c>
      <c r="O1712" s="9">
        <f>IF(Table1[[#This Row],[Number of Users]]-Table1[[#This Row],[Licenses Bought]]&lt;0, 0, Table1[[#This Row],[Number of Users]]-Table1[[#This Row],[Licenses Bought]])</f>
        <v>15</v>
      </c>
      <c r="P1712" s="8">
        <f>Table1[[#This Row],[Upsell $ Per Non-Paying User]] * Table1[[#This Row],[Non-Paying Users]]</f>
        <v>150</v>
      </c>
      <c r="Q1712">
        <f>IF(Table1[[#This Row],[Sales Month]]=MAX(Table1[Sales Month]),Table1[[#This Row],[Upsell $ Per Non-Paying User]]*Table1[[#This Row],[Non-Paying Users]],0)</f>
        <v>0</v>
      </c>
      <c r="R1712" t="str" cm="1">
        <f t="array" ref="R1712">_xlfn.IFS(Table1[[#This Row],[Current Upsell $]]=0," ",Table1[[#This Row],[Current Upsell $]]&gt;=400,"High",Table1[[#This Row],[Current Upsell $]]&gt;=100,"Medium",Table1[[#This Row],[Current Upsell $]]&lt;100,"Low")</f>
        <v xml:space="preserve"> </v>
      </c>
      <c r="S1712" t="str">
        <f>_xlfn.CONCAT(Table1[[#This Row],[Subscription Type]]," ",Table1[[#This Row],[Upsell Priorities ]], " ",TEXT(Table1[[#This Row],[Current Upsell $]],"$#,#"))</f>
        <v>Basic   $</v>
      </c>
      <c r="T1712">
        <f>COUNTIF(Table1[Sales Month],Table1[[#This Row],[Sales Month]])</f>
        <v>175</v>
      </c>
    </row>
    <row r="1713" spans="1:20" x14ac:dyDescent="0.2">
      <c r="A1713">
        <v>100185</v>
      </c>
      <c r="B1713" t="s">
        <v>3</v>
      </c>
      <c r="F1713">
        <v>0</v>
      </c>
      <c r="G1713">
        <v>13</v>
      </c>
      <c r="H1713" s="1">
        <v>44197</v>
      </c>
      <c r="I1713" s="1">
        <v>44348</v>
      </c>
      <c r="J1713">
        <v>5</v>
      </c>
      <c r="K1713">
        <v>0</v>
      </c>
      <c r="L1713" s="1">
        <v>44256</v>
      </c>
      <c r="M1713">
        <v>0</v>
      </c>
      <c r="N1713" s="8" cm="1">
        <f t="array" ref="N1713">_xlfn.SWITCH(Table1[[#This Row],[Subscription Type]],"Basic",10,"Premium",10,"Business",25,"Enterprise",27)</f>
        <v>10</v>
      </c>
      <c r="O1713" s="9">
        <f>IF(Table1[[#This Row],[Number of Users]]-Table1[[#This Row],[Licenses Bought]]&lt;0, 0, Table1[[#This Row],[Number of Users]]-Table1[[#This Row],[Licenses Bought]])</f>
        <v>13</v>
      </c>
      <c r="P1713" s="8">
        <f>Table1[[#This Row],[Upsell $ Per Non-Paying User]] * Table1[[#This Row],[Non-Paying Users]]</f>
        <v>130</v>
      </c>
      <c r="Q1713">
        <f>IF(Table1[[#This Row],[Sales Month]]=MAX(Table1[Sales Month]),Table1[[#This Row],[Upsell $ Per Non-Paying User]]*Table1[[#This Row],[Non-Paying Users]],0)</f>
        <v>0</v>
      </c>
      <c r="R1713" t="str" cm="1">
        <f t="array" ref="R1713">_xlfn.IFS(Table1[[#This Row],[Current Upsell $]]=0," ",Table1[[#This Row],[Current Upsell $]]&gt;=400,"High",Table1[[#This Row],[Current Upsell $]]&gt;=100,"Medium",Table1[[#This Row],[Current Upsell $]]&lt;100,"Low")</f>
        <v xml:space="preserve"> </v>
      </c>
      <c r="S1713" t="str">
        <f>_xlfn.CONCAT(Table1[[#This Row],[Subscription Type]]," ",Table1[[#This Row],[Upsell Priorities ]], " ",TEXT(Table1[[#This Row],[Current Upsell $]],"$#,#"))</f>
        <v>Basic   $</v>
      </c>
      <c r="T1713">
        <f>COUNTIF(Table1[Sales Month],Table1[[#This Row],[Sales Month]])</f>
        <v>194</v>
      </c>
    </row>
    <row r="1714" spans="1:20" x14ac:dyDescent="0.2">
      <c r="A1714">
        <v>100185</v>
      </c>
      <c r="B1714" t="s">
        <v>3</v>
      </c>
      <c r="F1714">
        <v>0</v>
      </c>
      <c r="G1714">
        <v>11</v>
      </c>
      <c r="H1714" s="1">
        <v>44197</v>
      </c>
      <c r="I1714" s="1">
        <v>44348</v>
      </c>
      <c r="J1714">
        <v>5</v>
      </c>
      <c r="K1714">
        <v>0</v>
      </c>
      <c r="L1714" s="1">
        <v>44287</v>
      </c>
      <c r="M1714">
        <v>0</v>
      </c>
      <c r="N1714" s="8" cm="1">
        <f t="array" ref="N1714">_xlfn.SWITCH(Table1[[#This Row],[Subscription Type]],"Basic",10,"Premium",10,"Business",25,"Enterprise",27)</f>
        <v>10</v>
      </c>
      <c r="O1714" s="9">
        <f>IF(Table1[[#This Row],[Number of Users]]-Table1[[#This Row],[Licenses Bought]]&lt;0, 0, Table1[[#This Row],[Number of Users]]-Table1[[#This Row],[Licenses Bought]])</f>
        <v>11</v>
      </c>
      <c r="P1714" s="8">
        <f>Table1[[#This Row],[Upsell $ Per Non-Paying User]] * Table1[[#This Row],[Non-Paying Users]]</f>
        <v>110</v>
      </c>
      <c r="Q1714">
        <f>IF(Table1[[#This Row],[Sales Month]]=MAX(Table1[Sales Month]),Table1[[#This Row],[Upsell $ Per Non-Paying User]]*Table1[[#This Row],[Non-Paying Users]],0)</f>
        <v>0</v>
      </c>
      <c r="R1714" t="str" cm="1">
        <f t="array" ref="R1714">_xlfn.IFS(Table1[[#This Row],[Current Upsell $]]=0," ",Table1[[#This Row],[Current Upsell $]]&gt;=400,"High",Table1[[#This Row],[Current Upsell $]]&gt;=100,"Medium",Table1[[#This Row],[Current Upsell $]]&lt;100,"Low")</f>
        <v xml:space="preserve"> </v>
      </c>
      <c r="S1714" t="str">
        <f>_xlfn.CONCAT(Table1[[#This Row],[Subscription Type]]," ",Table1[[#This Row],[Upsell Priorities ]], " ",TEXT(Table1[[#This Row],[Current Upsell $]],"$#,#"))</f>
        <v>Basic   $</v>
      </c>
      <c r="T1714">
        <f>COUNTIF(Table1[Sales Month],Table1[[#This Row],[Sales Month]])</f>
        <v>208</v>
      </c>
    </row>
    <row r="1715" spans="1:20" x14ac:dyDescent="0.2">
      <c r="A1715">
        <v>100185</v>
      </c>
      <c r="B1715" t="s">
        <v>3</v>
      </c>
      <c r="F1715">
        <v>0</v>
      </c>
      <c r="G1715">
        <v>13</v>
      </c>
      <c r="H1715" s="1">
        <v>44197</v>
      </c>
      <c r="I1715" s="1">
        <v>44348</v>
      </c>
      <c r="J1715">
        <v>5</v>
      </c>
      <c r="K1715">
        <v>0</v>
      </c>
      <c r="L1715" s="1">
        <v>44317</v>
      </c>
      <c r="M1715">
        <v>0</v>
      </c>
      <c r="N1715" s="8" cm="1">
        <f t="array" ref="N1715">_xlfn.SWITCH(Table1[[#This Row],[Subscription Type]],"Basic",10,"Premium",10,"Business",25,"Enterprise",27)</f>
        <v>10</v>
      </c>
      <c r="O1715" s="9">
        <f>IF(Table1[[#This Row],[Number of Users]]-Table1[[#This Row],[Licenses Bought]]&lt;0, 0, Table1[[#This Row],[Number of Users]]-Table1[[#This Row],[Licenses Bought]])</f>
        <v>13</v>
      </c>
      <c r="P1715" s="8">
        <f>Table1[[#This Row],[Upsell $ Per Non-Paying User]] * Table1[[#This Row],[Non-Paying Users]]</f>
        <v>130</v>
      </c>
      <c r="Q1715">
        <f>IF(Table1[[#This Row],[Sales Month]]=MAX(Table1[Sales Month]),Table1[[#This Row],[Upsell $ Per Non-Paying User]]*Table1[[#This Row],[Non-Paying Users]],0)</f>
        <v>0</v>
      </c>
      <c r="R1715" t="str" cm="1">
        <f t="array" ref="R1715">_xlfn.IFS(Table1[[#This Row],[Current Upsell $]]=0," ",Table1[[#This Row],[Current Upsell $]]&gt;=400,"High",Table1[[#This Row],[Current Upsell $]]&gt;=100,"Medium",Table1[[#This Row],[Current Upsell $]]&lt;100,"Low")</f>
        <v xml:space="preserve"> </v>
      </c>
      <c r="S1715" t="str">
        <f>_xlfn.CONCAT(Table1[[#This Row],[Subscription Type]]," ",Table1[[#This Row],[Upsell Priorities ]], " ",TEXT(Table1[[#This Row],[Current Upsell $]],"$#,#"))</f>
        <v>Basic   $</v>
      </c>
      <c r="T1715">
        <f>COUNTIF(Table1[Sales Month],Table1[[#This Row],[Sales Month]])</f>
        <v>249</v>
      </c>
    </row>
    <row r="1716" spans="1:20" x14ac:dyDescent="0.2">
      <c r="A1716">
        <v>100185</v>
      </c>
      <c r="B1716" t="s">
        <v>3</v>
      </c>
      <c r="F1716">
        <v>0</v>
      </c>
      <c r="G1716">
        <v>16</v>
      </c>
      <c r="H1716" s="1">
        <v>44197</v>
      </c>
      <c r="I1716" s="1">
        <v>44348</v>
      </c>
      <c r="J1716">
        <v>5</v>
      </c>
      <c r="K1716">
        <v>0</v>
      </c>
      <c r="L1716" s="1">
        <v>44348</v>
      </c>
      <c r="M1716">
        <v>0</v>
      </c>
      <c r="N1716" s="8" cm="1">
        <f t="array" ref="N1716">_xlfn.SWITCH(Table1[[#This Row],[Subscription Type]],"Basic",10,"Premium",10,"Business",25,"Enterprise",27)</f>
        <v>10</v>
      </c>
      <c r="O1716" s="9">
        <f>IF(Table1[[#This Row],[Number of Users]]-Table1[[#This Row],[Licenses Bought]]&lt;0, 0, Table1[[#This Row],[Number of Users]]-Table1[[#This Row],[Licenses Bought]])</f>
        <v>16</v>
      </c>
      <c r="P1716" s="8">
        <f>Table1[[#This Row],[Upsell $ Per Non-Paying User]] * Table1[[#This Row],[Non-Paying Users]]</f>
        <v>160</v>
      </c>
      <c r="Q1716">
        <f>IF(Table1[[#This Row],[Sales Month]]=MAX(Table1[Sales Month]),Table1[[#This Row],[Upsell $ Per Non-Paying User]]*Table1[[#This Row],[Non-Paying Users]],0)</f>
        <v>160</v>
      </c>
      <c r="R1716" t="str" cm="1">
        <f t="array" ref="R1716">_xlfn.IFS(Table1[[#This Row],[Current Upsell $]]=0," ",Table1[[#This Row],[Current Upsell $]]&gt;=400,"High",Table1[[#This Row],[Current Upsell $]]&gt;=100,"Medium",Table1[[#This Row],[Current Upsell $]]&lt;100,"Low")</f>
        <v>Medium</v>
      </c>
      <c r="S1716" t="str">
        <f>_xlfn.CONCAT(Table1[[#This Row],[Subscription Type]]," ",Table1[[#This Row],[Upsell Priorities ]], " ",TEXT(Table1[[#This Row],[Current Upsell $]],"$#,#"))</f>
        <v>Basic Medium $160</v>
      </c>
      <c r="T1716">
        <f>COUNTIF(Table1[Sales Month],Table1[[#This Row],[Sales Month]])</f>
        <v>307</v>
      </c>
    </row>
    <row r="1717" spans="1:20" x14ac:dyDescent="0.2">
      <c r="A1717">
        <v>100186</v>
      </c>
      <c r="B1717" t="s">
        <v>3</v>
      </c>
      <c r="D1717" s="1"/>
      <c r="E1717" s="1"/>
      <c r="F1717">
        <v>0</v>
      </c>
      <c r="G1717">
        <v>22</v>
      </c>
      <c r="H1717" s="1">
        <v>44197</v>
      </c>
      <c r="I1717" s="1">
        <v>44378</v>
      </c>
      <c r="J1717">
        <v>6</v>
      </c>
      <c r="K1717">
        <v>0</v>
      </c>
      <c r="L1717" s="1">
        <v>44197</v>
      </c>
      <c r="M1717">
        <v>0</v>
      </c>
      <c r="N1717" s="8" cm="1">
        <f t="array" ref="N1717">_xlfn.SWITCH(Table1[[#This Row],[Subscription Type]],"Basic",10,"Premium",10,"Business",25,"Enterprise",27)</f>
        <v>10</v>
      </c>
      <c r="O1717" s="9">
        <f>IF(Table1[[#This Row],[Number of Users]]-Table1[[#This Row],[Licenses Bought]]&lt;0, 0, Table1[[#This Row],[Number of Users]]-Table1[[#This Row],[Licenses Bought]])</f>
        <v>22</v>
      </c>
      <c r="P1717" s="8">
        <f>Table1[[#This Row],[Upsell $ Per Non-Paying User]] * Table1[[#This Row],[Non-Paying Users]]</f>
        <v>220</v>
      </c>
      <c r="Q1717">
        <f>IF(Table1[[#This Row],[Sales Month]]=MAX(Table1[Sales Month]),Table1[[#This Row],[Upsell $ Per Non-Paying User]]*Table1[[#This Row],[Non-Paying Users]],0)</f>
        <v>0</v>
      </c>
      <c r="R1717" t="str" cm="1">
        <f t="array" ref="R1717">_xlfn.IFS(Table1[[#This Row],[Current Upsell $]]=0," ",Table1[[#This Row],[Current Upsell $]]&gt;=400,"High",Table1[[#This Row],[Current Upsell $]]&gt;=100,"Medium",Table1[[#This Row],[Current Upsell $]]&lt;100,"Low")</f>
        <v xml:space="preserve"> </v>
      </c>
      <c r="S1717" t="str">
        <f>_xlfn.CONCAT(Table1[[#This Row],[Subscription Type]]," ",Table1[[#This Row],[Upsell Priorities ]], " ",TEXT(Table1[[#This Row],[Current Upsell $]],"$#,#"))</f>
        <v>Basic   $</v>
      </c>
      <c r="T1717">
        <f>COUNTIF(Table1[Sales Month],Table1[[#This Row],[Sales Month]])</f>
        <v>158</v>
      </c>
    </row>
    <row r="1718" spans="1:20" x14ac:dyDescent="0.2">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_xlfn.SWITCH(Table1[[#This Row],[Subscription Type]],"Basic",10,"Premium",10,"Business",25,"Enterprise",27)</f>
        <v>27</v>
      </c>
      <c r="O1718" s="9">
        <f>IF(Table1[[#This Row],[Number of Users]]-Table1[[#This Row],[Licenses Bought]]&lt;0, 0, Table1[[#This Row],[Number of Users]]-Table1[[#This Row],[Licenses Bought]])</f>
        <v>0</v>
      </c>
      <c r="P1718" s="8">
        <f>Table1[[#This Row],[Upsell $ Per Non-Paying User]] * Table1[[#This Row],[Non-Paying Users]]</f>
        <v>0</v>
      </c>
      <c r="Q1718">
        <f>IF(Table1[[#This Row],[Sales Month]]=MAX(Table1[Sales Month]),Table1[[#This Row],[Upsell $ Per Non-Paying User]]*Table1[[#This Row],[Non-Paying Users]],0)</f>
        <v>0</v>
      </c>
      <c r="R1718" t="str" cm="1">
        <f t="array" ref="R1718">_xlfn.IFS(Table1[[#This Row],[Current Upsell $]]=0," ",Table1[[#This Row],[Current Upsell $]]&gt;=400,"High",Table1[[#This Row],[Current Upsell $]]&gt;=100,"Medium",Table1[[#This Row],[Current Upsell $]]&lt;100,"Low")</f>
        <v xml:space="preserve"> </v>
      </c>
      <c r="S1718" t="str">
        <f>_xlfn.CONCAT(Table1[[#This Row],[Subscription Type]]," ",Table1[[#This Row],[Upsell Priorities ]], " ",TEXT(Table1[[#This Row],[Current Upsell $]],"$#,#"))</f>
        <v>Enterprise   $</v>
      </c>
      <c r="T1718">
        <f>COUNTIF(Table1[Sales Month],Table1[[#This Row],[Sales Month]])</f>
        <v>175</v>
      </c>
    </row>
    <row r="1719" spans="1:20" x14ac:dyDescent="0.2">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_xlfn.SWITCH(Table1[[#This Row],[Subscription Type]],"Basic",10,"Premium",10,"Business",25,"Enterprise",27)</f>
        <v>27</v>
      </c>
      <c r="O1719" s="9">
        <f>IF(Table1[[#This Row],[Number of Users]]-Table1[[#This Row],[Licenses Bought]]&lt;0, 0, Table1[[#This Row],[Number of Users]]-Table1[[#This Row],[Licenses Bought]])</f>
        <v>1</v>
      </c>
      <c r="P1719" s="8">
        <f>Table1[[#This Row],[Upsell $ Per Non-Paying User]] * Table1[[#This Row],[Non-Paying Users]]</f>
        <v>27</v>
      </c>
      <c r="Q1719">
        <f>IF(Table1[[#This Row],[Sales Month]]=MAX(Table1[Sales Month]),Table1[[#This Row],[Upsell $ Per Non-Paying User]]*Table1[[#This Row],[Non-Paying Users]],0)</f>
        <v>0</v>
      </c>
      <c r="R1719" t="str" cm="1">
        <f t="array" ref="R1719">_xlfn.IFS(Table1[[#This Row],[Current Upsell $]]=0," ",Table1[[#This Row],[Current Upsell $]]&gt;=400,"High",Table1[[#This Row],[Current Upsell $]]&gt;=100,"Medium",Table1[[#This Row],[Current Upsell $]]&lt;100,"Low")</f>
        <v xml:space="preserve"> </v>
      </c>
      <c r="S1719" t="str">
        <f>_xlfn.CONCAT(Table1[[#This Row],[Subscription Type]]," ",Table1[[#This Row],[Upsell Priorities ]], " ",TEXT(Table1[[#This Row],[Current Upsell $]],"$#,#"))</f>
        <v>Enterprise   $</v>
      </c>
      <c r="T1719">
        <f>COUNTIF(Table1[Sales Month],Table1[[#This Row],[Sales Month]])</f>
        <v>194</v>
      </c>
    </row>
    <row r="1720" spans="1:20" x14ac:dyDescent="0.2">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_xlfn.SWITCH(Table1[[#This Row],[Subscription Type]],"Basic",10,"Premium",10,"Business",25,"Enterprise",27)</f>
        <v>27</v>
      </c>
      <c r="O1720" s="9">
        <f>IF(Table1[[#This Row],[Number of Users]]-Table1[[#This Row],[Licenses Bought]]&lt;0, 0, Table1[[#This Row],[Number of Users]]-Table1[[#This Row],[Licenses Bought]])</f>
        <v>0</v>
      </c>
      <c r="P1720" s="8">
        <f>Table1[[#This Row],[Upsell $ Per Non-Paying User]] * Table1[[#This Row],[Non-Paying Users]]</f>
        <v>0</v>
      </c>
      <c r="Q1720">
        <f>IF(Table1[[#This Row],[Sales Month]]=MAX(Table1[Sales Month]),Table1[[#This Row],[Upsell $ Per Non-Paying User]]*Table1[[#This Row],[Non-Paying Users]],0)</f>
        <v>0</v>
      </c>
      <c r="R1720" t="str" cm="1">
        <f t="array" ref="R1720">_xlfn.IFS(Table1[[#This Row],[Current Upsell $]]=0," ",Table1[[#This Row],[Current Upsell $]]&gt;=400,"High",Table1[[#This Row],[Current Upsell $]]&gt;=100,"Medium",Table1[[#This Row],[Current Upsell $]]&lt;100,"Low")</f>
        <v xml:space="preserve"> </v>
      </c>
      <c r="S1720" t="str">
        <f>_xlfn.CONCAT(Table1[[#This Row],[Subscription Type]]," ",Table1[[#This Row],[Upsell Priorities ]], " ",TEXT(Table1[[#This Row],[Current Upsell $]],"$#,#"))</f>
        <v>Enterprise   $</v>
      </c>
      <c r="T1720">
        <f>COUNTIF(Table1[Sales Month],Table1[[#This Row],[Sales Month]])</f>
        <v>208</v>
      </c>
    </row>
    <row r="1721" spans="1:20" x14ac:dyDescent="0.2">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_xlfn.SWITCH(Table1[[#This Row],[Subscription Type]],"Basic",10,"Premium",10,"Business",25,"Enterprise",27)</f>
        <v>27</v>
      </c>
      <c r="O1721" s="9">
        <f>IF(Table1[[#This Row],[Number of Users]]-Table1[[#This Row],[Licenses Bought]]&lt;0, 0, Table1[[#This Row],[Number of Users]]-Table1[[#This Row],[Licenses Bought]])</f>
        <v>5</v>
      </c>
      <c r="P1721" s="8">
        <f>Table1[[#This Row],[Upsell $ Per Non-Paying User]] * Table1[[#This Row],[Non-Paying Users]]</f>
        <v>135</v>
      </c>
      <c r="Q1721">
        <f>IF(Table1[[#This Row],[Sales Month]]=MAX(Table1[Sales Month]),Table1[[#This Row],[Upsell $ Per Non-Paying User]]*Table1[[#This Row],[Non-Paying Users]],0)</f>
        <v>0</v>
      </c>
      <c r="R1721" t="str" cm="1">
        <f t="array" ref="R1721">_xlfn.IFS(Table1[[#This Row],[Current Upsell $]]=0," ",Table1[[#This Row],[Current Upsell $]]&gt;=400,"High",Table1[[#This Row],[Current Upsell $]]&gt;=100,"Medium",Table1[[#This Row],[Current Upsell $]]&lt;100,"Low")</f>
        <v xml:space="preserve"> </v>
      </c>
      <c r="S1721" t="str">
        <f>_xlfn.CONCAT(Table1[[#This Row],[Subscription Type]]," ",Table1[[#This Row],[Upsell Priorities ]], " ",TEXT(Table1[[#This Row],[Current Upsell $]],"$#,#"))</f>
        <v>Enterprise   $</v>
      </c>
      <c r="T1721">
        <f>COUNTIF(Table1[Sales Month],Table1[[#This Row],[Sales Month]])</f>
        <v>249</v>
      </c>
    </row>
    <row r="1722" spans="1:20" x14ac:dyDescent="0.2">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_xlfn.SWITCH(Table1[[#This Row],[Subscription Type]],"Basic",10,"Premium",10,"Business",25,"Enterprise",27)</f>
        <v>27</v>
      </c>
      <c r="O1722" s="9">
        <f>IF(Table1[[#This Row],[Number of Users]]-Table1[[#This Row],[Licenses Bought]]&lt;0, 0, Table1[[#This Row],[Number of Users]]-Table1[[#This Row],[Licenses Bought]])</f>
        <v>2</v>
      </c>
      <c r="P1722" s="8">
        <f>Table1[[#This Row],[Upsell $ Per Non-Paying User]] * Table1[[#This Row],[Non-Paying Users]]</f>
        <v>54</v>
      </c>
      <c r="Q1722">
        <f>IF(Table1[[#This Row],[Sales Month]]=MAX(Table1[Sales Month]),Table1[[#This Row],[Upsell $ Per Non-Paying User]]*Table1[[#This Row],[Non-Paying Users]],0)</f>
        <v>54</v>
      </c>
      <c r="R1722" t="str" cm="1">
        <f t="array" ref="R1722">_xlfn.IFS(Table1[[#This Row],[Current Upsell $]]=0," ",Table1[[#This Row],[Current Upsell $]]&gt;=400,"High",Table1[[#This Row],[Current Upsell $]]&gt;=100,"Medium",Table1[[#This Row],[Current Upsell $]]&lt;100,"Low")</f>
        <v>Low</v>
      </c>
      <c r="S1722" t="str">
        <f>_xlfn.CONCAT(Table1[[#This Row],[Subscription Type]]," ",Table1[[#This Row],[Upsell Priorities ]], " ",TEXT(Table1[[#This Row],[Current Upsell $]],"$#,#"))</f>
        <v>Enterprise Low $54</v>
      </c>
      <c r="T1722">
        <f>COUNTIF(Table1[Sales Month],Table1[[#This Row],[Sales Month]])</f>
        <v>307</v>
      </c>
    </row>
    <row r="1723" spans="1:20" x14ac:dyDescent="0.2">
      <c r="A1723">
        <v>100187</v>
      </c>
      <c r="B1723" t="s">
        <v>3</v>
      </c>
      <c r="F1723">
        <v>0</v>
      </c>
      <c r="G1723">
        <v>3</v>
      </c>
      <c r="H1723" s="1">
        <v>44197</v>
      </c>
      <c r="I1723" s="1">
        <v>44378</v>
      </c>
      <c r="J1723">
        <v>6</v>
      </c>
      <c r="K1723">
        <v>0</v>
      </c>
      <c r="L1723" s="1">
        <v>44197</v>
      </c>
      <c r="M1723">
        <v>0</v>
      </c>
      <c r="N1723" s="8" cm="1">
        <f t="array" ref="N1723">_xlfn.SWITCH(Table1[[#This Row],[Subscription Type]],"Basic",10,"Premium",10,"Business",25,"Enterprise",27)</f>
        <v>10</v>
      </c>
      <c r="O1723" s="9">
        <f>IF(Table1[[#This Row],[Number of Users]]-Table1[[#This Row],[Licenses Bought]]&lt;0, 0, Table1[[#This Row],[Number of Users]]-Table1[[#This Row],[Licenses Bought]])</f>
        <v>3</v>
      </c>
      <c r="P1723" s="8">
        <f>Table1[[#This Row],[Upsell $ Per Non-Paying User]] * Table1[[#This Row],[Non-Paying Users]]</f>
        <v>30</v>
      </c>
      <c r="Q1723">
        <f>IF(Table1[[#This Row],[Sales Month]]=MAX(Table1[Sales Month]),Table1[[#This Row],[Upsell $ Per Non-Paying User]]*Table1[[#This Row],[Non-Paying Users]],0)</f>
        <v>0</v>
      </c>
      <c r="R1723" t="str" cm="1">
        <f t="array" ref="R1723">_xlfn.IFS(Table1[[#This Row],[Current Upsell $]]=0," ",Table1[[#This Row],[Current Upsell $]]&gt;=400,"High",Table1[[#This Row],[Current Upsell $]]&gt;=100,"Medium",Table1[[#This Row],[Current Upsell $]]&lt;100,"Low")</f>
        <v xml:space="preserve"> </v>
      </c>
      <c r="S1723" t="str">
        <f>_xlfn.CONCAT(Table1[[#This Row],[Subscription Type]]," ",Table1[[#This Row],[Upsell Priorities ]], " ",TEXT(Table1[[#This Row],[Current Upsell $]],"$#,#"))</f>
        <v>Basic   $</v>
      </c>
      <c r="T1723">
        <f>COUNTIF(Table1[Sales Month],Table1[[#This Row],[Sales Month]])</f>
        <v>158</v>
      </c>
    </row>
    <row r="1724" spans="1:20" x14ac:dyDescent="0.2">
      <c r="A1724">
        <v>100187</v>
      </c>
      <c r="B1724" t="s">
        <v>3</v>
      </c>
      <c r="F1724">
        <v>0</v>
      </c>
      <c r="G1724">
        <v>3</v>
      </c>
      <c r="H1724" s="1">
        <v>44197</v>
      </c>
      <c r="I1724" s="1">
        <v>44378</v>
      </c>
      <c r="J1724">
        <v>6</v>
      </c>
      <c r="K1724">
        <v>0</v>
      </c>
      <c r="L1724" s="1">
        <v>44228</v>
      </c>
      <c r="M1724">
        <v>0</v>
      </c>
      <c r="N1724" s="8" cm="1">
        <f t="array" ref="N1724">_xlfn.SWITCH(Table1[[#This Row],[Subscription Type]],"Basic",10,"Premium",10,"Business",25,"Enterprise",27)</f>
        <v>10</v>
      </c>
      <c r="O1724" s="9">
        <f>IF(Table1[[#This Row],[Number of Users]]-Table1[[#This Row],[Licenses Bought]]&lt;0, 0, Table1[[#This Row],[Number of Users]]-Table1[[#This Row],[Licenses Bought]])</f>
        <v>3</v>
      </c>
      <c r="P1724" s="8">
        <f>Table1[[#This Row],[Upsell $ Per Non-Paying User]] * Table1[[#This Row],[Non-Paying Users]]</f>
        <v>30</v>
      </c>
      <c r="Q1724">
        <f>IF(Table1[[#This Row],[Sales Month]]=MAX(Table1[Sales Month]),Table1[[#This Row],[Upsell $ Per Non-Paying User]]*Table1[[#This Row],[Non-Paying Users]],0)</f>
        <v>0</v>
      </c>
      <c r="R1724" t="str" cm="1">
        <f t="array" ref="R1724">_xlfn.IFS(Table1[[#This Row],[Current Upsell $]]=0," ",Table1[[#This Row],[Current Upsell $]]&gt;=400,"High",Table1[[#This Row],[Current Upsell $]]&gt;=100,"Medium",Table1[[#This Row],[Current Upsell $]]&lt;100,"Low")</f>
        <v xml:space="preserve"> </v>
      </c>
      <c r="S1724" t="str">
        <f>_xlfn.CONCAT(Table1[[#This Row],[Subscription Type]]," ",Table1[[#This Row],[Upsell Priorities ]], " ",TEXT(Table1[[#This Row],[Current Upsell $]],"$#,#"))</f>
        <v>Basic   $</v>
      </c>
      <c r="T1724">
        <f>COUNTIF(Table1[Sales Month],Table1[[#This Row],[Sales Month]])</f>
        <v>175</v>
      </c>
    </row>
    <row r="1725" spans="1:20" x14ac:dyDescent="0.2">
      <c r="A1725">
        <v>100187</v>
      </c>
      <c r="B1725" t="s">
        <v>3</v>
      </c>
      <c r="F1725">
        <v>0</v>
      </c>
      <c r="G1725">
        <v>4</v>
      </c>
      <c r="H1725" s="1">
        <v>44197</v>
      </c>
      <c r="I1725" s="1">
        <v>44378</v>
      </c>
      <c r="J1725">
        <v>6</v>
      </c>
      <c r="K1725">
        <v>0</v>
      </c>
      <c r="L1725" s="1">
        <v>44256</v>
      </c>
      <c r="M1725">
        <v>0</v>
      </c>
      <c r="N1725" s="8" cm="1">
        <f t="array" ref="N1725">_xlfn.SWITCH(Table1[[#This Row],[Subscription Type]],"Basic",10,"Premium",10,"Business",25,"Enterprise",27)</f>
        <v>10</v>
      </c>
      <c r="O1725" s="9">
        <f>IF(Table1[[#This Row],[Number of Users]]-Table1[[#This Row],[Licenses Bought]]&lt;0, 0, Table1[[#This Row],[Number of Users]]-Table1[[#This Row],[Licenses Bought]])</f>
        <v>4</v>
      </c>
      <c r="P1725" s="8">
        <f>Table1[[#This Row],[Upsell $ Per Non-Paying User]] * Table1[[#This Row],[Non-Paying Users]]</f>
        <v>40</v>
      </c>
      <c r="Q1725">
        <f>IF(Table1[[#This Row],[Sales Month]]=MAX(Table1[Sales Month]),Table1[[#This Row],[Upsell $ Per Non-Paying User]]*Table1[[#This Row],[Non-Paying Users]],0)</f>
        <v>0</v>
      </c>
      <c r="R1725" t="str" cm="1">
        <f t="array" ref="R1725">_xlfn.IFS(Table1[[#This Row],[Current Upsell $]]=0," ",Table1[[#This Row],[Current Upsell $]]&gt;=400,"High",Table1[[#This Row],[Current Upsell $]]&gt;=100,"Medium",Table1[[#This Row],[Current Upsell $]]&lt;100,"Low")</f>
        <v xml:space="preserve"> </v>
      </c>
      <c r="S1725" t="str">
        <f>_xlfn.CONCAT(Table1[[#This Row],[Subscription Type]]," ",Table1[[#This Row],[Upsell Priorities ]], " ",TEXT(Table1[[#This Row],[Current Upsell $]],"$#,#"))</f>
        <v>Basic   $</v>
      </c>
      <c r="T1725">
        <f>COUNTIF(Table1[Sales Month],Table1[[#This Row],[Sales Month]])</f>
        <v>194</v>
      </c>
    </row>
    <row r="1726" spans="1:20" x14ac:dyDescent="0.2">
      <c r="A1726">
        <v>100187</v>
      </c>
      <c r="B1726" t="s">
        <v>3</v>
      </c>
      <c r="F1726">
        <v>0</v>
      </c>
      <c r="G1726">
        <v>4</v>
      </c>
      <c r="H1726" s="1">
        <v>44197</v>
      </c>
      <c r="I1726" s="1">
        <v>44378</v>
      </c>
      <c r="J1726">
        <v>6</v>
      </c>
      <c r="K1726">
        <v>0</v>
      </c>
      <c r="L1726" s="1">
        <v>44287</v>
      </c>
      <c r="M1726">
        <v>0</v>
      </c>
      <c r="N1726" s="8" cm="1">
        <f t="array" ref="N1726">_xlfn.SWITCH(Table1[[#This Row],[Subscription Type]],"Basic",10,"Premium",10,"Business",25,"Enterprise",27)</f>
        <v>10</v>
      </c>
      <c r="O1726" s="9">
        <f>IF(Table1[[#This Row],[Number of Users]]-Table1[[#This Row],[Licenses Bought]]&lt;0, 0, Table1[[#This Row],[Number of Users]]-Table1[[#This Row],[Licenses Bought]])</f>
        <v>4</v>
      </c>
      <c r="P1726" s="8">
        <f>Table1[[#This Row],[Upsell $ Per Non-Paying User]] * Table1[[#This Row],[Non-Paying Users]]</f>
        <v>40</v>
      </c>
      <c r="Q1726">
        <f>IF(Table1[[#This Row],[Sales Month]]=MAX(Table1[Sales Month]),Table1[[#This Row],[Upsell $ Per Non-Paying User]]*Table1[[#This Row],[Non-Paying Users]],0)</f>
        <v>0</v>
      </c>
      <c r="R1726" t="str" cm="1">
        <f t="array" ref="R1726">_xlfn.IFS(Table1[[#This Row],[Current Upsell $]]=0," ",Table1[[#This Row],[Current Upsell $]]&gt;=400,"High",Table1[[#This Row],[Current Upsell $]]&gt;=100,"Medium",Table1[[#This Row],[Current Upsell $]]&lt;100,"Low")</f>
        <v xml:space="preserve"> </v>
      </c>
      <c r="S1726" t="str">
        <f>_xlfn.CONCAT(Table1[[#This Row],[Subscription Type]]," ",Table1[[#This Row],[Upsell Priorities ]], " ",TEXT(Table1[[#This Row],[Current Upsell $]],"$#,#"))</f>
        <v>Basic   $</v>
      </c>
      <c r="T1726">
        <f>COUNTIF(Table1[Sales Month],Table1[[#This Row],[Sales Month]])</f>
        <v>208</v>
      </c>
    </row>
    <row r="1727" spans="1:20" x14ac:dyDescent="0.2">
      <c r="A1727">
        <v>100187</v>
      </c>
      <c r="B1727" t="s">
        <v>3</v>
      </c>
      <c r="F1727">
        <v>0</v>
      </c>
      <c r="G1727">
        <v>4</v>
      </c>
      <c r="H1727" s="1">
        <v>44197</v>
      </c>
      <c r="I1727" s="1">
        <v>44378</v>
      </c>
      <c r="J1727">
        <v>6</v>
      </c>
      <c r="K1727">
        <v>0</v>
      </c>
      <c r="L1727" s="1">
        <v>44317</v>
      </c>
      <c r="M1727">
        <v>0</v>
      </c>
      <c r="N1727" s="8" cm="1">
        <f t="array" ref="N1727">_xlfn.SWITCH(Table1[[#This Row],[Subscription Type]],"Basic",10,"Premium",10,"Business",25,"Enterprise",27)</f>
        <v>10</v>
      </c>
      <c r="O1727" s="9">
        <f>IF(Table1[[#This Row],[Number of Users]]-Table1[[#This Row],[Licenses Bought]]&lt;0, 0, Table1[[#This Row],[Number of Users]]-Table1[[#This Row],[Licenses Bought]])</f>
        <v>4</v>
      </c>
      <c r="P1727" s="8">
        <f>Table1[[#This Row],[Upsell $ Per Non-Paying User]] * Table1[[#This Row],[Non-Paying Users]]</f>
        <v>40</v>
      </c>
      <c r="Q1727">
        <f>IF(Table1[[#This Row],[Sales Month]]=MAX(Table1[Sales Month]),Table1[[#This Row],[Upsell $ Per Non-Paying User]]*Table1[[#This Row],[Non-Paying Users]],0)</f>
        <v>0</v>
      </c>
      <c r="R1727" t="str" cm="1">
        <f t="array" ref="R1727">_xlfn.IFS(Table1[[#This Row],[Current Upsell $]]=0," ",Table1[[#This Row],[Current Upsell $]]&gt;=400,"High",Table1[[#This Row],[Current Upsell $]]&gt;=100,"Medium",Table1[[#This Row],[Current Upsell $]]&lt;100,"Low")</f>
        <v xml:space="preserve"> </v>
      </c>
      <c r="S1727" t="str">
        <f>_xlfn.CONCAT(Table1[[#This Row],[Subscription Type]]," ",Table1[[#This Row],[Upsell Priorities ]], " ",TEXT(Table1[[#This Row],[Current Upsell $]],"$#,#"))</f>
        <v>Basic   $</v>
      </c>
      <c r="T1727">
        <f>COUNTIF(Table1[Sales Month],Table1[[#This Row],[Sales Month]])</f>
        <v>249</v>
      </c>
    </row>
    <row r="1728" spans="1:20" x14ac:dyDescent="0.2">
      <c r="A1728">
        <v>100187</v>
      </c>
      <c r="B1728" t="s">
        <v>3</v>
      </c>
      <c r="F1728">
        <v>0</v>
      </c>
      <c r="G1728">
        <v>5</v>
      </c>
      <c r="H1728" s="1">
        <v>44197</v>
      </c>
      <c r="I1728" s="1">
        <v>44378</v>
      </c>
      <c r="J1728">
        <v>6</v>
      </c>
      <c r="K1728">
        <v>0</v>
      </c>
      <c r="L1728" s="1">
        <v>44348</v>
      </c>
      <c r="M1728">
        <v>0</v>
      </c>
      <c r="N1728" s="8" cm="1">
        <f t="array" ref="N1728">_xlfn.SWITCH(Table1[[#This Row],[Subscription Type]],"Basic",10,"Premium",10,"Business",25,"Enterprise",27)</f>
        <v>10</v>
      </c>
      <c r="O1728" s="9">
        <f>IF(Table1[[#This Row],[Number of Users]]-Table1[[#This Row],[Licenses Bought]]&lt;0, 0, Table1[[#This Row],[Number of Users]]-Table1[[#This Row],[Licenses Bought]])</f>
        <v>5</v>
      </c>
      <c r="P1728" s="8">
        <f>Table1[[#This Row],[Upsell $ Per Non-Paying User]] * Table1[[#This Row],[Non-Paying Users]]</f>
        <v>50</v>
      </c>
      <c r="Q1728">
        <f>IF(Table1[[#This Row],[Sales Month]]=MAX(Table1[Sales Month]),Table1[[#This Row],[Upsell $ Per Non-Paying User]]*Table1[[#This Row],[Non-Paying Users]],0)</f>
        <v>50</v>
      </c>
      <c r="R1728" t="str" cm="1">
        <f t="array" ref="R1728">_xlfn.IFS(Table1[[#This Row],[Current Upsell $]]=0," ",Table1[[#This Row],[Current Upsell $]]&gt;=400,"High",Table1[[#This Row],[Current Upsell $]]&gt;=100,"Medium",Table1[[#This Row],[Current Upsell $]]&lt;100,"Low")</f>
        <v>Low</v>
      </c>
      <c r="S1728" t="str">
        <f>_xlfn.CONCAT(Table1[[#This Row],[Subscription Type]]," ",Table1[[#This Row],[Upsell Priorities ]], " ",TEXT(Table1[[#This Row],[Current Upsell $]],"$#,#"))</f>
        <v>Basic Low $50</v>
      </c>
      <c r="T1728">
        <f>COUNTIF(Table1[Sales Month],Table1[[#This Row],[Sales Month]])</f>
        <v>307</v>
      </c>
    </row>
    <row r="1729" spans="1:20" x14ac:dyDescent="0.2">
      <c r="A1729">
        <v>100188</v>
      </c>
      <c r="B1729" t="s">
        <v>3</v>
      </c>
      <c r="F1729">
        <v>0</v>
      </c>
      <c r="G1729">
        <v>2</v>
      </c>
      <c r="H1729" s="1">
        <v>44197</v>
      </c>
      <c r="I1729" s="1">
        <v>44348</v>
      </c>
      <c r="J1729">
        <v>5</v>
      </c>
      <c r="K1729">
        <v>0</v>
      </c>
      <c r="L1729" s="1">
        <v>44197</v>
      </c>
      <c r="M1729">
        <v>0</v>
      </c>
      <c r="N1729" s="8" cm="1">
        <f t="array" ref="N1729">_xlfn.SWITCH(Table1[[#This Row],[Subscription Type]],"Basic",10,"Premium",10,"Business",25,"Enterprise",27)</f>
        <v>10</v>
      </c>
      <c r="O1729" s="9">
        <f>IF(Table1[[#This Row],[Number of Users]]-Table1[[#This Row],[Licenses Bought]]&lt;0, 0, Table1[[#This Row],[Number of Users]]-Table1[[#This Row],[Licenses Bought]])</f>
        <v>2</v>
      </c>
      <c r="P1729" s="8">
        <f>Table1[[#This Row],[Upsell $ Per Non-Paying User]] * Table1[[#This Row],[Non-Paying Users]]</f>
        <v>20</v>
      </c>
      <c r="Q1729">
        <f>IF(Table1[[#This Row],[Sales Month]]=MAX(Table1[Sales Month]),Table1[[#This Row],[Upsell $ Per Non-Paying User]]*Table1[[#This Row],[Non-Paying Users]],0)</f>
        <v>0</v>
      </c>
      <c r="R1729" t="str" cm="1">
        <f t="array" ref="R1729">_xlfn.IFS(Table1[[#This Row],[Current Upsell $]]=0," ",Table1[[#This Row],[Current Upsell $]]&gt;=400,"High",Table1[[#This Row],[Current Upsell $]]&gt;=100,"Medium",Table1[[#This Row],[Current Upsell $]]&lt;100,"Low")</f>
        <v xml:space="preserve"> </v>
      </c>
      <c r="S1729" t="str">
        <f>_xlfn.CONCAT(Table1[[#This Row],[Subscription Type]]," ",Table1[[#This Row],[Upsell Priorities ]], " ",TEXT(Table1[[#This Row],[Current Upsell $]],"$#,#"))</f>
        <v>Basic   $</v>
      </c>
      <c r="T1729">
        <f>COUNTIF(Table1[Sales Month],Table1[[#This Row],[Sales Month]])</f>
        <v>158</v>
      </c>
    </row>
    <row r="1730" spans="1:20" x14ac:dyDescent="0.2">
      <c r="A1730">
        <v>100188</v>
      </c>
      <c r="B1730" t="s">
        <v>3</v>
      </c>
      <c r="F1730">
        <v>0</v>
      </c>
      <c r="G1730">
        <v>2</v>
      </c>
      <c r="H1730" s="1">
        <v>44197</v>
      </c>
      <c r="I1730" s="1">
        <v>44348</v>
      </c>
      <c r="J1730">
        <v>5</v>
      </c>
      <c r="K1730">
        <v>0</v>
      </c>
      <c r="L1730" s="1">
        <v>44228</v>
      </c>
      <c r="M1730">
        <v>0</v>
      </c>
      <c r="N1730" s="8" cm="1">
        <f t="array" ref="N1730">_xlfn.SWITCH(Table1[[#This Row],[Subscription Type]],"Basic",10,"Premium",10,"Business",25,"Enterprise",27)</f>
        <v>10</v>
      </c>
      <c r="O1730" s="9">
        <f>IF(Table1[[#This Row],[Number of Users]]-Table1[[#This Row],[Licenses Bought]]&lt;0, 0, Table1[[#This Row],[Number of Users]]-Table1[[#This Row],[Licenses Bought]])</f>
        <v>2</v>
      </c>
      <c r="P1730" s="8">
        <f>Table1[[#This Row],[Upsell $ Per Non-Paying User]] * Table1[[#This Row],[Non-Paying Users]]</f>
        <v>20</v>
      </c>
      <c r="Q1730">
        <f>IF(Table1[[#This Row],[Sales Month]]=MAX(Table1[Sales Month]),Table1[[#This Row],[Upsell $ Per Non-Paying User]]*Table1[[#This Row],[Non-Paying Users]],0)</f>
        <v>0</v>
      </c>
      <c r="R1730" t="str" cm="1">
        <f t="array" ref="R1730">_xlfn.IFS(Table1[[#This Row],[Current Upsell $]]=0," ",Table1[[#This Row],[Current Upsell $]]&gt;=400,"High",Table1[[#This Row],[Current Upsell $]]&gt;=100,"Medium",Table1[[#This Row],[Current Upsell $]]&lt;100,"Low")</f>
        <v xml:space="preserve"> </v>
      </c>
      <c r="S1730" t="str">
        <f>_xlfn.CONCAT(Table1[[#This Row],[Subscription Type]]," ",Table1[[#This Row],[Upsell Priorities ]], " ",TEXT(Table1[[#This Row],[Current Upsell $]],"$#,#"))</f>
        <v>Basic   $</v>
      </c>
      <c r="T1730">
        <f>COUNTIF(Table1[Sales Month],Table1[[#This Row],[Sales Month]])</f>
        <v>175</v>
      </c>
    </row>
    <row r="1731" spans="1:20" x14ac:dyDescent="0.2">
      <c r="A1731">
        <v>100188</v>
      </c>
      <c r="B1731" t="s">
        <v>3</v>
      </c>
      <c r="F1731">
        <v>0</v>
      </c>
      <c r="G1731">
        <v>2</v>
      </c>
      <c r="H1731" s="1">
        <v>44197</v>
      </c>
      <c r="I1731" s="1">
        <v>44348</v>
      </c>
      <c r="J1731">
        <v>5</v>
      </c>
      <c r="K1731">
        <v>0</v>
      </c>
      <c r="L1731" s="1">
        <v>44256</v>
      </c>
      <c r="M1731">
        <v>0</v>
      </c>
      <c r="N1731" s="8" cm="1">
        <f t="array" ref="N1731">_xlfn.SWITCH(Table1[[#This Row],[Subscription Type]],"Basic",10,"Premium",10,"Business",25,"Enterprise",27)</f>
        <v>10</v>
      </c>
      <c r="O1731" s="9">
        <f>IF(Table1[[#This Row],[Number of Users]]-Table1[[#This Row],[Licenses Bought]]&lt;0, 0, Table1[[#This Row],[Number of Users]]-Table1[[#This Row],[Licenses Bought]])</f>
        <v>2</v>
      </c>
      <c r="P1731" s="8">
        <f>Table1[[#This Row],[Upsell $ Per Non-Paying User]] * Table1[[#This Row],[Non-Paying Users]]</f>
        <v>20</v>
      </c>
      <c r="Q1731">
        <f>IF(Table1[[#This Row],[Sales Month]]=MAX(Table1[Sales Month]),Table1[[#This Row],[Upsell $ Per Non-Paying User]]*Table1[[#This Row],[Non-Paying Users]],0)</f>
        <v>0</v>
      </c>
      <c r="R1731" t="str" cm="1">
        <f t="array" ref="R1731">_xlfn.IFS(Table1[[#This Row],[Current Upsell $]]=0," ",Table1[[#This Row],[Current Upsell $]]&gt;=400,"High",Table1[[#This Row],[Current Upsell $]]&gt;=100,"Medium",Table1[[#This Row],[Current Upsell $]]&lt;100,"Low")</f>
        <v xml:space="preserve"> </v>
      </c>
      <c r="S1731" t="str">
        <f>_xlfn.CONCAT(Table1[[#This Row],[Subscription Type]]," ",Table1[[#This Row],[Upsell Priorities ]], " ",TEXT(Table1[[#This Row],[Current Upsell $]],"$#,#"))</f>
        <v>Basic   $</v>
      </c>
      <c r="T1731">
        <f>COUNTIF(Table1[Sales Month],Table1[[#This Row],[Sales Month]])</f>
        <v>194</v>
      </c>
    </row>
    <row r="1732" spans="1:20" x14ac:dyDescent="0.2">
      <c r="A1732">
        <v>100188</v>
      </c>
      <c r="B1732" t="s">
        <v>3</v>
      </c>
      <c r="F1732">
        <v>0</v>
      </c>
      <c r="G1732">
        <v>2</v>
      </c>
      <c r="H1732" s="1">
        <v>44197</v>
      </c>
      <c r="I1732" s="1">
        <v>44348</v>
      </c>
      <c r="J1732">
        <v>5</v>
      </c>
      <c r="K1732">
        <v>0</v>
      </c>
      <c r="L1732" s="1">
        <v>44287</v>
      </c>
      <c r="M1732">
        <v>0</v>
      </c>
      <c r="N1732" s="8" cm="1">
        <f t="array" ref="N1732">_xlfn.SWITCH(Table1[[#This Row],[Subscription Type]],"Basic",10,"Premium",10,"Business",25,"Enterprise",27)</f>
        <v>10</v>
      </c>
      <c r="O1732" s="9">
        <f>IF(Table1[[#This Row],[Number of Users]]-Table1[[#This Row],[Licenses Bought]]&lt;0, 0, Table1[[#This Row],[Number of Users]]-Table1[[#This Row],[Licenses Bought]])</f>
        <v>2</v>
      </c>
      <c r="P1732" s="8">
        <f>Table1[[#This Row],[Upsell $ Per Non-Paying User]] * Table1[[#This Row],[Non-Paying Users]]</f>
        <v>20</v>
      </c>
      <c r="Q1732">
        <f>IF(Table1[[#This Row],[Sales Month]]=MAX(Table1[Sales Month]),Table1[[#This Row],[Upsell $ Per Non-Paying User]]*Table1[[#This Row],[Non-Paying Users]],0)</f>
        <v>0</v>
      </c>
      <c r="R1732" t="str" cm="1">
        <f t="array" ref="R1732">_xlfn.IFS(Table1[[#This Row],[Current Upsell $]]=0," ",Table1[[#This Row],[Current Upsell $]]&gt;=400,"High",Table1[[#This Row],[Current Upsell $]]&gt;=100,"Medium",Table1[[#This Row],[Current Upsell $]]&lt;100,"Low")</f>
        <v xml:space="preserve"> </v>
      </c>
      <c r="S1732" t="str">
        <f>_xlfn.CONCAT(Table1[[#This Row],[Subscription Type]]," ",Table1[[#This Row],[Upsell Priorities ]], " ",TEXT(Table1[[#This Row],[Current Upsell $]],"$#,#"))</f>
        <v>Basic   $</v>
      </c>
      <c r="T1732">
        <f>COUNTIF(Table1[Sales Month],Table1[[#This Row],[Sales Month]])</f>
        <v>208</v>
      </c>
    </row>
    <row r="1733" spans="1:20" x14ac:dyDescent="0.2">
      <c r="A1733">
        <v>100188</v>
      </c>
      <c r="B1733" t="s">
        <v>3</v>
      </c>
      <c r="F1733">
        <v>0</v>
      </c>
      <c r="G1733">
        <v>2</v>
      </c>
      <c r="H1733" s="1">
        <v>44197</v>
      </c>
      <c r="I1733" s="1">
        <v>44348</v>
      </c>
      <c r="J1733">
        <v>5</v>
      </c>
      <c r="K1733">
        <v>0</v>
      </c>
      <c r="L1733" s="1">
        <v>44317</v>
      </c>
      <c r="M1733">
        <v>0</v>
      </c>
      <c r="N1733" s="8" cm="1">
        <f t="array" ref="N1733">_xlfn.SWITCH(Table1[[#This Row],[Subscription Type]],"Basic",10,"Premium",10,"Business",25,"Enterprise",27)</f>
        <v>10</v>
      </c>
      <c r="O1733" s="9">
        <f>IF(Table1[[#This Row],[Number of Users]]-Table1[[#This Row],[Licenses Bought]]&lt;0, 0, Table1[[#This Row],[Number of Users]]-Table1[[#This Row],[Licenses Bought]])</f>
        <v>2</v>
      </c>
      <c r="P1733" s="8">
        <f>Table1[[#This Row],[Upsell $ Per Non-Paying User]] * Table1[[#This Row],[Non-Paying Users]]</f>
        <v>20</v>
      </c>
      <c r="Q1733">
        <f>IF(Table1[[#This Row],[Sales Month]]=MAX(Table1[Sales Month]),Table1[[#This Row],[Upsell $ Per Non-Paying User]]*Table1[[#This Row],[Non-Paying Users]],0)</f>
        <v>0</v>
      </c>
      <c r="R1733" t="str" cm="1">
        <f t="array" ref="R1733">_xlfn.IFS(Table1[[#This Row],[Current Upsell $]]=0," ",Table1[[#This Row],[Current Upsell $]]&gt;=400,"High",Table1[[#This Row],[Current Upsell $]]&gt;=100,"Medium",Table1[[#This Row],[Current Upsell $]]&lt;100,"Low")</f>
        <v xml:space="preserve"> </v>
      </c>
      <c r="S1733" t="str">
        <f>_xlfn.CONCAT(Table1[[#This Row],[Subscription Type]]," ",Table1[[#This Row],[Upsell Priorities ]], " ",TEXT(Table1[[#This Row],[Current Upsell $]],"$#,#"))</f>
        <v>Basic   $</v>
      </c>
      <c r="T1733">
        <f>COUNTIF(Table1[Sales Month],Table1[[#This Row],[Sales Month]])</f>
        <v>249</v>
      </c>
    </row>
    <row r="1734" spans="1:20" x14ac:dyDescent="0.2">
      <c r="A1734">
        <v>100188</v>
      </c>
      <c r="B1734" t="s">
        <v>3</v>
      </c>
      <c r="F1734">
        <v>0</v>
      </c>
      <c r="G1734">
        <v>1</v>
      </c>
      <c r="H1734" s="1">
        <v>44197</v>
      </c>
      <c r="I1734" s="1">
        <v>44348</v>
      </c>
      <c r="J1734">
        <v>5</v>
      </c>
      <c r="K1734">
        <v>0</v>
      </c>
      <c r="L1734" s="1">
        <v>44348</v>
      </c>
      <c r="M1734">
        <v>0</v>
      </c>
      <c r="N1734" s="8" cm="1">
        <f t="array" ref="N1734">_xlfn.SWITCH(Table1[[#This Row],[Subscription Type]],"Basic",10,"Premium",10,"Business",25,"Enterprise",27)</f>
        <v>10</v>
      </c>
      <c r="O1734" s="9">
        <f>IF(Table1[[#This Row],[Number of Users]]-Table1[[#This Row],[Licenses Bought]]&lt;0, 0, Table1[[#This Row],[Number of Users]]-Table1[[#This Row],[Licenses Bought]])</f>
        <v>1</v>
      </c>
      <c r="P1734" s="8">
        <f>Table1[[#This Row],[Upsell $ Per Non-Paying User]] * Table1[[#This Row],[Non-Paying Users]]</f>
        <v>10</v>
      </c>
      <c r="Q1734">
        <f>IF(Table1[[#This Row],[Sales Month]]=MAX(Table1[Sales Month]),Table1[[#This Row],[Upsell $ Per Non-Paying User]]*Table1[[#This Row],[Non-Paying Users]],0)</f>
        <v>10</v>
      </c>
      <c r="R1734" t="str" cm="1">
        <f t="array" ref="R1734">_xlfn.IFS(Table1[[#This Row],[Current Upsell $]]=0," ",Table1[[#This Row],[Current Upsell $]]&gt;=400,"High",Table1[[#This Row],[Current Upsell $]]&gt;=100,"Medium",Table1[[#This Row],[Current Upsell $]]&lt;100,"Low")</f>
        <v>Low</v>
      </c>
      <c r="S1734" t="str">
        <f>_xlfn.CONCAT(Table1[[#This Row],[Subscription Type]]," ",Table1[[#This Row],[Upsell Priorities ]], " ",TEXT(Table1[[#This Row],[Current Upsell $]],"$#,#"))</f>
        <v>Basic Low $10</v>
      </c>
      <c r="T1734">
        <f>COUNTIF(Table1[Sales Month],Table1[[#This Row],[Sales Month]])</f>
        <v>307</v>
      </c>
    </row>
    <row r="1735" spans="1:20" x14ac:dyDescent="0.2">
      <c r="A1735">
        <v>100189</v>
      </c>
      <c r="B1735" t="s">
        <v>3</v>
      </c>
      <c r="F1735">
        <v>0</v>
      </c>
      <c r="G1735">
        <v>2</v>
      </c>
      <c r="H1735" s="1">
        <v>44197</v>
      </c>
      <c r="I1735" s="1">
        <v>44317</v>
      </c>
      <c r="J1735">
        <v>4</v>
      </c>
      <c r="K1735">
        <v>1</v>
      </c>
      <c r="L1735" s="1">
        <v>44197</v>
      </c>
      <c r="M1735">
        <v>0</v>
      </c>
      <c r="N1735" s="8" cm="1">
        <f t="array" ref="N1735">_xlfn.SWITCH(Table1[[#This Row],[Subscription Type]],"Basic",10,"Premium",10,"Business",25,"Enterprise",27)</f>
        <v>10</v>
      </c>
      <c r="O1735" s="9">
        <f>IF(Table1[[#This Row],[Number of Users]]-Table1[[#This Row],[Licenses Bought]]&lt;0, 0, Table1[[#This Row],[Number of Users]]-Table1[[#This Row],[Licenses Bought]])</f>
        <v>2</v>
      </c>
      <c r="P1735" s="8">
        <f>Table1[[#This Row],[Upsell $ Per Non-Paying User]] * Table1[[#This Row],[Non-Paying Users]]</f>
        <v>20</v>
      </c>
      <c r="Q1735">
        <f>IF(Table1[[#This Row],[Sales Month]]=MAX(Table1[Sales Month]),Table1[[#This Row],[Upsell $ Per Non-Paying User]]*Table1[[#This Row],[Non-Paying Users]],0)</f>
        <v>0</v>
      </c>
      <c r="R1735" t="str" cm="1">
        <f t="array" ref="R1735">_xlfn.IFS(Table1[[#This Row],[Current Upsell $]]=0," ",Table1[[#This Row],[Current Upsell $]]&gt;=400,"High",Table1[[#This Row],[Current Upsell $]]&gt;=100,"Medium",Table1[[#This Row],[Current Upsell $]]&lt;100,"Low")</f>
        <v xml:space="preserve"> </v>
      </c>
      <c r="S1735" t="str">
        <f>_xlfn.CONCAT(Table1[[#This Row],[Subscription Type]]," ",Table1[[#This Row],[Upsell Priorities ]], " ",TEXT(Table1[[#This Row],[Current Upsell $]],"$#,#"))</f>
        <v>Basic   $</v>
      </c>
      <c r="T1735">
        <f>COUNTIF(Table1[Sales Month],Table1[[#This Row],[Sales Month]])</f>
        <v>158</v>
      </c>
    </row>
    <row r="1736" spans="1:20" x14ac:dyDescent="0.2">
      <c r="A1736">
        <v>100189</v>
      </c>
      <c r="B1736" t="s">
        <v>3</v>
      </c>
      <c r="F1736">
        <v>0</v>
      </c>
      <c r="G1736">
        <v>2</v>
      </c>
      <c r="H1736" s="1">
        <v>44197</v>
      </c>
      <c r="I1736" s="1">
        <v>44317</v>
      </c>
      <c r="J1736">
        <v>4</v>
      </c>
      <c r="K1736">
        <v>1</v>
      </c>
      <c r="L1736" s="1">
        <v>44228</v>
      </c>
      <c r="M1736">
        <v>0</v>
      </c>
      <c r="N1736" s="8" cm="1">
        <f t="array" ref="N1736">_xlfn.SWITCH(Table1[[#This Row],[Subscription Type]],"Basic",10,"Premium",10,"Business",25,"Enterprise",27)</f>
        <v>10</v>
      </c>
      <c r="O1736" s="9">
        <f>IF(Table1[[#This Row],[Number of Users]]-Table1[[#This Row],[Licenses Bought]]&lt;0, 0, Table1[[#This Row],[Number of Users]]-Table1[[#This Row],[Licenses Bought]])</f>
        <v>2</v>
      </c>
      <c r="P1736" s="8">
        <f>Table1[[#This Row],[Upsell $ Per Non-Paying User]] * Table1[[#This Row],[Non-Paying Users]]</f>
        <v>20</v>
      </c>
      <c r="Q1736">
        <f>IF(Table1[[#This Row],[Sales Month]]=MAX(Table1[Sales Month]),Table1[[#This Row],[Upsell $ Per Non-Paying User]]*Table1[[#This Row],[Non-Paying Users]],0)</f>
        <v>0</v>
      </c>
      <c r="R1736" t="str" cm="1">
        <f t="array" ref="R1736">_xlfn.IFS(Table1[[#This Row],[Current Upsell $]]=0," ",Table1[[#This Row],[Current Upsell $]]&gt;=400,"High",Table1[[#This Row],[Current Upsell $]]&gt;=100,"Medium",Table1[[#This Row],[Current Upsell $]]&lt;100,"Low")</f>
        <v xml:space="preserve"> </v>
      </c>
      <c r="S1736" t="str">
        <f>_xlfn.CONCAT(Table1[[#This Row],[Subscription Type]]," ",Table1[[#This Row],[Upsell Priorities ]], " ",TEXT(Table1[[#This Row],[Current Upsell $]],"$#,#"))</f>
        <v>Basic   $</v>
      </c>
      <c r="T1736">
        <f>COUNTIF(Table1[Sales Month],Table1[[#This Row],[Sales Month]])</f>
        <v>175</v>
      </c>
    </row>
    <row r="1737" spans="1:20" x14ac:dyDescent="0.2">
      <c r="A1737">
        <v>100189</v>
      </c>
      <c r="B1737" t="s">
        <v>3</v>
      </c>
      <c r="F1737">
        <v>0</v>
      </c>
      <c r="G1737">
        <v>2</v>
      </c>
      <c r="H1737" s="1">
        <v>44197</v>
      </c>
      <c r="I1737" s="1">
        <v>44317</v>
      </c>
      <c r="J1737">
        <v>4</v>
      </c>
      <c r="K1737">
        <v>1</v>
      </c>
      <c r="L1737" s="1">
        <v>44256</v>
      </c>
      <c r="M1737">
        <v>0</v>
      </c>
      <c r="N1737" s="8" cm="1">
        <f t="array" ref="N1737">_xlfn.SWITCH(Table1[[#This Row],[Subscription Type]],"Basic",10,"Premium",10,"Business",25,"Enterprise",27)</f>
        <v>10</v>
      </c>
      <c r="O1737" s="9">
        <f>IF(Table1[[#This Row],[Number of Users]]-Table1[[#This Row],[Licenses Bought]]&lt;0, 0, Table1[[#This Row],[Number of Users]]-Table1[[#This Row],[Licenses Bought]])</f>
        <v>2</v>
      </c>
      <c r="P1737" s="8">
        <f>Table1[[#This Row],[Upsell $ Per Non-Paying User]] * Table1[[#This Row],[Non-Paying Users]]</f>
        <v>20</v>
      </c>
      <c r="Q1737">
        <f>IF(Table1[[#This Row],[Sales Month]]=MAX(Table1[Sales Month]),Table1[[#This Row],[Upsell $ Per Non-Paying User]]*Table1[[#This Row],[Non-Paying Users]],0)</f>
        <v>0</v>
      </c>
      <c r="R1737" t="str" cm="1">
        <f t="array" ref="R1737">_xlfn.IFS(Table1[[#This Row],[Current Upsell $]]=0," ",Table1[[#This Row],[Current Upsell $]]&gt;=400,"High",Table1[[#This Row],[Current Upsell $]]&gt;=100,"Medium",Table1[[#This Row],[Current Upsell $]]&lt;100,"Low")</f>
        <v xml:space="preserve"> </v>
      </c>
      <c r="S1737" t="str">
        <f>_xlfn.CONCAT(Table1[[#This Row],[Subscription Type]]," ",Table1[[#This Row],[Upsell Priorities ]], " ",TEXT(Table1[[#This Row],[Current Upsell $]],"$#,#"))</f>
        <v>Basic   $</v>
      </c>
      <c r="T1737">
        <f>COUNTIF(Table1[Sales Month],Table1[[#This Row],[Sales Month]])</f>
        <v>194</v>
      </c>
    </row>
    <row r="1738" spans="1:20" x14ac:dyDescent="0.2">
      <c r="A1738">
        <v>100189</v>
      </c>
      <c r="B1738" t="s">
        <v>3</v>
      </c>
      <c r="F1738">
        <v>0</v>
      </c>
      <c r="G1738">
        <v>2</v>
      </c>
      <c r="H1738" s="1">
        <v>44197</v>
      </c>
      <c r="I1738" s="1">
        <v>44317</v>
      </c>
      <c r="J1738">
        <v>4</v>
      </c>
      <c r="K1738">
        <v>1</v>
      </c>
      <c r="L1738" s="1">
        <v>44287</v>
      </c>
      <c r="M1738">
        <v>0</v>
      </c>
      <c r="N1738" s="8" cm="1">
        <f t="array" ref="N1738">_xlfn.SWITCH(Table1[[#This Row],[Subscription Type]],"Basic",10,"Premium",10,"Business",25,"Enterprise",27)</f>
        <v>10</v>
      </c>
      <c r="O1738" s="9">
        <f>IF(Table1[[#This Row],[Number of Users]]-Table1[[#This Row],[Licenses Bought]]&lt;0, 0, Table1[[#This Row],[Number of Users]]-Table1[[#This Row],[Licenses Bought]])</f>
        <v>2</v>
      </c>
      <c r="P1738" s="8">
        <f>Table1[[#This Row],[Upsell $ Per Non-Paying User]] * Table1[[#This Row],[Non-Paying Users]]</f>
        <v>20</v>
      </c>
      <c r="Q1738">
        <f>IF(Table1[[#This Row],[Sales Month]]=MAX(Table1[Sales Month]),Table1[[#This Row],[Upsell $ Per Non-Paying User]]*Table1[[#This Row],[Non-Paying Users]],0)</f>
        <v>0</v>
      </c>
      <c r="R1738" t="str" cm="1">
        <f t="array" ref="R1738">_xlfn.IFS(Table1[[#This Row],[Current Upsell $]]=0," ",Table1[[#This Row],[Current Upsell $]]&gt;=400,"High",Table1[[#This Row],[Current Upsell $]]&gt;=100,"Medium",Table1[[#This Row],[Current Upsell $]]&lt;100,"Low")</f>
        <v xml:space="preserve"> </v>
      </c>
      <c r="S1738" t="str">
        <f>_xlfn.CONCAT(Table1[[#This Row],[Subscription Type]]," ",Table1[[#This Row],[Upsell Priorities ]], " ",TEXT(Table1[[#This Row],[Current Upsell $]],"$#,#"))</f>
        <v>Basic   $</v>
      </c>
      <c r="T1738">
        <f>COUNTIF(Table1[Sales Month],Table1[[#This Row],[Sales Month]])</f>
        <v>208</v>
      </c>
    </row>
    <row r="1739" spans="1:20" x14ac:dyDescent="0.2">
      <c r="A1739">
        <v>100189</v>
      </c>
      <c r="B1739" t="s">
        <v>3</v>
      </c>
      <c r="F1739">
        <v>0</v>
      </c>
      <c r="G1739">
        <v>2</v>
      </c>
      <c r="H1739" s="1">
        <v>44197</v>
      </c>
      <c r="I1739" s="1">
        <v>44317</v>
      </c>
      <c r="J1739">
        <v>4</v>
      </c>
      <c r="K1739">
        <v>1</v>
      </c>
      <c r="L1739" s="1">
        <v>44317</v>
      </c>
      <c r="M1739">
        <v>0</v>
      </c>
      <c r="N1739" s="8" cm="1">
        <f t="array" ref="N1739">_xlfn.SWITCH(Table1[[#This Row],[Subscription Type]],"Basic",10,"Premium",10,"Business",25,"Enterprise",27)</f>
        <v>10</v>
      </c>
      <c r="O1739" s="9">
        <f>IF(Table1[[#This Row],[Number of Users]]-Table1[[#This Row],[Licenses Bought]]&lt;0, 0, Table1[[#This Row],[Number of Users]]-Table1[[#This Row],[Licenses Bought]])</f>
        <v>2</v>
      </c>
      <c r="P1739" s="8">
        <f>Table1[[#This Row],[Upsell $ Per Non-Paying User]] * Table1[[#This Row],[Non-Paying Users]]</f>
        <v>20</v>
      </c>
      <c r="Q1739">
        <f>IF(Table1[[#This Row],[Sales Month]]=MAX(Table1[Sales Month]),Table1[[#This Row],[Upsell $ Per Non-Paying User]]*Table1[[#This Row],[Non-Paying Users]],0)</f>
        <v>0</v>
      </c>
      <c r="R1739" t="str" cm="1">
        <f t="array" ref="R1739">_xlfn.IFS(Table1[[#This Row],[Current Upsell $]]=0," ",Table1[[#This Row],[Current Upsell $]]&gt;=400,"High",Table1[[#This Row],[Current Upsell $]]&gt;=100,"Medium",Table1[[#This Row],[Current Upsell $]]&lt;100,"Low")</f>
        <v xml:space="preserve"> </v>
      </c>
      <c r="S1739" t="str">
        <f>_xlfn.CONCAT(Table1[[#This Row],[Subscription Type]]," ",Table1[[#This Row],[Upsell Priorities ]], " ",TEXT(Table1[[#This Row],[Current Upsell $]],"$#,#"))</f>
        <v>Basic   $</v>
      </c>
      <c r="T1739">
        <f>COUNTIF(Table1[Sales Month],Table1[[#This Row],[Sales Month]])</f>
        <v>249</v>
      </c>
    </row>
    <row r="1740" spans="1:20" x14ac:dyDescent="0.2">
      <c r="A1740">
        <v>100190</v>
      </c>
      <c r="B1740" t="s">
        <v>3</v>
      </c>
      <c r="F1740">
        <v>0</v>
      </c>
      <c r="G1740">
        <v>2</v>
      </c>
      <c r="H1740" s="1">
        <v>44197</v>
      </c>
      <c r="I1740" s="1">
        <v>44317</v>
      </c>
      <c r="J1740">
        <v>4</v>
      </c>
      <c r="K1740">
        <v>1</v>
      </c>
      <c r="L1740" s="1">
        <v>44197</v>
      </c>
      <c r="M1740">
        <v>0</v>
      </c>
      <c r="N1740" s="8" cm="1">
        <f t="array" ref="N1740">_xlfn.SWITCH(Table1[[#This Row],[Subscription Type]],"Basic",10,"Premium",10,"Business",25,"Enterprise",27)</f>
        <v>10</v>
      </c>
      <c r="O1740" s="9">
        <f>IF(Table1[[#This Row],[Number of Users]]-Table1[[#This Row],[Licenses Bought]]&lt;0, 0, Table1[[#This Row],[Number of Users]]-Table1[[#This Row],[Licenses Bought]])</f>
        <v>2</v>
      </c>
      <c r="P1740" s="8">
        <f>Table1[[#This Row],[Upsell $ Per Non-Paying User]] * Table1[[#This Row],[Non-Paying Users]]</f>
        <v>20</v>
      </c>
      <c r="Q1740">
        <f>IF(Table1[[#This Row],[Sales Month]]=MAX(Table1[Sales Month]),Table1[[#This Row],[Upsell $ Per Non-Paying User]]*Table1[[#This Row],[Non-Paying Users]],0)</f>
        <v>0</v>
      </c>
      <c r="R1740" t="str" cm="1">
        <f t="array" ref="R1740">_xlfn.IFS(Table1[[#This Row],[Current Upsell $]]=0," ",Table1[[#This Row],[Current Upsell $]]&gt;=400,"High",Table1[[#This Row],[Current Upsell $]]&gt;=100,"Medium",Table1[[#This Row],[Current Upsell $]]&lt;100,"Low")</f>
        <v xml:space="preserve"> </v>
      </c>
      <c r="S1740" t="str">
        <f>_xlfn.CONCAT(Table1[[#This Row],[Subscription Type]]," ",Table1[[#This Row],[Upsell Priorities ]], " ",TEXT(Table1[[#This Row],[Current Upsell $]],"$#,#"))</f>
        <v>Basic   $</v>
      </c>
      <c r="T1740">
        <f>COUNTIF(Table1[Sales Month],Table1[[#This Row],[Sales Month]])</f>
        <v>158</v>
      </c>
    </row>
    <row r="1741" spans="1:20" x14ac:dyDescent="0.2">
      <c r="A1741">
        <v>100190</v>
      </c>
      <c r="B1741" t="s">
        <v>3</v>
      </c>
      <c r="F1741">
        <v>0</v>
      </c>
      <c r="G1741">
        <v>2</v>
      </c>
      <c r="H1741" s="1">
        <v>44197</v>
      </c>
      <c r="I1741" s="1">
        <v>44317</v>
      </c>
      <c r="J1741">
        <v>4</v>
      </c>
      <c r="K1741">
        <v>1</v>
      </c>
      <c r="L1741" s="1">
        <v>44228</v>
      </c>
      <c r="M1741">
        <v>0</v>
      </c>
      <c r="N1741" s="8" cm="1">
        <f t="array" ref="N1741">_xlfn.SWITCH(Table1[[#This Row],[Subscription Type]],"Basic",10,"Premium",10,"Business",25,"Enterprise",27)</f>
        <v>10</v>
      </c>
      <c r="O1741" s="9">
        <f>IF(Table1[[#This Row],[Number of Users]]-Table1[[#This Row],[Licenses Bought]]&lt;0, 0, Table1[[#This Row],[Number of Users]]-Table1[[#This Row],[Licenses Bought]])</f>
        <v>2</v>
      </c>
      <c r="P1741" s="8">
        <f>Table1[[#This Row],[Upsell $ Per Non-Paying User]] * Table1[[#This Row],[Non-Paying Users]]</f>
        <v>20</v>
      </c>
      <c r="Q1741">
        <f>IF(Table1[[#This Row],[Sales Month]]=MAX(Table1[Sales Month]),Table1[[#This Row],[Upsell $ Per Non-Paying User]]*Table1[[#This Row],[Non-Paying Users]],0)</f>
        <v>0</v>
      </c>
      <c r="R1741" t="str" cm="1">
        <f t="array" ref="R1741">_xlfn.IFS(Table1[[#This Row],[Current Upsell $]]=0," ",Table1[[#This Row],[Current Upsell $]]&gt;=400,"High",Table1[[#This Row],[Current Upsell $]]&gt;=100,"Medium",Table1[[#This Row],[Current Upsell $]]&lt;100,"Low")</f>
        <v xml:space="preserve"> </v>
      </c>
      <c r="S1741" t="str">
        <f>_xlfn.CONCAT(Table1[[#This Row],[Subscription Type]]," ",Table1[[#This Row],[Upsell Priorities ]], " ",TEXT(Table1[[#This Row],[Current Upsell $]],"$#,#"))</f>
        <v>Basic   $</v>
      </c>
      <c r="T1741">
        <f>COUNTIF(Table1[Sales Month],Table1[[#This Row],[Sales Month]])</f>
        <v>175</v>
      </c>
    </row>
    <row r="1742" spans="1:20" x14ac:dyDescent="0.2">
      <c r="A1742">
        <v>100190</v>
      </c>
      <c r="B1742" t="s">
        <v>3</v>
      </c>
      <c r="F1742">
        <v>0</v>
      </c>
      <c r="G1742">
        <v>2</v>
      </c>
      <c r="H1742" s="1">
        <v>44197</v>
      </c>
      <c r="I1742" s="1">
        <v>44317</v>
      </c>
      <c r="J1742">
        <v>4</v>
      </c>
      <c r="K1742">
        <v>1</v>
      </c>
      <c r="L1742" s="1">
        <v>44256</v>
      </c>
      <c r="M1742">
        <v>0</v>
      </c>
      <c r="N1742" s="8" cm="1">
        <f t="array" ref="N1742">_xlfn.SWITCH(Table1[[#This Row],[Subscription Type]],"Basic",10,"Premium",10,"Business",25,"Enterprise",27)</f>
        <v>10</v>
      </c>
      <c r="O1742" s="9">
        <f>IF(Table1[[#This Row],[Number of Users]]-Table1[[#This Row],[Licenses Bought]]&lt;0, 0, Table1[[#This Row],[Number of Users]]-Table1[[#This Row],[Licenses Bought]])</f>
        <v>2</v>
      </c>
      <c r="P1742" s="8">
        <f>Table1[[#This Row],[Upsell $ Per Non-Paying User]] * Table1[[#This Row],[Non-Paying Users]]</f>
        <v>20</v>
      </c>
      <c r="Q1742">
        <f>IF(Table1[[#This Row],[Sales Month]]=MAX(Table1[Sales Month]),Table1[[#This Row],[Upsell $ Per Non-Paying User]]*Table1[[#This Row],[Non-Paying Users]],0)</f>
        <v>0</v>
      </c>
      <c r="R1742" t="str" cm="1">
        <f t="array" ref="R1742">_xlfn.IFS(Table1[[#This Row],[Current Upsell $]]=0," ",Table1[[#This Row],[Current Upsell $]]&gt;=400,"High",Table1[[#This Row],[Current Upsell $]]&gt;=100,"Medium",Table1[[#This Row],[Current Upsell $]]&lt;100,"Low")</f>
        <v xml:space="preserve"> </v>
      </c>
      <c r="S1742" t="str">
        <f>_xlfn.CONCAT(Table1[[#This Row],[Subscription Type]]," ",Table1[[#This Row],[Upsell Priorities ]], " ",TEXT(Table1[[#This Row],[Current Upsell $]],"$#,#"))</f>
        <v>Basic   $</v>
      </c>
      <c r="T1742">
        <f>COUNTIF(Table1[Sales Month],Table1[[#This Row],[Sales Month]])</f>
        <v>194</v>
      </c>
    </row>
    <row r="1743" spans="1:20" x14ac:dyDescent="0.2">
      <c r="A1743">
        <v>100190</v>
      </c>
      <c r="B1743" t="s">
        <v>3</v>
      </c>
      <c r="F1743">
        <v>0</v>
      </c>
      <c r="G1743">
        <v>1</v>
      </c>
      <c r="H1743" s="1">
        <v>44197</v>
      </c>
      <c r="I1743" s="1">
        <v>44317</v>
      </c>
      <c r="J1743">
        <v>4</v>
      </c>
      <c r="K1743">
        <v>1</v>
      </c>
      <c r="L1743" s="1">
        <v>44287</v>
      </c>
      <c r="M1743">
        <v>0</v>
      </c>
      <c r="N1743" s="8" cm="1">
        <f t="array" ref="N1743">_xlfn.SWITCH(Table1[[#This Row],[Subscription Type]],"Basic",10,"Premium",10,"Business",25,"Enterprise",27)</f>
        <v>10</v>
      </c>
      <c r="O1743" s="9">
        <f>IF(Table1[[#This Row],[Number of Users]]-Table1[[#This Row],[Licenses Bought]]&lt;0, 0, Table1[[#This Row],[Number of Users]]-Table1[[#This Row],[Licenses Bought]])</f>
        <v>1</v>
      </c>
      <c r="P1743" s="8">
        <f>Table1[[#This Row],[Upsell $ Per Non-Paying User]] * Table1[[#This Row],[Non-Paying Users]]</f>
        <v>10</v>
      </c>
      <c r="Q1743">
        <f>IF(Table1[[#This Row],[Sales Month]]=MAX(Table1[Sales Month]),Table1[[#This Row],[Upsell $ Per Non-Paying User]]*Table1[[#This Row],[Non-Paying Users]],0)</f>
        <v>0</v>
      </c>
      <c r="R1743" t="str" cm="1">
        <f t="array" ref="R1743">_xlfn.IFS(Table1[[#This Row],[Current Upsell $]]=0," ",Table1[[#This Row],[Current Upsell $]]&gt;=400,"High",Table1[[#This Row],[Current Upsell $]]&gt;=100,"Medium",Table1[[#This Row],[Current Upsell $]]&lt;100,"Low")</f>
        <v xml:space="preserve"> </v>
      </c>
      <c r="S1743" t="str">
        <f>_xlfn.CONCAT(Table1[[#This Row],[Subscription Type]]," ",Table1[[#This Row],[Upsell Priorities ]], " ",TEXT(Table1[[#This Row],[Current Upsell $]],"$#,#"))</f>
        <v>Basic   $</v>
      </c>
      <c r="T1743">
        <f>COUNTIF(Table1[Sales Month],Table1[[#This Row],[Sales Month]])</f>
        <v>208</v>
      </c>
    </row>
    <row r="1744" spans="1:20" x14ac:dyDescent="0.2">
      <c r="A1744">
        <v>100190</v>
      </c>
      <c r="B1744" t="s">
        <v>3</v>
      </c>
      <c r="F1744">
        <v>0</v>
      </c>
      <c r="G1744">
        <v>2</v>
      </c>
      <c r="H1744" s="1">
        <v>44197</v>
      </c>
      <c r="I1744" s="1">
        <v>44317</v>
      </c>
      <c r="J1744">
        <v>4</v>
      </c>
      <c r="K1744">
        <v>1</v>
      </c>
      <c r="L1744" s="1">
        <v>44317</v>
      </c>
      <c r="M1744">
        <v>0</v>
      </c>
      <c r="N1744" s="8" cm="1">
        <f t="array" ref="N1744">_xlfn.SWITCH(Table1[[#This Row],[Subscription Type]],"Basic",10,"Premium",10,"Business",25,"Enterprise",27)</f>
        <v>10</v>
      </c>
      <c r="O1744" s="9">
        <f>IF(Table1[[#This Row],[Number of Users]]-Table1[[#This Row],[Licenses Bought]]&lt;0, 0, Table1[[#This Row],[Number of Users]]-Table1[[#This Row],[Licenses Bought]])</f>
        <v>2</v>
      </c>
      <c r="P1744" s="8">
        <f>Table1[[#This Row],[Upsell $ Per Non-Paying User]] * Table1[[#This Row],[Non-Paying Users]]</f>
        <v>20</v>
      </c>
      <c r="Q1744">
        <f>IF(Table1[[#This Row],[Sales Month]]=MAX(Table1[Sales Month]),Table1[[#This Row],[Upsell $ Per Non-Paying User]]*Table1[[#This Row],[Non-Paying Users]],0)</f>
        <v>0</v>
      </c>
      <c r="R1744" t="str" cm="1">
        <f t="array" ref="R1744">_xlfn.IFS(Table1[[#This Row],[Current Upsell $]]=0," ",Table1[[#This Row],[Current Upsell $]]&gt;=400,"High",Table1[[#This Row],[Current Upsell $]]&gt;=100,"Medium",Table1[[#This Row],[Current Upsell $]]&lt;100,"Low")</f>
        <v xml:space="preserve"> </v>
      </c>
      <c r="S1744" t="str">
        <f>_xlfn.CONCAT(Table1[[#This Row],[Subscription Type]]," ",Table1[[#This Row],[Upsell Priorities ]], " ",TEXT(Table1[[#This Row],[Current Upsell $]],"$#,#"))</f>
        <v>Basic   $</v>
      </c>
      <c r="T1744">
        <f>COUNTIF(Table1[Sales Month],Table1[[#This Row],[Sales Month]])</f>
        <v>249</v>
      </c>
    </row>
    <row r="1745" spans="1:20" x14ac:dyDescent="0.2">
      <c r="A1745">
        <v>100191</v>
      </c>
      <c r="B1745" t="s">
        <v>3</v>
      </c>
      <c r="D1745" s="1"/>
      <c r="E1745" s="1"/>
      <c r="F1745">
        <v>0</v>
      </c>
      <c r="G1745">
        <v>2</v>
      </c>
      <c r="H1745" s="1">
        <v>44197</v>
      </c>
      <c r="I1745" s="1">
        <v>44378</v>
      </c>
      <c r="J1745">
        <v>6</v>
      </c>
      <c r="K1745">
        <v>0</v>
      </c>
      <c r="L1745" s="1">
        <v>44197</v>
      </c>
      <c r="M1745">
        <v>0</v>
      </c>
      <c r="N1745" s="8" cm="1">
        <f t="array" ref="N1745">_xlfn.SWITCH(Table1[[#This Row],[Subscription Type]],"Basic",10,"Premium",10,"Business",25,"Enterprise",27)</f>
        <v>10</v>
      </c>
      <c r="O1745" s="9">
        <f>IF(Table1[[#This Row],[Number of Users]]-Table1[[#This Row],[Licenses Bought]]&lt;0, 0, Table1[[#This Row],[Number of Users]]-Table1[[#This Row],[Licenses Bought]])</f>
        <v>2</v>
      </c>
      <c r="P1745" s="8">
        <f>Table1[[#This Row],[Upsell $ Per Non-Paying User]] * Table1[[#This Row],[Non-Paying Users]]</f>
        <v>20</v>
      </c>
      <c r="Q1745">
        <f>IF(Table1[[#This Row],[Sales Month]]=MAX(Table1[Sales Month]),Table1[[#This Row],[Upsell $ Per Non-Paying User]]*Table1[[#This Row],[Non-Paying Users]],0)</f>
        <v>0</v>
      </c>
      <c r="R1745" t="str" cm="1">
        <f t="array" ref="R1745">_xlfn.IFS(Table1[[#This Row],[Current Upsell $]]=0," ",Table1[[#This Row],[Current Upsell $]]&gt;=400,"High",Table1[[#This Row],[Current Upsell $]]&gt;=100,"Medium",Table1[[#This Row],[Current Upsell $]]&lt;100,"Low")</f>
        <v xml:space="preserve"> </v>
      </c>
      <c r="S1745" t="str">
        <f>_xlfn.CONCAT(Table1[[#This Row],[Subscription Type]]," ",Table1[[#This Row],[Upsell Priorities ]], " ",TEXT(Table1[[#This Row],[Current Upsell $]],"$#,#"))</f>
        <v>Basic   $</v>
      </c>
      <c r="T1745">
        <f>COUNTIF(Table1[Sales Month],Table1[[#This Row],[Sales Month]])</f>
        <v>158</v>
      </c>
    </row>
    <row r="1746" spans="1:20" x14ac:dyDescent="0.2">
      <c r="A1746">
        <v>100191</v>
      </c>
      <c r="B1746" t="s">
        <v>0</v>
      </c>
      <c r="D1746" s="1"/>
      <c r="E1746" s="1"/>
      <c r="F1746">
        <v>1</v>
      </c>
      <c r="G1746">
        <v>2</v>
      </c>
      <c r="H1746" s="1">
        <v>44197</v>
      </c>
      <c r="I1746" s="1">
        <v>44378</v>
      </c>
      <c r="J1746">
        <v>6</v>
      </c>
      <c r="K1746">
        <v>0</v>
      </c>
      <c r="L1746" s="1">
        <v>44228</v>
      </c>
      <c r="M1746">
        <v>10</v>
      </c>
      <c r="N1746" s="8" cm="1">
        <f t="array" ref="N1746">_xlfn.SWITCH(Table1[[#This Row],[Subscription Type]],"Basic",10,"Premium",10,"Business",25,"Enterprise",27)</f>
        <v>10</v>
      </c>
      <c r="O1746" s="9">
        <f>IF(Table1[[#This Row],[Number of Users]]-Table1[[#This Row],[Licenses Bought]]&lt;0, 0, Table1[[#This Row],[Number of Users]]-Table1[[#This Row],[Licenses Bought]])</f>
        <v>1</v>
      </c>
      <c r="P1746" s="8">
        <f>Table1[[#This Row],[Upsell $ Per Non-Paying User]] * Table1[[#This Row],[Non-Paying Users]]</f>
        <v>10</v>
      </c>
      <c r="Q1746">
        <f>IF(Table1[[#This Row],[Sales Month]]=MAX(Table1[Sales Month]),Table1[[#This Row],[Upsell $ Per Non-Paying User]]*Table1[[#This Row],[Non-Paying Users]],0)</f>
        <v>0</v>
      </c>
      <c r="R1746" t="str" cm="1">
        <f t="array" ref="R1746">_xlfn.IFS(Table1[[#This Row],[Current Upsell $]]=0," ",Table1[[#This Row],[Current Upsell $]]&gt;=400,"High",Table1[[#This Row],[Current Upsell $]]&gt;=100,"Medium",Table1[[#This Row],[Current Upsell $]]&lt;100,"Low")</f>
        <v xml:space="preserve"> </v>
      </c>
      <c r="S1746" t="str">
        <f>_xlfn.CONCAT(Table1[[#This Row],[Subscription Type]]," ",Table1[[#This Row],[Upsell Priorities ]], " ",TEXT(Table1[[#This Row],[Current Upsell $]],"$#,#"))</f>
        <v>Premium   $</v>
      </c>
      <c r="T1746">
        <f>COUNTIF(Table1[Sales Month],Table1[[#This Row],[Sales Month]])</f>
        <v>175</v>
      </c>
    </row>
    <row r="1747" spans="1:20" x14ac:dyDescent="0.2">
      <c r="A1747">
        <v>100191</v>
      </c>
      <c r="B1747" t="s">
        <v>0</v>
      </c>
      <c r="D1747" s="1"/>
      <c r="E1747" s="1"/>
      <c r="F1747">
        <v>1</v>
      </c>
      <c r="G1747">
        <v>2</v>
      </c>
      <c r="H1747" s="1">
        <v>44197</v>
      </c>
      <c r="I1747" s="1">
        <v>44378</v>
      </c>
      <c r="J1747">
        <v>6</v>
      </c>
      <c r="K1747">
        <v>0</v>
      </c>
      <c r="L1747" s="1">
        <v>44256</v>
      </c>
      <c r="M1747">
        <v>10</v>
      </c>
      <c r="N1747" s="8" cm="1">
        <f t="array" ref="N1747">_xlfn.SWITCH(Table1[[#This Row],[Subscription Type]],"Basic",10,"Premium",10,"Business",25,"Enterprise",27)</f>
        <v>10</v>
      </c>
      <c r="O1747" s="9">
        <f>IF(Table1[[#This Row],[Number of Users]]-Table1[[#This Row],[Licenses Bought]]&lt;0, 0, Table1[[#This Row],[Number of Users]]-Table1[[#This Row],[Licenses Bought]])</f>
        <v>1</v>
      </c>
      <c r="P1747" s="8">
        <f>Table1[[#This Row],[Upsell $ Per Non-Paying User]] * Table1[[#This Row],[Non-Paying Users]]</f>
        <v>10</v>
      </c>
      <c r="Q1747">
        <f>IF(Table1[[#This Row],[Sales Month]]=MAX(Table1[Sales Month]),Table1[[#This Row],[Upsell $ Per Non-Paying User]]*Table1[[#This Row],[Non-Paying Users]],0)</f>
        <v>0</v>
      </c>
      <c r="R1747" t="str" cm="1">
        <f t="array" ref="R1747">_xlfn.IFS(Table1[[#This Row],[Current Upsell $]]=0," ",Table1[[#This Row],[Current Upsell $]]&gt;=400,"High",Table1[[#This Row],[Current Upsell $]]&gt;=100,"Medium",Table1[[#This Row],[Current Upsell $]]&lt;100,"Low")</f>
        <v xml:space="preserve"> </v>
      </c>
      <c r="S1747" t="str">
        <f>_xlfn.CONCAT(Table1[[#This Row],[Subscription Type]]," ",Table1[[#This Row],[Upsell Priorities ]], " ",TEXT(Table1[[#This Row],[Current Upsell $]],"$#,#"))</f>
        <v>Premium   $</v>
      </c>
      <c r="T1747">
        <f>COUNTIF(Table1[Sales Month],Table1[[#This Row],[Sales Month]])</f>
        <v>194</v>
      </c>
    </row>
    <row r="1748" spans="1:20" x14ac:dyDescent="0.2">
      <c r="A1748">
        <v>100191</v>
      </c>
      <c r="B1748" t="s">
        <v>0</v>
      </c>
      <c r="D1748" s="1"/>
      <c r="E1748" s="1"/>
      <c r="F1748">
        <v>1</v>
      </c>
      <c r="G1748">
        <v>2</v>
      </c>
      <c r="H1748" s="1">
        <v>44197</v>
      </c>
      <c r="I1748" s="1">
        <v>44378</v>
      </c>
      <c r="J1748">
        <v>6</v>
      </c>
      <c r="K1748">
        <v>0</v>
      </c>
      <c r="L1748" s="1">
        <v>44287</v>
      </c>
      <c r="M1748">
        <v>10</v>
      </c>
      <c r="N1748" s="8" cm="1">
        <f t="array" ref="N1748">_xlfn.SWITCH(Table1[[#This Row],[Subscription Type]],"Basic",10,"Premium",10,"Business",25,"Enterprise",27)</f>
        <v>10</v>
      </c>
      <c r="O1748" s="9">
        <f>IF(Table1[[#This Row],[Number of Users]]-Table1[[#This Row],[Licenses Bought]]&lt;0, 0, Table1[[#This Row],[Number of Users]]-Table1[[#This Row],[Licenses Bought]])</f>
        <v>1</v>
      </c>
      <c r="P1748" s="8">
        <f>Table1[[#This Row],[Upsell $ Per Non-Paying User]] * Table1[[#This Row],[Non-Paying Users]]</f>
        <v>10</v>
      </c>
      <c r="Q1748">
        <f>IF(Table1[[#This Row],[Sales Month]]=MAX(Table1[Sales Month]),Table1[[#This Row],[Upsell $ Per Non-Paying User]]*Table1[[#This Row],[Non-Paying Users]],0)</f>
        <v>0</v>
      </c>
      <c r="R1748" t="str" cm="1">
        <f t="array" ref="R1748">_xlfn.IFS(Table1[[#This Row],[Current Upsell $]]=0," ",Table1[[#This Row],[Current Upsell $]]&gt;=400,"High",Table1[[#This Row],[Current Upsell $]]&gt;=100,"Medium",Table1[[#This Row],[Current Upsell $]]&lt;100,"Low")</f>
        <v xml:space="preserve"> </v>
      </c>
      <c r="S1748" t="str">
        <f>_xlfn.CONCAT(Table1[[#This Row],[Subscription Type]]," ",Table1[[#This Row],[Upsell Priorities ]], " ",TEXT(Table1[[#This Row],[Current Upsell $]],"$#,#"))</f>
        <v>Premium   $</v>
      </c>
      <c r="T1748">
        <f>COUNTIF(Table1[Sales Month],Table1[[#This Row],[Sales Month]])</f>
        <v>208</v>
      </c>
    </row>
    <row r="1749" spans="1:20" x14ac:dyDescent="0.2">
      <c r="A1749">
        <v>100191</v>
      </c>
      <c r="B1749" t="s">
        <v>0</v>
      </c>
      <c r="D1749" s="1"/>
      <c r="E1749" s="1"/>
      <c r="F1749">
        <v>1</v>
      </c>
      <c r="G1749">
        <v>2</v>
      </c>
      <c r="H1749" s="1">
        <v>44197</v>
      </c>
      <c r="I1749" s="1">
        <v>44378</v>
      </c>
      <c r="J1749">
        <v>6</v>
      </c>
      <c r="K1749">
        <v>0</v>
      </c>
      <c r="L1749" s="1">
        <v>44317</v>
      </c>
      <c r="M1749">
        <v>10</v>
      </c>
      <c r="N1749" s="8" cm="1">
        <f t="array" ref="N1749">_xlfn.SWITCH(Table1[[#This Row],[Subscription Type]],"Basic",10,"Premium",10,"Business",25,"Enterprise",27)</f>
        <v>10</v>
      </c>
      <c r="O1749" s="9">
        <f>IF(Table1[[#This Row],[Number of Users]]-Table1[[#This Row],[Licenses Bought]]&lt;0, 0, Table1[[#This Row],[Number of Users]]-Table1[[#This Row],[Licenses Bought]])</f>
        <v>1</v>
      </c>
      <c r="P1749" s="8">
        <f>Table1[[#This Row],[Upsell $ Per Non-Paying User]] * Table1[[#This Row],[Non-Paying Users]]</f>
        <v>10</v>
      </c>
      <c r="Q1749">
        <f>IF(Table1[[#This Row],[Sales Month]]=MAX(Table1[Sales Month]),Table1[[#This Row],[Upsell $ Per Non-Paying User]]*Table1[[#This Row],[Non-Paying Users]],0)</f>
        <v>0</v>
      </c>
      <c r="R1749" t="str" cm="1">
        <f t="array" ref="R1749">_xlfn.IFS(Table1[[#This Row],[Current Upsell $]]=0," ",Table1[[#This Row],[Current Upsell $]]&gt;=400,"High",Table1[[#This Row],[Current Upsell $]]&gt;=100,"Medium",Table1[[#This Row],[Current Upsell $]]&lt;100,"Low")</f>
        <v xml:space="preserve"> </v>
      </c>
      <c r="S1749" t="str">
        <f>_xlfn.CONCAT(Table1[[#This Row],[Subscription Type]]," ",Table1[[#This Row],[Upsell Priorities ]], " ",TEXT(Table1[[#This Row],[Current Upsell $]],"$#,#"))</f>
        <v>Premium   $</v>
      </c>
      <c r="T1749">
        <f>COUNTIF(Table1[Sales Month],Table1[[#This Row],[Sales Month]])</f>
        <v>249</v>
      </c>
    </row>
    <row r="1750" spans="1:20" x14ac:dyDescent="0.2">
      <c r="A1750">
        <v>100191</v>
      </c>
      <c r="B1750" t="s">
        <v>0</v>
      </c>
      <c r="D1750" s="1"/>
      <c r="E1750" s="1"/>
      <c r="F1750">
        <v>1</v>
      </c>
      <c r="G1750">
        <v>2</v>
      </c>
      <c r="H1750" s="1">
        <v>44197</v>
      </c>
      <c r="I1750" s="1">
        <v>44378</v>
      </c>
      <c r="J1750">
        <v>6</v>
      </c>
      <c r="K1750">
        <v>0</v>
      </c>
      <c r="L1750" s="1">
        <v>44348</v>
      </c>
      <c r="M1750">
        <v>10</v>
      </c>
      <c r="N1750" s="8" cm="1">
        <f t="array" ref="N1750">_xlfn.SWITCH(Table1[[#This Row],[Subscription Type]],"Basic",10,"Premium",10,"Business",25,"Enterprise",27)</f>
        <v>10</v>
      </c>
      <c r="O1750" s="9">
        <f>IF(Table1[[#This Row],[Number of Users]]-Table1[[#This Row],[Licenses Bought]]&lt;0, 0, Table1[[#This Row],[Number of Users]]-Table1[[#This Row],[Licenses Bought]])</f>
        <v>1</v>
      </c>
      <c r="P1750" s="8">
        <f>Table1[[#This Row],[Upsell $ Per Non-Paying User]] * Table1[[#This Row],[Non-Paying Users]]</f>
        <v>10</v>
      </c>
      <c r="Q1750">
        <f>IF(Table1[[#This Row],[Sales Month]]=MAX(Table1[Sales Month]),Table1[[#This Row],[Upsell $ Per Non-Paying User]]*Table1[[#This Row],[Non-Paying Users]],0)</f>
        <v>10</v>
      </c>
      <c r="R1750" t="str" cm="1">
        <f t="array" ref="R1750">_xlfn.IFS(Table1[[#This Row],[Current Upsell $]]=0," ",Table1[[#This Row],[Current Upsell $]]&gt;=400,"High",Table1[[#This Row],[Current Upsell $]]&gt;=100,"Medium",Table1[[#This Row],[Current Upsell $]]&lt;100,"Low")</f>
        <v>Low</v>
      </c>
      <c r="S1750" t="str">
        <f>_xlfn.CONCAT(Table1[[#This Row],[Subscription Type]]," ",Table1[[#This Row],[Upsell Priorities ]], " ",TEXT(Table1[[#This Row],[Current Upsell $]],"$#,#"))</f>
        <v>Premium Low $10</v>
      </c>
      <c r="T1750">
        <f>COUNTIF(Table1[Sales Month],Table1[[#This Row],[Sales Month]])</f>
        <v>307</v>
      </c>
    </row>
    <row r="1751" spans="1:20" x14ac:dyDescent="0.2">
      <c r="A1751">
        <v>100192</v>
      </c>
      <c r="B1751" t="s">
        <v>3</v>
      </c>
      <c r="D1751" s="1"/>
      <c r="E1751" s="1"/>
      <c r="F1751">
        <v>0</v>
      </c>
      <c r="G1751">
        <v>62</v>
      </c>
      <c r="H1751" s="1">
        <v>44228</v>
      </c>
      <c r="I1751" s="1">
        <v>44378</v>
      </c>
      <c r="J1751">
        <v>5</v>
      </c>
      <c r="K1751">
        <v>0</v>
      </c>
      <c r="L1751" s="1">
        <v>44228</v>
      </c>
      <c r="M1751">
        <v>0</v>
      </c>
      <c r="N1751" s="8" cm="1">
        <f t="array" ref="N1751">_xlfn.SWITCH(Table1[[#This Row],[Subscription Type]],"Basic",10,"Premium",10,"Business",25,"Enterprise",27)</f>
        <v>10</v>
      </c>
      <c r="O1751" s="9">
        <f>IF(Table1[[#This Row],[Number of Users]]-Table1[[#This Row],[Licenses Bought]]&lt;0, 0, Table1[[#This Row],[Number of Users]]-Table1[[#This Row],[Licenses Bought]])</f>
        <v>62</v>
      </c>
      <c r="P1751" s="8">
        <f>Table1[[#This Row],[Upsell $ Per Non-Paying User]] * Table1[[#This Row],[Non-Paying Users]]</f>
        <v>620</v>
      </c>
      <c r="Q1751">
        <f>IF(Table1[[#This Row],[Sales Month]]=MAX(Table1[Sales Month]),Table1[[#This Row],[Upsell $ Per Non-Paying User]]*Table1[[#This Row],[Non-Paying Users]],0)</f>
        <v>0</v>
      </c>
      <c r="R1751" t="str" cm="1">
        <f t="array" ref="R1751">_xlfn.IFS(Table1[[#This Row],[Current Upsell $]]=0," ",Table1[[#This Row],[Current Upsell $]]&gt;=400,"High",Table1[[#This Row],[Current Upsell $]]&gt;=100,"Medium",Table1[[#This Row],[Current Upsell $]]&lt;100,"Low")</f>
        <v xml:space="preserve"> </v>
      </c>
      <c r="S1751" t="str">
        <f>_xlfn.CONCAT(Table1[[#This Row],[Subscription Type]]," ",Table1[[#This Row],[Upsell Priorities ]], " ",TEXT(Table1[[#This Row],[Current Upsell $]],"$#,#"))</f>
        <v>Basic   $</v>
      </c>
      <c r="T1751">
        <f>COUNTIF(Table1[Sales Month],Table1[[#This Row],[Sales Month]])</f>
        <v>175</v>
      </c>
    </row>
    <row r="1752" spans="1:20" x14ac:dyDescent="0.2">
      <c r="A1752">
        <v>100192</v>
      </c>
      <c r="B1752" t="s">
        <v>0</v>
      </c>
      <c r="D1752" s="1"/>
      <c r="E1752" s="1"/>
      <c r="F1752">
        <v>22</v>
      </c>
      <c r="G1752">
        <v>68</v>
      </c>
      <c r="H1752" s="1">
        <v>44228</v>
      </c>
      <c r="I1752" s="1">
        <v>44378</v>
      </c>
      <c r="J1752">
        <v>5</v>
      </c>
      <c r="K1752">
        <v>0</v>
      </c>
      <c r="L1752" s="1">
        <v>44256</v>
      </c>
      <c r="M1752">
        <v>220</v>
      </c>
      <c r="N1752" s="8" cm="1">
        <f t="array" ref="N1752">_xlfn.SWITCH(Table1[[#This Row],[Subscription Type]],"Basic",10,"Premium",10,"Business",25,"Enterprise",27)</f>
        <v>10</v>
      </c>
      <c r="O1752" s="9">
        <f>IF(Table1[[#This Row],[Number of Users]]-Table1[[#This Row],[Licenses Bought]]&lt;0, 0, Table1[[#This Row],[Number of Users]]-Table1[[#This Row],[Licenses Bought]])</f>
        <v>46</v>
      </c>
      <c r="P1752" s="8">
        <f>Table1[[#This Row],[Upsell $ Per Non-Paying User]] * Table1[[#This Row],[Non-Paying Users]]</f>
        <v>460</v>
      </c>
      <c r="Q1752">
        <f>IF(Table1[[#This Row],[Sales Month]]=MAX(Table1[Sales Month]),Table1[[#This Row],[Upsell $ Per Non-Paying User]]*Table1[[#This Row],[Non-Paying Users]],0)</f>
        <v>0</v>
      </c>
      <c r="R1752" t="str" cm="1">
        <f t="array" ref="R1752">_xlfn.IFS(Table1[[#This Row],[Current Upsell $]]=0," ",Table1[[#This Row],[Current Upsell $]]&gt;=400,"High",Table1[[#This Row],[Current Upsell $]]&gt;=100,"Medium",Table1[[#This Row],[Current Upsell $]]&lt;100,"Low")</f>
        <v xml:space="preserve"> </v>
      </c>
      <c r="S1752" t="str">
        <f>_xlfn.CONCAT(Table1[[#This Row],[Subscription Type]]," ",Table1[[#This Row],[Upsell Priorities ]], " ",TEXT(Table1[[#This Row],[Current Upsell $]],"$#,#"))</f>
        <v>Premium   $</v>
      </c>
      <c r="T1752">
        <f>COUNTIF(Table1[Sales Month],Table1[[#This Row],[Sales Month]])</f>
        <v>194</v>
      </c>
    </row>
    <row r="1753" spans="1:20" x14ac:dyDescent="0.2">
      <c r="A1753">
        <v>100192</v>
      </c>
      <c r="B1753" t="s">
        <v>0</v>
      </c>
      <c r="D1753" s="1"/>
      <c r="E1753" s="1"/>
      <c r="F1753">
        <v>55</v>
      </c>
      <c r="G1753">
        <v>83</v>
      </c>
      <c r="H1753" s="1">
        <v>44228</v>
      </c>
      <c r="I1753" s="1">
        <v>44378</v>
      </c>
      <c r="J1753">
        <v>5</v>
      </c>
      <c r="K1753">
        <v>0</v>
      </c>
      <c r="L1753" s="1">
        <v>44287</v>
      </c>
      <c r="M1753">
        <v>550</v>
      </c>
      <c r="N1753" s="8" cm="1">
        <f t="array" ref="N1753">_xlfn.SWITCH(Table1[[#This Row],[Subscription Type]],"Basic",10,"Premium",10,"Business",25,"Enterprise",27)</f>
        <v>10</v>
      </c>
      <c r="O1753" s="9">
        <f>IF(Table1[[#This Row],[Number of Users]]-Table1[[#This Row],[Licenses Bought]]&lt;0, 0, Table1[[#This Row],[Number of Users]]-Table1[[#This Row],[Licenses Bought]])</f>
        <v>28</v>
      </c>
      <c r="P1753" s="8">
        <f>Table1[[#This Row],[Upsell $ Per Non-Paying User]] * Table1[[#This Row],[Non-Paying Users]]</f>
        <v>280</v>
      </c>
      <c r="Q1753">
        <f>IF(Table1[[#This Row],[Sales Month]]=MAX(Table1[Sales Month]),Table1[[#This Row],[Upsell $ Per Non-Paying User]]*Table1[[#This Row],[Non-Paying Users]],0)</f>
        <v>0</v>
      </c>
      <c r="R1753" t="str" cm="1">
        <f t="array" ref="R1753">_xlfn.IFS(Table1[[#This Row],[Current Upsell $]]=0," ",Table1[[#This Row],[Current Upsell $]]&gt;=400,"High",Table1[[#This Row],[Current Upsell $]]&gt;=100,"Medium",Table1[[#This Row],[Current Upsell $]]&lt;100,"Low")</f>
        <v xml:space="preserve"> </v>
      </c>
      <c r="S1753" t="str">
        <f>_xlfn.CONCAT(Table1[[#This Row],[Subscription Type]]," ",Table1[[#This Row],[Upsell Priorities ]], " ",TEXT(Table1[[#This Row],[Current Upsell $]],"$#,#"))</f>
        <v>Premium   $</v>
      </c>
      <c r="T1753">
        <f>COUNTIF(Table1[Sales Month],Table1[[#This Row],[Sales Month]])</f>
        <v>208</v>
      </c>
    </row>
    <row r="1754" spans="1:20" x14ac:dyDescent="0.2">
      <c r="A1754">
        <v>100192</v>
      </c>
      <c r="B1754" t="s">
        <v>0</v>
      </c>
      <c r="D1754" s="1"/>
      <c r="E1754" s="1"/>
      <c r="F1754">
        <v>47</v>
      </c>
      <c r="G1754">
        <v>73</v>
      </c>
      <c r="H1754" s="1">
        <v>44228</v>
      </c>
      <c r="I1754" s="1">
        <v>44378</v>
      </c>
      <c r="J1754">
        <v>5</v>
      </c>
      <c r="K1754">
        <v>0</v>
      </c>
      <c r="L1754" s="1">
        <v>44317</v>
      </c>
      <c r="M1754">
        <v>470</v>
      </c>
      <c r="N1754" s="8" cm="1">
        <f t="array" ref="N1754">_xlfn.SWITCH(Table1[[#This Row],[Subscription Type]],"Basic",10,"Premium",10,"Business",25,"Enterprise",27)</f>
        <v>10</v>
      </c>
      <c r="O1754" s="9">
        <f>IF(Table1[[#This Row],[Number of Users]]-Table1[[#This Row],[Licenses Bought]]&lt;0, 0, Table1[[#This Row],[Number of Users]]-Table1[[#This Row],[Licenses Bought]])</f>
        <v>26</v>
      </c>
      <c r="P1754" s="8">
        <f>Table1[[#This Row],[Upsell $ Per Non-Paying User]] * Table1[[#This Row],[Non-Paying Users]]</f>
        <v>260</v>
      </c>
      <c r="Q1754">
        <f>IF(Table1[[#This Row],[Sales Month]]=MAX(Table1[Sales Month]),Table1[[#This Row],[Upsell $ Per Non-Paying User]]*Table1[[#This Row],[Non-Paying Users]],0)</f>
        <v>0</v>
      </c>
      <c r="R1754" t="str" cm="1">
        <f t="array" ref="R1754">_xlfn.IFS(Table1[[#This Row],[Current Upsell $]]=0," ",Table1[[#This Row],[Current Upsell $]]&gt;=400,"High",Table1[[#This Row],[Current Upsell $]]&gt;=100,"Medium",Table1[[#This Row],[Current Upsell $]]&lt;100,"Low")</f>
        <v xml:space="preserve"> </v>
      </c>
      <c r="S1754" t="str">
        <f>_xlfn.CONCAT(Table1[[#This Row],[Subscription Type]]," ",Table1[[#This Row],[Upsell Priorities ]], " ",TEXT(Table1[[#This Row],[Current Upsell $]],"$#,#"))</f>
        <v>Premium   $</v>
      </c>
      <c r="T1754">
        <f>COUNTIF(Table1[Sales Month],Table1[[#This Row],[Sales Month]])</f>
        <v>249</v>
      </c>
    </row>
    <row r="1755" spans="1:20" x14ac:dyDescent="0.2">
      <c r="A1755">
        <v>100192</v>
      </c>
      <c r="B1755" t="s">
        <v>0</v>
      </c>
      <c r="D1755" s="1"/>
      <c r="E1755" s="1"/>
      <c r="F1755">
        <v>58</v>
      </c>
      <c r="G1755">
        <v>71</v>
      </c>
      <c r="H1755" s="1">
        <v>44228</v>
      </c>
      <c r="I1755" s="1">
        <v>44378</v>
      </c>
      <c r="J1755">
        <v>5</v>
      </c>
      <c r="K1755">
        <v>0</v>
      </c>
      <c r="L1755" s="1">
        <v>44348</v>
      </c>
      <c r="M1755">
        <v>580</v>
      </c>
      <c r="N1755" s="8" cm="1">
        <f t="array" ref="N1755">_xlfn.SWITCH(Table1[[#This Row],[Subscription Type]],"Basic",10,"Premium",10,"Business",25,"Enterprise",27)</f>
        <v>10</v>
      </c>
      <c r="O1755" s="9">
        <f>IF(Table1[[#This Row],[Number of Users]]-Table1[[#This Row],[Licenses Bought]]&lt;0, 0, Table1[[#This Row],[Number of Users]]-Table1[[#This Row],[Licenses Bought]])</f>
        <v>13</v>
      </c>
      <c r="P1755" s="8">
        <f>Table1[[#This Row],[Upsell $ Per Non-Paying User]] * Table1[[#This Row],[Non-Paying Users]]</f>
        <v>130</v>
      </c>
      <c r="Q1755">
        <f>IF(Table1[[#This Row],[Sales Month]]=MAX(Table1[Sales Month]),Table1[[#This Row],[Upsell $ Per Non-Paying User]]*Table1[[#This Row],[Non-Paying Users]],0)</f>
        <v>130</v>
      </c>
      <c r="R1755" t="str" cm="1">
        <f t="array" ref="R1755">_xlfn.IFS(Table1[[#This Row],[Current Upsell $]]=0," ",Table1[[#This Row],[Current Upsell $]]&gt;=400,"High",Table1[[#This Row],[Current Upsell $]]&gt;=100,"Medium",Table1[[#This Row],[Current Upsell $]]&lt;100,"Low")</f>
        <v>Medium</v>
      </c>
      <c r="S1755" t="str">
        <f>_xlfn.CONCAT(Table1[[#This Row],[Subscription Type]]," ",Table1[[#This Row],[Upsell Priorities ]], " ",TEXT(Table1[[#This Row],[Current Upsell $]],"$#,#"))</f>
        <v>Premium Medium $130</v>
      </c>
      <c r="T1755">
        <f>COUNTIF(Table1[Sales Month],Table1[[#This Row],[Sales Month]])</f>
        <v>307</v>
      </c>
    </row>
    <row r="1756" spans="1:20" x14ac:dyDescent="0.2">
      <c r="A1756">
        <v>100193</v>
      </c>
      <c r="B1756" t="s">
        <v>3</v>
      </c>
      <c r="D1756" s="1"/>
      <c r="E1756" s="1"/>
      <c r="F1756">
        <v>0</v>
      </c>
      <c r="G1756">
        <v>73</v>
      </c>
      <c r="H1756" s="1">
        <v>44228</v>
      </c>
      <c r="I1756" s="1">
        <v>44378</v>
      </c>
      <c r="J1756">
        <v>5</v>
      </c>
      <c r="K1756">
        <v>0</v>
      </c>
      <c r="L1756" s="1">
        <v>44228</v>
      </c>
      <c r="M1756">
        <v>0</v>
      </c>
      <c r="N1756" s="8" cm="1">
        <f t="array" ref="N1756">_xlfn.SWITCH(Table1[[#This Row],[Subscription Type]],"Basic",10,"Premium",10,"Business",25,"Enterprise",27)</f>
        <v>10</v>
      </c>
      <c r="O1756" s="9">
        <f>IF(Table1[[#This Row],[Number of Users]]-Table1[[#This Row],[Licenses Bought]]&lt;0, 0, Table1[[#This Row],[Number of Users]]-Table1[[#This Row],[Licenses Bought]])</f>
        <v>73</v>
      </c>
      <c r="P1756" s="8">
        <f>Table1[[#This Row],[Upsell $ Per Non-Paying User]] * Table1[[#This Row],[Non-Paying Users]]</f>
        <v>730</v>
      </c>
      <c r="Q1756">
        <f>IF(Table1[[#This Row],[Sales Month]]=MAX(Table1[Sales Month]),Table1[[#This Row],[Upsell $ Per Non-Paying User]]*Table1[[#This Row],[Non-Paying Users]],0)</f>
        <v>0</v>
      </c>
      <c r="R1756" t="str" cm="1">
        <f t="array" ref="R1756">_xlfn.IFS(Table1[[#This Row],[Current Upsell $]]=0," ",Table1[[#This Row],[Current Upsell $]]&gt;=400,"High",Table1[[#This Row],[Current Upsell $]]&gt;=100,"Medium",Table1[[#This Row],[Current Upsell $]]&lt;100,"Low")</f>
        <v xml:space="preserve"> </v>
      </c>
      <c r="S1756" t="str">
        <f>_xlfn.CONCAT(Table1[[#This Row],[Subscription Type]]," ",Table1[[#This Row],[Upsell Priorities ]], " ",TEXT(Table1[[#This Row],[Current Upsell $]],"$#,#"))</f>
        <v>Basic   $</v>
      </c>
      <c r="T1756">
        <f>COUNTIF(Table1[Sales Month],Table1[[#This Row],[Sales Month]])</f>
        <v>175</v>
      </c>
    </row>
    <row r="1757" spans="1:20" x14ac:dyDescent="0.2">
      <c r="A1757">
        <v>100193</v>
      </c>
      <c r="B1757" t="s">
        <v>0</v>
      </c>
      <c r="D1757" s="1"/>
      <c r="E1757" s="1"/>
      <c r="F1757">
        <v>16</v>
      </c>
      <c r="G1757">
        <v>76</v>
      </c>
      <c r="H1757" s="1">
        <v>44228</v>
      </c>
      <c r="I1757" s="1">
        <v>44378</v>
      </c>
      <c r="J1757">
        <v>5</v>
      </c>
      <c r="K1757">
        <v>0</v>
      </c>
      <c r="L1757" s="1">
        <v>44256</v>
      </c>
      <c r="M1757">
        <v>160</v>
      </c>
      <c r="N1757" s="8" cm="1">
        <f t="array" ref="N1757">_xlfn.SWITCH(Table1[[#This Row],[Subscription Type]],"Basic",10,"Premium",10,"Business",25,"Enterprise",27)</f>
        <v>10</v>
      </c>
      <c r="O1757" s="9">
        <f>IF(Table1[[#This Row],[Number of Users]]-Table1[[#This Row],[Licenses Bought]]&lt;0, 0, Table1[[#This Row],[Number of Users]]-Table1[[#This Row],[Licenses Bought]])</f>
        <v>60</v>
      </c>
      <c r="P1757" s="8">
        <f>Table1[[#This Row],[Upsell $ Per Non-Paying User]] * Table1[[#This Row],[Non-Paying Users]]</f>
        <v>600</v>
      </c>
      <c r="Q1757">
        <f>IF(Table1[[#This Row],[Sales Month]]=MAX(Table1[Sales Month]),Table1[[#This Row],[Upsell $ Per Non-Paying User]]*Table1[[#This Row],[Non-Paying Users]],0)</f>
        <v>0</v>
      </c>
      <c r="R1757" t="str" cm="1">
        <f t="array" ref="R1757">_xlfn.IFS(Table1[[#This Row],[Current Upsell $]]=0," ",Table1[[#This Row],[Current Upsell $]]&gt;=400,"High",Table1[[#This Row],[Current Upsell $]]&gt;=100,"Medium",Table1[[#This Row],[Current Upsell $]]&lt;100,"Low")</f>
        <v xml:space="preserve"> </v>
      </c>
      <c r="S1757" t="str">
        <f>_xlfn.CONCAT(Table1[[#This Row],[Subscription Type]]," ",Table1[[#This Row],[Upsell Priorities ]], " ",TEXT(Table1[[#This Row],[Current Upsell $]],"$#,#"))</f>
        <v>Premium   $</v>
      </c>
      <c r="T1757">
        <f>COUNTIF(Table1[Sales Month],Table1[[#This Row],[Sales Month]])</f>
        <v>194</v>
      </c>
    </row>
    <row r="1758" spans="1:20" x14ac:dyDescent="0.2">
      <c r="A1758">
        <v>100193</v>
      </c>
      <c r="B1758" t="s">
        <v>0</v>
      </c>
      <c r="D1758" s="1"/>
      <c r="E1758" s="1"/>
      <c r="F1758">
        <v>37</v>
      </c>
      <c r="G1758">
        <v>68</v>
      </c>
      <c r="H1758" s="1">
        <v>44228</v>
      </c>
      <c r="I1758" s="1">
        <v>44378</v>
      </c>
      <c r="J1758">
        <v>5</v>
      </c>
      <c r="K1758">
        <v>0</v>
      </c>
      <c r="L1758" s="1">
        <v>44287</v>
      </c>
      <c r="M1758">
        <v>370</v>
      </c>
      <c r="N1758" s="8" cm="1">
        <f t="array" ref="N1758">_xlfn.SWITCH(Table1[[#This Row],[Subscription Type]],"Basic",10,"Premium",10,"Business",25,"Enterprise",27)</f>
        <v>10</v>
      </c>
      <c r="O1758" s="9">
        <f>IF(Table1[[#This Row],[Number of Users]]-Table1[[#This Row],[Licenses Bought]]&lt;0, 0, Table1[[#This Row],[Number of Users]]-Table1[[#This Row],[Licenses Bought]])</f>
        <v>31</v>
      </c>
      <c r="P1758" s="8">
        <f>Table1[[#This Row],[Upsell $ Per Non-Paying User]] * Table1[[#This Row],[Non-Paying Users]]</f>
        <v>310</v>
      </c>
      <c r="Q1758">
        <f>IF(Table1[[#This Row],[Sales Month]]=MAX(Table1[Sales Month]),Table1[[#This Row],[Upsell $ Per Non-Paying User]]*Table1[[#This Row],[Non-Paying Users]],0)</f>
        <v>0</v>
      </c>
      <c r="R1758" t="str" cm="1">
        <f t="array" ref="R1758">_xlfn.IFS(Table1[[#This Row],[Current Upsell $]]=0," ",Table1[[#This Row],[Current Upsell $]]&gt;=400,"High",Table1[[#This Row],[Current Upsell $]]&gt;=100,"Medium",Table1[[#This Row],[Current Upsell $]]&lt;100,"Low")</f>
        <v xml:space="preserve"> </v>
      </c>
      <c r="S1758" t="str">
        <f>_xlfn.CONCAT(Table1[[#This Row],[Subscription Type]]," ",Table1[[#This Row],[Upsell Priorities ]], " ",TEXT(Table1[[#This Row],[Current Upsell $]],"$#,#"))</f>
        <v>Premium   $</v>
      </c>
      <c r="T1758">
        <f>COUNTIF(Table1[Sales Month],Table1[[#This Row],[Sales Month]])</f>
        <v>208</v>
      </c>
    </row>
    <row r="1759" spans="1:20" x14ac:dyDescent="0.2">
      <c r="A1759">
        <v>100193</v>
      </c>
      <c r="B1759" t="s">
        <v>0</v>
      </c>
      <c r="D1759" s="1"/>
      <c r="E1759" s="1"/>
      <c r="F1759">
        <v>55</v>
      </c>
      <c r="G1759">
        <v>70</v>
      </c>
      <c r="H1759" s="1">
        <v>44228</v>
      </c>
      <c r="I1759" s="1">
        <v>44378</v>
      </c>
      <c r="J1759">
        <v>5</v>
      </c>
      <c r="K1759">
        <v>0</v>
      </c>
      <c r="L1759" s="1">
        <v>44317</v>
      </c>
      <c r="M1759">
        <v>550</v>
      </c>
      <c r="N1759" s="8" cm="1">
        <f t="array" ref="N1759">_xlfn.SWITCH(Table1[[#This Row],[Subscription Type]],"Basic",10,"Premium",10,"Business",25,"Enterprise",27)</f>
        <v>10</v>
      </c>
      <c r="O1759" s="9">
        <f>IF(Table1[[#This Row],[Number of Users]]-Table1[[#This Row],[Licenses Bought]]&lt;0, 0, Table1[[#This Row],[Number of Users]]-Table1[[#This Row],[Licenses Bought]])</f>
        <v>15</v>
      </c>
      <c r="P1759" s="8">
        <f>Table1[[#This Row],[Upsell $ Per Non-Paying User]] * Table1[[#This Row],[Non-Paying Users]]</f>
        <v>150</v>
      </c>
      <c r="Q1759">
        <f>IF(Table1[[#This Row],[Sales Month]]=MAX(Table1[Sales Month]),Table1[[#This Row],[Upsell $ Per Non-Paying User]]*Table1[[#This Row],[Non-Paying Users]],0)</f>
        <v>0</v>
      </c>
      <c r="R1759" t="str" cm="1">
        <f t="array" ref="R1759">_xlfn.IFS(Table1[[#This Row],[Current Upsell $]]=0," ",Table1[[#This Row],[Current Upsell $]]&gt;=400,"High",Table1[[#This Row],[Current Upsell $]]&gt;=100,"Medium",Table1[[#This Row],[Current Upsell $]]&lt;100,"Low")</f>
        <v xml:space="preserve"> </v>
      </c>
      <c r="S1759" t="str">
        <f>_xlfn.CONCAT(Table1[[#This Row],[Subscription Type]]," ",Table1[[#This Row],[Upsell Priorities ]], " ",TEXT(Table1[[#This Row],[Current Upsell $]],"$#,#"))</f>
        <v>Premium   $</v>
      </c>
      <c r="T1759">
        <f>COUNTIF(Table1[Sales Month],Table1[[#This Row],[Sales Month]])</f>
        <v>249</v>
      </c>
    </row>
    <row r="1760" spans="1:20" x14ac:dyDescent="0.2">
      <c r="A1760">
        <v>100193</v>
      </c>
      <c r="B1760" t="s">
        <v>0</v>
      </c>
      <c r="D1760" s="1"/>
      <c r="E1760" s="1"/>
      <c r="F1760">
        <v>58</v>
      </c>
      <c r="G1760">
        <v>51</v>
      </c>
      <c r="H1760" s="1">
        <v>44228</v>
      </c>
      <c r="I1760" s="1">
        <v>44378</v>
      </c>
      <c r="J1760">
        <v>5</v>
      </c>
      <c r="K1760">
        <v>0</v>
      </c>
      <c r="L1760" s="1">
        <v>44348</v>
      </c>
      <c r="M1760">
        <v>580</v>
      </c>
      <c r="N1760" s="8" cm="1">
        <f t="array" ref="N1760">_xlfn.SWITCH(Table1[[#This Row],[Subscription Type]],"Basic",10,"Premium",10,"Business",25,"Enterprise",27)</f>
        <v>10</v>
      </c>
      <c r="O1760" s="9">
        <f>IF(Table1[[#This Row],[Number of Users]]-Table1[[#This Row],[Licenses Bought]]&lt;0, 0, Table1[[#This Row],[Number of Users]]-Table1[[#This Row],[Licenses Bought]])</f>
        <v>0</v>
      </c>
      <c r="P1760" s="8">
        <f>Table1[[#This Row],[Upsell $ Per Non-Paying User]] * Table1[[#This Row],[Non-Paying Users]]</f>
        <v>0</v>
      </c>
      <c r="Q1760">
        <f>IF(Table1[[#This Row],[Sales Month]]=MAX(Table1[Sales Month]),Table1[[#This Row],[Upsell $ Per Non-Paying User]]*Table1[[#This Row],[Non-Paying Users]],0)</f>
        <v>0</v>
      </c>
      <c r="R1760" t="str" cm="1">
        <f t="array" ref="R1760">_xlfn.IFS(Table1[[#This Row],[Current Upsell $]]=0," ",Table1[[#This Row],[Current Upsell $]]&gt;=400,"High",Table1[[#This Row],[Current Upsell $]]&gt;=100,"Medium",Table1[[#This Row],[Current Upsell $]]&lt;100,"Low")</f>
        <v xml:space="preserve"> </v>
      </c>
      <c r="S1760" t="str">
        <f>_xlfn.CONCAT(Table1[[#This Row],[Subscription Type]]," ",Table1[[#This Row],[Upsell Priorities ]], " ",TEXT(Table1[[#This Row],[Current Upsell $]],"$#,#"))</f>
        <v>Premium   $</v>
      </c>
      <c r="T1760">
        <f>COUNTIF(Table1[Sales Month],Table1[[#This Row],[Sales Month]])</f>
        <v>307</v>
      </c>
    </row>
    <row r="1761" spans="1:20" x14ac:dyDescent="0.2">
      <c r="A1761">
        <v>100194</v>
      </c>
      <c r="B1761" t="s">
        <v>3</v>
      </c>
      <c r="D1761" s="1"/>
      <c r="E1761" s="1"/>
      <c r="F1761">
        <v>0</v>
      </c>
      <c r="G1761">
        <v>73</v>
      </c>
      <c r="H1761" s="1">
        <v>44228</v>
      </c>
      <c r="I1761" s="1">
        <v>44378</v>
      </c>
      <c r="J1761">
        <v>5</v>
      </c>
      <c r="K1761">
        <v>0</v>
      </c>
      <c r="L1761" s="1">
        <v>44228</v>
      </c>
      <c r="M1761">
        <v>0</v>
      </c>
      <c r="N1761" s="8" cm="1">
        <f t="array" ref="N1761">_xlfn.SWITCH(Table1[[#This Row],[Subscription Type]],"Basic",10,"Premium",10,"Business",25,"Enterprise",27)</f>
        <v>10</v>
      </c>
      <c r="O1761" s="9">
        <f>IF(Table1[[#This Row],[Number of Users]]-Table1[[#This Row],[Licenses Bought]]&lt;0, 0, Table1[[#This Row],[Number of Users]]-Table1[[#This Row],[Licenses Bought]])</f>
        <v>73</v>
      </c>
      <c r="P1761" s="8">
        <f>Table1[[#This Row],[Upsell $ Per Non-Paying User]] * Table1[[#This Row],[Non-Paying Users]]</f>
        <v>730</v>
      </c>
      <c r="Q1761">
        <f>IF(Table1[[#This Row],[Sales Month]]=MAX(Table1[Sales Month]),Table1[[#This Row],[Upsell $ Per Non-Paying User]]*Table1[[#This Row],[Non-Paying Users]],0)</f>
        <v>0</v>
      </c>
      <c r="R1761" t="str" cm="1">
        <f t="array" ref="R1761">_xlfn.IFS(Table1[[#This Row],[Current Upsell $]]=0," ",Table1[[#This Row],[Current Upsell $]]&gt;=400,"High",Table1[[#This Row],[Current Upsell $]]&gt;=100,"Medium",Table1[[#This Row],[Current Upsell $]]&lt;100,"Low")</f>
        <v xml:space="preserve"> </v>
      </c>
      <c r="S1761" t="str">
        <f>_xlfn.CONCAT(Table1[[#This Row],[Subscription Type]]," ",Table1[[#This Row],[Upsell Priorities ]], " ",TEXT(Table1[[#This Row],[Current Upsell $]],"$#,#"))</f>
        <v>Basic   $</v>
      </c>
      <c r="T1761">
        <f>COUNTIF(Table1[Sales Month],Table1[[#This Row],[Sales Month]])</f>
        <v>175</v>
      </c>
    </row>
    <row r="1762" spans="1:20" x14ac:dyDescent="0.2">
      <c r="A1762">
        <v>100194</v>
      </c>
      <c r="B1762" t="s">
        <v>0</v>
      </c>
      <c r="D1762" s="1"/>
      <c r="E1762" s="1"/>
      <c r="F1762">
        <v>16</v>
      </c>
      <c r="G1762">
        <v>60</v>
      </c>
      <c r="H1762" s="1">
        <v>44228</v>
      </c>
      <c r="I1762" s="1">
        <v>44378</v>
      </c>
      <c r="J1762">
        <v>5</v>
      </c>
      <c r="K1762">
        <v>0</v>
      </c>
      <c r="L1762" s="1">
        <v>44256</v>
      </c>
      <c r="M1762">
        <v>160</v>
      </c>
      <c r="N1762" s="8" cm="1">
        <f t="array" ref="N1762">_xlfn.SWITCH(Table1[[#This Row],[Subscription Type]],"Basic",10,"Premium",10,"Business",25,"Enterprise",27)</f>
        <v>10</v>
      </c>
      <c r="O1762" s="9">
        <f>IF(Table1[[#This Row],[Number of Users]]-Table1[[#This Row],[Licenses Bought]]&lt;0, 0, Table1[[#This Row],[Number of Users]]-Table1[[#This Row],[Licenses Bought]])</f>
        <v>44</v>
      </c>
      <c r="P1762" s="8">
        <f>Table1[[#This Row],[Upsell $ Per Non-Paying User]] * Table1[[#This Row],[Non-Paying Users]]</f>
        <v>440</v>
      </c>
      <c r="Q1762">
        <f>IF(Table1[[#This Row],[Sales Month]]=MAX(Table1[Sales Month]),Table1[[#This Row],[Upsell $ Per Non-Paying User]]*Table1[[#This Row],[Non-Paying Users]],0)</f>
        <v>0</v>
      </c>
      <c r="R1762" t="str" cm="1">
        <f t="array" ref="R1762">_xlfn.IFS(Table1[[#This Row],[Current Upsell $]]=0," ",Table1[[#This Row],[Current Upsell $]]&gt;=400,"High",Table1[[#This Row],[Current Upsell $]]&gt;=100,"Medium",Table1[[#This Row],[Current Upsell $]]&lt;100,"Low")</f>
        <v xml:space="preserve"> </v>
      </c>
      <c r="S1762" t="str">
        <f>_xlfn.CONCAT(Table1[[#This Row],[Subscription Type]]," ",Table1[[#This Row],[Upsell Priorities ]], " ",TEXT(Table1[[#This Row],[Current Upsell $]],"$#,#"))</f>
        <v>Premium   $</v>
      </c>
      <c r="T1762">
        <f>COUNTIF(Table1[Sales Month],Table1[[#This Row],[Sales Month]])</f>
        <v>194</v>
      </c>
    </row>
    <row r="1763" spans="1:20" x14ac:dyDescent="0.2">
      <c r="A1763">
        <v>100194</v>
      </c>
      <c r="B1763" t="s">
        <v>0</v>
      </c>
      <c r="D1763" s="1"/>
      <c r="E1763" s="1"/>
      <c r="F1763">
        <v>29</v>
      </c>
      <c r="G1763">
        <v>64</v>
      </c>
      <c r="H1763" s="1">
        <v>44228</v>
      </c>
      <c r="I1763" s="1">
        <v>44378</v>
      </c>
      <c r="J1763">
        <v>5</v>
      </c>
      <c r="K1763">
        <v>0</v>
      </c>
      <c r="L1763" s="1">
        <v>44287</v>
      </c>
      <c r="M1763">
        <v>290</v>
      </c>
      <c r="N1763" s="8" cm="1">
        <f t="array" ref="N1763">_xlfn.SWITCH(Table1[[#This Row],[Subscription Type]],"Basic",10,"Premium",10,"Business",25,"Enterprise",27)</f>
        <v>10</v>
      </c>
      <c r="O1763" s="9">
        <f>IF(Table1[[#This Row],[Number of Users]]-Table1[[#This Row],[Licenses Bought]]&lt;0, 0, Table1[[#This Row],[Number of Users]]-Table1[[#This Row],[Licenses Bought]])</f>
        <v>35</v>
      </c>
      <c r="P1763" s="8">
        <f>Table1[[#This Row],[Upsell $ Per Non-Paying User]] * Table1[[#This Row],[Non-Paying Users]]</f>
        <v>350</v>
      </c>
      <c r="Q1763">
        <f>IF(Table1[[#This Row],[Sales Month]]=MAX(Table1[Sales Month]),Table1[[#This Row],[Upsell $ Per Non-Paying User]]*Table1[[#This Row],[Non-Paying Users]],0)</f>
        <v>0</v>
      </c>
      <c r="R1763" t="str" cm="1">
        <f t="array" ref="R1763">_xlfn.IFS(Table1[[#This Row],[Current Upsell $]]=0," ",Table1[[#This Row],[Current Upsell $]]&gt;=400,"High",Table1[[#This Row],[Current Upsell $]]&gt;=100,"Medium",Table1[[#This Row],[Current Upsell $]]&lt;100,"Low")</f>
        <v xml:space="preserve"> </v>
      </c>
      <c r="S1763" t="str">
        <f>_xlfn.CONCAT(Table1[[#This Row],[Subscription Type]]," ",Table1[[#This Row],[Upsell Priorities ]], " ",TEXT(Table1[[#This Row],[Current Upsell $]],"$#,#"))</f>
        <v>Premium   $</v>
      </c>
      <c r="T1763">
        <f>COUNTIF(Table1[Sales Month],Table1[[#This Row],[Sales Month]])</f>
        <v>208</v>
      </c>
    </row>
    <row r="1764" spans="1:20" x14ac:dyDescent="0.2">
      <c r="A1764">
        <v>100194</v>
      </c>
      <c r="B1764" t="s">
        <v>0</v>
      </c>
      <c r="D1764" s="1"/>
      <c r="E1764" s="1"/>
      <c r="F1764">
        <v>44</v>
      </c>
      <c r="G1764">
        <v>77</v>
      </c>
      <c r="H1764" s="1">
        <v>44228</v>
      </c>
      <c r="I1764" s="1">
        <v>44378</v>
      </c>
      <c r="J1764">
        <v>5</v>
      </c>
      <c r="K1764">
        <v>0</v>
      </c>
      <c r="L1764" s="1">
        <v>44317</v>
      </c>
      <c r="M1764">
        <v>440</v>
      </c>
      <c r="N1764" s="8" cm="1">
        <f t="array" ref="N1764">_xlfn.SWITCH(Table1[[#This Row],[Subscription Type]],"Basic",10,"Premium",10,"Business",25,"Enterprise",27)</f>
        <v>10</v>
      </c>
      <c r="O1764" s="9">
        <f>IF(Table1[[#This Row],[Number of Users]]-Table1[[#This Row],[Licenses Bought]]&lt;0, 0, Table1[[#This Row],[Number of Users]]-Table1[[#This Row],[Licenses Bought]])</f>
        <v>33</v>
      </c>
      <c r="P1764" s="8">
        <f>Table1[[#This Row],[Upsell $ Per Non-Paying User]] * Table1[[#This Row],[Non-Paying Users]]</f>
        <v>330</v>
      </c>
      <c r="Q1764">
        <f>IF(Table1[[#This Row],[Sales Month]]=MAX(Table1[Sales Month]),Table1[[#This Row],[Upsell $ Per Non-Paying User]]*Table1[[#This Row],[Non-Paying Users]],0)</f>
        <v>0</v>
      </c>
      <c r="R1764" t="str" cm="1">
        <f t="array" ref="R1764">_xlfn.IFS(Table1[[#This Row],[Current Upsell $]]=0," ",Table1[[#This Row],[Current Upsell $]]&gt;=400,"High",Table1[[#This Row],[Current Upsell $]]&gt;=100,"Medium",Table1[[#This Row],[Current Upsell $]]&lt;100,"Low")</f>
        <v xml:space="preserve"> </v>
      </c>
      <c r="S1764" t="str">
        <f>_xlfn.CONCAT(Table1[[#This Row],[Subscription Type]]," ",Table1[[#This Row],[Upsell Priorities ]], " ",TEXT(Table1[[#This Row],[Current Upsell $]],"$#,#"))</f>
        <v>Premium   $</v>
      </c>
      <c r="T1764">
        <f>COUNTIF(Table1[Sales Month],Table1[[#This Row],[Sales Month]])</f>
        <v>249</v>
      </c>
    </row>
    <row r="1765" spans="1:20" x14ac:dyDescent="0.2">
      <c r="A1765">
        <v>100194</v>
      </c>
      <c r="B1765" t="s">
        <v>0</v>
      </c>
      <c r="D1765" s="1"/>
      <c r="E1765" s="1"/>
      <c r="F1765">
        <v>50</v>
      </c>
      <c r="G1765">
        <v>60</v>
      </c>
      <c r="H1765" s="1">
        <v>44228</v>
      </c>
      <c r="I1765" s="1">
        <v>44378</v>
      </c>
      <c r="J1765">
        <v>5</v>
      </c>
      <c r="K1765">
        <v>0</v>
      </c>
      <c r="L1765" s="1">
        <v>44348</v>
      </c>
      <c r="M1765">
        <v>500</v>
      </c>
      <c r="N1765" s="8" cm="1">
        <f t="array" ref="N1765">_xlfn.SWITCH(Table1[[#This Row],[Subscription Type]],"Basic",10,"Premium",10,"Business",25,"Enterprise",27)</f>
        <v>10</v>
      </c>
      <c r="O1765" s="9">
        <f>IF(Table1[[#This Row],[Number of Users]]-Table1[[#This Row],[Licenses Bought]]&lt;0, 0, Table1[[#This Row],[Number of Users]]-Table1[[#This Row],[Licenses Bought]])</f>
        <v>10</v>
      </c>
      <c r="P1765" s="8">
        <f>Table1[[#This Row],[Upsell $ Per Non-Paying User]] * Table1[[#This Row],[Non-Paying Users]]</f>
        <v>100</v>
      </c>
      <c r="Q1765">
        <f>IF(Table1[[#This Row],[Sales Month]]=MAX(Table1[Sales Month]),Table1[[#This Row],[Upsell $ Per Non-Paying User]]*Table1[[#This Row],[Non-Paying Users]],0)</f>
        <v>100</v>
      </c>
      <c r="R1765" t="str" cm="1">
        <f t="array" ref="R1765">_xlfn.IFS(Table1[[#This Row],[Current Upsell $]]=0," ",Table1[[#This Row],[Current Upsell $]]&gt;=400,"High",Table1[[#This Row],[Current Upsell $]]&gt;=100,"Medium",Table1[[#This Row],[Current Upsell $]]&lt;100,"Low")</f>
        <v>Medium</v>
      </c>
      <c r="S1765" t="str">
        <f>_xlfn.CONCAT(Table1[[#This Row],[Subscription Type]]," ",Table1[[#This Row],[Upsell Priorities ]], " ",TEXT(Table1[[#This Row],[Current Upsell $]],"$#,#"))</f>
        <v>Premium Medium $100</v>
      </c>
      <c r="T1765">
        <f>COUNTIF(Table1[Sales Month],Table1[[#This Row],[Sales Month]])</f>
        <v>307</v>
      </c>
    </row>
    <row r="1766" spans="1:20" x14ac:dyDescent="0.2">
      <c r="A1766">
        <v>100195</v>
      </c>
      <c r="B1766" t="s">
        <v>3</v>
      </c>
      <c r="D1766" s="1"/>
      <c r="E1766" s="1"/>
      <c r="F1766">
        <v>0</v>
      </c>
      <c r="G1766">
        <v>51</v>
      </c>
      <c r="H1766" s="1">
        <v>44228</v>
      </c>
      <c r="I1766" s="1">
        <v>44378</v>
      </c>
      <c r="J1766">
        <v>5</v>
      </c>
      <c r="K1766">
        <v>0</v>
      </c>
      <c r="L1766" s="1">
        <v>44228</v>
      </c>
      <c r="M1766">
        <v>0</v>
      </c>
      <c r="N1766" s="8" cm="1">
        <f t="array" ref="N1766">_xlfn.SWITCH(Table1[[#This Row],[Subscription Type]],"Basic",10,"Premium",10,"Business",25,"Enterprise",27)</f>
        <v>10</v>
      </c>
      <c r="O1766" s="9">
        <f>IF(Table1[[#This Row],[Number of Users]]-Table1[[#This Row],[Licenses Bought]]&lt;0, 0, Table1[[#This Row],[Number of Users]]-Table1[[#This Row],[Licenses Bought]])</f>
        <v>51</v>
      </c>
      <c r="P1766" s="8">
        <f>Table1[[#This Row],[Upsell $ Per Non-Paying User]] * Table1[[#This Row],[Non-Paying Users]]</f>
        <v>510</v>
      </c>
      <c r="Q1766">
        <f>IF(Table1[[#This Row],[Sales Month]]=MAX(Table1[Sales Month]),Table1[[#This Row],[Upsell $ Per Non-Paying User]]*Table1[[#This Row],[Non-Paying Users]],0)</f>
        <v>0</v>
      </c>
      <c r="R1766" t="str" cm="1">
        <f t="array" ref="R1766">_xlfn.IFS(Table1[[#This Row],[Current Upsell $]]=0," ",Table1[[#This Row],[Current Upsell $]]&gt;=400,"High",Table1[[#This Row],[Current Upsell $]]&gt;=100,"Medium",Table1[[#This Row],[Current Upsell $]]&lt;100,"Low")</f>
        <v xml:space="preserve"> </v>
      </c>
      <c r="S1766" t="str">
        <f>_xlfn.CONCAT(Table1[[#This Row],[Subscription Type]]," ",Table1[[#This Row],[Upsell Priorities ]], " ",TEXT(Table1[[#This Row],[Current Upsell $]],"$#,#"))</f>
        <v>Basic   $</v>
      </c>
      <c r="T1766">
        <f>COUNTIF(Table1[Sales Month],Table1[[#This Row],[Sales Month]])</f>
        <v>175</v>
      </c>
    </row>
    <row r="1767" spans="1:20" x14ac:dyDescent="0.2">
      <c r="A1767">
        <v>100195</v>
      </c>
      <c r="B1767" t="s">
        <v>0</v>
      </c>
      <c r="D1767" s="1"/>
      <c r="E1767" s="1"/>
      <c r="F1767">
        <v>13</v>
      </c>
      <c r="G1767">
        <v>63</v>
      </c>
      <c r="H1767" s="1">
        <v>44228</v>
      </c>
      <c r="I1767" s="1">
        <v>44378</v>
      </c>
      <c r="J1767">
        <v>5</v>
      </c>
      <c r="K1767">
        <v>0</v>
      </c>
      <c r="L1767" s="1">
        <v>44256</v>
      </c>
      <c r="M1767">
        <v>130</v>
      </c>
      <c r="N1767" s="8" cm="1">
        <f t="array" ref="N1767">_xlfn.SWITCH(Table1[[#This Row],[Subscription Type]],"Basic",10,"Premium",10,"Business",25,"Enterprise",27)</f>
        <v>10</v>
      </c>
      <c r="O1767" s="9">
        <f>IF(Table1[[#This Row],[Number of Users]]-Table1[[#This Row],[Licenses Bought]]&lt;0, 0, Table1[[#This Row],[Number of Users]]-Table1[[#This Row],[Licenses Bought]])</f>
        <v>50</v>
      </c>
      <c r="P1767" s="8">
        <f>Table1[[#This Row],[Upsell $ Per Non-Paying User]] * Table1[[#This Row],[Non-Paying Users]]</f>
        <v>500</v>
      </c>
      <c r="Q1767">
        <f>IF(Table1[[#This Row],[Sales Month]]=MAX(Table1[Sales Month]),Table1[[#This Row],[Upsell $ Per Non-Paying User]]*Table1[[#This Row],[Non-Paying Users]],0)</f>
        <v>0</v>
      </c>
      <c r="R1767" t="str" cm="1">
        <f t="array" ref="R1767">_xlfn.IFS(Table1[[#This Row],[Current Upsell $]]=0," ",Table1[[#This Row],[Current Upsell $]]&gt;=400,"High",Table1[[#This Row],[Current Upsell $]]&gt;=100,"Medium",Table1[[#This Row],[Current Upsell $]]&lt;100,"Low")</f>
        <v xml:space="preserve"> </v>
      </c>
      <c r="S1767" t="str">
        <f>_xlfn.CONCAT(Table1[[#This Row],[Subscription Type]]," ",Table1[[#This Row],[Upsell Priorities ]], " ",TEXT(Table1[[#This Row],[Current Upsell $]],"$#,#"))</f>
        <v>Premium   $</v>
      </c>
      <c r="T1767">
        <f>COUNTIF(Table1[Sales Month],Table1[[#This Row],[Sales Month]])</f>
        <v>194</v>
      </c>
    </row>
    <row r="1768" spans="1:20" x14ac:dyDescent="0.2">
      <c r="A1768">
        <v>100195</v>
      </c>
      <c r="B1768" t="s">
        <v>0</v>
      </c>
      <c r="D1768" s="1"/>
      <c r="E1768" s="1"/>
      <c r="F1768">
        <v>43</v>
      </c>
      <c r="G1768">
        <v>58</v>
      </c>
      <c r="H1768" s="1">
        <v>44228</v>
      </c>
      <c r="I1768" s="1">
        <v>44378</v>
      </c>
      <c r="J1768">
        <v>5</v>
      </c>
      <c r="K1768">
        <v>0</v>
      </c>
      <c r="L1768" s="1">
        <v>44287</v>
      </c>
      <c r="M1768">
        <v>430</v>
      </c>
      <c r="N1768" s="8" cm="1">
        <f t="array" ref="N1768">_xlfn.SWITCH(Table1[[#This Row],[Subscription Type]],"Basic",10,"Premium",10,"Business",25,"Enterprise",27)</f>
        <v>10</v>
      </c>
      <c r="O1768" s="9">
        <f>IF(Table1[[#This Row],[Number of Users]]-Table1[[#This Row],[Licenses Bought]]&lt;0, 0, Table1[[#This Row],[Number of Users]]-Table1[[#This Row],[Licenses Bought]])</f>
        <v>15</v>
      </c>
      <c r="P1768" s="8">
        <f>Table1[[#This Row],[Upsell $ Per Non-Paying User]] * Table1[[#This Row],[Non-Paying Users]]</f>
        <v>150</v>
      </c>
      <c r="Q1768">
        <f>IF(Table1[[#This Row],[Sales Month]]=MAX(Table1[Sales Month]),Table1[[#This Row],[Upsell $ Per Non-Paying User]]*Table1[[#This Row],[Non-Paying Users]],0)</f>
        <v>0</v>
      </c>
      <c r="R1768" t="str" cm="1">
        <f t="array" ref="R1768">_xlfn.IFS(Table1[[#This Row],[Current Upsell $]]=0," ",Table1[[#This Row],[Current Upsell $]]&gt;=400,"High",Table1[[#This Row],[Current Upsell $]]&gt;=100,"Medium",Table1[[#This Row],[Current Upsell $]]&lt;100,"Low")</f>
        <v xml:space="preserve"> </v>
      </c>
      <c r="S1768" t="str">
        <f>_xlfn.CONCAT(Table1[[#This Row],[Subscription Type]]," ",Table1[[#This Row],[Upsell Priorities ]], " ",TEXT(Table1[[#This Row],[Current Upsell $]],"$#,#"))</f>
        <v>Premium   $</v>
      </c>
      <c r="T1768">
        <f>COUNTIF(Table1[Sales Month],Table1[[#This Row],[Sales Month]])</f>
        <v>208</v>
      </c>
    </row>
    <row r="1769" spans="1:20" x14ac:dyDescent="0.2">
      <c r="A1769">
        <v>100195</v>
      </c>
      <c r="B1769" t="s">
        <v>0</v>
      </c>
      <c r="D1769" s="1"/>
      <c r="E1769" s="1"/>
      <c r="F1769">
        <v>35</v>
      </c>
      <c r="G1769">
        <v>64</v>
      </c>
      <c r="H1769" s="1">
        <v>44228</v>
      </c>
      <c r="I1769" s="1">
        <v>44378</v>
      </c>
      <c r="J1769">
        <v>5</v>
      </c>
      <c r="K1769">
        <v>0</v>
      </c>
      <c r="L1769" s="1">
        <v>44317</v>
      </c>
      <c r="M1769">
        <v>350</v>
      </c>
      <c r="N1769" s="8" cm="1">
        <f t="array" ref="N1769">_xlfn.SWITCH(Table1[[#This Row],[Subscription Type]],"Basic",10,"Premium",10,"Business",25,"Enterprise",27)</f>
        <v>10</v>
      </c>
      <c r="O1769" s="9">
        <f>IF(Table1[[#This Row],[Number of Users]]-Table1[[#This Row],[Licenses Bought]]&lt;0, 0, Table1[[#This Row],[Number of Users]]-Table1[[#This Row],[Licenses Bought]])</f>
        <v>29</v>
      </c>
      <c r="P1769" s="8">
        <f>Table1[[#This Row],[Upsell $ Per Non-Paying User]] * Table1[[#This Row],[Non-Paying Users]]</f>
        <v>290</v>
      </c>
      <c r="Q1769">
        <f>IF(Table1[[#This Row],[Sales Month]]=MAX(Table1[Sales Month]),Table1[[#This Row],[Upsell $ Per Non-Paying User]]*Table1[[#This Row],[Non-Paying Users]],0)</f>
        <v>0</v>
      </c>
      <c r="R1769" t="str" cm="1">
        <f t="array" ref="R1769">_xlfn.IFS(Table1[[#This Row],[Current Upsell $]]=0," ",Table1[[#This Row],[Current Upsell $]]&gt;=400,"High",Table1[[#This Row],[Current Upsell $]]&gt;=100,"Medium",Table1[[#This Row],[Current Upsell $]]&lt;100,"Low")</f>
        <v xml:space="preserve"> </v>
      </c>
      <c r="S1769" t="str">
        <f>_xlfn.CONCAT(Table1[[#This Row],[Subscription Type]]," ",Table1[[#This Row],[Upsell Priorities ]], " ",TEXT(Table1[[#This Row],[Current Upsell $]],"$#,#"))</f>
        <v>Premium   $</v>
      </c>
      <c r="T1769">
        <f>COUNTIF(Table1[Sales Month],Table1[[#This Row],[Sales Month]])</f>
        <v>249</v>
      </c>
    </row>
    <row r="1770" spans="1:20" x14ac:dyDescent="0.2">
      <c r="A1770">
        <v>100195</v>
      </c>
      <c r="B1770" t="s">
        <v>0</v>
      </c>
      <c r="D1770" s="1"/>
      <c r="E1770" s="1"/>
      <c r="F1770">
        <v>45</v>
      </c>
      <c r="G1770">
        <v>54</v>
      </c>
      <c r="H1770" s="1">
        <v>44228</v>
      </c>
      <c r="I1770" s="1">
        <v>44378</v>
      </c>
      <c r="J1770">
        <v>5</v>
      </c>
      <c r="K1770">
        <v>0</v>
      </c>
      <c r="L1770" s="1">
        <v>44348</v>
      </c>
      <c r="M1770">
        <v>450</v>
      </c>
      <c r="N1770" s="8" cm="1">
        <f t="array" ref="N1770">_xlfn.SWITCH(Table1[[#This Row],[Subscription Type]],"Basic",10,"Premium",10,"Business",25,"Enterprise",27)</f>
        <v>10</v>
      </c>
      <c r="O1770" s="9">
        <f>IF(Table1[[#This Row],[Number of Users]]-Table1[[#This Row],[Licenses Bought]]&lt;0, 0, Table1[[#This Row],[Number of Users]]-Table1[[#This Row],[Licenses Bought]])</f>
        <v>9</v>
      </c>
      <c r="P1770" s="8">
        <f>Table1[[#This Row],[Upsell $ Per Non-Paying User]] * Table1[[#This Row],[Non-Paying Users]]</f>
        <v>90</v>
      </c>
      <c r="Q1770">
        <f>IF(Table1[[#This Row],[Sales Month]]=MAX(Table1[Sales Month]),Table1[[#This Row],[Upsell $ Per Non-Paying User]]*Table1[[#This Row],[Non-Paying Users]],0)</f>
        <v>90</v>
      </c>
      <c r="R1770" t="str" cm="1">
        <f t="array" ref="R1770">_xlfn.IFS(Table1[[#This Row],[Current Upsell $]]=0," ",Table1[[#This Row],[Current Upsell $]]&gt;=400,"High",Table1[[#This Row],[Current Upsell $]]&gt;=100,"Medium",Table1[[#This Row],[Current Upsell $]]&lt;100,"Low")</f>
        <v>Low</v>
      </c>
      <c r="S1770" t="str">
        <f>_xlfn.CONCAT(Table1[[#This Row],[Subscription Type]]," ",Table1[[#This Row],[Upsell Priorities ]], " ",TEXT(Table1[[#This Row],[Current Upsell $]],"$#,#"))</f>
        <v>Premium Low $90</v>
      </c>
      <c r="T1770">
        <f>COUNTIF(Table1[Sales Month],Table1[[#This Row],[Sales Month]])</f>
        <v>307</v>
      </c>
    </row>
    <row r="1771" spans="1:20" x14ac:dyDescent="0.2">
      <c r="A1771">
        <v>100196</v>
      </c>
      <c r="B1771" t="s">
        <v>3</v>
      </c>
      <c r="D1771" s="1"/>
      <c r="E1771" s="1"/>
      <c r="F1771">
        <v>0</v>
      </c>
      <c r="G1771">
        <v>53</v>
      </c>
      <c r="H1771" s="1">
        <v>44228</v>
      </c>
      <c r="I1771" s="1">
        <v>44378</v>
      </c>
      <c r="J1771">
        <v>5</v>
      </c>
      <c r="K1771">
        <v>0</v>
      </c>
      <c r="L1771" s="1">
        <v>44228</v>
      </c>
      <c r="M1771">
        <v>0</v>
      </c>
      <c r="N1771" s="8" cm="1">
        <f t="array" ref="N1771">_xlfn.SWITCH(Table1[[#This Row],[Subscription Type]],"Basic",10,"Premium",10,"Business",25,"Enterprise",27)</f>
        <v>10</v>
      </c>
      <c r="O1771" s="9">
        <f>IF(Table1[[#This Row],[Number of Users]]-Table1[[#This Row],[Licenses Bought]]&lt;0, 0, Table1[[#This Row],[Number of Users]]-Table1[[#This Row],[Licenses Bought]])</f>
        <v>53</v>
      </c>
      <c r="P1771" s="8">
        <f>Table1[[#This Row],[Upsell $ Per Non-Paying User]] * Table1[[#This Row],[Non-Paying Users]]</f>
        <v>530</v>
      </c>
      <c r="Q1771">
        <f>IF(Table1[[#This Row],[Sales Month]]=MAX(Table1[Sales Month]),Table1[[#This Row],[Upsell $ Per Non-Paying User]]*Table1[[#This Row],[Non-Paying Users]],0)</f>
        <v>0</v>
      </c>
      <c r="R1771" t="str" cm="1">
        <f t="array" ref="R1771">_xlfn.IFS(Table1[[#This Row],[Current Upsell $]]=0," ",Table1[[#This Row],[Current Upsell $]]&gt;=400,"High",Table1[[#This Row],[Current Upsell $]]&gt;=100,"Medium",Table1[[#This Row],[Current Upsell $]]&lt;100,"Low")</f>
        <v xml:space="preserve"> </v>
      </c>
      <c r="S1771" t="str">
        <f>_xlfn.CONCAT(Table1[[#This Row],[Subscription Type]]," ",Table1[[#This Row],[Upsell Priorities ]], " ",TEXT(Table1[[#This Row],[Current Upsell $]],"$#,#"))</f>
        <v>Basic   $</v>
      </c>
      <c r="T1771">
        <f>COUNTIF(Table1[Sales Month],Table1[[#This Row],[Sales Month]])</f>
        <v>175</v>
      </c>
    </row>
    <row r="1772" spans="1:20" x14ac:dyDescent="0.2">
      <c r="A1772">
        <v>100196</v>
      </c>
      <c r="B1772" t="s">
        <v>1</v>
      </c>
      <c r="D1772" s="1"/>
      <c r="E1772" s="1"/>
      <c r="F1772">
        <v>15</v>
      </c>
      <c r="G1772">
        <v>64</v>
      </c>
      <c r="H1772" s="1">
        <v>44228</v>
      </c>
      <c r="I1772" s="1">
        <v>44378</v>
      </c>
      <c r="J1772">
        <v>5</v>
      </c>
      <c r="K1772">
        <v>0</v>
      </c>
      <c r="L1772" s="1">
        <v>44256</v>
      </c>
      <c r="M1772">
        <v>375</v>
      </c>
      <c r="N1772" s="8" cm="1">
        <f t="array" ref="N1772">_xlfn.SWITCH(Table1[[#This Row],[Subscription Type]],"Basic",10,"Premium",10,"Business",25,"Enterprise",27)</f>
        <v>25</v>
      </c>
      <c r="O1772" s="9">
        <f>IF(Table1[[#This Row],[Number of Users]]-Table1[[#This Row],[Licenses Bought]]&lt;0, 0, Table1[[#This Row],[Number of Users]]-Table1[[#This Row],[Licenses Bought]])</f>
        <v>49</v>
      </c>
      <c r="P1772" s="8">
        <f>Table1[[#This Row],[Upsell $ Per Non-Paying User]] * Table1[[#This Row],[Non-Paying Users]]</f>
        <v>1225</v>
      </c>
      <c r="Q1772">
        <f>IF(Table1[[#This Row],[Sales Month]]=MAX(Table1[Sales Month]),Table1[[#This Row],[Upsell $ Per Non-Paying User]]*Table1[[#This Row],[Non-Paying Users]],0)</f>
        <v>0</v>
      </c>
      <c r="R1772" t="str" cm="1">
        <f t="array" ref="R1772">_xlfn.IFS(Table1[[#This Row],[Current Upsell $]]=0," ",Table1[[#This Row],[Current Upsell $]]&gt;=400,"High",Table1[[#This Row],[Current Upsell $]]&gt;=100,"Medium",Table1[[#This Row],[Current Upsell $]]&lt;100,"Low")</f>
        <v xml:space="preserve"> </v>
      </c>
      <c r="S1772" t="str">
        <f>_xlfn.CONCAT(Table1[[#This Row],[Subscription Type]]," ",Table1[[#This Row],[Upsell Priorities ]], " ",TEXT(Table1[[#This Row],[Current Upsell $]],"$#,#"))</f>
        <v>Business   $</v>
      </c>
      <c r="T1772">
        <f>COUNTIF(Table1[Sales Month],Table1[[#This Row],[Sales Month]])</f>
        <v>194</v>
      </c>
    </row>
    <row r="1773" spans="1:20" x14ac:dyDescent="0.2">
      <c r="A1773">
        <v>100196</v>
      </c>
      <c r="B1773" t="s">
        <v>1</v>
      </c>
      <c r="D1773" s="1"/>
      <c r="E1773" s="1"/>
      <c r="F1773">
        <v>44</v>
      </c>
      <c r="G1773">
        <v>50</v>
      </c>
      <c r="H1773" s="1">
        <v>44228</v>
      </c>
      <c r="I1773" s="1">
        <v>44378</v>
      </c>
      <c r="J1773">
        <v>5</v>
      </c>
      <c r="K1773">
        <v>0</v>
      </c>
      <c r="L1773" s="1">
        <v>44287</v>
      </c>
      <c r="M1773">
        <v>1100</v>
      </c>
      <c r="N1773" s="8" cm="1">
        <f t="array" ref="N1773">_xlfn.SWITCH(Table1[[#This Row],[Subscription Type]],"Basic",10,"Premium",10,"Business",25,"Enterprise",27)</f>
        <v>25</v>
      </c>
      <c r="O1773" s="9">
        <f>IF(Table1[[#This Row],[Number of Users]]-Table1[[#This Row],[Licenses Bought]]&lt;0, 0, Table1[[#This Row],[Number of Users]]-Table1[[#This Row],[Licenses Bought]])</f>
        <v>6</v>
      </c>
      <c r="P1773" s="8">
        <f>Table1[[#This Row],[Upsell $ Per Non-Paying User]] * Table1[[#This Row],[Non-Paying Users]]</f>
        <v>150</v>
      </c>
      <c r="Q1773">
        <f>IF(Table1[[#This Row],[Sales Month]]=MAX(Table1[Sales Month]),Table1[[#This Row],[Upsell $ Per Non-Paying User]]*Table1[[#This Row],[Non-Paying Users]],0)</f>
        <v>0</v>
      </c>
      <c r="R1773" t="str" cm="1">
        <f t="array" ref="R1773">_xlfn.IFS(Table1[[#This Row],[Current Upsell $]]=0," ",Table1[[#This Row],[Current Upsell $]]&gt;=400,"High",Table1[[#This Row],[Current Upsell $]]&gt;=100,"Medium",Table1[[#This Row],[Current Upsell $]]&lt;100,"Low")</f>
        <v xml:space="preserve"> </v>
      </c>
      <c r="S1773" t="str">
        <f>_xlfn.CONCAT(Table1[[#This Row],[Subscription Type]]," ",Table1[[#This Row],[Upsell Priorities ]], " ",TEXT(Table1[[#This Row],[Current Upsell $]],"$#,#"))</f>
        <v>Business   $</v>
      </c>
      <c r="T1773">
        <f>COUNTIF(Table1[Sales Month],Table1[[#This Row],[Sales Month]])</f>
        <v>208</v>
      </c>
    </row>
    <row r="1774" spans="1:20" x14ac:dyDescent="0.2">
      <c r="A1774">
        <v>100196</v>
      </c>
      <c r="B1774" t="s">
        <v>1</v>
      </c>
      <c r="D1774" s="1"/>
      <c r="E1774" s="1"/>
      <c r="F1774">
        <v>44</v>
      </c>
      <c r="G1774">
        <v>38</v>
      </c>
      <c r="H1774" s="1">
        <v>44228</v>
      </c>
      <c r="I1774" s="1">
        <v>44378</v>
      </c>
      <c r="J1774">
        <v>5</v>
      </c>
      <c r="K1774">
        <v>0</v>
      </c>
      <c r="L1774" s="1">
        <v>44317</v>
      </c>
      <c r="M1774">
        <v>1100</v>
      </c>
      <c r="N1774" s="8" cm="1">
        <f t="array" ref="N1774">_xlfn.SWITCH(Table1[[#This Row],[Subscription Type]],"Basic",10,"Premium",10,"Business",25,"Enterprise",27)</f>
        <v>25</v>
      </c>
      <c r="O1774" s="9">
        <f>IF(Table1[[#This Row],[Number of Users]]-Table1[[#This Row],[Licenses Bought]]&lt;0, 0, Table1[[#This Row],[Number of Users]]-Table1[[#This Row],[Licenses Bought]])</f>
        <v>0</v>
      </c>
      <c r="P1774" s="8">
        <f>Table1[[#This Row],[Upsell $ Per Non-Paying User]] * Table1[[#This Row],[Non-Paying Users]]</f>
        <v>0</v>
      </c>
      <c r="Q1774">
        <f>IF(Table1[[#This Row],[Sales Month]]=MAX(Table1[Sales Month]),Table1[[#This Row],[Upsell $ Per Non-Paying User]]*Table1[[#This Row],[Non-Paying Users]],0)</f>
        <v>0</v>
      </c>
      <c r="R1774" t="str" cm="1">
        <f t="array" ref="R1774">_xlfn.IFS(Table1[[#This Row],[Current Upsell $]]=0," ",Table1[[#This Row],[Current Upsell $]]&gt;=400,"High",Table1[[#This Row],[Current Upsell $]]&gt;=100,"Medium",Table1[[#This Row],[Current Upsell $]]&lt;100,"Low")</f>
        <v xml:space="preserve"> </v>
      </c>
      <c r="S1774" t="str">
        <f>_xlfn.CONCAT(Table1[[#This Row],[Subscription Type]]," ",Table1[[#This Row],[Upsell Priorities ]], " ",TEXT(Table1[[#This Row],[Current Upsell $]],"$#,#"))</f>
        <v>Business   $</v>
      </c>
      <c r="T1774">
        <f>COUNTIF(Table1[Sales Month],Table1[[#This Row],[Sales Month]])</f>
        <v>249</v>
      </c>
    </row>
    <row r="1775" spans="1:20" x14ac:dyDescent="0.2">
      <c r="A1775">
        <v>100196</v>
      </c>
      <c r="B1775" t="s">
        <v>1</v>
      </c>
      <c r="D1775" s="1"/>
      <c r="E1775" s="1"/>
      <c r="F1775">
        <v>44</v>
      </c>
      <c r="G1775">
        <v>58</v>
      </c>
      <c r="H1775" s="1">
        <v>44228</v>
      </c>
      <c r="I1775" s="1">
        <v>44378</v>
      </c>
      <c r="J1775">
        <v>5</v>
      </c>
      <c r="K1775">
        <v>0</v>
      </c>
      <c r="L1775" s="1">
        <v>44348</v>
      </c>
      <c r="M1775">
        <v>1100</v>
      </c>
      <c r="N1775" s="8" cm="1">
        <f t="array" ref="N1775">_xlfn.SWITCH(Table1[[#This Row],[Subscription Type]],"Basic",10,"Premium",10,"Business",25,"Enterprise",27)</f>
        <v>25</v>
      </c>
      <c r="O1775" s="9">
        <f>IF(Table1[[#This Row],[Number of Users]]-Table1[[#This Row],[Licenses Bought]]&lt;0, 0, Table1[[#This Row],[Number of Users]]-Table1[[#This Row],[Licenses Bought]])</f>
        <v>14</v>
      </c>
      <c r="P1775" s="8">
        <f>Table1[[#This Row],[Upsell $ Per Non-Paying User]] * Table1[[#This Row],[Non-Paying Users]]</f>
        <v>350</v>
      </c>
      <c r="Q1775">
        <f>IF(Table1[[#This Row],[Sales Month]]=MAX(Table1[Sales Month]),Table1[[#This Row],[Upsell $ Per Non-Paying User]]*Table1[[#This Row],[Non-Paying Users]],0)</f>
        <v>350</v>
      </c>
      <c r="R1775" t="str" cm="1">
        <f t="array" ref="R1775">_xlfn.IFS(Table1[[#This Row],[Current Upsell $]]=0," ",Table1[[#This Row],[Current Upsell $]]&gt;=400,"High",Table1[[#This Row],[Current Upsell $]]&gt;=100,"Medium",Table1[[#This Row],[Current Upsell $]]&lt;100,"Low")</f>
        <v>Medium</v>
      </c>
      <c r="S1775" t="str">
        <f>_xlfn.CONCAT(Table1[[#This Row],[Subscription Type]]," ",Table1[[#This Row],[Upsell Priorities ]], " ",TEXT(Table1[[#This Row],[Current Upsell $]],"$#,#"))</f>
        <v>Business Medium $350</v>
      </c>
      <c r="T1775">
        <f>COUNTIF(Table1[Sales Month],Table1[[#This Row],[Sales Month]])</f>
        <v>307</v>
      </c>
    </row>
    <row r="1776" spans="1:20" x14ac:dyDescent="0.2">
      <c r="A1776">
        <v>100197</v>
      </c>
      <c r="B1776" t="s">
        <v>3</v>
      </c>
      <c r="D1776" s="1"/>
      <c r="E1776" s="1"/>
      <c r="F1776">
        <v>0</v>
      </c>
      <c r="G1776">
        <v>52</v>
      </c>
      <c r="H1776" s="1">
        <v>44228</v>
      </c>
      <c r="I1776" s="1">
        <v>44378</v>
      </c>
      <c r="J1776">
        <v>5</v>
      </c>
      <c r="K1776">
        <v>0</v>
      </c>
      <c r="L1776" s="1">
        <v>44228</v>
      </c>
      <c r="M1776">
        <v>0</v>
      </c>
      <c r="N1776" s="8" cm="1">
        <f t="array" ref="N1776">_xlfn.SWITCH(Table1[[#This Row],[Subscription Type]],"Basic",10,"Premium",10,"Business",25,"Enterprise",27)</f>
        <v>10</v>
      </c>
      <c r="O1776" s="9">
        <f>IF(Table1[[#This Row],[Number of Users]]-Table1[[#This Row],[Licenses Bought]]&lt;0, 0, Table1[[#This Row],[Number of Users]]-Table1[[#This Row],[Licenses Bought]])</f>
        <v>52</v>
      </c>
      <c r="P1776" s="8">
        <f>Table1[[#This Row],[Upsell $ Per Non-Paying User]] * Table1[[#This Row],[Non-Paying Users]]</f>
        <v>520</v>
      </c>
      <c r="Q1776">
        <f>IF(Table1[[#This Row],[Sales Month]]=MAX(Table1[Sales Month]),Table1[[#This Row],[Upsell $ Per Non-Paying User]]*Table1[[#This Row],[Non-Paying Users]],0)</f>
        <v>0</v>
      </c>
      <c r="R1776" t="str" cm="1">
        <f t="array" ref="R1776">_xlfn.IFS(Table1[[#This Row],[Current Upsell $]]=0," ",Table1[[#This Row],[Current Upsell $]]&gt;=400,"High",Table1[[#This Row],[Current Upsell $]]&gt;=100,"Medium",Table1[[#This Row],[Current Upsell $]]&lt;100,"Low")</f>
        <v xml:space="preserve"> </v>
      </c>
      <c r="S1776" t="str">
        <f>_xlfn.CONCAT(Table1[[#This Row],[Subscription Type]]," ",Table1[[#This Row],[Upsell Priorities ]], " ",TEXT(Table1[[#This Row],[Current Upsell $]],"$#,#"))</f>
        <v>Basic   $</v>
      </c>
      <c r="T1776">
        <f>COUNTIF(Table1[Sales Month],Table1[[#This Row],[Sales Month]])</f>
        <v>175</v>
      </c>
    </row>
    <row r="1777" spans="1:20" x14ac:dyDescent="0.2">
      <c r="A1777">
        <v>100197</v>
      </c>
      <c r="B1777" t="s">
        <v>0</v>
      </c>
      <c r="D1777" s="1"/>
      <c r="E1777" s="1"/>
      <c r="F1777">
        <v>15</v>
      </c>
      <c r="G1777">
        <v>44</v>
      </c>
      <c r="H1777" s="1">
        <v>44228</v>
      </c>
      <c r="I1777" s="1">
        <v>44378</v>
      </c>
      <c r="J1777">
        <v>5</v>
      </c>
      <c r="K1777">
        <v>0</v>
      </c>
      <c r="L1777" s="1">
        <v>44256</v>
      </c>
      <c r="M1777">
        <v>150</v>
      </c>
      <c r="N1777" s="8" cm="1">
        <f t="array" ref="N1777">_xlfn.SWITCH(Table1[[#This Row],[Subscription Type]],"Basic",10,"Premium",10,"Business",25,"Enterprise",27)</f>
        <v>10</v>
      </c>
      <c r="O1777" s="9">
        <f>IF(Table1[[#This Row],[Number of Users]]-Table1[[#This Row],[Licenses Bought]]&lt;0, 0, Table1[[#This Row],[Number of Users]]-Table1[[#This Row],[Licenses Bought]])</f>
        <v>29</v>
      </c>
      <c r="P1777" s="8">
        <f>Table1[[#This Row],[Upsell $ Per Non-Paying User]] * Table1[[#This Row],[Non-Paying Users]]</f>
        <v>290</v>
      </c>
      <c r="Q1777">
        <f>IF(Table1[[#This Row],[Sales Month]]=MAX(Table1[Sales Month]),Table1[[#This Row],[Upsell $ Per Non-Paying User]]*Table1[[#This Row],[Non-Paying Users]],0)</f>
        <v>0</v>
      </c>
      <c r="R1777" t="str" cm="1">
        <f t="array" ref="R1777">_xlfn.IFS(Table1[[#This Row],[Current Upsell $]]=0," ",Table1[[#This Row],[Current Upsell $]]&gt;=400,"High",Table1[[#This Row],[Current Upsell $]]&gt;=100,"Medium",Table1[[#This Row],[Current Upsell $]]&lt;100,"Low")</f>
        <v xml:space="preserve"> </v>
      </c>
      <c r="S1777" t="str">
        <f>_xlfn.CONCAT(Table1[[#This Row],[Subscription Type]]," ",Table1[[#This Row],[Upsell Priorities ]], " ",TEXT(Table1[[#This Row],[Current Upsell $]],"$#,#"))</f>
        <v>Premium   $</v>
      </c>
      <c r="T1777">
        <f>COUNTIF(Table1[Sales Month],Table1[[#This Row],[Sales Month]])</f>
        <v>194</v>
      </c>
    </row>
    <row r="1778" spans="1:20" x14ac:dyDescent="0.2">
      <c r="A1778">
        <v>100197</v>
      </c>
      <c r="B1778" t="s">
        <v>0</v>
      </c>
      <c r="D1778" s="1"/>
      <c r="E1778" s="1"/>
      <c r="F1778">
        <v>24</v>
      </c>
      <c r="G1778">
        <v>51</v>
      </c>
      <c r="H1778" s="1">
        <v>44228</v>
      </c>
      <c r="I1778" s="1">
        <v>44378</v>
      </c>
      <c r="J1778">
        <v>5</v>
      </c>
      <c r="K1778">
        <v>0</v>
      </c>
      <c r="L1778" s="1">
        <v>44287</v>
      </c>
      <c r="M1778">
        <v>240</v>
      </c>
      <c r="N1778" s="8" cm="1">
        <f t="array" ref="N1778">_xlfn.SWITCH(Table1[[#This Row],[Subscription Type]],"Basic",10,"Premium",10,"Business",25,"Enterprise",27)</f>
        <v>10</v>
      </c>
      <c r="O1778" s="9">
        <f>IF(Table1[[#This Row],[Number of Users]]-Table1[[#This Row],[Licenses Bought]]&lt;0, 0, Table1[[#This Row],[Number of Users]]-Table1[[#This Row],[Licenses Bought]])</f>
        <v>27</v>
      </c>
      <c r="P1778" s="8">
        <f>Table1[[#This Row],[Upsell $ Per Non-Paying User]] * Table1[[#This Row],[Non-Paying Users]]</f>
        <v>270</v>
      </c>
      <c r="Q1778">
        <f>IF(Table1[[#This Row],[Sales Month]]=MAX(Table1[Sales Month]),Table1[[#This Row],[Upsell $ Per Non-Paying User]]*Table1[[#This Row],[Non-Paying Users]],0)</f>
        <v>0</v>
      </c>
      <c r="R1778" t="str" cm="1">
        <f t="array" ref="R1778">_xlfn.IFS(Table1[[#This Row],[Current Upsell $]]=0," ",Table1[[#This Row],[Current Upsell $]]&gt;=400,"High",Table1[[#This Row],[Current Upsell $]]&gt;=100,"Medium",Table1[[#This Row],[Current Upsell $]]&lt;100,"Low")</f>
        <v xml:space="preserve"> </v>
      </c>
      <c r="S1778" t="str">
        <f>_xlfn.CONCAT(Table1[[#This Row],[Subscription Type]]," ",Table1[[#This Row],[Upsell Priorities ]], " ",TEXT(Table1[[#This Row],[Current Upsell $]],"$#,#"))</f>
        <v>Premium   $</v>
      </c>
      <c r="T1778">
        <f>COUNTIF(Table1[Sales Month],Table1[[#This Row],[Sales Month]])</f>
        <v>208</v>
      </c>
    </row>
    <row r="1779" spans="1:20" x14ac:dyDescent="0.2">
      <c r="A1779">
        <v>100197</v>
      </c>
      <c r="B1779" t="s">
        <v>0</v>
      </c>
      <c r="D1779" s="1"/>
      <c r="E1779" s="1"/>
      <c r="F1779">
        <v>44</v>
      </c>
      <c r="G1779">
        <v>58</v>
      </c>
      <c r="H1779" s="1">
        <v>44228</v>
      </c>
      <c r="I1779" s="1">
        <v>44378</v>
      </c>
      <c r="J1779">
        <v>5</v>
      </c>
      <c r="K1779">
        <v>0</v>
      </c>
      <c r="L1779" s="1">
        <v>44317</v>
      </c>
      <c r="M1779">
        <v>440</v>
      </c>
      <c r="N1779" s="8" cm="1">
        <f t="array" ref="N1779">_xlfn.SWITCH(Table1[[#This Row],[Subscription Type]],"Basic",10,"Premium",10,"Business",25,"Enterprise",27)</f>
        <v>10</v>
      </c>
      <c r="O1779" s="9">
        <f>IF(Table1[[#This Row],[Number of Users]]-Table1[[#This Row],[Licenses Bought]]&lt;0, 0, Table1[[#This Row],[Number of Users]]-Table1[[#This Row],[Licenses Bought]])</f>
        <v>14</v>
      </c>
      <c r="P1779" s="8">
        <f>Table1[[#This Row],[Upsell $ Per Non-Paying User]] * Table1[[#This Row],[Non-Paying Users]]</f>
        <v>140</v>
      </c>
      <c r="Q1779">
        <f>IF(Table1[[#This Row],[Sales Month]]=MAX(Table1[Sales Month]),Table1[[#This Row],[Upsell $ Per Non-Paying User]]*Table1[[#This Row],[Non-Paying Users]],0)</f>
        <v>0</v>
      </c>
      <c r="R1779" t="str" cm="1">
        <f t="array" ref="R1779">_xlfn.IFS(Table1[[#This Row],[Current Upsell $]]=0," ",Table1[[#This Row],[Current Upsell $]]&gt;=400,"High",Table1[[#This Row],[Current Upsell $]]&gt;=100,"Medium",Table1[[#This Row],[Current Upsell $]]&lt;100,"Low")</f>
        <v xml:space="preserve"> </v>
      </c>
      <c r="S1779" t="str">
        <f>_xlfn.CONCAT(Table1[[#This Row],[Subscription Type]]," ",Table1[[#This Row],[Upsell Priorities ]], " ",TEXT(Table1[[#This Row],[Current Upsell $]],"$#,#"))</f>
        <v>Premium   $</v>
      </c>
      <c r="T1779">
        <f>COUNTIF(Table1[Sales Month],Table1[[#This Row],[Sales Month]])</f>
        <v>249</v>
      </c>
    </row>
    <row r="1780" spans="1:20" x14ac:dyDescent="0.2">
      <c r="A1780">
        <v>100197</v>
      </c>
      <c r="B1780" t="s">
        <v>0</v>
      </c>
      <c r="D1780" s="1"/>
      <c r="E1780" s="1"/>
      <c r="F1780">
        <v>44</v>
      </c>
      <c r="G1780">
        <v>59</v>
      </c>
      <c r="H1780" s="1">
        <v>44228</v>
      </c>
      <c r="I1780" s="1">
        <v>44378</v>
      </c>
      <c r="J1780">
        <v>5</v>
      </c>
      <c r="K1780">
        <v>0</v>
      </c>
      <c r="L1780" s="1">
        <v>44348</v>
      </c>
      <c r="M1780">
        <v>440</v>
      </c>
      <c r="N1780" s="8" cm="1">
        <f t="array" ref="N1780">_xlfn.SWITCH(Table1[[#This Row],[Subscription Type]],"Basic",10,"Premium",10,"Business",25,"Enterprise",27)</f>
        <v>10</v>
      </c>
      <c r="O1780" s="9">
        <f>IF(Table1[[#This Row],[Number of Users]]-Table1[[#This Row],[Licenses Bought]]&lt;0, 0, Table1[[#This Row],[Number of Users]]-Table1[[#This Row],[Licenses Bought]])</f>
        <v>15</v>
      </c>
      <c r="P1780" s="8">
        <f>Table1[[#This Row],[Upsell $ Per Non-Paying User]] * Table1[[#This Row],[Non-Paying Users]]</f>
        <v>150</v>
      </c>
      <c r="Q1780">
        <f>IF(Table1[[#This Row],[Sales Month]]=MAX(Table1[Sales Month]),Table1[[#This Row],[Upsell $ Per Non-Paying User]]*Table1[[#This Row],[Non-Paying Users]],0)</f>
        <v>150</v>
      </c>
      <c r="R1780" t="str" cm="1">
        <f t="array" ref="R1780">_xlfn.IFS(Table1[[#This Row],[Current Upsell $]]=0," ",Table1[[#This Row],[Current Upsell $]]&gt;=400,"High",Table1[[#This Row],[Current Upsell $]]&gt;=100,"Medium",Table1[[#This Row],[Current Upsell $]]&lt;100,"Low")</f>
        <v>Medium</v>
      </c>
      <c r="S1780" t="str">
        <f>_xlfn.CONCAT(Table1[[#This Row],[Subscription Type]]," ",Table1[[#This Row],[Upsell Priorities ]], " ",TEXT(Table1[[#This Row],[Current Upsell $]],"$#,#"))</f>
        <v>Premium Medium $150</v>
      </c>
      <c r="T1780">
        <f>COUNTIF(Table1[Sales Month],Table1[[#This Row],[Sales Month]])</f>
        <v>307</v>
      </c>
    </row>
    <row r="1781" spans="1:20" x14ac:dyDescent="0.2">
      <c r="A1781">
        <v>100198</v>
      </c>
      <c r="B1781" t="s">
        <v>3</v>
      </c>
      <c r="D1781" s="1"/>
      <c r="E1781" s="1"/>
      <c r="F1781">
        <v>0</v>
      </c>
      <c r="G1781">
        <v>45</v>
      </c>
      <c r="H1781" s="1">
        <v>44228</v>
      </c>
      <c r="I1781" s="1">
        <v>44378</v>
      </c>
      <c r="J1781">
        <v>5</v>
      </c>
      <c r="K1781">
        <v>0</v>
      </c>
      <c r="L1781" s="1">
        <v>44228</v>
      </c>
      <c r="M1781">
        <v>0</v>
      </c>
      <c r="N1781" s="8" cm="1">
        <f t="array" ref="N1781">_xlfn.SWITCH(Table1[[#This Row],[Subscription Type]],"Basic",10,"Premium",10,"Business",25,"Enterprise",27)</f>
        <v>10</v>
      </c>
      <c r="O1781" s="9">
        <f>IF(Table1[[#This Row],[Number of Users]]-Table1[[#This Row],[Licenses Bought]]&lt;0, 0, Table1[[#This Row],[Number of Users]]-Table1[[#This Row],[Licenses Bought]])</f>
        <v>45</v>
      </c>
      <c r="P1781" s="8">
        <f>Table1[[#This Row],[Upsell $ Per Non-Paying User]] * Table1[[#This Row],[Non-Paying Users]]</f>
        <v>450</v>
      </c>
      <c r="Q1781">
        <f>IF(Table1[[#This Row],[Sales Month]]=MAX(Table1[Sales Month]),Table1[[#This Row],[Upsell $ Per Non-Paying User]]*Table1[[#This Row],[Non-Paying Users]],0)</f>
        <v>0</v>
      </c>
      <c r="R1781" t="str" cm="1">
        <f t="array" ref="R1781">_xlfn.IFS(Table1[[#This Row],[Current Upsell $]]=0," ",Table1[[#This Row],[Current Upsell $]]&gt;=400,"High",Table1[[#This Row],[Current Upsell $]]&gt;=100,"Medium",Table1[[#This Row],[Current Upsell $]]&lt;100,"Low")</f>
        <v xml:space="preserve"> </v>
      </c>
      <c r="S1781" t="str">
        <f>_xlfn.CONCAT(Table1[[#This Row],[Subscription Type]]," ",Table1[[#This Row],[Upsell Priorities ]], " ",TEXT(Table1[[#This Row],[Current Upsell $]],"$#,#"))</f>
        <v>Basic   $</v>
      </c>
      <c r="T1781">
        <f>COUNTIF(Table1[Sales Month],Table1[[#This Row],[Sales Month]])</f>
        <v>175</v>
      </c>
    </row>
    <row r="1782" spans="1:20" x14ac:dyDescent="0.2">
      <c r="A1782">
        <v>100198</v>
      </c>
      <c r="B1782" t="s">
        <v>0</v>
      </c>
      <c r="D1782" s="1"/>
      <c r="E1782" s="1"/>
      <c r="F1782">
        <v>11</v>
      </c>
      <c r="G1782">
        <v>40</v>
      </c>
      <c r="H1782" s="1">
        <v>44228</v>
      </c>
      <c r="I1782" s="1">
        <v>44378</v>
      </c>
      <c r="J1782">
        <v>5</v>
      </c>
      <c r="K1782">
        <v>0</v>
      </c>
      <c r="L1782" s="1">
        <v>44256</v>
      </c>
      <c r="M1782">
        <v>110</v>
      </c>
      <c r="N1782" s="8" cm="1">
        <f t="array" ref="N1782">_xlfn.SWITCH(Table1[[#This Row],[Subscription Type]],"Basic",10,"Premium",10,"Business",25,"Enterprise",27)</f>
        <v>10</v>
      </c>
      <c r="O1782" s="9">
        <f>IF(Table1[[#This Row],[Number of Users]]-Table1[[#This Row],[Licenses Bought]]&lt;0, 0, Table1[[#This Row],[Number of Users]]-Table1[[#This Row],[Licenses Bought]])</f>
        <v>29</v>
      </c>
      <c r="P1782" s="8">
        <f>Table1[[#This Row],[Upsell $ Per Non-Paying User]] * Table1[[#This Row],[Non-Paying Users]]</f>
        <v>290</v>
      </c>
      <c r="Q1782">
        <f>IF(Table1[[#This Row],[Sales Month]]=MAX(Table1[Sales Month]),Table1[[#This Row],[Upsell $ Per Non-Paying User]]*Table1[[#This Row],[Non-Paying Users]],0)</f>
        <v>0</v>
      </c>
      <c r="R1782" t="str" cm="1">
        <f t="array" ref="R1782">_xlfn.IFS(Table1[[#This Row],[Current Upsell $]]=0," ",Table1[[#This Row],[Current Upsell $]]&gt;=400,"High",Table1[[#This Row],[Current Upsell $]]&gt;=100,"Medium",Table1[[#This Row],[Current Upsell $]]&lt;100,"Low")</f>
        <v xml:space="preserve"> </v>
      </c>
      <c r="S1782" t="str">
        <f>_xlfn.CONCAT(Table1[[#This Row],[Subscription Type]]," ",Table1[[#This Row],[Upsell Priorities ]], " ",TEXT(Table1[[#This Row],[Current Upsell $]],"$#,#"))</f>
        <v>Premium   $</v>
      </c>
      <c r="T1782">
        <f>COUNTIF(Table1[Sales Month],Table1[[#This Row],[Sales Month]])</f>
        <v>194</v>
      </c>
    </row>
    <row r="1783" spans="1:20" x14ac:dyDescent="0.2">
      <c r="A1783">
        <v>100198</v>
      </c>
      <c r="B1783" t="s">
        <v>0</v>
      </c>
      <c r="D1783" s="1"/>
      <c r="E1783" s="1"/>
      <c r="F1783">
        <v>22</v>
      </c>
      <c r="G1783">
        <v>49</v>
      </c>
      <c r="H1783" s="1">
        <v>44228</v>
      </c>
      <c r="I1783" s="1">
        <v>44378</v>
      </c>
      <c r="J1783">
        <v>5</v>
      </c>
      <c r="K1783">
        <v>0</v>
      </c>
      <c r="L1783" s="1">
        <v>44287</v>
      </c>
      <c r="M1783">
        <v>220</v>
      </c>
      <c r="N1783" s="8" cm="1">
        <f t="array" ref="N1783">_xlfn.SWITCH(Table1[[#This Row],[Subscription Type]],"Basic",10,"Premium",10,"Business",25,"Enterprise",27)</f>
        <v>10</v>
      </c>
      <c r="O1783" s="9">
        <f>IF(Table1[[#This Row],[Number of Users]]-Table1[[#This Row],[Licenses Bought]]&lt;0, 0, Table1[[#This Row],[Number of Users]]-Table1[[#This Row],[Licenses Bought]])</f>
        <v>27</v>
      </c>
      <c r="P1783" s="8">
        <f>Table1[[#This Row],[Upsell $ Per Non-Paying User]] * Table1[[#This Row],[Non-Paying Users]]</f>
        <v>270</v>
      </c>
      <c r="Q1783">
        <f>IF(Table1[[#This Row],[Sales Month]]=MAX(Table1[Sales Month]),Table1[[#This Row],[Upsell $ Per Non-Paying User]]*Table1[[#This Row],[Non-Paying Users]],0)</f>
        <v>0</v>
      </c>
      <c r="R1783" t="str" cm="1">
        <f t="array" ref="R1783">_xlfn.IFS(Table1[[#This Row],[Current Upsell $]]=0," ",Table1[[#This Row],[Current Upsell $]]&gt;=400,"High",Table1[[#This Row],[Current Upsell $]]&gt;=100,"Medium",Table1[[#This Row],[Current Upsell $]]&lt;100,"Low")</f>
        <v xml:space="preserve"> </v>
      </c>
      <c r="S1783" t="str">
        <f>_xlfn.CONCAT(Table1[[#This Row],[Subscription Type]]," ",Table1[[#This Row],[Upsell Priorities ]], " ",TEXT(Table1[[#This Row],[Current Upsell $]],"$#,#"))</f>
        <v>Premium   $</v>
      </c>
      <c r="T1783">
        <f>COUNTIF(Table1[Sales Month],Table1[[#This Row],[Sales Month]])</f>
        <v>208</v>
      </c>
    </row>
    <row r="1784" spans="1:20" x14ac:dyDescent="0.2">
      <c r="A1784">
        <v>100198</v>
      </c>
      <c r="B1784" t="s">
        <v>0</v>
      </c>
      <c r="D1784" s="1"/>
      <c r="E1784" s="1"/>
      <c r="F1784">
        <v>31</v>
      </c>
      <c r="G1784">
        <v>45</v>
      </c>
      <c r="H1784" s="1">
        <v>44228</v>
      </c>
      <c r="I1784" s="1">
        <v>44378</v>
      </c>
      <c r="J1784">
        <v>5</v>
      </c>
      <c r="K1784">
        <v>0</v>
      </c>
      <c r="L1784" s="1">
        <v>44317</v>
      </c>
      <c r="M1784">
        <v>310</v>
      </c>
      <c r="N1784" s="8" cm="1">
        <f t="array" ref="N1784">_xlfn.SWITCH(Table1[[#This Row],[Subscription Type]],"Basic",10,"Premium",10,"Business",25,"Enterprise",27)</f>
        <v>10</v>
      </c>
      <c r="O1784" s="9">
        <f>IF(Table1[[#This Row],[Number of Users]]-Table1[[#This Row],[Licenses Bought]]&lt;0, 0, Table1[[#This Row],[Number of Users]]-Table1[[#This Row],[Licenses Bought]])</f>
        <v>14</v>
      </c>
      <c r="P1784" s="8">
        <f>Table1[[#This Row],[Upsell $ Per Non-Paying User]] * Table1[[#This Row],[Non-Paying Users]]</f>
        <v>140</v>
      </c>
      <c r="Q1784">
        <f>IF(Table1[[#This Row],[Sales Month]]=MAX(Table1[Sales Month]),Table1[[#This Row],[Upsell $ Per Non-Paying User]]*Table1[[#This Row],[Non-Paying Users]],0)</f>
        <v>0</v>
      </c>
      <c r="R1784" t="str" cm="1">
        <f t="array" ref="R1784">_xlfn.IFS(Table1[[#This Row],[Current Upsell $]]=0," ",Table1[[#This Row],[Current Upsell $]]&gt;=400,"High",Table1[[#This Row],[Current Upsell $]]&gt;=100,"Medium",Table1[[#This Row],[Current Upsell $]]&lt;100,"Low")</f>
        <v xml:space="preserve"> </v>
      </c>
      <c r="S1784" t="str">
        <f>_xlfn.CONCAT(Table1[[#This Row],[Subscription Type]]," ",Table1[[#This Row],[Upsell Priorities ]], " ",TEXT(Table1[[#This Row],[Current Upsell $]],"$#,#"))</f>
        <v>Premium   $</v>
      </c>
      <c r="T1784">
        <f>COUNTIF(Table1[Sales Month],Table1[[#This Row],[Sales Month]])</f>
        <v>249</v>
      </c>
    </row>
    <row r="1785" spans="1:20" x14ac:dyDescent="0.2">
      <c r="A1785">
        <v>100198</v>
      </c>
      <c r="B1785" t="s">
        <v>0</v>
      </c>
      <c r="D1785" s="1"/>
      <c r="E1785" s="1"/>
      <c r="F1785">
        <v>39</v>
      </c>
      <c r="G1785">
        <v>43</v>
      </c>
      <c r="H1785" s="1">
        <v>44228</v>
      </c>
      <c r="I1785" s="1">
        <v>44378</v>
      </c>
      <c r="J1785">
        <v>5</v>
      </c>
      <c r="K1785">
        <v>0</v>
      </c>
      <c r="L1785" s="1">
        <v>44348</v>
      </c>
      <c r="M1785">
        <v>390</v>
      </c>
      <c r="N1785" s="8" cm="1">
        <f t="array" ref="N1785">_xlfn.SWITCH(Table1[[#This Row],[Subscription Type]],"Basic",10,"Premium",10,"Business",25,"Enterprise",27)</f>
        <v>10</v>
      </c>
      <c r="O1785" s="9">
        <f>IF(Table1[[#This Row],[Number of Users]]-Table1[[#This Row],[Licenses Bought]]&lt;0, 0, Table1[[#This Row],[Number of Users]]-Table1[[#This Row],[Licenses Bought]])</f>
        <v>4</v>
      </c>
      <c r="P1785" s="8">
        <f>Table1[[#This Row],[Upsell $ Per Non-Paying User]] * Table1[[#This Row],[Non-Paying Users]]</f>
        <v>40</v>
      </c>
      <c r="Q1785">
        <f>IF(Table1[[#This Row],[Sales Month]]=MAX(Table1[Sales Month]),Table1[[#This Row],[Upsell $ Per Non-Paying User]]*Table1[[#This Row],[Non-Paying Users]],0)</f>
        <v>40</v>
      </c>
      <c r="R1785" t="str" cm="1">
        <f t="array" ref="R1785">_xlfn.IFS(Table1[[#This Row],[Current Upsell $]]=0," ",Table1[[#This Row],[Current Upsell $]]&gt;=400,"High",Table1[[#This Row],[Current Upsell $]]&gt;=100,"Medium",Table1[[#This Row],[Current Upsell $]]&lt;100,"Low")</f>
        <v>Low</v>
      </c>
      <c r="S1785" t="str">
        <f>_xlfn.CONCAT(Table1[[#This Row],[Subscription Type]]," ",Table1[[#This Row],[Upsell Priorities ]], " ",TEXT(Table1[[#This Row],[Current Upsell $]],"$#,#"))</f>
        <v>Premium Low $40</v>
      </c>
      <c r="T1785">
        <f>COUNTIF(Table1[Sales Month],Table1[[#This Row],[Sales Month]])</f>
        <v>307</v>
      </c>
    </row>
    <row r="1786" spans="1:20" x14ac:dyDescent="0.2">
      <c r="A1786">
        <v>100199</v>
      </c>
      <c r="B1786" t="s">
        <v>3</v>
      </c>
      <c r="D1786" s="1"/>
      <c r="E1786" s="1"/>
      <c r="F1786">
        <v>0</v>
      </c>
      <c r="G1786">
        <v>41</v>
      </c>
      <c r="H1786" s="1">
        <v>44228</v>
      </c>
      <c r="I1786" s="1">
        <v>44378</v>
      </c>
      <c r="J1786">
        <v>5</v>
      </c>
      <c r="K1786">
        <v>0</v>
      </c>
      <c r="L1786" s="1">
        <v>44228</v>
      </c>
      <c r="M1786">
        <v>0</v>
      </c>
      <c r="N1786" s="8" cm="1">
        <f t="array" ref="N1786">_xlfn.SWITCH(Table1[[#This Row],[Subscription Type]],"Basic",10,"Premium",10,"Business",25,"Enterprise",27)</f>
        <v>10</v>
      </c>
      <c r="O1786" s="9">
        <f>IF(Table1[[#This Row],[Number of Users]]-Table1[[#This Row],[Licenses Bought]]&lt;0, 0, Table1[[#This Row],[Number of Users]]-Table1[[#This Row],[Licenses Bought]])</f>
        <v>41</v>
      </c>
      <c r="P1786" s="8">
        <f>Table1[[#This Row],[Upsell $ Per Non-Paying User]] * Table1[[#This Row],[Non-Paying Users]]</f>
        <v>410</v>
      </c>
      <c r="Q1786">
        <f>IF(Table1[[#This Row],[Sales Month]]=MAX(Table1[Sales Month]),Table1[[#This Row],[Upsell $ Per Non-Paying User]]*Table1[[#This Row],[Non-Paying Users]],0)</f>
        <v>0</v>
      </c>
      <c r="R1786" t="str" cm="1">
        <f t="array" ref="R1786">_xlfn.IFS(Table1[[#This Row],[Current Upsell $]]=0," ",Table1[[#This Row],[Current Upsell $]]&gt;=400,"High",Table1[[#This Row],[Current Upsell $]]&gt;=100,"Medium",Table1[[#This Row],[Current Upsell $]]&lt;100,"Low")</f>
        <v xml:space="preserve"> </v>
      </c>
      <c r="S1786" t="str">
        <f>_xlfn.CONCAT(Table1[[#This Row],[Subscription Type]]," ",Table1[[#This Row],[Upsell Priorities ]], " ",TEXT(Table1[[#This Row],[Current Upsell $]],"$#,#"))</f>
        <v>Basic   $</v>
      </c>
      <c r="T1786">
        <f>COUNTIF(Table1[Sales Month],Table1[[#This Row],[Sales Month]])</f>
        <v>175</v>
      </c>
    </row>
    <row r="1787" spans="1:20" x14ac:dyDescent="0.2">
      <c r="A1787">
        <v>100199</v>
      </c>
      <c r="B1787" t="s">
        <v>1</v>
      </c>
      <c r="D1787" s="1"/>
      <c r="E1787" s="1"/>
      <c r="F1787">
        <v>12</v>
      </c>
      <c r="G1787">
        <v>50</v>
      </c>
      <c r="H1787" s="1">
        <v>44228</v>
      </c>
      <c r="I1787" s="1">
        <v>44378</v>
      </c>
      <c r="J1787">
        <v>5</v>
      </c>
      <c r="K1787">
        <v>0</v>
      </c>
      <c r="L1787" s="1">
        <v>44256</v>
      </c>
      <c r="M1787">
        <v>300</v>
      </c>
      <c r="N1787" s="8" cm="1">
        <f t="array" ref="N1787">_xlfn.SWITCH(Table1[[#This Row],[Subscription Type]],"Basic",10,"Premium",10,"Business",25,"Enterprise",27)</f>
        <v>25</v>
      </c>
      <c r="O1787" s="9">
        <f>IF(Table1[[#This Row],[Number of Users]]-Table1[[#This Row],[Licenses Bought]]&lt;0, 0, Table1[[#This Row],[Number of Users]]-Table1[[#This Row],[Licenses Bought]])</f>
        <v>38</v>
      </c>
      <c r="P1787" s="8">
        <f>Table1[[#This Row],[Upsell $ Per Non-Paying User]] * Table1[[#This Row],[Non-Paying Users]]</f>
        <v>950</v>
      </c>
      <c r="Q1787">
        <f>IF(Table1[[#This Row],[Sales Month]]=MAX(Table1[Sales Month]),Table1[[#This Row],[Upsell $ Per Non-Paying User]]*Table1[[#This Row],[Non-Paying Users]],0)</f>
        <v>0</v>
      </c>
      <c r="R1787" t="str" cm="1">
        <f t="array" ref="R1787">_xlfn.IFS(Table1[[#This Row],[Current Upsell $]]=0," ",Table1[[#This Row],[Current Upsell $]]&gt;=400,"High",Table1[[#This Row],[Current Upsell $]]&gt;=100,"Medium",Table1[[#This Row],[Current Upsell $]]&lt;100,"Low")</f>
        <v xml:space="preserve"> </v>
      </c>
      <c r="S1787" t="str">
        <f>_xlfn.CONCAT(Table1[[#This Row],[Subscription Type]]," ",Table1[[#This Row],[Upsell Priorities ]], " ",TEXT(Table1[[#This Row],[Current Upsell $]],"$#,#"))</f>
        <v>Business   $</v>
      </c>
      <c r="T1787">
        <f>COUNTIF(Table1[Sales Month],Table1[[#This Row],[Sales Month]])</f>
        <v>194</v>
      </c>
    </row>
    <row r="1788" spans="1:20" x14ac:dyDescent="0.2">
      <c r="A1788">
        <v>100199</v>
      </c>
      <c r="B1788" t="s">
        <v>1</v>
      </c>
      <c r="D1788" s="1"/>
      <c r="E1788" s="1"/>
      <c r="F1788">
        <v>37</v>
      </c>
      <c r="G1788">
        <v>34</v>
      </c>
      <c r="H1788" s="1">
        <v>44228</v>
      </c>
      <c r="I1788" s="1">
        <v>44378</v>
      </c>
      <c r="J1788">
        <v>5</v>
      </c>
      <c r="K1788">
        <v>0</v>
      </c>
      <c r="L1788" s="1">
        <v>44287</v>
      </c>
      <c r="M1788">
        <v>925</v>
      </c>
      <c r="N1788" s="8" cm="1">
        <f t="array" ref="N1788">_xlfn.SWITCH(Table1[[#This Row],[Subscription Type]],"Basic",10,"Premium",10,"Business",25,"Enterprise",27)</f>
        <v>25</v>
      </c>
      <c r="O1788" s="9">
        <f>IF(Table1[[#This Row],[Number of Users]]-Table1[[#This Row],[Licenses Bought]]&lt;0, 0, Table1[[#This Row],[Number of Users]]-Table1[[#This Row],[Licenses Bought]])</f>
        <v>0</v>
      </c>
      <c r="P1788" s="8">
        <f>Table1[[#This Row],[Upsell $ Per Non-Paying User]] * Table1[[#This Row],[Non-Paying Users]]</f>
        <v>0</v>
      </c>
      <c r="Q1788">
        <f>IF(Table1[[#This Row],[Sales Month]]=MAX(Table1[Sales Month]),Table1[[#This Row],[Upsell $ Per Non-Paying User]]*Table1[[#This Row],[Non-Paying Users]],0)</f>
        <v>0</v>
      </c>
      <c r="R1788" t="str" cm="1">
        <f t="array" ref="R1788">_xlfn.IFS(Table1[[#This Row],[Current Upsell $]]=0," ",Table1[[#This Row],[Current Upsell $]]&gt;=400,"High",Table1[[#This Row],[Current Upsell $]]&gt;=100,"Medium",Table1[[#This Row],[Current Upsell $]]&lt;100,"Low")</f>
        <v xml:space="preserve"> </v>
      </c>
      <c r="S1788" t="str">
        <f>_xlfn.CONCAT(Table1[[#This Row],[Subscription Type]]," ",Table1[[#This Row],[Upsell Priorities ]], " ",TEXT(Table1[[#This Row],[Current Upsell $]],"$#,#"))</f>
        <v>Business   $</v>
      </c>
      <c r="T1788">
        <f>COUNTIF(Table1[Sales Month],Table1[[#This Row],[Sales Month]])</f>
        <v>208</v>
      </c>
    </row>
    <row r="1789" spans="1:20" x14ac:dyDescent="0.2">
      <c r="A1789">
        <v>100199</v>
      </c>
      <c r="B1789" t="s">
        <v>1</v>
      </c>
      <c r="D1789" s="1"/>
      <c r="E1789" s="1"/>
      <c r="F1789">
        <v>33</v>
      </c>
      <c r="G1789">
        <v>40</v>
      </c>
      <c r="H1789" s="1">
        <v>44228</v>
      </c>
      <c r="I1789" s="1">
        <v>44378</v>
      </c>
      <c r="J1789">
        <v>5</v>
      </c>
      <c r="K1789">
        <v>0</v>
      </c>
      <c r="L1789" s="1">
        <v>44317</v>
      </c>
      <c r="M1789">
        <v>825</v>
      </c>
      <c r="N1789" s="8" cm="1">
        <f t="array" ref="N1789">_xlfn.SWITCH(Table1[[#This Row],[Subscription Type]],"Basic",10,"Premium",10,"Business",25,"Enterprise",27)</f>
        <v>25</v>
      </c>
      <c r="O1789" s="9">
        <f>IF(Table1[[#This Row],[Number of Users]]-Table1[[#This Row],[Licenses Bought]]&lt;0, 0, Table1[[#This Row],[Number of Users]]-Table1[[#This Row],[Licenses Bought]])</f>
        <v>7</v>
      </c>
      <c r="P1789" s="8">
        <f>Table1[[#This Row],[Upsell $ Per Non-Paying User]] * Table1[[#This Row],[Non-Paying Users]]</f>
        <v>175</v>
      </c>
      <c r="Q1789">
        <f>IF(Table1[[#This Row],[Sales Month]]=MAX(Table1[Sales Month]),Table1[[#This Row],[Upsell $ Per Non-Paying User]]*Table1[[#This Row],[Non-Paying Users]],0)</f>
        <v>0</v>
      </c>
      <c r="R1789" t="str" cm="1">
        <f t="array" ref="R1789">_xlfn.IFS(Table1[[#This Row],[Current Upsell $]]=0," ",Table1[[#This Row],[Current Upsell $]]&gt;=400,"High",Table1[[#This Row],[Current Upsell $]]&gt;=100,"Medium",Table1[[#This Row],[Current Upsell $]]&lt;100,"Low")</f>
        <v xml:space="preserve"> </v>
      </c>
      <c r="S1789" t="str">
        <f>_xlfn.CONCAT(Table1[[#This Row],[Subscription Type]]," ",Table1[[#This Row],[Upsell Priorities ]], " ",TEXT(Table1[[#This Row],[Current Upsell $]],"$#,#"))</f>
        <v>Business   $</v>
      </c>
      <c r="T1789">
        <f>COUNTIF(Table1[Sales Month],Table1[[#This Row],[Sales Month]])</f>
        <v>249</v>
      </c>
    </row>
    <row r="1790" spans="1:20" x14ac:dyDescent="0.2">
      <c r="A1790">
        <v>100199</v>
      </c>
      <c r="B1790" t="s">
        <v>1</v>
      </c>
      <c r="D1790" s="1"/>
      <c r="E1790" s="1"/>
      <c r="F1790">
        <v>37</v>
      </c>
      <c r="G1790">
        <v>42</v>
      </c>
      <c r="H1790" s="1">
        <v>44228</v>
      </c>
      <c r="I1790" s="1">
        <v>44378</v>
      </c>
      <c r="J1790">
        <v>5</v>
      </c>
      <c r="K1790">
        <v>0</v>
      </c>
      <c r="L1790" s="1">
        <v>44348</v>
      </c>
      <c r="M1790">
        <v>925</v>
      </c>
      <c r="N1790" s="8" cm="1">
        <f t="array" ref="N1790">_xlfn.SWITCH(Table1[[#This Row],[Subscription Type]],"Basic",10,"Premium",10,"Business",25,"Enterprise",27)</f>
        <v>25</v>
      </c>
      <c r="O1790" s="9">
        <f>IF(Table1[[#This Row],[Number of Users]]-Table1[[#This Row],[Licenses Bought]]&lt;0, 0, Table1[[#This Row],[Number of Users]]-Table1[[#This Row],[Licenses Bought]])</f>
        <v>5</v>
      </c>
      <c r="P1790" s="8">
        <f>Table1[[#This Row],[Upsell $ Per Non-Paying User]] * Table1[[#This Row],[Non-Paying Users]]</f>
        <v>125</v>
      </c>
      <c r="Q1790">
        <f>IF(Table1[[#This Row],[Sales Month]]=MAX(Table1[Sales Month]),Table1[[#This Row],[Upsell $ Per Non-Paying User]]*Table1[[#This Row],[Non-Paying Users]],0)</f>
        <v>125</v>
      </c>
      <c r="R1790" t="str" cm="1">
        <f t="array" ref="R1790">_xlfn.IFS(Table1[[#This Row],[Current Upsell $]]=0," ",Table1[[#This Row],[Current Upsell $]]&gt;=400,"High",Table1[[#This Row],[Current Upsell $]]&gt;=100,"Medium",Table1[[#This Row],[Current Upsell $]]&lt;100,"Low")</f>
        <v>Medium</v>
      </c>
      <c r="S1790" t="str">
        <f>_xlfn.CONCAT(Table1[[#This Row],[Subscription Type]]," ",Table1[[#This Row],[Upsell Priorities ]], " ",TEXT(Table1[[#This Row],[Current Upsell $]],"$#,#"))</f>
        <v>Business Medium $125</v>
      </c>
      <c r="T1790">
        <f>COUNTIF(Table1[Sales Month],Table1[[#This Row],[Sales Month]])</f>
        <v>307</v>
      </c>
    </row>
    <row r="1791" spans="1:20" x14ac:dyDescent="0.2">
      <c r="A1791">
        <v>100200</v>
      </c>
      <c r="B1791" t="s">
        <v>3</v>
      </c>
      <c r="D1791" s="1"/>
      <c r="E1791" s="1"/>
      <c r="F1791">
        <v>0</v>
      </c>
      <c r="G1791">
        <v>35</v>
      </c>
      <c r="H1791" s="1">
        <v>44228</v>
      </c>
      <c r="I1791" s="1">
        <v>44378</v>
      </c>
      <c r="J1791">
        <v>5</v>
      </c>
      <c r="K1791">
        <v>0</v>
      </c>
      <c r="L1791" s="1">
        <v>44228</v>
      </c>
      <c r="M1791">
        <v>0</v>
      </c>
      <c r="N1791" s="8" cm="1">
        <f t="array" ref="N1791">_xlfn.SWITCH(Table1[[#This Row],[Subscription Type]],"Basic",10,"Premium",10,"Business",25,"Enterprise",27)</f>
        <v>10</v>
      </c>
      <c r="O1791" s="9">
        <f>IF(Table1[[#This Row],[Number of Users]]-Table1[[#This Row],[Licenses Bought]]&lt;0, 0, Table1[[#This Row],[Number of Users]]-Table1[[#This Row],[Licenses Bought]])</f>
        <v>35</v>
      </c>
      <c r="P1791" s="8">
        <f>Table1[[#This Row],[Upsell $ Per Non-Paying User]] * Table1[[#This Row],[Non-Paying Users]]</f>
        <v>350</v>
      </c>
      <c r="Q1791">
        <f>IF(Table1[[#This Row],[Sales Month]]=MAX(Table1[Sales Month]),Table1[[#This Row],[Upsell $ Per Non-Paying User]]*Table1[[#This Row],[Non-Paying Users]],0)</f>
        <v>0</v>
      </c>
      <c r="R1791" t="str" cm="1">
        <f t="array" ref="R1791">_xlfn.IFS(Table1[[#This Row],[Current Upsell $]]=0," ",Table1[[#This Row],[Current Upsell $]]&gt;=400,"High",Table1[[#This Row],[Current Upsell $]]&gt;=100,"Medium",Table1[[#This Row],[Current Upsell $]]&lt;100,"Low")</f>
        <v xml:space="preserve"> </v>
      </c>
      <c r="S1791" t="str">
        <f>_xlfn.CONCAT(Table1[[#This Row],[Subscription Type]]," ",Table1[[#This Row],[Upsell Priorities ]], " ",TEXT(Table1[[#This Row],[Current Upsell $]],"$#,#"))</f>
        <v>Basic   $</v>
      </c>
      <c r="T1791">
        <f>COUNTIF(Table1[Sales Month],Table1[[#This Row],[Sales Month]])</f>
        <v>175</v>
      </c>
    </row>
    <row r="1792" spans="1:20" x14ac:dyDescent="0.2">
      <c r="A1792">
        <v>100200</v>
      </c>
      <c r="B1792" t="s">
        <v>0</v>
      </c>
      <c r="D1792" s="1"/>
      <c r="E1792" s="1"/>
      <c r="F1792">
        <v>21</v>
      </c>
      <c r="G1792">
        <v>42</v>
      </c>
      <c r="H1792" s="1">
        <v>44228</v>
      </c>
      <c r="I1792" s="1">
        <v>44378</v>
      </c>
      <c r="J1792">
        <v>5</v>
      </c>
      <c r="K1792">
        <v>0</v>
      </c>
      <c r="L1792" s="1">
        <v>44256</v>
      </c>
      <c r="M1792">
        <v>210</v>
      </c>
      <c r="N1792" s="8" cm="1">
        <f t="array" ref="N1792">_xlfn.SWITCH(Table1[[#This Row],[Subscription Type]],"Basic",10,"Premium",10,"Business",25,"Enterprise",27)</f>
        <v>10</v>
      </c>
      <c r="O1792" s="9">
        <f>IF(Table1[[#This Row],[Number of Users]]-Table1[[#This Row],[Licenses Bought]]&lt;0, 0, Table1[[#This Row],[Number of Users]]-Table1[[#This Row],[Licenses Bought]])</f>
        <v>21</v>
      </c>
      <c r="P1792" s="8">
        <f>Table1[[#This Row],[Upsell $ Per Non-Paying User]] * Table1[[#This Row],[Non-Paying Users]]</f>
        <v>210</v>
      </c>
      <c r="Q1792">
        <f>IF(Table1[[#This Row],[Sales Month]]=MAX(Table1[Sales Month]),Table1[[#This Row],[Upsell $ Per Non-Paying User]]*Table1[[#This Row],[Non-Paying Users]],0)</f>
        <v>0</v>
      </c>
      <c r="R1792" t="str" cm="1">
        <f t="array" ref="R1792">_xlfn.IFS(Table1[[#This Row],[Current Upsell $]]=0," ",Table1[[#This Row],[Current Upsell $]]&gt;=400,"High",Table1[[#This Row],[Current Upsell $]]&gt;=100,"Medium",Table1[[#This Row],[Current Upsell $]]&lt;100,"Low")</f>
        <v xml:space="preserve"> </v>
      </c>
      <c r="S1792" t="str">
        <f>_xlfn.CONCAT(Table1[[#This Row],[Subscription Type]]," ",Table1[[#This Row],[Upsell Priorities ]], " ",TEXT(Table1[[#This Row],[Current Upsell $]],"$#,#"))</f>
        <v>Premium   $</v>
      </c>
      <c r="T1792">
        <f>COUNTIF(Table1[Sales Month],Table1[[#This Row],[Sales Month]])</f>
        <v>194</v>
      </c>
    </row>
    <row r="1793" spans="1:20" x14ac:dyDescent="0.2">
      <c r="A1793">
        <v>100200</v>
      </c>
      <c r="B1793" t="s">
        <v>0</v>
      </c>
      <c r="D1793" s="1"/>
      <c r="E1793" s="1"/>
      <c r="F1793">
        <v>20</v>
      </c>
      <c r="G1793">
        <v>48</v>
      </c>
      <c r="H1793" s="1">
        <v>44228</v>
      </c>
      <c r="I1793" s="1">
        <v>44378</v>
      </c>
      <c r="J1793">
        <v>5</v>
      </c>
      <c r="K1793">
        <v>0</v>
      </c>
      <c r="L1793" s="1">
        <v>44287</v>
      </c>
      <c r="M1793">
        <v>200</v>
      </c>
      <c r="N1793" s="8" cm="1">
        <f t="array" ref="N1793">_xlfn.SWITCH(Table1[[#This Row],[Subscription Type]],"Basic",10,"Premium",10,"Business",25,"Enterprise",27)</f>
        <v>10</v>
      </c>
      <c r="O1793" s="9">
        <f>IF(Table1[[#This Row],[Number of Users]]-Table1[[#This Row],[Licenses Bought]]&lt;0, 0, Table1[[#This Row],[Number of Users]]-Table1[[#This Row],[Licenses Bought]])</f>
        <v>28</v>
      </c>
      <c r="P1793" s="8">
        <f>Table1[[#This Row],[Upsell $ Per Non-Paying User]] * Table1[[#This Row],[Non-Paying Users]]</f>
        <v>280</v>
      </c>
      <c r="Q1793">
        <f>IF(Table1[[#This Row],[Sales Month]]=MAX(Table1[Sales Month]),Table1[[#This Row],[Upsell $ Per Non-Paying User]]*Table1[[#This Row],[Non-Paying Users]],0)</f>
        <v>0</v>
      </c>
      <c r="R1793" t="str" cm="1">
        <f t="array" ref="R1793">_xlfn.IFS(Table1[[#This Row],[Current Upsell $]]=0," ",Table1[[#This Row],[Current Upsell $]]&gt;=400,"High",Table1[[#This Row],[Current Upsell $]]&gt;=100,"Medium",Table1[[#This Row],[Current Upsell $]]&lt;100,"Low")</f>
        <v xml:space="preserve"> </v>
      </c>
      <c r="S1793" t="str">
        <f>_xlfn.CONCAT(Table1[[#This Row],[Subscription Type]]," ",Table1[[#This Row],[Upsell Priorities ]], " ",TEXT(Table1[[#This Row],[Current Upsell $]],"$#,#"))</f>
        <v>Premium   $</v>
      </c>
      <c r="T1793">
        <f>COUNTIF(Table1[Sales Month],Table1[[#This Row],[Sales Month]])</f>
        <v>208</v>
      </c>
    </row>
    <row r="1794" spans="1:20" x14ac:dyDescent="0.2">
      <c r="A1794">
        <v>100200</v>
      </c>
      <c r="B1794" t="s">
        <v>0</v>
      </c>
      <c r="D1794" s="1"/>
      <c r="E1794" s="1"/>
      <c r="F1794">
        <v>32</v>
      </c>
      <c r="G1794">
        <v>36</v>
      </c>
      <c r="H1794" s="1">
        <v>44228</v>
      </c>
      <c r="I1794" s="1">
        <v>44378</v>
      </c>
      <c r="J1794">
        <v>5</v>
      </c>
      <c r="K1794">
        <v>0</v>
      </c>
      <c r="L1794" s="1">
        <v>44317</v>
      </c>
      <c r="M1794">
        <v>320</v>
      </c>
      <c r="N1794" s="8" cm="1">
        <f t="array" ref="N1794">_xlfn.SWITCH(Table1[[#This Row],[Subscription Type]],"Basic",10,"Premium",10,"Business",25,"Enterprise",27)</f>
        <v>10</v>
      </c>
      <c r="O1794" s="9">
        <f>IF(Table1[[#This Row],[Number of Users]]-Table1[[#This Row],[Licenses Bought]]&lt;0, 0, Table1[[#This Row],[Number of Users]]-Table1[[#This Row],[Licenses Bought]])</f>
        <v>4</v>
      </c>
      <c r="P1794" s="8">
        <f>Table1[[#This Row],[Upsell $ Per Non-Paying User]] * Table1[[#This Row],[Non-Paying Users]]</f>
        <v>40</v>
      </c>
      <c r="Q1794">
        <f>IF(Table1[[#This Row],[Sales Month]]=MAX(Table1[Sales Month]),Table1[[#This Row],[Upsell $ Per Non-Paying User]]*Table1[[#This Row],[Non-Paying Users]],0)</f>
        <v>0</v>
      </c>
      <c r="R1794" t="str" cm="1">
        <f t="array" ref="R1794">_xlfn.IFS(Table1[[#This Row],[Current Upsell $]]=0," ",Table1[[#This Row],[Current Upsell $]]&gt;=400,"High",Table1[[#This Row],[Current Upsell $]]&gt;=100,"Medium",Table1[[#This Row],[Current Upsell $]]&lt;100,"Low")</f>
        <v xml:space="preserve"> </v>
      </c>
      <c r="S1794" t="str">
        <f>_xlfn.CONCAT(Table1[[#This Row],[Subscription Type]]," ",Table1[[#This Row],[Upsell Priorities ]], " ",TEXT(Table1[[#This Row],[Current Upsell $]],"$#,#"))</f>
        <v>Premium   $</v>
      </c>
      <c r="T1794">
        <f>COUNTIF(Table1[Sales Month],Table1[[#This Row],[Sales Month]])</f>
        <v>249</v>
      </c>
    </row>
    <row r="1795" spans="1:20" x14ac:dyDescent="0.2">
      <c r="A1795">
        <v>100200</v>
      </c>
      <c r="B1795" t="s">
        <v>0</v>
      </c>
      <c r="D1795" s="1"/>
      <c r="E1795" s="1"/>
      <c r="F1795">
        <v>32</v>
      </c>
      <c r="G1795">
        <v>38</v>
      </c>
      <c r="H1795" s="1">
        <v>44228</v>
      </c>
      <c r="I1795" s="1">
        <v>44378</v>
      </c>
      <c r="J1795">
        <v>5</v>
      </c>
      <c r="K1795">
        <v>0</v>
      </c>
      <c r="L1795" s="1">
        <v>44348</v>
      </c>
      <c r="M1795">
        <v>320</v>
      </c>
      <c r="N1795" s="8" cm="1">
        <f t="array" ref="N1795">_xlfn.SWITCH(Table1[[#This Row],[Subscription Type]],"Basic",10,"Premium",10,"Business",25,"Enterprise",27)</f>
        <v>10</v>
      </c>
      <c r="O1795" s="9">
        <f>IF(Table1[[#This Row],[Number of Users]]-Table1[[#This Row],[Licenses Bought]]&lt;0, 0, Table1[[#This Row],[Number of Users]]-Table1[[#This Row],[Licenses Bought]])</f>
        <v>6</v>
      </c>
      <c r="P1795" s="8">
        <f>Table1[[#This Row],[Upsell $ Per Non-Paying User]] * Table1[[#This Row],[Non-Paying Users]]</f>
        <v>60</v>
      </c>
      <c r="Q1795">
        <f>IF(Table1[[#This Row],[Sales Month]]=MAX(Table1[Sales Month]),Table1[[#This Row],[Upsell $ Per Non-Paying User]]*Table1[[#This Row],[Non-Paying Users]],0)</f>
        <v>60</v>
      </c>
      <c r="R1795" t="str" cm="1">
        <f t="array" ref="R1795">_xlfn.IFS(Table1[[#This Row],[Current Upsell $]]=0," ",Table1[[#This Row],[Current Upsell $]]&gt;=400,"High",Table1[[#This Row],[Current Upsell $]]&gt;=100,"Medium",Table1[[#This Row],[Current Upsell $]]&lt;100,"Low")</f>
        <v>Low</v>
      </c>
      <c r="S1795" t="str">
        <f>_xlfn.CONCAT(Table1[[#This Row],[Subscription Type]]," ",Table1[[#This Row],[Upsell Priorities ]], " ",TEXT(Table1[[#This Row],[Current Upsell $]],"$#,#"))</f>
        <v>Premium Low $60</v>
      </c>
      <c r="T1795">
        <f>COUNTIF(Table1[Sales Month],Table1[[#This Row],[Sales Month]])</f>
        <v>307</v>
      </c>
    </row>
    <row r="1796" spans="1:20" x14ac:dyDescent="0.2">
      <c r="A1796">
        <v>100201</v>
      </c>
      <c r="B1796" t="s">
        <v>3</v>
      </c>
      <c r="D1796" s="1"/>
      <c r="E1796" s="1"/>
      <c r="F1796">
        <v>0</v>
      </c>
      <c r="G1796">
        <v>38</v>
      </c>
      <c r="H1796" s="1">
        <v>44228</v>
      </c>
      <c r="I1796" s="1">
        <v>44378</v>
      </c>
      <c r="J1796">
        <v>5</v>
      </c>
      <c r="K1796">
        <v>0</v>
      </c>
      <c r="L1796" s="1">
        <v>44228</v>
      </c>
      <c r="M1796">
        <v>0</v>
      </c>
      <c r="N1796" s="8" cm="1">
        <f t="array" ref="N1796">_xlfn.SWITCH(Table1[[#This Row],[Subscription Type]],"Basic",10,"Premium",10,"Business",25,"Enterprise",27)</f>
        <v>10</v>
      </c>
      <c r="O1796" s="9">
        <f>IF(Table1[[#This Row],[Number of Users]]-Table1[[#This Row],[Licenses Bought]]&lt;0, 0, Table1[[#This Row],[Number of Users]]-Table1[[#This Row],[Licenses Bought]])</f>
        <v>38</v>
      </c>
      <c r="P1796" s="8">
        <f>Table1[[#This Row],[Upsell $ Per Non-Paying User]] * Table1[[#This Row],[Non-Paying Users]]</f>
        <v>380</v>
      </c>
      <c r="Q1796">
        <f>IF(Table1[[#This Row],[Sales Month]]=MAX(Table1[Sales Month]),Table1[[#This Row],[Upsell $ Per Non-Paying User]]*Table1[[#This Row],[Non-Paying Users]],0)</f>
        <v>0</v>
      </c>
      <c r="R1796" t="str" cm="1">
        <f t="array" ref="R1796">_xlfn.IFS(Table1[[#This Row],[Current Upsell $]]=0," ",Table1[[#This Row],[Current Upsell $]]&gt;=400,"High",Table1[[#This Row],[Current Upsell $]]&gt;=100,"Medium",Table1[[#This Row],[Current Upsell $]]&lt;100,"Low")</f>
        <v xml:space="preserve"> </v>
      </c>
      <c r="S1796" t="str">
        <f>_xlfn.CONCAT(Table1[[#This Row],[Subscription Type]]," ",Table1[[#This Row],[Upsell Priorities ]], " ",TEXT(Table1[[#This Row],[Current Upsell $]],"$#,#"))</f>
        <v>Basic   $</v>
      </c>
      <c r="T1796">
        <f>COUNTIF(Table1[Sales Month],Table1[[#This Row],[Sales Month]])</f>
        <v>175</v>
      </c>
    </row>
    <row r="1797" spans="1:20" x14ac:dyDescent="0.2">
      <c r="A1797">
        <v>100201</v>
      </c>
      <c r="B1797" t="s">
        <v>0</v>
      </c>
      <c r="D1797" s="1"/>
      <c r="E1797" s="1"/>
      <c r="F1797">
        <v>17</v>
      </c>
      <c r="G1797">
        <v>29</v>
      </c>
      <c r="H1797" s="1">
        <v>44228</v>
      </c>
      <c r="I1797" s="1">
        <v>44378</v>
      </c>
      <c r="J1797">
        <v>5</v>
      </c>
      <c r="K1797">
        <v>0</v>
      </c>
      <c r="L1797" s="1">
        <v>44256</v>
      </c>
      <c r="M1797">
        <v>170</v>
      </c>
      <c r="N1797" s="8" cm="1">
        <f t="array" ref="N1797">_xlfn.SWITCH(Table1[[#This Row],[Subscription Type]],"Basic",10,"Premium",10,"Business",25,"Enterprise",27)</f>
        <v>10</v>
      </c>
      <c r="O1797" s="9">
        <f>IF(Table1[[#This Row],[Number of Users]]-Table1[[#This Row],[Licenses Bought]]&lt;0, 0, Table1[[#This Row],[Number of Users]]-Table1[[#This Row],[Licenses Bought]])</f>
        <v>12</v>
      </c>
      <c r="P1797" s="8">
        <f>Table1[[#This Row],[Upsell $ Per Non-Paying User]] * Table1[[#This Row],[Non-Paying Users]]</f>
        <v>120</v>
      </c>
      <c r="Q1797">
        <f>IF(Table1[[#This Row],[Sales Month]]=MAX(Table1[Sales Month]),Table1[[#This Row],[Upsell $ Per Non-Paying User]]*Table1[[#This Row],[Non-Paying Users]],0)</f>
        <v>0</v>
      </c>
      <c r="R1797" t="str" cm="1">
        <f t="array" ref="R1797">_xlfn.IFS(Table1[[#This Row],[Current Upsell $]]=0," ",Table1[[#This Row],[Current Upsell $]]&gt;=400,"High",Table1[[#This Row],[Current Upsell $]]&gt;=100,"Medium",Table1[[#This Row],[Current Upsell $]]&lt;100,"Low")</f>
        <v xml:space="preserve"> </v>
      </c>
      <c r="S1797" t="str">
        <f>_xlfn.CONCAT(Table1[[#This Row],[Subscription Type]]," ",Table1[[#This Row],[Upsell Priorities ]], " ",TEXT(Table1[[#This Row],[Current Upsell $]],"$#,#"))</f>
        <v>Premium   $</v>
      </c>
      <c r="T1797">
        <f>COUNTIF(Table1[Sales Month],Table1[[#This Row],[Sales Month]])</f>
        <v>194</v>
      </c>
    </row>
    <row r="1798" spans="1:20" x14ac:dyDescent="0.2">
      <c r="A1798">
        <v>100201</v>
      </c>
      <c r="B1798" t="s">
        <v>0</v>
      </c>
      <c r="D1798" s="1"/>
      <c r="E1798" s="1"/>
      <c r="F1798">
        <v>14</v>
      </c>
      <c r="G1798">
        <v>36</v>
      </c>
      <c r="H1798" s="1">
        <v>44228</v>
      </c>
      <c r="I1798" s="1">
        <v>44378</v>
      </c>
      <c r="J1798">
        <v>5</v>
      </c>
      <c r="K1798">
        <v>0</v>
      </c>
      <c r="L1798" s="1">
        <v>44287</v>
      </c>
      <c r="M1798">
        <v>140</v>
      </c>
      <c r="N1798" s="8" cm="1">
        <f t="array" ref="N1798">_xlfn.SWITCH(Table1[[#This Row],[Subscription Type]],"Basic",10,"Premium",10,"Business",25,"Enterprise",27)</f>
        <v>10</v>
      </c>
      <c r="O1798" s="9">
        <f>IF(Table1[[#This Row],[Number of Users]]-Table1[[#This Row],[Licenses Bought]]&lt;0, 0, Table1[[#This Row],[Number of Users]]-Table1[[#This Row],[Licenses Bought]])</f>
        <v>22</v>
      </c>
      <c r="P1798" s="8">
        <f>Table1[[#This Row],[Upsell $ Per Non-Paying User]] * Table1[[#This Row],[Non-Paying Users]]</f>
        <v>220</v>
      </c>
      <c r="Q1798">
        <f>IF(Table1[[#This Row],[Sales Month]]=MAX(Table1[Sales Month]),Table1[[#This Row],[Upsell $ Per Non-Paying User]]*Table1[[#This Row],[Non-Paying Users]],0)</f>
        <v>0</v>
      </c>
      <c r="R1798" t="str" cm="1">
        <f t="array" ref="R1798">_xlfn.IFS(Table1[[#This Row],[Current Upsell $]]=0," ",Table1[[#This Row],[Current Upsell $]]&gt;=400,"High",Table1[[#This Row],[Current Upsell $]]&gt;=100,"Medium",Table1[[#This Row],[Current Upsell $]]&lt;100,"Low")</f>
        <v xml:space="preserve"> </v>
      </c>
      <c r="S1798" t="str">
        <f>_xlfn.CONCAT(Table1[[#This Row],[Subscription Type]]," ",Table1[[#This Row],[Upsell Priorities ]], " ",TEXT(Table1[[#This Row],[Current Upsell $]],"$#,#"))</f>
        <v>Premium   $</v>
      </c>
      <c r="T1798">
        <f>COUNTIF(Table1[Sales Month],Table1[[#This Row],[Sales Month]])</f>
        <v>208</v>
      </c>
    </row>
    <row r="1799" spans="1:20" x14ac:dyDescent="0.2">
      <c r="A1799">
        <v>100201</v>
      </c>
      <c r="B1799" t="s">
        <v>0</v>
      </c>
      <c r="D1799" s="1"/>
      <c r="E1799" s="1"/>
      <c r="F1799">
        <v>26</v>
      </c>
      <c r="G1799">
        <v>31</v>
      </c>
      <c r="H1799" s="1">
        <v>44228</v>
      </c>
      <c r="I1799" s="1">
        <v>44378</v>
      </c>
      <c r="J1799">
        <v>5</v>
      </c>
      <c r="K1799">
        <v>0</v>
      </c>
      <c r="L1799" s="1">
        <v>44317</v>
      </c>
      <c r="M1799">
        <v>260</v>
      </c>
      <c r="N1799" s="8" cm="1">
        <f t="array" ref="N1799">_xlfn.SWITCH(Table1[[#This Row],[Subscription Type]],"Basic",10,"Premium",10,"Business",25,"Enterprise",27)</f>
        <v>10</v>
      </c>
      <c r="O1799" s="9">
        <f>IF(Table1[[#This Row],[Number of Users]]-Table1[[#This Row],[Licenses Bought]]&lt;0, 0, Table1[[#This Row],[Number of Users]]-Table1[[#This Row],[Licenses Bought]])</f>
        <v>5</v>
      </c>
      <c r="P1799" s="8">
        <f>Table1[[#This Row],[Upsell $ Per Non-Paying User]] * Table1[[#This Row],[Non-Paying Users]]</f>
        <v>50</v>
      </c>
      <c r="Q1799">
        <f>IF(Table1[[#This Row],[Sales Month]]=MAX(Table1[Sales Month]),Table1[[#This Row],[Upsell $ Per Non-Paying User]]*Table1[[#This Row],[Non-Paying Users]],0)</f>
        <v>0</v>
      </c>
      <c r="R1799" t="str" cm="1">
        <f t="array" ref="R1799">_xlfn.IFS(Table1[[#This Row],[Current Upsell $]]=0," ",Table1[[#This Row],[Current Upsell $]]&gt;=400,"High",Table1[[#This Row],[Current Upsell $]]&gt;=100,"Medium",Table1[[#This Row],[Current Upsell $]]&lt;100,"Low")</f>
        <v xml:space="preserve"> </v>
      </c>
      <c r="S1799" t="str">
        <f>_xlfn.CONCAT(Table1[[#This Row],[Subscription Type]]," ",Table1[[#This Row],[Upsell Priorities ]], " ",TEXT(Table1[[#This Row],[Current Upsell $]],"$#,#"))</f>
        <v>Premium   $</v>
      </c>
      <c r="T1799">
        <f>COUNTIF(Table1[Sales Month],Table1[[#This Row],[Sales Month]])</f>
        <v>249</v>
      </c>
    </row>
    <row r="1800" spans="1:20" x14ac:dyDescent="0.2">
      <c r="A1800">
        <v>100201</v>
      </c>
      <c r="B1800" t="s">
        <v>0</v>
      </c>
      <c r="D1800" s="1"/>
      <c r="E1800" s="1"/>
      <c r="F1800">
        <v>26</v>
      </c>
      <c r="G1800">
        <v>37</v>
      </c>
      <c r="H1800" s="1">
        <v>44228</v>
      </c>
      <c r="I1800" s="1">
        <v>44378</v>
      </c>
      <c r="J1800">
        <v>5</v>
      </c>
      <c r="K1800">
        <v>0</v>
      </c>
      <c r="L1800" s="1">
        <v>44348</v>
      </c>
      <c r="M1800">
        <v>260</v>
      </c>
      <c r="N1800" s="8" cm="1">
        <f t="array" ref="N1800">_xlfn.SWITCH(Table1[[#This Row],[Subscription Type]],"Basic",10,"Premium",10,"Business",25,"Enterprise",27)</f>
        <v>10</v>
      </c>
      <c r="O1800" s="9">
        <f>IF(Table1[[#This Row],[Number of Users]]-Table1[[#This Row],[Licenses Bought]]&lt;0, 0, Table1[[#This Row],[Number of Users]]-Table1[[#This Row],[Licenses Bought]])</f>
        <v>11</v>
      </c>
      <c r="P1800" s="8">
        <f>Table1[[#This Row],[Upsell $ Per Non-Paying User]] * Table1[[#This Row],[Non-Paying Users]]</f>
        <v>110</v>
      </c>
      <c r="Q1800">
        <f>IF(Table1[[#This Row],[Sales Month]]=MAX(Table1[Sales Month]),Table1[[#This Row],[Upsell $ Per Non-Paying User]]*Table1[[#This Row],[Non-Paying Users]],0)</f>
        <v>110</v>
      </c>
      <c r="R1800" t="str" cm="1">
        <f t="array" ref="R1800">_xlfn.IFS(Table1[[#This Row],[Current Upsell $]]=0," ",Table1[[#This Row],[Current Upsell $]]&gt;=400,"High",Table1[[#This Row],[Current Upsell $]]&gt;=100,"Medium",Table1[[#This Row],[Current Upsell $]]&lt;100,"Low")</f>
        <v>Medium</v>
      </c>
      <c r="S1800" t="str">
        <f>_xlfn.CONCAT(Table1[[#This Row],[Subscription Type]]," ",Table1[[#This Row],[Upsell Priorities ]], " ",TEXT(Table1[[#This Row],[Current Upsell $]],"$#,#"))</f>
        <v>Premium Medium $110</v>
      </c>
      <c r="T1800">
        <f>COUNTIF(Table1[Sales Month],Table1[[#This Row],[Sales Month]])</f>
        <v>307</v>
      </c>
    </row>
    <row r="1801" spans="1:20" x14ac:dyDescent="0.2">
      <c r="A1801">
        <v>100202</v>
      </c>
      <c r="B1801" t="s">
        <v>3</v>
      </c>
      <c r="D1801" s="1"/>
      <c r="E1801" s="1"/>
      <c r="F1801">
        <v>0</v>
      </c>
      <c r="G1801">
        <v>31</v>
      </c>
      <c r="H1801" s="1">
        <v>44228</v>
      </c>
      <c r="I1801" s="1">
        <v>44378</v>
      </c>
      <c r="J1801">
        <v>5</v>
      </c>
      <c r="K1801">
        <v>0</v>
      </c>
      <c r="L1801" s="1">
        <v>44228</v>
      </c>
      <c r="M1801">
        <v>0</v>
      </c>
      <c r="N1801" s="8" cm="1">
        <f t="array" ref="N1801">_xlfn.SWITCH(Table1[[#This Row],[Subscription Type]],"Basic",10,"Premium",10,"Business",25,"Enterprise",27)</f>
        <v>10</v>
      </c>
      <c r="O1801" s="9">
        <f>IF(Table1[[#This Row],[Number of Users]]-Table1[[#This Row],[Licenses Bought]]&lt;0, 0, Table1[[#This Row],[Number of Users]]-Table1[[#This Row],[Licenses Bought]])</f>
        <v>31</v>
      </c>
      <c r="P1801" s="8">
        <f>Table1[[#This Row],[Upsell $ Per Non-Paying User]] * Table1[[#This Row],[Non-Paying Users]]</f>
        <v>310</v>
      </c>
      <c r="Q1801">
        <f>IF(Table1[[#This Row],[Sales Month]]=MAX(Table1[Sales Month]),Table1[[#This Row],[Upsell $ Per Non-Paying User]]*Table1[[#This Row],[Non-Paying Users]],0)</f>
        <v>0</v>
      </c>
      <c r="R1801" t="str" cm="1">
        <f t="array" ref="R1801">_xlfn.IFS(Table1[[#This Row],[Current Upsell $]]=0," ",Table1[[#This Row],[Current Upsell $]]&gt;=400,"High",Table1[[#This Row],[Current Upsell $]]&gt;=100,"Medium",Table1[[#This Row],[Current Upsell $]]&lt;100,"Low")</f>
        <v xml:space="preserve"> </v>
      </c>
      <c r="S1801" t="str">
        <f>_xlfn.CONCAT(Table1[[#This Row],[Subscription Type]]," ",Table1[[#This Row],[Upsell Priorities ]], " ",TEXT(Table1[[#This Row],[Current Upsell $]],"$#,#"))</f>
        <v>Basic   $</v>
      </c>
      <c r="T1801">
        <f>COUNTIF(Table1[Sales Month],Table1[[#This Row],[Sales Month]])</f>
        <v>175</v>
      </c>
    </row>
    <row r="1802" spans="1:20" x14ac:dyDescent="0.2">
      <c r="A1802">
        <v>100202</v>
      </c>
      <c r="B1802" t="s">
        <v>1</v>
      </c>
      <c r="D1802" s="1"/>
      <c r="E1802" s="1"/>
      <c r="F1802">
        <v>11</v>
      </c>
      <c r="G1802">
        <v>29</v>
      </c>
      <c r="H1802" s="1">
        <v>44228</v>
      </c>
      <c r="I1802" s="1">
        <v>44378</v>
      </c>
      <c r="J1802">
        <v>5</v>
      </c>
      <c r="K1802">
        <v>0</v>
      </c>
      <c r="L1802" s="1">
        <v>44256</v>
      </c>
      <c r="M1802">
        <v>275</v>
      </c>
      <c r="N1802" s="8" cm="1">
        <f t="array" ref="N1802">_xlfn.SWITCH(Table1[[#This Row],[Subscription Type]],"Basic",10,"Premium",10,"Business",25,"Enterprise",27)</f>
        <v>25</v>
      </c>
      <c r="O1802" s="9">
        <f>IF(Table1[[#This Row],[Number of Users]]-Table1[[#This Row],[Licenses Bought]]&lt;0, 0, Table1[[#This Row],[Number of Users]]-Table1[[#This Row],[Licenses Bought]])</f>
        <v>18</v>
      </c>
      <c r="P1802" s="8">
        <f>Table1[[#This Row],[Upsell $ Per Non-Paying User]] * Table1[[#This Row],[Non-Paying Users]]</f>
        <v>450</v>
      </c>
      <c r="Q1802">
        <f>IF(Table1[[#This Row],[Sales Month]]=MAX(Table1[Sales Month]),Table1[[#This Row],[Upsell $ Per Non-Paying User]]*Table1[[#This Row],[Non-Paying Users]],0)</f>
        <v>0</v>
      </c>
      <c r="R1802" t="str" cm="1">
        <f t="array" ref="R1802">_xlfn.IFS(Table1[[#This Row],[Current Upsell $]]=0," ",Table1[[#This Row],[Current Upsell $]]&gt;=400,"High",Table1[[#This Row],[Current Upsell $]]&gt;=100,"Medium",Table1[[#This Row],[Current Upsell $]]&lt;100,"Low")</f>
        <v xml:space="preserve"> </v>
      </c>
      <c r="S1802" t="str">
        <f>_xlfn.CONCAT(Table1[[#This Row],[Subscription Type]]," ",Table1[[#This Row],[Upsell Priorities ]], " ",TEXT(Table1[[#This Row],[Current Upsell $]],"$#,#"))</f>
        <v>Business   $</v>
      </c>
      <c r="T1802">
        <f>COUNTIF(Table1[Sales Month],Table1[[#This Row],[Sales Month]])</f>
        <v>194</v>
      </c>
    </row>
    <row r="1803" spans="1:20" x14ac:dyDescent="0.2">
      <c r="A1803">
        <v>100202</v>
      </c>
      <c r="B1803" t="s">
        <v>1</v>
      </c>
      <c r="D1803" s="1"/>
      <c r="E1803" s="1"/>
      <c r="F1803">
        <v>25</v>
      </c>
      <c r="G1803">
        <v>34</v>
      </c>
      <c r="H1803" s="1">
        <v>44228</v>
      </c>
      <c r="I1803" s="1">
        <v>44378</v>
      </c>
      <c r="J1803">
        <v>5</v>
      </c>
      <c r="K1803">
        <v>0</v>
      </c>
      <c r="L1803" s="1">
        <v>44287</v>
      </c>
      <c r="M1803">
        <v>625</v>
      </c>
      <c r="N1803" s="8" cm="1">
        <f t="array" ref="N1803">_xlfn.SWITCH(Table1[[#This Row],[Subscription Type]],"Basic",10,"Premium",10,"Business",25,"Enterprise",27)</f>
        <v>25</v>
      </c>
      <c r="O1803" s="9">
        <f>IF(Table1[[#This Row],[Number of Users]]-Table1[[#This Row],[Licenses Bought]]&lt;0, 0, Table1[[#This Row],[Number of Users]]-Table1[[#This Row],[Licenses Bought]])</f>
        <v>9</v>
      </c>
      <c r="P1803" s="8">
        <f>Table1[[#This Row],[Upsell $ Per Non-Paying User]] * Table1[[#This Row],[Non-Paying Users]]</f>
        <v>225</v>
      </c>
      <c r="Q1803">
        <f>IF(Table1[[#This Row],[Sales Month]]=MAX(Table1[Sales Month]),Table1[[#This Row],[Upsell $ Per Non-Paying User]]*Table1[[#This Row],[Non-Paying Users]],0)</f>
        <v>0</v>
      </c>
      <c r="R1803" t="str" cm="1">
        <f t="array" ref="R1803">_xlfn.IFS(Table1[[#This Row],[Current Upsell $]]=0," ",Table1[[#This Row],[Current Upsell $]]&gt;=400,"High",Table1[[#This Row],[Current Upsell $]]&gt;=100,"Medium",Table1[[#This Row],[Current Upsell $]]&lt;100,"Low")</f>
        <v xml:space="preserve"> </v>
      </c>
      <c r="S1803" t="str">
        <f>_xlfn.CONCAT(Table1[[#This Row],[Subscription Type]]," ",Table1[[#This Row],[Upsell Priorities ]], " ",TEXT(Table1[[#This Row],[Current Upsell $]],"$#,#"))</f>
        <v>Business   $</v>
      </c>
      <c r="T1803">
        <f>COUNTIF(Table1[Sales Month],Table1[[#This Row],[Sales Month]])</f>
        <v>208</v>
      </c>
    </row>
    <row r="1804" spans="1:20" x14ac:dyDescent="0.2">
      <c r="A1804">
        <v>100202</v>
      </c>
      <c r="B1804" t="s">
        <v>1</v>
      </c>
      <c r="D1804" s="1"/>
      <c r="E1804" s="1"/>
      <c r="F1804">
        <v>25</v>
      </c>
      <c r="G1804">
        <v>31</v>
      </c>
      <c r="H1804" s="1">
        <v>44228</v>
      </c>
      <c r="I1804" s="1">
        <v>44378</v>
      </c>
      <c r="J1804">
        <v>5</v>
      </c>
      <c r="K1804">
        <v>0</v>
      </c>
      <c r="L1804" s="1">
        <v>44317</v>
      </c>
      <c r="M1804">
        <v>625</v>
      </c>
      <c r="N1804" s="8" cm="1">
        <f t="array" ref="N1804">_xlfn.SWITCH(Table1[[#This Row],[Subscription Type]],"Basic",10,"Premium",10,"Business",25,"Enterprise",27)</f>
        <v>25</v>
      </c>
      <c r="O1804" s="9">
        <f>IF(Table1[[#This Row],[Number of Users]]-Table1[[#This Row],[Licenses Bought]]&lt;0, 0, Table1[[#This Row],[Number of Users]]-Table1[[#This Row],[Licenses Bought]])</f>
        <v>6</v>
      </c>
      <c r="P1804" s="8">
        <f>Table1[[#This Row],[Upsell $ Per Non-Paying User]] * Table1[[#This Row],[Non-Paying Users]]</f>
        <v>150</v>
      </c>
      <c r="Q1804">
        <f>IF(Table1[[#This Row],[Sales Month]]=MAX(Table1[Sales Month]),Table1[[#This Row],[Upsell $ Per Non-Paying User]]*Table1[[#This Row],[Non-Paying Users]],0)</f>
        <v>0</v>
      </c>
      <c r="R1804" t="str" cm="1">
        <f t="array" ref="R1804">_xlfn.IFS(Table1[[#This Row],[Current Upsell $]]=0," ",Table1[[#This Row],[Current Upsell $]]&gt;=400,"High",Table1[[#This Row],[Current Upsell $]]&gt;=100,"Medium",Table1[[#This Row],[Current Upsell $]]&lt;100,"Low")</f>
        <v xml:space="preserve"> </v>
      </c>
      <c r="S1804" t="str">
        <f>_xlfn.CONCAT(Table1[[#This Row],[Subscription Type]]," ",Table1[[#This Row],[Upsell Priorities ]], " ",TEXT(Table1[[#This Row],[Current Upsell $]],"$#,#"))</f>
        <v>Business   $</v>
      </c>
      <c r="T1804">
        <f>COUNTIF(Table1[Sales Month],Table1[[#This Row],[Sales Month]])</f>
        <v>249</v>
      </c>
    </row>
    <row r="1805" spans="1:20" x14ac:dyDescent="0.2">
      <c r="A1805">
        <v>100202</v>
      </c>
      <c r="B1805" t="s">
        <v>1</v>
      </c>
      <c r="D1805" s="1"/>
      <c r="E1805" s="1"/>
      <c r="F1805">
        <v>25</v>
      </c>
      <c r="G1805">
        <v>31</v>
      </c>
      <c r="H1805" s="1">
        <v>44228</v>
      </c>
      <c r="I1805" s="1">
        <v>44378</v>
      </c>
      <c r="J1805">
        <v>5</v>
      </c>
      <c r="K1805">
        <v>0</v>
      </c>
      <c r="L1805" s="1">
        <v>44348</v>
      </c>
      <c r="M1805">
        <v>625</v>
      </c>
      <c r="N1805" s="8" cm="1">
        <f t="array" ref="N1805">_xlfn.SWITCH(Table1[[#This Row],[Subscription Type]],"Basic",10,"Premium",10,"Business",25,"Enterprise",27)</f>
        <v>25</v>
      </c>
      <c r="O1805" s="9">
        <f>IF(Table1[[#This Row],[Number of Users]]-Table1[[#This Row],[Licenses Bought]]&lt;0, 0, Table1[[#This Row],[Number of Users]]-Table1[[#This Row],[Licenses Bought]])</f>
        <v>6</v>
      </c>
      <c r="P1805" s="8">
        <f>Table1[[#This Row],[Upsell $ Per Non-Paying User]] * Table1[[#This Row],[Non-Paying Users]]</f>
        <v>150</v>
      </c>
      <c r="Q1805">
        <f>IF(Table1[[#This Row],[Sales Month]]=MAX(Table1[Sales Month]),Table1[[#This Row],[Upsell $ Per Non-Paying User]]*Table1[[#This Row],[Non-Paying Users]],0)</f>
        <v>150</v>
      </c>
      <c r="R1805" t="str" cm="1">
        <f t="array" ref="R1805">_xlfn.IFS(Table1[[#This Row],[Current Upsell $]]=0," ",Table1[[#This Row],[Current Upsell $]]&gt;=400,"High",Table1[[#This Row],[Current Upsell $]]&gt;=100,"Medium",Table1[[#This Row],[Current Upsell $]]&lt;100,"Low")</f>
        <v>Medium</v>
      </c>
      <c r="S1805" t="str">
        <f>_xlfn.CONCAT(Table1[[#This Row],[Subscription Type]]," ",Table1[[#This Row],[Upsell Priorities ]], " ",TEXT(Table1[[#This Row],[Current Upsell $]],"$#,#"))</f>
        <v>Business Medium $150</v>
      </c>
      <c r="T1805">
        <f>COUNTIF(Table1[Sales Month],Table1[[#This Row],[Sales Month]])</f>
        <v>307</v>
      </c>
    </row>
    <row r="1806" spans="1:20" x14ac:dyDescent="0.2">
      <c r="A1806">
        <v>100203</v>
      </c>
      <c r="B1806" t="s">
        <v>3</v>
      </c>
      <c r="D1806" s="1"/>
      <c r="E1806" s="1"/>
      <c r="F1806">
        <v>0</v>
      </c>
      <c r="G1806">
        <v>26</v>
      </c>
      <c r="H1806" s="1">
        <v>44228</v>
      </c>
      <c r="I1806" s="1">
        <v>44378</v>
      </c>
      <c r="J1806">
        <v>5</v>
      </c>
      <c r="K1806">
        <v>0</v>
      </c>
      <c r="L1806" s="1">
        <v>44228</v>
      </c>
      <c r="M1806">
        <v>0</v>
      </c>
      <c r="N1806" s="8" cm="1">
        <f t="array" ref="N1806">_xlfn.SWITCH(Table1[[#This Row],[Subscription Type]],"Basic",10,"Premium",10,"Business",25,"Enterprise",27)</f>
        <v>10</v>
      </c>
      <c r="O1806" s="9">
        <f>IF(Table1[[#This Row],[Number of Users]]-Table1[[#This Row],[Licenses Bought]]&lt;0, 0, Table1[[#This Row],[Number of Users]]-Table1[[#This Row],[Licenses Bought]])</f>
        <v>26</v>
      </c>
      <c r="P1806" s="8">
        <f>Table1[[#This Row],[Upsell $ Per Non-Paying User]] * Table1[[#This Row],[Non-Paying Users]]</f>
        <v>260</v>
      </c>
      <c r="Q1806">
        <f>IF(Table1[[#This Row],[Sales Month]]=MAX(Table1[Sales Month]),Table1[[#This Row],[Upsell $ Per Non-Paying User]]*Table1[[#This Row],[Non-Paying Users]],0)</f>
        <v>0</v>
      </c>
      <c r="R1806" t="str" cm="1">
        <f t="array" ref="R1806">_xlfn.IFS(Table1[[#This Row],[Current Upsell $]]=0," ",Table1[[#This Row],[Current Upsell $]]&gt;=400,"High",Table1[[#This Row],[Current Upsell $]]&gt;=100,"Medium",Table1[[#This Row],[Current Upsell $]]&lt;100,"Low")</f>
        <v xml:space="preserve"> </v>
      </c>
      <c r="S1806" t="str">
        <f>_xlfn.CONCAT(Table1[[#This Row],[Subscription Type]]," ",Table1[[#This Row],[Upsell Priorities ]], " ",TEXT(Table1[[#This Row],[Current Upsell $]],"$#,#"))</f>
        <v>Basic   $</v>
      </c>
      <c r="T1806">
        <f>COUNTIF(Table1[Sales Month],Table1[[#This Row],[Sales Month]])</f>
        <v>175</v>
      </c>
    </row>
    <row r="1807" spans="1:20" x14ac:dyDescent="0.2">
      <c r="A1807">
        <v>100203</v>
      </c>
      <c r="B1807" t="s">
        <v>0</v>
      </c>
      <c r="D1807" s="1"/>
      <c r="E1807" s="1"/>
      <c r="F1807">
        <v>6</v>
      </c>
      <c r="G1807">
        <v>32</v>
      </c>
      <c r="H1807" s="1">
        <v>44228</v>
      </c>
      <c r="I1807" s="1">
        <v>44378</v>
      </c>
      <c r="J1807">
        <v>5</v>
      </c>
      <c r="K1807">
        <v>0</v>
      </c>
      <c r="L1807" s="1">
        <v>44256</v>
      </c>
      <c r="M1807">
        <v>60</v>
      </c>
      <c r="N1807" s="8" cm="1">
        <f t="array" ref="N1807">_xlfn.SWITCH(Table1[[#This Row],[Subscription Type]],"Basic",10,"Premium",10,"Business",25,"Enterprise",27)</f>
        <v>10</v>
      </c>
      <c r="O1807" s="9">
        <f>IF(Table1[[#This Row],[Number of Users]]-Table1[[#This Row],[Licenses Bought]]&lt;0, 0, Table1[[#This Row],[Number of Users]]-Table1[[#This Row],[Licenses Bought]])</f>
        <v>26</v>
      </c>
      <c r="P1807" s="8">
        <f>Table1[[#This Row],[Upsell $ Per Non-Paying User]] * Table1[[#This Row],[Non-Paying Users]]</f>
        <v>260</v>
      </c>
      <c r="Q1807">
        <f>IF(Table1[[#This Row],[Sales Month]]=MAX(Table1[Sales Month]),Table1[[#This Row],[Upsell $ Per Non-Paying User]]*Table1[[#This Row],[Non-Paying Users]],0)</f>
        <v>0</v>
      </c>
      <c r="R1807" t="str" cm="1">
        <f t="array" ref="R1807">_xlfn.IFS(Table1[[#This Row],[Current Upsell $]]=0," ",Table1[[#This Row],[Current Upsell $]]&gt;=400,"High",Table1[[#This Row],[Current Upsell $]]&gt;=100,"Medium",Table1[[#This Row],[Current Upsell $]]&lt;100,"Low")</f>
        <v xml:space="preserve"> </v>
      </c>
      <c r="S1807" t="str">
        <f>_xlfn.CONCAT(Table1[[#This Row],[Subscription Type]]," ",Table1[[#This Row],[Upsell Priorities ]], " ",TEXT(Table1[[#This Row],[Current Upsell $]],"$#,#"))</f>
        <v>Premium   $</v>
      </c>
      <c r="T1807">
        <f>COUNTIF(Table1[Sales Month],Table1[[#This Row],[Sales Month]])</f>
        <v>194</v>
      </c>
    </row>
    <row r="1808" spans="1:20" x14ac:dyDescent="0.2">
      <c r="A1808">
        <v>100203</v>
      </c>
      <c r="B1808" t="s">
        <v>0</v>
      </c>
      <c r="D1808" s="1"/>
      <c r="E1808" s="1"/>
      <c r="F1808">
        <v>15</v>
      </c>
      <c r="G1808">
        <v>25</v>
      </c>
      <c r="H1808" s="1">
        <v>44228</v>
      </c>
      <c r="I1808" s="1">
        <v>44378</v>
      </c>
      <c r="J1808">
        <v>5</v>
      </c>
      <c r="K1808">
        <v>0</v>
      </c>
      <c r="L1808" s="1">
        <v>44287</v>
      </c>
      <c r="M1808">
        <v>150</v>
      </c>
      <c r="N1808" s="8" cm="1">
        <f t="array" ref="N1808">_xlfn.SWITCH(Table1[[#This Row],[Subscription Type]],"Basic",10,"Premium",10,"Business",25,"Enterprise",27)</f>
        <v>10</v>
      </c>
      <c r="O1808" s="9">
        <f>IF(Table1[[#This Row],[Number of Users]]-Table1[[#This Row],[Licenses Bought]]&lt;0, 0, Table1[[#This Row],[Number of Users]]-Table1[[#This Row],[Licenses Bought]])</f>
        <v>10</v>
      </c>
      <c r="P1808" s="8">
        <f>Table1[[#This Row],[Upsell $ Per Non-Paying User]] * Table1[[#This Row],[Non-Paying Users]]</f>
        <v>100</v>
      </c>
      <c r="Q1808">
        <f>IF(Table1[[#This Row],[Sales Month]]=MAX(Table1[Sales Month]),Table1[[#This Row],[Upsell $ Per Non-Paying User]]*Table1[[#This Row],[Non-Paying Users]],0)</f>
        <v>0</v>
      </c>
      <c r="R1808" t="str" cm="1">
        <f t="array" ref="R1808">_xlfn.IFS(Table1[[#This Row],[Current Upsell $]]=0," ",Table1[[#This Row],[Current Upsell $]]&gt;=400,"High",Table1[[#This Row],[Current Upsell $]]&gt;=100,"Medium",Table1[[#This Row],[Current Upsell $]]&lt;100,"Low")</f>
        <v xml:space="preserve"> </v>
      </c>
      <c r="S1808" t="str">
        <f>_xlfn.CONCAT(Table1[[#This Row],[Subscription Type]]," ",Table1[[#This Row],[Upsell Priorities ]], " ",TEXT(Table1[[#This Row],[Current Upsell $]],"$#,#"))</f>
        <v>Premium   $</v>
      </c>
      <c r="T1808">
        <f>COUNTIF(Table1[Sales Month],Table1[[#This Row],[Sales Month]])</f>
        <v>208</v>
      </c>
    </row>
    <row r="1809" spans="1:20" x14ac:dyDescent="0.2">
      <c r="A1809">
        <v>100203</v>
      </c>
      <c r="B1809" t="s">
        <v>0</v>
      </c>
      <c r="D1809" s="1"/>
      <c r="E1809" s="1"/>
      <c r="F1809">
        <v>19</v>
      </c>
      <c r="G1809">
        <v>29</v>
      </c>
      <c r="H1809" s="1">
        <v>44228</v>
      </c>
      <c r="I1809" s="1">
        <v>44378</v>
      </c>
      <c r="J1809">
        <v>5</v>
      </c>
      <c r="K1809">
        <v>0</v>
      </c>
      <c r="L1809" s="1">
        <v>44317</v>
      </c>
      <c r="M1809">
        <v>190</v>
      </c>
      <c r="N1809" s="8" cm="1">
        <f t="array" ref="N1809">_xlfn.SWITCH(Table1[[#This Row],[Subscription Type]],"Basic",10,"Premium",10,"Business",25,"Enterprise",27)</f>
        <v>10</v>
      </c>
      <c r="O1809" s="9">
        <f>IF(Table1[[#This Row],[Number of Users]]-Table1[[#This Row],[Licenses Bought]]&lt;0, 0, Table1[[#This Row],[Number of Users]]-Table1[[#This Row],[Licenses Bought]])</f>
        <v>10</v>
      </c>
      <c r="P1809" s="8">
        <f>Table1[[#This Row],[Upsell $ Per Non-Paying User]] * Table1[[#This Row],[Non-Paying Users]]</f>
        <v>100</v>
      </c>
      <c r="Q1809">
        <f>IF(Table1[[#This Row],[Sales Month]]=MAX(Table1[Sales Month]),Table1[[#This Row],[Upsell $ Per Non-Paying User]]*Table1[[#This Row],[Non-Paying Users]],0)</f>
        <v>0</v>
      </c>
      <c r="R1809" t="str" cm="1">
        <f t="array" ref="R1809">_xlfn.IFS(Table1[[#This Row],[Current Upsell $]]=0," ",Table1[[#This Row],[Current Upsell $]]&gt;=400,"High",Table1[[#This Row],[Current Upsell $]]&gt;=100,"Medium",Table1[[#This Row],[Current Upsell $]]&lt;100,"Low")</f>
        <v xml:space="preserve"> </v>
      </c>
      <c r="S1809" t="str">
        <f>_xlfn.CONCAT(Table1[[#This Row],[Subscription Type]]," ",Table1[[#This Row],[Upsell Priorities ]], " ",TEXT(Table1[[#This Row],[Current Upsell $]],"$#,#"))</f>
        <v>Premium   $</v>
      </c>
      <c r="T1809">
        <f>COUNTIF(Table1[Sales Month],Table1[[#This Row],[Sales Month]])</f>
        <v>249</v>
      </c>
    </row>
    <row r="1810" spans="1:20" x14ac:dyDescent="0.2">
      <c r="A1810">
        <v>100203</v>
      </c>
      <c r="B1810" t="s">
        <v>0</v>
      </c>
      <c r="D1810" s="1"/>
      <c r="E1810" s="1"/>
      <c r="F1810">
        <v>23</v>
      </c>
      <c r="G1810">
        <v>30</v>
      </c>
      <c r="H1810" s="1">
        <v>44228</v>
      </c>
      <c r="I1810" s="1">
        <v>44378</v>
      </c>
      <c r="J1810">
        <v>5</v>
      </c>
      <c r="K1810">
        <v>0</v>
      </c>
      <c r="L1810" s="1">
        <v>44348</v>
      </c>
      <c r="M1810">
        <v>230</v>
      </c>
      <c r="N1810" s="8" cm="1">
        <f t="array" ref="N1810">_xlfn.SWITCH(Table1[[#This Row],[Subscription Type]],"Basic",10,"Premium",10,"Business",25,"Enterprise",27)</f>
        <v>10</v>
      </c>
      <c r="O1810" s="9">
        <f>IF(Table1[[#This Row],[Number of Users]]-Table1[[#This Row],[Licenses Bought]]&lt;0, 0, Table1[[#This Row],[Number of Users]]-Table1[[#This Row],[Licenses Bought]])</f>
        <v>7</v>
      </c>
      <c r="P1810" s="8">
        <f>Table1[[#This Row],[Upsell $ Per Non-Paying User]] * Table1[[#This Row],[Non-Paying Users]]</f>
        <v>70</v>
      </c>
      <c r="Q1810">
        <f>IF(Table1[[#This Row],[Sales Month]]=MAX(Table1[Sales Month]),Table1[[#This Row],[Upsell $ Per Non-Paying User]]*Table1[[#This Row],[Non-Paying Users]],0)</f>
        <v>70</v>
      </c>
      <c r="R1810" t="str" cm="1">
        <f t="array" ref="R1810">_xlfn.IFS(Table1[[#This Row],[Current Upsell $]]=0," ",Table1[[#This Row],[Current Upsell $]]&gt;=400,"High",Table1[[#This Row],[Current Upsell $]]&gt;=100,"Medium",Table1[[#This Row],[Current Upsell $]]&lt;100,"Low")</f>
        <v>Low</v>
      </c>
      <c r="S1810" t="str">
        <f>_xlfn.CONCAT(Table1[[#This Row],[Subscription Type]]," ",Table1[[#This Row],[Upsell Priorities ]], " ",TEXT(Table1[[#This Row],[Current Upsell $]],"$#,#"))</f>
        <v>Premium Low $70</v>
      </c>
      <c r="T1810">
        <f>COUNTIF(Table1[Sales Month],Table1[[#This Row],[Sales Month]])</f>
        <v>307</v>
      </c>
    </row>
    <row r="1811" spans="1:20" x14ac:dyDescent="0.2">
      <c r="A1811">
        <v>100204</v>
      </c>
      <c r="B1811" t="s">
        <v>3</v>
      </c>
      <c r="D1811" s="1"/>
      <c r="E1811" s="1"/>
      <c r="F1811">
        <v>0</v>
      </c>
      <c r="G1811">
        <v>21</v>
      </c>
      <c r="H1811" s="1">
        <v>44228</v>
      </c>
      <c r="I1811" s="1">
        <v>44378</v>
      </c>
      <c r="J1811">
        <v>5</v>
      </c>
      <c r="K1811">
        <v>0</v>
      </c>
      <c r="L1811" s="1">
        <v>44228</v>
      </c>
      <c r="M1811">
        <v>0</v>
      </c>
      <c r="N1811" s="8" cm="1">
        <f t="array" ref="N1811">_xlfn.SWITCH(Table1[[#This Row],[Subscription Type]],"Basic",10,"Premium",10,"Business",25,"Enterprise",27)</f>
        <v>10</v>
      </c>
      <c r="O1811" s="9">
        <f>IF(Table1[[#This Row],[Number of Users]]-Table1[[#This Row],[Licenses Bought]]&lt;0, 0, Table1[[#This Row],[Number of Users]]-Table1[[#This Row],[Licenses Bought]])</f>
        <v>21</v>
      </c>
      <c r="P1811" s="8">
        <f>Table1[[#This Row],[Upsell $ Per Non-Paying User]] * Table1[[#This Row],[Non-Paying Users]]</f>
        <v>210</v>
      </c>
      <c r="Q1811">
        <f>IF(Table1[[#This Row],[Sales Month]]=MAX(Table1[Sales Month]),Table1[[#This Row],[Upsell $ Per Non-Paying User]]*Table1[[#This Row],[Non-Paying Users]],0)</f>
        <v>0</v>
      </c>
      <c r="R1811" t="str" cm="1">
        <f t="array" ref="R1811">_xlfn.IFS(Table1[[#This Row],[Current Upsell $]]=0," ",Table1[[#This Row],[Current Upsell $]]&gt;=400,"High",Table1[[#This Row],[Current Upsell $]]&gt;=100,"Medium",Table1[[#This Row],[Current Upsell $]]&lt;100,"Low")</f>
        <v xml:space="preserve"> </v>
      </c>
      <c r="S1811" t="str">
        <f>_xlfn.CONCAT(Table1[[#This Row],[Subscription Type]]," ",Table1[[#This Row],[Upsell Priorities ]], " ",TEXT(Table1[[#This Row],[Current Upsell $]],"$#,#"))</f>
        <v>Basic   $</v>
      </c>
      <c r="T1811">
        <f>COUNTIF(Table1[Sales Month],Table1[[#This Row],[Sales Month]])</f>
        <v>175</v>
      </c>
    </row>
    <row r="1812" spans="1:20" x14ac:dyDescent="0.2">
      <c r="A1812">
        <v>100204</v>
      </c>
      <c r="B1812" t="s">
        <v>1</v>
      </c>
      <c r="D1812" s="1"/>
      <c r="E1812" s="1"/>
      <c r="F1812">
        <v>9</v>
      </c>
      <c r="G1812">
        <v>22</v>
      </c>
      <c r="H1812" s="1">
        <v>44228</v>
      </c>
      <c r="I1812" s="1">
        <v>44378</v>
      </c>
      <c r="J1812">
        <v>5</v>
      </c>
      <c r="K1812">
        <v>0</v>
      </c>
      <c r="L1812" s="1">
        <v>44256</v>
      </c>
      <c r="M1812">
        <v>225</v>
      </c>
      <c r="N1812" s="8" cm="1">
        <f t="array" ref="N1812">_xlfn.SWITCH(Table1[[#This Row],[Subscription Type]],"Basic",10,"Premium",10,"Business",25,"Enterprise",27)</f>
        <v>25</v>
      </c>
      <c r="O1812" s="9">
        <f>IF(Table1[[#This Row],[Number of Users]]-Table1[[#This Row],[Licenses Bought]]&lt;0, 0, Table1[[#This Row],[Number of Users]]-Table1[[#This Row],[Licenses Bought]])</f>
        <v>13</v>
      </c>
      <c r="P1812" s="8">
        <f>Table1[[#This Row],[Upsell $ Per Non-Paying User]] * Table1[[#This Row],[Non-Paying Users]]</f>
        <v>325</v>
      </c>
      <c r="Q1812">
        <f>IF(Table1[[#This Row],[Sales Month]]=MAX(Table1[Sales Month]),Table1[[#This Row],[Upsell $ Per Non-Paying User]]*Table1[[#This Row],[Non-Paying Users]],0)</f>
        <v>0</v>
      </c>
      <c r="R1812" t="str" cm="1">
        <f t="array" ref="R1812">_xlfn.IFS(Table1[[#This Row],[Current Upsell $]]=0," ",Table1[[#This Row],[Current Upsell $]]&gt;=400,"High",Table1[[#This Row],[Current Upsell $]]&gt;=100,"Medium",Table1[[#This Row],[Current Upsell $]]&lt;100,"Low")</f>
        <v xml:space="preserve"> </v>
      </c>
      <c r="S1812" t="str">
        <f>_xlfn.CONCAT(Table1[[#This Row],[Subscription Type]]," ",Table1[[#This Row],[Upsell Priorities ]], " ",TEXT(Table1[[#This Row],[Current Upsell $]],"$#,#"))</f>
        <v>Business   $</v>
      </c>
      <c r="T1812">
        <f>COUNTIF(Table1[Sales Month],Table1[[#This Row],[Sales Month]])</f>
        <v>194</v>
      </c>
    </row>
    <row r="1813" spans="1:20" x14ac:dyDescent="0.2">
      <c r="A1813">
        <v>100204</v>
      </c>
      <c r="B1813" t="s">
        <v>1</v>
      </c>
      <c r="D1813" s="1"/>
      <c r="E1813" s="1"/>
      <c r="F1813">
        <v>13</v>
      </c>
      <c r="G1813">
        <v>21</v>
      </c>
      <c r="H1813" s="1">
        <v>44228</v>
      </c>
      <c r="I1813" s="1">
        <v>44378</v>
      </c>
      <c r="J1813">
        <v>5</v>
      </c>
      <c r="K1813">
        <v>0</v>
      </c>
      <c r="L1813" s="1">
        <v>44287</v>
      </c>
      <c r="M1813">
        <v>325</v>
      </c>
      <c r="N1813" s="8" cm="1">
        <f t="array" ref="N1813">_xlfn.SWITCH(Table1[[#This Row],[Subscription Type]],"Basic",10,"Premium",10,"Business",25,"Enterprise",27)</f>
        <v>25</v>
      </c>
      <c r="O1813" s="9">
        <f>IF(Table1[[#This Row],[Number of Users]]-Table1[[#This Row],[Licenses Bought]]&lt;0, 0, Table1[[#This Row],[Number of Users]]-Table1[[#This Row],[Licenses Bought]])</f>
        <v>8</v>
      </c>
      <c r="P1813" s="8">
        <f>Table1[[#This Row],[Upsell $ Per Non-Paying User]] * Table1[[#This Row],[Non-Paying Users]]</f>
        <v>200</v>
      </c>
      <c r="Q1813">
        <f>IF(Table1[[#This Row],[Sales Month]]=MAX(Table1[Sales Month]),Table1[[#This Row],[Upsell $ Per Non-Paying User]]*Table1[[#This Row],[Non-Paying Users]],0)</f>
        <v>0</v>
      </c>
      <c r="R1813" t="str" cm="1">
        <f t="array" ref="R1813">_xlfn.IFS(Table1[[#This Row],[Current Upsell $]]=0," ",Table1[[#This Row],[Current Upsell $]]&gt;=400,"High",Table1[[#This Row],[Current Upsell $]]&gt;=100,"Medium",Table1[[#This Row],[Current Upsell $]]&lt;100,"Low")</f>
        <v xml:space="preserve"> </v>
      </c>
      <c r="S1813" t="str">
        <f>_xlfn.CONCAT(Table1[[#This Row],[Subscription Type]]," ",Table1[[#This Row],[Upsell Priorities ]], " ",TEXT(Table1[[#This Row],[Current Upsell $]],"$#,#"))</f>
        <v>Business   $</v>
      </c>
      <c r="T1813">
        <f>COUNTIF(Table1[Sales Month],Table1[[#This Row],[Sales Month]])</f>
        <v>208</v>
      </c>
    </row>
    <row r="1814" spans="1:20" x14ac:dyDescent="0.2">
      <c r="A1814">
        <v>100204</v>
      </c>
      <c r="B1814" t="s">
        <v>1</v>
      </c>
      <c r="D1814" s="1"/>
      <c r="E1814" s="1"/>
      <c r="F1814">
        <v>18</v>
      </c>
      <c r="G1814">
        <v>19</v>
      </c>
      <c r="H1814" s="1">
        <v>44228</v>
      </c>
      <c r="I1814" s="1">
        <v>44378</v>
      </c>
      <c r="J1814">
        <v>5</v>
      </c>
      <c r="K1814">
        <v>0</v>
      </c>
      <c r="L1814" s="1">
        <v>44317</v>
      </c>
      <c r="M1814">
        <v>450</v>
      </c>
      <c r="N1814" s="8" cm="1">
        <f t="array" ref="N1814">_xlfn.SWITCH(Table1[[#This Row],[Subscription Type]],"Basic",10,"Premium",10,"Business",25,"Enterprise",27)</f>
        <v>25</v>
      </c>
      <c r="O1814" s="9">
        <f>IF(Table1[[#This Row],[Number of Users]]-Table1[[#This Row],[Licenses Bought]]&lt;0, 0, Table1[[#This Row],[Number of Users]]-Table1[[#This Row],[Licenses Bought]])</f>
        <v>1</v>
      </c>
      <c r="P1814" s="8">
        <f>Table1[[#This Row],[Upsell $ Per Non-Paying User]] * Table1[[#This Row],[Non-Paying Users]]</f>
        <v>25</v>
      </c>
      <c r="Q1814">
        <f>IF(Table1[[#This Row],[Sales Month]]=MAX(Table1[Sales Month]),Table1[[#This Row],[Upsell $ Per Non-Paying User]]*Table1[[#This Row],[Non-Paying Users]],0)</f>
        <v>0</v>
      </c>
      <c r="R1814" t="str" cm="1">
        <f t="array" ref="R1814">_xlfn.IFS(Table1[[#This Row],[Current Upsell $]]=0," ",Table1[[#This Row],[Current Upsell $]]&gt;=400,"High",Table1[[#This Row],[Current Upsell $]]&gt;=100,"Medium",Table1[[#This Row],[Current Upsell $]]&lt;100,"Low")</f>
        <v xml:space="preserve"> </v>
      </c>
      <c r="S1814" t="str">
        <f>_xlfn.CONCAT(Table1[[#This Row],[Subscription Type]]," ",Table1[[#This Row],[Upsell Priorities ]], " ",TEXT(Table1[[#This Row],[Current Upsell $]],"$#,#"))</f>
        <v>Business   $</v>
      </c>
      <c r="T1814">
        <f>COUNTIF(Table1[Sales Month],Table1[[#This Row],[Sales Month]])</f>
        <v>249</v>
      </c>
    </row>
    <row r="1815" spans="1:20" x14ac:dyDescent="0.2">
      <c r="A1815">
        <v>100204</v>
      </c>
      <c r="B1815" t="s">
        <v>1</v>
      </c>
      <c r="D1815" s="1"/>
      <c r="E1815" s="1"/>
      <c r="F1815">
        <v>18</v>
      </c>
      <c r="G1815">
        <v>22</v>
      </c>
      <c r="H1815" s="1">
        <v>44228</v>
      </c>
      <c r="I1815" s="1">
        <v>44378</v>
      </c>
      <c r="J1815">
        <v>5</v>
      </c>
      <c r="K1815">
        <v>0</v>
      </c>
      <c r="L1815" s="1">
        <v>44348</v>
      </c>
      <c r="M1815">
        <v>450</v>
      </c>
      <c r="N1815" s="8" cm="1">
        <f t="array" ref="N1815">_xlfn.SWITCH(Table1[[#This Row],[Subscription Type]],"Basic",10,"Premium",10,"Business",25,"Enterprise",27)</f>
        <v>25</v>
      </c>
      <c r="O1815" s="9">
        <f>IF(Table1[[#This Row],[Number of Users]]-Table1[[#This Row],[Licenses Bought]]&lt;0, 0, Table1[[#This Row],[Number of Users]]-Table1[[#This Row],[Licenses Bought]])</f>
        <v>4</v>
      </c>
      <c r="P1815" s="8">
        <f>Table1[[#This Row],[Upsell $ Per Non-Paying User]] * Table1[[#This Row],[Non-Paying Users]]</f>
        <v>100</v>
      </c>
      <c r="Q1815">
        <f>IF(Table1[[#This Row],[Sales Month]]=MAX(Table1[Sales Month]),Table1[[#This Row],[Upsell $ Per Non-Paying User]]*Table1[[#This Row],[Non-Paying Users]],0)</f>
        <v>100</v>
      </c>
      <c r="R1815" t="str" cm="1">
        <f t="array" ref="R1815">_xlfn.IFS(Table1[[#This Row],[Current Upsell $]]=0," ",Table1[[#This Row],[Current Upsell $]]&gt;=400,"High",Table1[[#This Row],[Current Upsell $]]&gt;=100,"Medium",Table1[[#This Row],[Current Upsell $]]&lt;100,"Low")</f>
        <v>Medium</v>
      </c>
      <c r="S1815" t="str">
        <f>_xlfn.CONCAT(Table1[[#This Row],[Subscription Type]]," ",Table1[[#This Row],[Upsell Priorities ]], " ",TEXT(Table1[[#This Row],[Current Upsell $]],"$#,#"))</f>
        <v>Business Medium $100</v>
      </c>
      <c r="T1815">
        <f>COUNTIF(Table1[Sales Month],Table1[[#This Row],[Sales Month]])</f>
        <v>307</v>
      </c>
    </row>
    <row r="1816" spans="1:20" x14ac:dyDescent="0.2">
      <c r="A1816">
        <v>100205</v>
      </c>
      <c r="B1816" t="s">
        <v>3</v>
      </c>
      <c r="D1816" s="1"/>
      <c r="E1816" s="1"/>
      <c r="F1816">
        <v>0</v>
      </c>
      <c r="G1816">
        <v>25</v>
      </c>
      <c r="H1816" s="1">
        <v>44228</v>
      </c>
      <c r="I1816" s="1">
        <v>44378</v>
      </c>
      <c r="J1816">
        <v>5</v>
      </c>
      <c r="K1816">
        <v>0</v>
      </c>
      <c r="L1816" s="1">
        <v>44228</v>
      </c>
      <c r="M1816">
        <v>0</v>
      </c>
      <c r="N1816" s="8" cm="1">
        <f t="array" ref="N1816">_xlfn.SWITCH(Table1[[#This Row],[Subscription Type]],"Basic",10,"Premium",10,"Business",25,"Enterprise",27)</f>
        <v>10</v>
      </c>
      <c r="O1816" s="9">
        <f>IF(Table1[[#This Row],[Number of Users]]-Table1[[#This Row],[Licenses Bought]]&lt;0, 0, Table1[[#This Row],[Number of Users]]-Table1[[#This Row],[Licenses Bought]])</f>
        <v>25</v>
      </c>
      <c r="P1816" s="8">
        <f>Table1[[#This Row],[Upsell $ Per Non-Paying User]] * Table1[[#This Row],[Non-Paying Users]]</f>
        <v>250</v>
      </c>
      <c r="Q1816">
        <f>IF(Table1[[#This Row],[Sales Month]]=MAX(Table1[Sales Month]),Table1[[#This Row],[Upsell $ Per Non-Paying User]]*Table1[[#This Row],[Non-Paying Users]],0)</f>
        <v>0</v>
      </c>
      <c r="R1816" t="str" cm="1">
        <f t="array" ref="R1816">_xlfn.IFS(Table1[[#This Row],[Current Upsell $]]=0," ",Table1[[#This Row],[Current Upsell $]]&gt;=400,"High",Table1[[#This Row],[Current Upsell $]]&gt;=100,"Medium",Table1[[#This Row],[Current Upsell $]]&lt;100,"Low")</f>
        <v xml:space="preserve"> </v>
      </c>
      <c r="S1816" t="str">
        <f>_xlfn.CONCAT(Table1[[#This Row],[Subscription Type]]," ",Table1[[#This Row],[Upsell Priorities ]], " ",TEXT(Table1[[#This Row],[Current Upsell $]],"$#,#"))</f>
        <v>Basic   $</v>
      </c>
      <c r="T1816">
        <f>COUNTIF(Table1[Sales Month],Table1[[#This Row],[Sales Month]])</f>
        <v>175</v>
      </c>
    </row>
    <row r="1817" spans="1:20" x14ac:dyDescent="0.2">
      <c r="A1817">
        <v>100205</v>
      </c>
      <c r="B1817" t="s">
        <v>0</v>
      </c>
      <c r="D1817" s="1"/>
      <c r="E1817" s="1"/>
      <c r="F1817">
        <v>7</v>
      </c>
      <c r="G1817">
        <v>18</v>
      </c>
      <c r="H1817" s="1">
        <v>44228</v>
      </c>
      <c r="I1817" s="1">
        <v>44378</v>
      </c>
      <c r="J1817">
        <v>5</v>
      </c>
      <c r="K1817">
        <v>0</v>
      </c>
      <c r="L1817" s="1">
        <v>44256</v>
      </c>
      <c r="M1817">
        <v>70</v>
      </c>
      <c r="N1817" s="8" cm="1">
        <f t="array" ref="N1817">_xlfn.SWITCH(Table1[[#This Row],[Subscription Type]],"Basic",10,"Premium",10,"Business",25,"Enterprise",27)</f>
        <v>10</v>
      </c>
      <c r="O1817" s="9">
        <f>IF(Table1[[#This Row],[Number of Users]]-Table1[[#This Row],[Licenses Bought]]&lt;0, 0, Table1[[#This Row],[Number of Users]]-Table1[[#This Row],[Licenses Bought]])</f>
        <v>11</v>
      </c>
      <c r="P1817" s="8">
        <f>Table1[[#This Row],[Upsell $ Per Non-Paying User]] * Table1[[#This Row],[Non-Paying Users]]</f>
        <v>110</v>
      </c>
      <c r="Q1817">
        <f>IF(Table1[[#This Row],[Sales Month]]=MAX(Table1[Sales Month]),Table1[[#This Row],[Upsell $ Per Non-Paying User]]*Table1[[#This Row],[Non-Paying Users]],0)</f>
        <v>0</v>
      </c>
      <c r="R1817" t="str" cm="1">
        <f t="array" ref="R1817">_xlfn.IFS(Table1[[#This Row],[Current Upsell $]]=0," ",Table1[[#This Row],[Current Upsell $]]&gt;=400,"High",Table1[[#This Row],[Current Upsell $]]&gt;=100,"Medium",Table1[[#This Row],[Current Upsell $]]&lt;100,"Low")</f>
        <v xml:space="preserve"> </v>
      </c>
      <c r="S1817" t="str">
        <f>_xlfn.CONCAT(Table1[[#This Row],[Subscription Type]]," ",Table1[[#This Row],[Upsell Priorities ]], " ",TEXT(Table1[[#This Row],[Current Upsell $]],"$#,#"))</f>
        <v>Premium   $</v>
      </c>
      <c r="T1817">
        <f>COUNTIF(Table1[Sales Month],Table1[[#This Row],[Sales Month]])</f>
        <v>194</v>
      </c>
    </row>
    <row r="1818" spans="1:20" x14ac:dyDescent="0.2">
      <c r="A1818">
        <v>100205</v>
      </c>
      <c r="B1818" t="s">
        <v>0</v>
      </c>
      <c r="D1818" s="1"/>
      <c r="E1818" s="1"/>
      <c r="F1818">
        <v>10</v>
      </c>
      <c r="G1818">
        <v>19</v>
      </c>
      <c r="H1818" s="1">
        <v>44228</v>
      </c>
      <c r="I1818" s="1">
        <v>44378</v>
      </c>
      <c r="J1818">
        <v>5</v>
      </c>
      <c r="K1818">
        <v>0</v>
      </c>
      <c r="L1818" s="1">
        <v>44287</v>
      </c>
      <c r="M1818">
        <v>100</v>
      </c>
      <c r="N1818" s="8" cm="1">
        <f t="array" ref="N1818">_xlfn.SWITCH(Table1[[#This Row],[Subscription Type]],"Basic",10,"Premium",10,"Business",25,"Enterprise",27)</f>
        <v>10</v>
      </c>
      <c r="O1818" s="9">
        <f>IF(Table1[[#This Row],[Number of Users]]-Table1[[#This Row],[Licenses Bought]]&lt;0, 0, Table1[[#This Row],[Number of Users]]-Table1[[#This Row],[Licenses Bought]])</f>
        <v>9</v>
      </c>
      <c r="P1818" s="8">
        <f>Table1[[#This Row],[Upsell $ Per Non-Paying User]] * Table1[[#This Row],[Non-Paying Users]]</f>
        <v>90</v>
      </c>
      <c r="Q1818">
        <f>IF(Table1[[#This Row],[Sales Month]]=MAX(Table1[Sales Month]),Table1[[#This Row],[Upsell $ Per Non-Paying User]]*Table1[[#This Row],[Non-Paying Users]],0)</f>
        <v>0</v>
      </c>
      <c r="R1818" t="str" cm="1">
        <f t="array" ref="R1818">_xlfn.IFS(Table1[[#This Row],[Current Upsell $]]=0," ",Table1[[#This Row],[Current Upsell $]]&gt;=400,"High",Table1[[#This Row],[Current Upsell $]]&gt;=100,"Medium",Table1[[#This Row],[Current Upsell $]]&lt;100,"Low")</f>
        <v xml:space="preserve"> </v>
      </c>
      <c r="S1818" t="str">
        <f>_xlfn.CONCAT(Table1[[#This Row],[Subscription Type]]," ",Table1[[#This Row],[Upsell Priorities ]], " ",TEXT(Table1[[#This Row],[Current Upsell $]],"$#,#"))</f>
        <v>Premium   $</v>
      </c>
      <c r="T1818">
        <f>COUNTIF(Table1[Sales Month],Table1[[#This Row],[Sales Month]])</f>
        <v>208</v>
      </c>
    </row>
    <row r="1819" spans="1:20" x14ac:dyDescent="0.2">
      <c r="A1819">
        <v>100205</v>
      </c>
      <c r="B1819" t="s">
        <v>0</v>
      </c>
      <c r="D1819" s="1"/>
      <c r="E1819" s="1"/>
      <c r="F1819">
        <v>17</v>
      </c>
      <c r="G1819">
        <v>23</v>
      </c>
      <c r="H1819" s="1">
        <v>44228</v>
      </c>
      <c r="I1819" s="1">
        <v>44378</v>
      </c>
      <c r="J1819">
        <v>5</v>
      </c>
      <c r="K1819">
        <v>0</v>
      </c>
      <c r="L1819" s="1">
        <v>44317</v>
      </c>
      <c r="M1819">
        <v>170</v>
      </c>
      <c r="N1819" s="8" cm="1">
        <f t="array" ref="N1819">_xlfn.SWITCH(Table1[[#This Row],[Subscription Type]],"Basic",10,"Premium",10,"Business",25,"Enterprise",27)</f>
        <v>10</v>
      </c>
      <c r="O1819" s="9">
        <f>IF(Table1[[#This Row],[Number of Users]]-Table1[[#This Row],[Licenses Bought]]&lt;0, 0, Table1[[#This Row],[Number of Users]]-Table1[[#This Row],[Licenses Bought]])</f>
        <v>6</v>
      </c>
      <c r="P1819" s="8">
        <f>Table1[[#This Row],[Upsell $ Per Non-Paying User]] * Table1[[#This Row],[Non-Paying Users]]</f>
        <v>60</v>
      </c>
      <c r="Q1819">
        <f>IF(Table1[[#This Row],[Sales Month]]=MAX(Table1[Sales Month]),Table1[[#This Row],[Upsell $ Per Non-Paying User]]*Table1[[#This Row],[Non-Paying Users]],0)</f>
        <v>0</v>
      </c>
      <c r="R1819" t="str" cm="1">
        <f t="array" ref="R1819">_xlfn.IFS(Table1[[#This Row],[Current Upsell $]]=0," ",Table1[[#This Row],[Current Upsell $]]&gt;=400,"High",Table1[[#This Row],[Current Upsell $]]&gt;=100,"Medium",Table1[[#This Row],[Current Upsell $]]&lt;100,"Low")</f>
        <v xml:space="preserve"> </v>
      </c>
      <c r="S1819" t="str">
        <f>_xlfn.CONCAT(Table1[[#This Row],[Subscription Type]]," ",Table1[[#This Row],[Upsell Priorities ]], " ",TEXT(Table1[[#This Row],[Current Upsell $]],"$#,#"))</f>
        <v>Premium   $</v>
      </c>
      <c r="T1819">
        <f>COUNTIF(Table1[Sales Month],Table1[[#This Row],[Sales Month]])</f>
        <v>249</v>
      </c>
    </row>
    <row r="1820" spans="1:20" x14ac:dyDescent="0.2">
      <c r="A1820">
        <v>100205</v>
      </c>
      <c r="B1820" t="s">
        <v>0</v>
      </c>
      <c r="D1820" s="1"/>
      <c r="E1820" s="1"/>
      <c r="F1820">
        <v>17</v>
      </c>
      <c r="G1820">
        <v>18</v>
      </c>
      <c r="H1820" s="1">
        <v>44228</v>
      </c>
      <c r="I1820" s="1">
        <v>44378</v>
      </c>
      <c r="J1820">
        <v>5</v>
      </c>
      <c r="K1820">
        <v>0</v>
      </c>
      <c r="L1820" s="1">
        <v>44348</v>
      </c>
      <c r="M1820">
        <v>170</v>
      </c>
      <c r="N1820" s="8" cm="1">
        <f t="array" ref="N1820">_xlfn.SWITCH(Table1[[#This Row],[Subscription Type]],"Basic",10,"Premium",10,"Business",25,"Enterprise",27)</f>
        <v>10</v>
      </c>
      <c r="O1820" s="9">
        <f>IF(Table1[[#This Row],[Number of Users]]-Table1[[#This Row],[Licenses Bought]]&lt;0, 0, Table1[[#This Row],[Number of Users]]-Table1[[#This Row],[Licenses Bought]])</f>
        <v>1</v>
      </c>
      <c r="P1820" s="8">
        <f>Table1[[#This Row],[Upsell $ Per Non-Paying User]] * Table1[[#This Row],[Non-Paying Users]]</f>
        <v>10</v>
      </c>
      <c r="Q1820">
        <f>IF(Table1[[#This Row],[Sales Month]]=MAX(Table1[Sales Month]),Table1[[#This Row],[Upsell $ Per Non-Paying User]]*Table1[[#This Row],[Non-Paying Users]],0)</f>
        <v>10</v>
      </c>
      <c r="R1820" t="str" cm="1">
        <f t="array" ref="R1820">_xlfn.IFS(Table1[[#This Row],[Current Upsell $]]=0," ",Table1[[#This Row],[Current Upsell $]]&gt;=400,"High",Table1[[#This Row],[Current Upsell $]]&gt;=100,"Medium",Table1[[#This Row],[Current Upsell $]]&lt;100,"Low")</f>
        <v>Low</v>
      </c>
      <c r="S1820" t="str">
        <f>_xlfn.CONCAT(Table1[[#This Row],[Subscription Type]]," ",Table1[[#This Row],[Upsell Priorities ]], " ",TEXT(Table1[[#This Row],[Current Upsell $]],"$#,#"))</f>
        <v>Premium Low $10</v>
      </c>
      <c r="T1820">
        <f>COUNTIF(Table1[Sales Month],Table1[[#This Row],[Sales Month]])</f>
        <v>307</v>
      </c>
    </row>
    <row r="1821" spans="1:20" x14ac:dyDescent="0.2">
      <c r="A1821">
        <v>100206</v>
      </c>
      <c r="B1821" t="s">
        <v>3</v>
      </c>
      <c r="F1821">
        <v>0</v>
      </c>
      <c r="G1821">
        <v>17</v>
      </c>
      <c r="H1821" s="1">
        <v>44228</v>
      </c>
      <c r="I1821" s="1">
        <v>44378</v>
      </c>
      <c r="J1821">
        <v>5</v>
      </c>
      <c r="K1821">
        <v>0</v>
      </c>
      <c r="L1821" s="1">
        <v>44228</v>
      </c>
      <c r="M1821">
        <v>0</v>
      </c>
      <c r="N1821" s="8" cm="1">
        <f t="array" ref="N1821">_xlfn.SWITCH(Table1[[#This Row],[Subscription Type]],"Basic",10,"Premium",10,"Business",25,"Enterprise",27)</f>
        <v>10</v>
      </c>
      <c r="O1821" s="9">
        <f>IF(Table1[[#This Row],[Number of Users]]-Table1[[#This Row],[Licenses Bought]]&lt;0, 0, Table1[[#This Row],[Number of Users]]-Table1[[#This Row],[Licenses Bought]])</f>
        <v>17</v>
      </c>
      <c r="P1821" s="8">
        <f>Table1[[#This Row],[Upsell $ Per Non-Paying User]] * Table1[[#This Row],[Non-Paying Users]]</f>
        <v>170</v>
      </c>
      <c r="Q1821">
        <f>IF(Table1[[#This Row],[Sales Month]]=MAX(Table1[Sales Month]),Table1[[#This Row],[Upsell $ Per Non-Paying User]]*Table1[[#This Row],[Non-Paying Users]],0)</f>
        <v>0</v>
      </c>
      <c r="R1821" t="str" cm="1">
        <f t="array" ref="R1821">_xlfn.IFS(Table1[[#This Row],[Current Upsell $]]=0," ",Table1[[#This Row],[Current Upsell $]]&gt;=400,"High",Table1[[#This Row],[Current Upsell $]]&gt;=100,"Medium",Table1[[#This Row],[Current Upsell $]]&lt;100,"Low")</f>
        <v xml:space="preserve"> </v>
      </c>
      <c r="S1821" t="str">
        <f>_xlfn.CONCAT(Table1[[#This Row],[Subscription Type]]," ",Table1[[#This Row],[Upsell Priorities ]], " ",TEXT(Table1[[#This Row],[Current Upsell $]],"$#,#"))</f>
        <v>Basic   $</v>
      </c>
      <c r="T1821">
        <f>COUNTIF(Table1[Sales Month],Table1[[#This Row],[Sales Month]])</f>
        <v>175</v>
      </c>
    </row>
    <row r="1822" spans="1:20" x14ac:dyDescent="0.2">
      <c r="A1822">
        <v>100206</v>
      </c>
      <c r="B1822" t="s">
        <v>3</v>
      </c>
      <c r="F1822">
        <v>0</v>
      </c>
      <c r="G1822">
        <v>18</v>
      </c>
      <c r="H1822" s="1">
        <v>44228</v>
      </c>
      <c r="I1822" s="1">
        <v>44378</v>
      </c>
      <c r="J1822">
        <v>5</v>
      </c>
      <c r="K1822">
        <v>0</v>
      </c>
      <c r="L1822" s="1">
        <v>44256</v>
      </c>
      <c r="M1822">
        <v>0</v>
      </c>
      <c r="N1822" s="8" cm="1">
        <f t="array" ref="N1822">_xlfn.SWITCH(Table1[[#This Row],[Subscription Type]],"Basic",10,"Premium",10,"Business",25,"Enterprise",27)</f>
        <v>10</v>
      </c>
      <c r="O1822" s="9">
        <f>IF(Table1[[#This Row],[Number of Users]]-Table1[[#This Row],[Licenses Bought]]&lt;0, 0, Table1[[#This Row],[Number of Users]]-Table1[[#This Row],[Licenses Bought]])</f>
        <v>18</v>
      </c>
      <c r="P1822" s="8">
        <f>Table1[[#This Row],[Upsell $ Per Non-Paying User]] * Table1[[#This Row],[Non-Paying Users]]</f>
        <v>180</v>
      </c>
      <c r="Q1822">
        <f>IF(Table1[[#This Row],[Sales Month]]=MAX(Table1[Sales Month]),Table1[[#This Row],[Upsell $ Per Non-Paying User]]*Table1[[#This Row],[Non-Paying Users]],0)</f>
        <v>0</v>
      </c>
      <c r="R1822" t="str" cm="1">
        <f t="array" ref="R1822">_xlfn.IFS(Table1[[#This Row],[Current Upsell $]]=0," ",Table1[[#This Row],[Current Upsell $]]&gt;=400,"High",Table1[[#This Row],[Current Upsell $]]&gt;=100,"Medium",Table1[[#This Row],[Current Upsell $]]&lt;100,"Low")</f>
        <v xml:space="preserve"> </v>
      </c>
      <c r="S1822" t="str">
        <f>_xlfn.CONCAT(Table1[[#This Row],[Subscription Type]]," ",Table1[[#This Row],[Upsell Priorities ]], " ",TEXT(Table1[[#This Row],[Current Upsell $]],"$#,#"))</f>
        <v>Basic   $</v>
      </c>
      <c r="T1822">
        <f>COUNTIF(Table1[Sales Month],Table1[[#This Row],[Sales Month]])</f>
        <v>194</v>
      </c>
    </row>
    <row r="1823" spans="1:20" x14ac:dyDescent="0.2">
      <c r="A1823">
        <v>100206</v>
      </c>
      <c r="B1823" t="s">
        <v>3</v>
      </c>
      <c r="F1823">
        <v>0</v>
      </c>
      <c r="G1823">
        <v>20</v>
      </c>
      <c r="H1823" s="1">
        <v>44228</v>
      </c>
      <c r="I1823" s="1">
        <v>44378</v>
      </c>
      <c r="J1823">
        <v>5</v>
      </c>
      <c r="K1823">
        <v>0</v>
      </c>
      <c r="L1823" s="1">
        <v>44287</v>
      </c>
      <c r="M1823">
        <v>0</v>
      </c>
      <c r="N1823" s="8" cm="1">
        <f t="array" ref="N1823">_xlfn.SWITCH(Table1[[#This Row],[Subscription Type]],"Basic",10,"Premium",10,"Business",25,"Enterprise",27)</f>
        <v>10</v>
      </c>
      <c r="O1823" s="9">
        <f>IF(Table1[[#This Row],[Number of Users]]-Table1[[#This Row],[Licenses Bought]]&lt;0, 0, Table1[[#This Row],[Number of Users]]-Table1[[#This Row],[Licenses Bought]])</f>
        <v>20</v>
      </c>
      <c r="P1823" s="8">
        <f>Table1[[#This Row],[Upsell $ Per Non-Paying User]] * Table1[[#This Row],[Non-Paying Users]]</f>
        <v>200</v>
      </c>
      <c r="Q1823">
        <f>IF(Table1[[#This Row],[Sales Month]]=MAX(Table1[Sales Month]),Table1[[#This Row],[Upsell $ Per Non-Paying User]]*Table1[[#This Row],[Non-Paying Users]],0)</f>
        <v>0</v>
      </c>
      <c r="R1823" t="str" cm="1">
        <f t="array" ref="R1823">_xlfn.IFS(Table1[[#This Row],[Current Upsell $]]=0," ",Table1[[#This Row],[Current Upsell $]]&gt;=400,"High",Table1[[#This Row],[Current Upsell $]]&gt;=100,"Medium",Table1[[#This Row],[Current Upsell $]]&lt;100,"Low")</f>
        <v xml:space="preserve"> </v>
      </c>
      <c r="S1823" t="str">
        <f>_xlfn.CONCAT(Table1[[#This Row],[Subscription Type]]," ",Table1[[#This Row],[Upsell Priorities ]], " ",TEXT(Table1[[#This Row],[Current Upsell $]],"$#,#"))</f>
        <v>Basic   $</v>
      </c>
      <c r="T1823">
        <f>COUNTIF(Table1[Sales Month],Table1[[#This Row],[Sales Month]])</f>
        <v>208</v>
      </c>
    </row>
    <row r="1824" spans="1:20" x14ac:dyDescent="0.2">
      <c r="A1824">
        <v>100206</v>
      </c>
      <c r="B1824" t="s">
        <v>3</v>
      </c>
      <c r="F1824">
        <v>0</v>
      </c>
      <c r="G1824">
        <v>19</v>
      </c>
      <c r="H1824" s="1">
        <v>44228</v>
      </c>
      <c r="I1824" s="1">
        <v>44378</v>
      </c>
      <c r="J1824">
        <v>5</v>
      </c>
      <c r="K1824">
        <v>0</v>
      </c>
      <c r="L1824" s="1">
        <v>44317</v>
      </c>
      <c r="M1824">
        <v>0</v>
      </c>
      <c r="N1824" s="8" cm="1">
        <f t="array" ref="N1824">_xlfn.SWITCH(Table1[[#This Row],[Subscription Type]],"Basic",10,"Premium",10,"Business",25,"Enterprise",27)</f>
        <v>10</v>
      </c>
      <c r="O1824" s="9">
        <f>IF(Table1[[#This Row],[Number of Users]]-Table1[[#This Row],[Licenses Bought]]&lt;0, 0, Table1[[#This Row],[Number of Users]]-Table1[[#This Row],[Licenses Bought]])</f>
        <v>19</v>
      </c>
      <c r="P1824" s="8">
        <f>Table1[[#This Row],[Upsell $ Per Non-Paying User]] * Table1[[#This Row],[Non-Paying Users]]</f>
        <v>190</v>
      </c>
      <c r="Q1824">
        <f>IF(Table1[[#This Row],[Sales Month]]=MAX(Table1[Sales Month]),Table1[[#This Row],[Upsell $ Per Non-Paying User]]*Table1[[#This Row],[Non-Paying Users]],0)</f>
        <v>0</v>
      </c>
      <c r="R1824" t="str" cm="1">
        <f t="array" ref="R1824">_xlfn.IFS(Table1[[#This Row],[Current Upsell $]]=0," ",Table1[[#This Row],[Current Upsell $]]&gt;=400,"High",Table1[[#This Row],[Current Upsell $]]&gt;=100,"Medium",Table1[[#This Row],[Current Upsell $]]&lt;100,"Low")</f>
        <v xml:space="preserve"> </v>
      </c>
      <c r="S1824" t="str">
        <f>_xlfn.CONCAT(Table1[[#This Row],[Subscription Type]]," ",Table1[[#This Row],[Upsell Priorities ]], " ",TEXT(Table1[[#This Row],[Current Upsell $]],"$#,#"))</f>
        <v>Basic   $</v>
      </c>
      <c r="T1824">
        <f>COUNTIF(Table1[Sales Month],Table1[[#This Row],[Sales Month]])</f>
        <v>249</v>
      </c>
    </row>
    <row r="1825" spans="1:20" x14ac:dyDescent="0.2">
      <c r="A1825">
        <v>100206</v>
      </c>
      <c r="B1825" t="s">
        <v>3</v>
      </c>
      <c r="F1825">
        <v>0</v>
      </c>
      <c r="G1825">
        <v>21</v>
      </c>
      <c r="H1825" s="1">
        <v>44228</v>
      </c>
      <c r="I1825" s="1">
        <v>44378</v>
      </c>
      <c r="J1825">
        <v>5</v>
      </c>
      <c r="K1825">
        <v>0</v>
      </c>
      <c r="L1825" s="1">
        <v>44348</v>
      </c>
      <c r="M1825">
        <v>0</v>
      </c>
      <c r="N1825" s="8" cm="1">
        <f t="array" ref="N1825">_xlfn.SWITCH(Table1[[#This Row],[Subscription Type]],"Basic",10,"Premium",10,"Business",25,"Enterprise",27)</f>
        <v>10</v>
      </c>
      <c r="O1825" s="9">
        <f>IF(Table1[[#This Row],[Number of Users]]-Table1[[#This Row],[Licenses Bought]]&lt;0, 0, Table1[[#This Row],[Number of Users]]-Table1[[#This Row],[Licenses Bought]])</f>
        <v>21</v>
      </c>
      <c r="P1825" s="8">
        <f>Table1[[#This Row],[Upsell $ Per Non-Paying User]] * Table1[[#This Row],[Non-Paying Users]]</f>
        <v>210</v>
      </c>
      <c r="Q1825">
        <f>IF(Table1[[#This Row],[Sales Month]]=MAX(Table1[Sales Month]),Table1[[#This Row],[Upsell $ Per Non-Paying User]]*Table1[[#This Row],[Non-Paying Users]],0)</f>
        <v>210</v>
      </c>
      <c r="R1825" t="str" cm="1">
        <f t="array" ref="R1825">_xlfn.IFS(Table1[[#This Row],[Current Upsell $]]=0," ",Table1[[#This Row],[Current Upsell $]]&gt;=400,"High",Table1[[#This Row],[Current Upsell $]]&gt;=100,"Medium",Table1[[#This Row],[Current Upsell $]]&lt;100,"Low")</f>
        <v>Medium</v>
      </c>
      <c r="S1825" t="str">
        <f>_xlfn.CONCAT(Table1[[#This Row],[Subscription Type]]," ",Table1[[#This Row],[Upsell Priorities ]], " ",TEXT(Table1[[#This Row],[Current Upsell $]],"$#,#"))</f>
        <v>Basic Medium $210</v>
      </c>
      <c r="T1825">
        <f>COUNTIF(Table1[Sales Month],Table1[[#This Row],[Sales Month]])</f>
        <v>307</v>
      </c>
    </row>
    <row r="1826" spans="1:20" x14ac:dyDescent="0.2">
      <c r="A1826">
        <v>100207</v>
      </c>
      <c r="B1826" t="s">
        <v>3</v>
      </c>
      <c r="D1826" s="1"/>
      <c r="E1826" s="1"/>
      <c r="F1826">
        <v>0</v>
      </c>
      <c r="G1826">
        <v>15</v>
      </c>
      <c r="H1826" s="1">
        <v>44228</v>
      </c>
      <c r="I1826" s="1">
        <v>44378</v>
      </c>
      <c r="J1826">
        <v>5</v>
      </c>
      <c r="K1826">
        <v>0</v>
      </c>
      <c r="L1826" s="1">
        <v>44228</v>
      </c>
      <c r="M1826">
        <v>0</v>
      </c>
      <c r="N1826" s="8" cm="1">
        <f t="array" ref="N1826">_xlfn.SWITCH(Table1[[#This Row],[Subscription Type]],"Basic",10,"Premium",10,"Business",25,"Enterprise",27)</f>
        <v>10</v>
      </c>
      <c r="O1826" s="9">
        <f>IF(Table1[[#This Row],[Number of Users]]-Table1[[#This Row],[Licenses Bought]]&lt;0, 0, Table1[[#This Row],[Number of Users]]-Table1[[#This Row],[Licenses Bought]])</f>
        <v>15</v>
      </c>
      <c r="P1826" s="8">
        <f>Table1[[#This Row],[Upsell $ Per Non-Paying User]] * Table1[[#This Row],[Non-Paying Users]]</f>
        <v>150</v>
      </c>
      <c r="Q1826">
        <f>IF(Table1[[#This Row],[Sales Month]]=MAX(Table1[Sales Month]),Table1[[#This Row],[Upsell $ Per Non-Paying User]]*Table1[[#This Row],[Non-Paying Users]],0)</f>
        <v>0</v>
      </c>
      <c r="R1826" t="str" cm="1">
        <f t="array" ref="R1826">_xlfn.IFS(Table1[[#This Row],[Current Upsell $]]=0," ",Table1[[#This Row],[Current Upsell $]]&gt;=400,"High",Table1[[#This Row],[Current Upsell $]]&gt;=100,"Medium",Table1[[#This Row],[Current Upsell $]]&lt;100,"Low")</f>
        <v xml:space="preserve"> </v>
      </c>
      <c r="S1826" t="str">
        <f>_xlfn.CONCAT(Table1[[#This Row],[Subscription Type]]," ",Table1[[#This Row],[Upsell Priorities ]], " ",TEXT(Table1[[#This Row],[Current Upsell $]],"$#,#"))</f>
        <v>Basic   $</v>
      </c>
      <c r="T1826">
        <f>COUNTIF(Table1[Sales Month],Table1[[#This Row],[Sales Month]])</f>
        <v>175</v>
      </c>
    </row>
    <row r="1827" spans="1:20" x14ac:dyDescent="0.2">
      <c r="A1827">
        <v>100207</v>
      </c>
      <c r="B1827" t="s">
        <v>0</v>
      </c>
      <c r="D1827" s="1"/>
      <c r="E1827" s="1"/>
      <c r="F1827">
        <v>4</v>
      </c>
      <c r="G1827">
        <v>18</v>
      </c>
      <c r="H1827" s="1">
        <v>44228</v>
      </c>
      <c r="I1827" s="1">
        <v>44378</v>
      </c>
      <c r="J1827">
        <v>5</v>
      </c>
      <c r="K1827">
        <v>0</v>
      </c>
      <c r="L1827" s="1">
        <v>44256</v>
      </c>
      <c r="M1827">
        <v>40</v>
      </c>
      <c r="N1827" s="8" cm="1">
        <f t="array" ref="N1827">_xlfn.SWITCH(Table1[[#This Row],[Subscription Type]],"Basic",10,"Premium",10,"Business",25,"Enterprise",27)</f>
        <v>10</v>
      </c>
      <c r="O1827" s="9">
        <f>IF(Table1[[#This Row],[Number of Users]]-Table1[[#This Row],[Licenses Bought]]&lt;0, 0, Table1[[#This Row],[Number of Users]]-Table1[[#This Row],[Licenses Bought]])</f>
        <v>14</v>
      </c>
      <c r="P1827" s="8">
        <f>Table1[[#This Row],[Upsell $ Per Non-Paying User]] * Table1[[#This Row],[Non-Paying Users]]</f>
        <v>140</v>
      </c>
      <c r="Q1827">
        <f>IF(Table1[[#This Row],[Sales Month]]=MAX(Table1[Sales Month]),Table1[[#This Row],[Upsell $ Per Non-Paying User]]*Table1[[#This Row],[Non-Paying Users]],0)</f>
        <v>0</v>
      </c>
      <c r="R1827" t="str" cm="1">
        <f t="array" ref="R1827">_xlfn.IFS(Table1[[#This Row],[Current Upsell $]]=0," ",Table1[[#This Row],[Current Upsell $]]&gt;=400,"High",Table1[[#This Row],[Current Upsell $]]&gt;=100,"Medium",Table1[[#This Row],[Current Upsell $]]&lt;100,"Low")</f>
        <v xml:space="preserve"> </v>
      </c>
      <c r="S1827" t="str">
        <f>_xlfn.CONCAT(Table1[[#This Row],[Subscription Type]]," ",Table1[[#This Row],[Upsell Priorities ]], " ",TEXT(Table1[[#This Row],[Current Upsell $]],"$#,#"))</f>
        <v>Premium   $</v>
      </c>
      <c r="T1827">
        <f>COUNTIF(Table1[Sales Month],Table1[[#This Row],[Sales Month]])</f>
        <v>194</v>
      </c>
    </row>
    <row r="1828" spans="1:20" x14ac:dyDescent="0.2">
      <c r="A1828">
        <v>100207</v>
      </c>
      <c r="B1828" t="s">
        <v>0</v>
      </c>
      <c r="D1828" s="1"/>
      <c r="E1828" s="1"/>
      <c r="F1828">
        <v>12</v>
      </c>
      <c r="G1828">
        <v>13</v>
      </c>
      <c r="H1828" s="1">
        <v>44228</v>
      </c>
      <c r="I1828" s="1">
        <v>44378</v>
      </c>
      <c r="J1828">
        <v>5</v>
      </c>
      <c r="K1828">
        <v>0</v>
      </c>
      <c r="L1828" s="1">
        <v>44287</v>
      </c>
      <c r="M1828">
        <v>120</v>
      </c>
      <c r="N1828" s="8" cm="1">
        <f t="array" ref="N1828">_xlfn.SWITCH(Table1[[#This Row],[Subscription Type]],"Basic",10,"Premium",10,"Business",25,"Enterprise",27)</f>
        <v>10</v>
      </c>
      <c r="O1828" s="9">
        <f>IF(Table1[[#This Row],[Number of Users]]-Table1[[#This Row],[Licenses Bought]]&lt;0, 0, Table1[[#This Row],[Number of Users]]-Table1[[#This Row],[Licenses Bought]])</f>
        <v>1</v>
      </c>
      <c r="P1828" s="8">
        <f>Table1[[#This Row],[Upsell $ Per Non-Paying User]] * Table1[[#This Row],[Non-Paying Users]]</f>
        <v>10</v>
      </c>
      <c r="Q1828">
        <f>IF(Table1[[#This Row],[Sales Month]]=MAX(Table1[Sales Month]),Table1[[#This Row],[Upsell $ Per Non-Paying User]]*Table1[[#This Row],[Non-Paying Users]],0)</f>
        <v>0</v>
      </c>
      <c r="R1828" t="str" cm="1">
        <f t="array" ref="R1828">_xlfn.IFS(Table1[[#This Row],[Current Upsell $]]=0," ",Table1[[#This Row],[Current Upsell $]]&gt;=400,"High",Table1[[#This Row],[Current Upsell $]]&gt;=100,"Medium",Table1[[#This Row],[Current Upsell $]]&lt;100,"Low")</f>
        <v xml:space="preserve"> </v>
      </c>
      <c r="S1828" t="str">
        <f>_xlfn.CONCAT(Table1[[#This Row],[Subscription Type]]," ",Table1[[#This Row],[Upsell Priorities ]], " ",TEXT(Table1[[#This Row],[Current Upsell $]],"$#,#"))</f>
        <v>Premium   $</v>
      </c>
      <c r="T1828">
        <f>COUNTIF(Table1[Sales Month],Table1[[#This Row],[Sales Month]])</f>
        <v>208</v>
      </c>
    </row>
    <row r="1829" spans="1:20" x14ac:dyDescent="0.2">
      <c r="A1829">
        <v>100207</v>
      </c>
      <c r="B1829" t="s">
        <v>0</v>
      </c>
      <c r="D1829" s="1"/>
      <c r="E1829" s="1"/>
      <c r="F1829">
        <v>12</v>
      </c>
      <c r="G1829">
        <v>16</v>
      </c>
      <c r="H1829" s="1">
        <v>44228</v>
      </c>
      <c r="I1829" s="1">
        <v>44378</v>
      </c>
      <c r="J1829">
        <v>5</v>
      </c>
      <c r="K1829">
        <v>0</v>
      </c>
      <c r="L1829" s="1">
        <v>44317</v>
      </c>
      <c r="M1829">
        <v>120</v>
      </c>
      <c r="N1829" s="8" cm="1">
        <f t="array" ref="N1829">_xlfn.SWITCH(Table1[[#This Row],[Subscription Type]],"Basic",10,"Premium",10,"Business",25,"Enterprise",27)</f>
        <v>10</v>
      </c>
      <c r="O1829" s="9">
        <f>IF(Table1[[#This Row],[Number of Users]]-Table1[[#This Row],[Licenses Bought]]&lt;0, 0, Table1[[#This Row],[Number of Users]]-Table1[[#This Row],[Licenses Bought]])</f>
        <v>4</v>
      </c>
      <c r="P1829" s="8">
        <f>Table1[[#This Row],[Upsell $ Per Non-Paying User]] * Table1[[#This Row],[Non-Paying Users]]</f>
        <v>40</v>
      </c>
      <c r="Q1829">
        <f>IF(Table1[[#This Row],[Sales Month]]=MAX(Table1[Sales Month]),Table1[[#This Row],[Upsell $ Per Non-Paying User]]*Table1[[#This Row],[Non-Paying Users]],0)</f>
        <v>0</v>
      </c>
      <c r="R1829" t="str" cm="1">
        <f t="array" ref="R1829">_xlfn.IFS(Table1[[#This Row],[Current Upsell $]]=0," ",Table1[[#This Row],[Current Upsell $]]&gt;=400,"High",Table1[[#This Row],[Current Upsell $]]&gt;=100,"Medium",Table1[[#This Row],[Current Upsell $]]&lt;100,"Low")</f>
        <v xml:space="preserve"> </v>
      </c>
      <c r="S1829" t="str">
        <f>_xlfn.CONCAT(Table1[[#This Row],[Subscription Type]]," ",Table1[[#This Row],[Upsell Priorities ]], " ",TEXT(Table1[[#This Row],[Current Upsell $]],"$#,#"))</f>
        <v>Premium   $</v>
      </c>
      <c r="T1829">
        <f>COUNTIF(Table1[Sales Month],Table1[[#This Row],[Sales Month]])</f>
        <v>249</v>
      </c>
    </row>
    <row r="1830" spans="1:20" x14ac:dyDescent="0.2">
      <c r="A1830">
        <v>100207</v>
      </c>
      <c r="B1830" t="s">
        <v>0</v>
      </c>
      <c r="D1830" s="1"/>
      <c r="E1830" s="1"/>
      <c r="F1830">
        <v>12</v>
      </c>
      <c r="G1830">
        <v>14</v>
      </c>
      <c r="H1830" s="1">
        <v>44228</v>
      </c>
      <c r="I1830" s="1">
        <v>44378</v>
      </c>
      <c r="J1830">
        <v>5</v>
      </c>
      <c r="K1830">
        <v>0</v>
      </c>
      <c r="L1830" s="1">
        <v>44348</v>
      </c>
      <c r="M1830">
        <v>120</v>
      </c>
      <c r="N1830" s="8" cm="1">
        <f t="array" ref="N1830">_xlfn.SWITCH(Table1[[#This Row],[Subscription Type]],"Basic",10,"Premium",10,"Business",25,"Enterprise",27)</f>
        <v>10</v>
      </c>
      <c r="O1830" s="9">
        <f>IF(Table1[[#This Row],[Number of Users]]-Table1[[#This Row],[Licenses Bought]]&lt;0, 0, Table1[[#This Row],[Number of Users]]-Table1[[#This Row],[Licenses Bought]])</f>
        <v>2</v>
      </c>
      <c r="P1830" s="8">
        <f>Table1[[#This Row],[Upsell $ Per Non-Paying User]] * Table1[[#This Row],[Non-Paying Users]]</f>
        <v>20</v>
      </c>
      <c r="Q1830">
        <f>IF(Table1[[#This Row],[Sales Month]]=MAX(Table1[Sales Month]),Table1[[#This Row],[Upsell $ Per Non-Paying User]]*Table1[[#This Row],[Non-Paying Users]],0)</f>
        <v>20</v>
      </c>
      <c r="R1830" t="str" cm="1">
        <f t="array" ref="R1830">_xlfn.IFS(Table1[[#This Row],[Current Upsell $]]=0," ",Table1[[#This Row],[Current Upsell $]]&gt;=400,"High",Table1[[#This Row],[Current Upsell $]]&gt;=100,"Medium",Table1[[#This Row],[Current Upsell $]]&lt;100,"Low")</f>
        <v>Low</v>
      </c>
      <c r="S1830" t="str">
        <f>_xlfn.CONCAT(Table1[[#This Row],[Subscription Type]]," ",Table1[[#This Row],[Upsell Priorities ]], " ",TEXT(Table1[[#This Row],[Current Upsell $]],"$#,#"))</f>
        <v>Premium Low $20</v>
      </c>
      <c r="T1830">
        <f>COUNTIF(Table1[Sales Month],Table1[[#This Row],[Sales Month]])</f>
        <v>307</v>
      </c>
    </row>
    <row r="1831" spans="1:20" x14ac:dyDescent="0.2">
      <c r="A1831">
        <v>100208</v>
      </c>
      <c r="B1831" t="s">
        <v>3</v>
      </c>
      <c r="F1831">
        <v>0</v>
      </c>
      <c r="G1831">
        <v>12</v>
      </c>
      <c r="H1831" s="1">
        <v>44228</v>
      </c>
      <c r="I1831" s="1">
        <v>44348</v>
      </c>
      <c r="J1831">
        <v>4</v>
      </c>
      <c r="K1831">
        <v>0</v>
      </c>
      <c r="L1831" s="1">
        <v>44228</v>
      </c>
      <c r="M1831">
        <v>0</v>
      </c>
      <c r="N1831" s="8" cm="1">
        <f t="array" ref="N1831">_xlfn.SWITCH(Table1[[#This Row],[Subscription Type]],"Basic",10,"Premium",10,"Business",25,"Enterprise",27)</f>
        <v>10</v>
      </c>
      <c r="O1831" s="9">
        <f>IF(Table1[[#This Row],[Number of Users]]-Table1[[#This Row],[Licenses Bought]]&lt;0, 0, Table1[[#This Row],[Number of Users]]-Table1[[#This Row],[Licenses Bought]])</f>
        <v>12</v>
      </c>
      <c r="P1831" s="8">
        <f>Table1[[#This Row],[Upsell $ Per Non-Paying User]] * Table1[[#This Row],[Non-Paying Users]]</f>
        <v>120</v>
      </c>
      <c r="Q1831">
        <f>IF(Table1[[#This Row],[Sales Month]]=MAX(Table1[Sales Month]),Table1[[#This Row],[Upsell $ Per Non-Paying User]]*Table1[[#This Row],[Non-Paying Users]],0)</f>
        <v>0</v>
      </c>
      <c r="R1831" t="str" cm="1">
        <f t="array" ref="R1831">_xlfn.IFS(Table1[[#This Row],[Current Upsell $]]=0," ",Table1[[#This Row],[Current Upsell $]]&gt;=400,"High",Table1[[#This Row],[Current Upsell $]]&gt;=100,"Medium",Table1[[#This Row],[Current Upsell $]]&lt;100,"Low")</f>
        <v xml:space="preserve"> </v>
      </c>
      <c r="S1831" t="str">
        <f>_xlfn.CONCAT(Table1[[#This Row],[Subscription Type]]," ",Table1[[#This Row],[Upsell Priorities ]], " ",TEXT(Table1[[#This Row],[Current Upsell $]],"$#,#"))</f>
        <v>Basic   $</v>
      </c>
      <c r="T1831">
        <f>COUNTIF(Table1[Sales Month],Table1[[#This Row],[Sales Month]])</f>
        <v>175</v>
      </c>
    </row>
    <row r="1832" spans="1:20" x14ac:dyDescent="0.2">
      <c r="A1832">
        <v>100208</v>
      </c>
      <c r="B1832" t="s">
        <v>1</v>
      </c>
      <c r="F1832">
        <v>3</v>
      </c>
      <c r="G1832">
        <v>14</v>
      </c>
      <c r="H1832" s="1">
        <v>44228</v>
      </c>
      <c r="I1832" s="1">
        <v>44348</v>
      </c>
      <c r="J1832">
        <v>4</v>
      </c>
      <c r="K1832">
        <v>0</v>
      </c>
      <c r="L1832" s="1">
        <v>44256</v>
      </c>
      <c r="M1832">
        <v>75</v>
      </c>
      <c r="N1832" s="8" cm="1">
        <f t="array" ref="N1832">_xlfn.SWITCH(Table1[[#This Row],[Subscription Type]],"Basic",10,"Premium",10,"Business",25,"Enterprise",27)</f>
        <v>25</v>
      </c>
      <c r="O1832" s="9">
        <f>IF(Table1[[#This Row],[Number of Users]]-Table1[[#This Row],[Licenses Bought]]&lt;0, 0, Table1[[#This Row],[Number of Users]]-Table1[[#This Row],[Licenses Bought]])</f>
        <v>11</v>
      </c>
      <c r="P1832" s="8">
        <f>Table1[[#This Row],[Upsell $ Per Non-Paying User]] * Table1[[#This Row],[Non-Paying Users]]</f>
        <v>275</v>
      </c>
      <c r="Q1832">
        <f>IF(Table1[[#This Row],[Sales Month]]=MAX(Table1[Sales Month]),Table1[[#This Row],[Upsell $ Per Non-Paying User]]*Table1[[#This Row],[Non-Paying Users]],0)</f>
        <v>0</v>
      </c>
      <c r="R1832" t="str" cm="1">
        <f t="array" ref="R1832">_xlfn.IFS(Table1[[#This Row],[Current Upsell $]]=0," ",Table1[[#This Row],[Current Upsell $]]&gt;=400,"High",Table1[[#This Row],[Current Upsell $]]&gt;=100,"Medium",Table1[[#This Row],[Current Upsell $]]&lt;100,"Low")</f>
        <v xml:space="preserve"> </v>
      </c>
      <c r="S1832" t="str">
        <f>_xlfn.CONCAT(Table1[[#This Row],[Subscription Type]]," ",Table1[[#This Row],[Upsell Priorities ]], " ",TEXT(Table1[[#This Row],[Current Upsell $]],"$#,#"))</f>
        <v>Business   $</v>
      </c>
      <c r="T1832">
        <f>COUNTIF(Table1[Sales Month],Table1[[#This Row],[Sales Month]])</f>
        <v>194</v>
      </c>
    </row>
    <row r="1833" spans="1:20" x14ac:dyDescent="0.2">
      <c r="A1833">
        <v>100208</v>
      </c>
      <c r="B1833" t="s">
        <v>1</v>
      </c>
      <c r="F1833">
        <v>6</v>
      </c>
      <c r="G1833">
        <v>14</v>
      </c>
      <c r="H1833" s="1">
        <v>44228</v>
      </c>
      <c r="I1833" s="1">
        <v>44348</v>
      </c>
      <c r="J1833">
        <v>4</v>
      </c>
      <c r="K1833">
        <v>0</v>
      </c>
      <c r="L1833" s="1">
        <v>44287</v>
      </c>
      <c r="M1833">
        <v>150</v>
      </c>
      <c r="N1833" s="8" cm="1">
        <f t="array" ref="N1833">_xlfn.SWITCH(Table1[[#This Row],[Subscription Type]],"Basic",10,"Premium",10,"Business",25,"Enterprise",27)</f>
        <v>25</v>
      </c>
      <c r="O1833" s="9">
        <f>IF(Table1[[#This Row],[Number of Users]]-Table1[[#This Row],[Licenses Bought]]&lt;0, 0, Table1[[#This Row],[Number of Users]]-Table1[[#This Row],[Licenses Bought]])</f>
        <v>8</v>
      </c>
      <c r="P1833" s="8">
        <f>Table1[[#This Row],[Upsell $ Per Non-Paying User]] * Table1[[#This Row],[Non-Paying Users]]</f>
        <v>200</v>
      </c>
      <c r="Q1833">
        <f>IF(Table1[[#This Row],[Sales Month]]=MAX(Table1[Sales Month]),Table1[[#This Row],[Upsell $ Per Non-Paying User]]*Table1[[#This Row],[Non-Paying Users]],0)</f>
        <v>0</v>
      </c>
      <c r="R1833" t="str" cm="1">
        <f t="array" ref="R1833">_xlfn.IFS(Table1[[#This Row],[Current Upsell $]]=0," ",Table1[[#This Row],[Current Upsell $]]&gt;=400,"High",Table1[[#This Row],[Current Upsell $]]&gt;=100,"Medium",Table1[[#This Row],[Current Upsell $]]&lt;100,"Low")</f>
        <v xml:space="preserve"> </v>
      </c>
      <c r="S1833" t="str">
        <f>_xlfn.CONCAT(Table1[[#This Row],[Subscription Type]]," ",Table1[[#This Row],[Upsell Priorities ]], " ",TEXT(Table1[[#This Row],[Current Upsell $]],"$#,#"))</f>
        <v>Business   $</v>
      </c>
      <c r="T1833">
        <f>COUNTIF(Table1[Sales Month],Table1[[#This Row],[Sales Month]])</f>
        <v>208</v>
      </c>
    </row>
    <row r="1834" spans="1:20" x14ac:dyDescent="0.2">
      <c r="A1834">
        <v>100208</v>
      </c>
      <c r="B1834" t="s">
        <v>1</v>
      </c>
      <c r="F1834">
        <v>10</v>
      </c>
      <c r="G1834">
        <v>10</v>
      </c>
      <c r="H1834" s="1">
        <v>44228</v>
      </c>
      <c r="I1834" s="1">
        <v>44348</v>
      </c>
      <c r="J1834">
        <v>4</v>
      </c>
      <c r="K1834">
        <v>0</v>
      </c>
      <c r="L1834" s="1">
        <v>44317</v>
      </c>
      <c r="M1834">
        <v>250</v>
      </c>
      <c r="N1834" s="8" cm="1">
        <f t="array" ref="N1834">_xlfn.SWITCH(Table1[[#This Row],[Subscription Type]],"Basic",10,"Premium",10,"Business",25,"Enterprise",27)</f>
        <v>25</v>
      </c>
      <c r="O1834" s="9">
        <f>IF(Table1[[#This Row],[Number of Users]]-Table1[[#This Row],[Licenses Bought]]&lt;0, 0, Table1[[#This Row],[Number of Users]]-Table1[[#This Row],[Licenses Bought]])</f>
        <v>0</v>
      </c>
      <c r="P1834" s="8">
        <f>Table1[[#This Row],[Upsell $ Per Non-Paying User]] * Table1[[#This Row],[Non-Paying Users]]</f>
        <v>0</v>
      </c>
      <c r="Q1834">
        <f>IF(Table1[[#This Row],[Sales Month]]=MAX(Table1[Sales Month]),Table1[[#This Row],[Upsell $ Per Non-Paying User]]*Table1[[#This Row],[Non-Paying Users]],0)</f>
        <v>0</v>
      </c>
      <c r="R1834" t="str" cm="1">
        <f t="array" ref="R1834">_xlfn.IFS(Table1[[#This Row],[Current Upsell $]]=0," ",Table1[[#This Row],[Current Upsell $]]&gt;=400,"High",Table1[[#This Row],[Current Upsell $]]&gt;=100,"Medium",Table1[[#This Row],[Current Upsell $]]&lt;100,"Low")</f>
        <v xml:space="preserve"> </v>
      </c>
      <c r="S1834" t="str">
        <f>_xlfn.CONCAT(Table1[[#This Row],[Subscription Type]]," ",Table1[[#This Row],[Upsell Priorities ]], " ",TEXT(Table1[[#This Row],[Current Upsell $]],"$#,#"))</f>
        <v>Business   $</v>
      </c>
      <c r="T1834">
        <f>COUNTIF(Table1[Sales Month],Table1[[#This Row],[Sales Month]])</f>
        <v>249</v>
      </c>
    </row>
    <row r="1835" spans="1:20" x14ac:dyDescent="0.2">
      <c r="A1835">
        <v>100208</v>
      </c>
      <c r="B1835" t="s">
        <v>1</v>
      </c>
      <c r="F1835">
        <v>10</v>
      </c>
      <c r="G1835">
        <v>12</v>
      </c>
      <c r="H1835" s="1">
        <v>44228</v>
      </c>
      <c r="I1835" s="1">
        <v>44348</v>
      </c>
      <c r="J1835">
        <v>4</v>
      </c>
      <c r="K1835">
        <v>0</v>
      </c>
      <c r="L1835" s="1">
        <v>44348</v>
      </c>
      <c r="M1835">
        <v>250</v>
      </c>
      <c r="N1835" s="8" cm="1">
        <f t="array" ref="N1835">_xlfn.SWITCH(Table1[[#This Row],[Subscription Type]],"Basic",10,"Premium",10,"Business",25,"Enterprise",27)</f>
        <v>25</v>
      </c>
      <c r="O1835" s="9">
        <f>IF(Table1[[#This Row],[Number of Users]]-Table1[[#This Row],[Licenses Bought]]&lt;0, 0, Table1[[#This Row],[Number of Users]]-Table1[[#This Row],[Licenses Bought]])</f>
        <v>2</v>
      </c>
      <c r="P1835" s="8">
        <f>Table1[[#This Row],[Upsell $ Per Non-Paying User]] * Table1[[#This Row],[Non-Paying Users]]</f>
        <v>50</v>
      </c>
      <c r="Q1835">
        <f>IF(Table1[[#This Row],[Sales Month]]=MAX(Table1[Sales Month]),Table1[[#This Row],[Upsell $ Per Non-Paying User]]*Table1[[#This Row],[Non-Paying Users]],0)</f>
        <v>50</v>
      </c>
      <c r="R1835" t="str" cm="1">
        <f t="array" ref="R1835">_xlfn.IFS(Table1[[#This Row],[Current Upsell $]]=0," ",Table1[[#This Row],[Current Upsell $]]&gt;=400,"High",Table1[[#This Row],[Current Upsell $]]&gt;=100,"Medium",Table1[[#This Row],[Current Upsell $]]&lt;100,"Low")</f>
        <v>Low</v>
      </c>
      <c r="S1835" t="str">
        <f>_xlfn.CONCAT(Table1[[#This Row],[Subscription Type]]," ",Table1[[#This Row],[Upsell Priorities ]], " ",TEXT(Table1[[#This Row],[Current Upsell $]],"$#,#"))</f>
        <v>Business Low $50</v>
      </c>
      <c r="T1835">
        <f>COUNTIF(Table1[Sales Month],Table1[[#This Row],[Sales Month]])</f>
        <v>307</v>
      </c>
    </row>
    <row r="1836" spans="1:20" x14ac:dyDescent="0.2">
      <c r="A1836">
        <v>100209</v>
      </c>
      <c r="B1836" t="s">
        <v>3</v>
      </c>
      <c r="F1836">
        <v>0</v>
      </c>
      <c r="G1836">
        <v>13</v>
      </c>
      <c r="H1836" s="1">
        <v>44228</v>
      </c>
      <c r="I1836" s="1">
        <v>44378</v>
      </c>
      <c r="J1836">
        <v>5</v>
      </c>
      <c r="K1836">
        <v>0</v>
      </c>
      <c r="L1836" s="1">
        <v>44228</v>
      </c>
      <c r="M1836">
        <v>0</v>
      </c>
      <c r="N1836" s="8" cm="1">
        <f t="array" ref="N1836">_xlfn.SWITCH(Table1[[#This Row],[Subscription Type]],"Basic",10,"Premium",10,"Business",25,"Enterprise",27)</f>
        <v>10</v>
      </c>
      <c r="O1836" s="9">
        <f>IF(Table1[[#This Row],[Number of Users]]-Table1[[#This Row],[Licenses Bought]]&lt;0, 0, Table1[[#This Row],[Number of Users]]-Table1[[#This Row],[Licenses Bought]])</f>
        <v>13</v>
      </c>
      <c r="P1836" s="8">
        <f>Table1[[#This Row],[Upsell $ Per Non-Paying User]] * Table1[[#This Row],[Non-Paying Users]]</f>
        <v>130</v>
      </c>
      <c r="Q1836">
        <f>IF(Table1[[#This Row],[Sales Month]]=MAX(Table1[Sales Month]),Table1[[#This Row],[Upsell $ Per Non-Paying User]]*Table1[[#This Row],[Non-Paying Users]],0)</f>
        <v>0</v>
      </c>
      <c r="R1836" t="str" cm="1">
        <f t="array" ref="R1836">_xlfn.IFS(Table1[[#This Row],[Current Upsell $]]=0," ",Table1[[#This Row],[Current Upsell $]]&gt;=400,"High",Table1[[#This Row],[Current Upsell $]]&gt;=100,"Medium",Table1[[#This Row],[Current Upsell $]]&lt;100,"Low")</f>
        <v xml:space="preserve"> </v>
      </c>
      <c r="S1836" t="str">
        <f>_xlfn.CONCAT(Table1[[#This Row],[Subscription Type]]," ",Table1[[#This Row],[Upsell Priorities ]], " ",TEXT(Table1[[#This Row],[Current Upsell $]],"$#,#"))</f>
        <v>Basic   $</v>
      </c>
      <c r="T1836">
        <f>COUNTIF(Table1[Sales Month],Table1[[#This Row],[Sales Month]])</f>
        <v>175</v>
      </c>
    </row>
    <row r="1837" spans="1:20" x14ac:dyDescent="0.2">
      <c r="A1837">
        <v>100209</v>
      </c>
      <c r="B1837" t="s">
        <v>3</v>
      </c>
      <c r="F1837">
        <v>0</v>
      </c>
      <c r="G1837">
        <v>13</v>
      </c>
      <c r="H1837" s="1">
        <v>44228</v>
      </c>
      <c r="I1837" s="1">
        <v>44378</v>
      </c>
      <c r="J1837">
        <v>5</v>
      </c>
      <c r="K1837">
        <v>0</v>
      </c>
      <c r="L1837" s="1">
        <v>44256</v>
      </c>
      <c r="M1837">
        <v>0</v>
      </c>
      <c r="N1837" s="8" cm="1">
        <f t="array" ref="N1837">_xlfn.SWITCH(Table1[[#This Row],[Subscription Type]],"Basic",10,"Premium",10,"Business",25,"Enterprise",27)</f>
        <v>10</v>
      </c>
      <c r="O1837" s="9">
        <f>IF(Table1[[#This Row],[Number of Users]]-Table1[[#This Row],[Licenses Bought]]&lt;0, 0, Table1[[#This Row],[Number of Users]]-Table1[[#This Row],[Licenses Bought]])</f>
        <v>13</v>
      </c>
      <c r="P1837" s="8">
        <f>Table1[[#This Row],[Upsell $ Per Non-Paying User]] * Table1[[#This Row],[Non-Paying Users]]</f>
        <v>130</v>
      </c>
      <c r="Q1837">
        <f>IF(Table1[[#This Row],[Sales Month]]=MAX(Table1[Sales Month]),Table1[[#This Row],[Upsell $ Per Non-Paying User]]*Table1[[#This Row],[Non-Paying Users]],0)</f>
        <v>0</v>
      </c>
      <c r="R1837" t="str" cm="1">
        <f t="array" ref="R1837">_xlfn.IFS(Table1[[#This Row],[Current Upsell $]]=0," ",Table1[[#This Row],[Current Upsell $]]&gt;=400,"High",Table1[[#This Row],[Current Upsell $]]&gt;=100,"Medium",Table1[[#This Row],[Current Upsell $]]&lt;100,"Low")</f>
        <v xml:space="preserve"> </v>
      </c>
      <c r="S1837" t="str">
        <f>_xlfn.CONCAT(Table1[[#This Row],[Subscription Type]]," ",Table1[[#This Row],[Upsell Priorities ]], " ",TEXT(Table1[[#This Row],[Current Upsell $]],"$#,#"))</f>
        <v>Basic   $</v>
      </c>
      <c r="T1837">
        <f>COUNTIF(Table1[Sales Month],Table1[[#This Row],[Sales Month]])</f>
        <v>194</v>
      </c>
    </row>
    <row r="1838" spans="1:20" x14ac:dyDescent="0.2">
      <c r="A1838">
        <v>100209</v>
      </c>
      <c r="B1838" t="s">
        <v>3</v>
      </c>
      <c r="F1838">
        <v>0</v>
      </c>
      <c r="G1838">
        <v>12</v>
      </c>
      <c r="H1838" s="1">
        <v>44228</v>
      </c>
      <c r="I1838" s="1">
        <v>44378</v>
      </c>
      <c r="J1838">
        <v>5</v>
      </c>
      <c r="K1838">
        <v>0</v>
      </c>
      <c r="L1838" s="1">
        <v>44287</v>
      </c>
      <c r="M1838">
        <v>0</v>
      </c>
      <c r="N1838" s="8" cm="1">
        <f t="array" ref="N1838">_xlfn.SWITCH(Table1[[#This Row],[Subscription Type]],"Basic",10,"Premium",10,"Business",25,"Enterprise",27)</f>
        <v>10</v>
      </c>
      <c r="O1838" s="9">
        <f>IF(Table1[[#This Row],[Number of Users]]-Table1[[#This Row],[Licenses Bought]]&lt;0, 0, Table1[[#This Row],[Number of Users]]-Table1[[#This Row],[Licenses Bought]])</f>
        <v>12</v>
      </c>
      <c r="P1838" s="8">
        <f>Table1[[#This Row],[Upsell $ Per Non-Paying User]] * Table1[[#This Row],[Non-Paying Users]]</f>
        <v>120</v>
      </c>
      <c r="Q1838">
        <f>IF(Table1[[#This Row],[Sales Month]]=MAX(Table1[Sales Month]),Table1[[#This Row],[Upsell $ Per Non-Paying User]]*Table1[[#This Row],[Non-Paying Users]],0)</f>
        <v>0</v>
      </c>
      <c r="R1838" t="str" cm="1">
        <f t="array" ref="R1838">_xlfn.IFS(Table1[[#This Row],[Current Upsell $]]=0," ",Table1[[#This Row],[Current Upsell $]]&gt;=400,"High",Table1[[#This Row],[Current Upsell $]]&gt;=100,"Medium",Table1[[#This Row],[Current Upsell $]]&lt;100,"Low")</f>
        <v xml:space="preserve"> </v>
      </c>
      <c r="S1838" t="str">
        <f>_xlfn.CONCAT(Table1[[#This Row],[Subscription Type]]," ",Table1[[#This Row],[Upsell Priorities ]], " ",TEXT(Table1[[#This Row],[Current Upsell $]],"$#,#"))</f>
        <v>Basic   $</v>
      </c>
      <c r="T1838">
        <f>COUNTIF(Table1[Sales Month],Table1[[#This Row],[Sales Month]])</f>
        <v>208</v>
      </c>
    </row>
    <row r="1839" spans="1:20" x14ac:dyDescent="0.2">
      <c r="A1839">
        <v>100209</v>
      </c>
      <c r="B1839" t="s">
        <v>3</v>
      </c>
      <c r="F1839">
        <v>0</v>
      </c>
      <c r="G1839">
        <v>12</v>
      </c>
      <c r="H1839" s="1">
        <v>44228</v>
      </c>
      <c r="I1839" s="1">
        <v>44378</v>
      </c>
      <c r="J1839">
        <v>5</v>
      </c>
      <c r="K1839">
        <v>0</v>
      </c>
      <c r="L1839" s="1">
        <v>44317</v>
      </c>
      <c r="M1839">
        <v>0</v>
      </c>
      <c r="N1839" s="8" cm="1">
        <f t="array" ref="N1839">_xlfn.SWITCH(Table1[[#This Row],[Subscription Type]],"Basic",10,"Premium",10,"Business",25,"Enterprise",27)</f>
        <v>10</v>
      </c>
      <c r="O1839" s="9">
        <f>IF(Table1[[#This Row],[Number of Users]]-Table1[[#This Row],[Licenses Bought]]&lt;0, 0, Table1[[#This Row],[Number of Users]]-Table1[[#This Row],[Licenses Bought]])</f>
        <v>12</v>
      </c>
      <c r="P1839" s="8">
        <f>Table1[[#This Row],[Upsell $ Per Non-Paying User]] * Table1[[#This Row],[Non-Paying Users]]</f>
        <v>120</v>
      </c>
      <c r="Q1839">
        <f>IF(Table1[[#This Row],[Sales Month]]=MAX(Table1[Sales Month]),Table1[[#This Row],[Upsell $ Per Non-Paying User]]*Table1[[#This Row],[Non-Paying Users]],0)</f>
        <v>0</v>
      </c>
      <c r="R1839" t="str" cm="1">
        <f t="array" ref="R1839">_xlfn.IFS(Table1[[#This Row],[Current Upsell $]]=0," ",Table1[[#This Row],[Current Upsell $]]&gt;=400,"High",Table1[[#This Row],[Current Upsell $]]&gt;=100,"Medium",Table1[[#This Row],[Current Upsell $]]&lt;100,"Low")</f>
        <v xml:space="preserve"> </v>
      </c>
      <c r="S1839" t="str">
        <f>_xlfn.CONCAT(Table1[[#This Row],[Subscription Type]]," ",Table1[[#This Row],[Upsell Priorities ]], " ",TEXT(Table1[[#This Row],[Current Upsell $]],"$#,#"))</f>
        <v>Basic   $</v>
      </c>
      <c r="T1839">
        <f>COUNTIF(Table1[Sales Month],Table1[[#This Row],[Sales Month]])</f>
        <v>249</v>
      </c>
    </row>
    <row r="1840" spans="1:20" x14ac:dyDescent="0.2">
      <c r="A1840">
        <v>100209</v>
      </c>
      <c r="B1840" t="s">
        <v>3</v>
      </c>
      <c r="F1840">
        <v>0</v>
      </c>
      <c r="G1840">
        <v>11</v>
      </c>
      <c r="H1840" s="1">
        <v>44228</v>
      </c>
      <c r="I1840" s="1">
        <v>44378</v>
      </c>
      <c r="J1840">
        <v>5</v>
      </c>
      <c r="K1840">
        <v>0</v>
      </c>
      <c r="L1840" s="1">
        <v>44348</v>
      </c>
      <c r="M1840">
        <v>0</v>
      </c>
      <c r="N1840" s="8" cm="1">
        <f t="array" ref="N1840">_xlfn.SWITCH(Table1[[#This Row],[Subscription Type]],"Basic",10,"Premium",10,"Business",25,"Enterprise",27)</f>
        <v>10</v>
      </c>
      <c r="O1840" s="9">
        <f>IF(Table1[[#This Row],[Number of Users]]-Table1[[#This Row],[Licenses Bought]]&lt;0, 0, Table1[[#This Row],[Number of Users]]-Table1[[#This Row],[Licenses Bought]])</f>
        <v>11</v>
      </c>
      <c r="P1840" s="8">
        <f>Table1[[#This Row],[Upsell $ Per Non-Paying User]] * Table1[[#This Row],[Non-Paying Users]]</f>
        <v>110</v>
      </c>
      <c r="Q1840">
        <f>IF(Table1[[#This Row],[Sales Month]]=MAX(Table1[Sales Month]),Table1[[#This Row],[Upsell $ Per Non-Paying User]]*Table1[[#This Row],[Non-Paying Users]],0)</f>
        <v>110</v>
      </c>
      <c r="R1840" t="str" cm="1">
        <f t="array" ref="R1840">_xlfn.IFS(Table1[[#This Row],[Current Upsell $]]=0," ",Table1[[#This Row],[Current Upsell $]]&gt;=400,"High",Table1[[#This Row],[Current Upsell $]]&gt;=100,"Medium",Table1[[#This Row],[Current Upsell $]]&lt;100,"Low")</f>
        <v>Medium</v>
      </c>
      <c r="S1840" t="str">
        <f>_xlfn.CONCAT(Table1[[#This Row],[Subscription Type]]," ",Table1[[#This Row],[Upsell Priorities ]], " ",TEXT(Table1[[#This Row],[Current Upsell $]],"$#,#"))</f>
        <v>Basic Medium $110</v>
      </c>
      <c r="T1840">
        <f>COUNTIF(Table1[Sales Month],Table1[[#This Row],[Sales Month]])</f>
        <v>307</v>
      </c>
    </row>
    <row r="1841" spans="1:20" x14ac:dyDescent="0.2">
      <c r="A1841">
        <v>100210</v>
      </c>
      <c r="B1841" t="s">
        <v>3</v>
      </c>
      <c r="F1841">
        <v>0</v>
      </c>
      <c r="G1841">
        <v>6</v>
      </c>
      <c r="H1841" s="1">
        <v>44228</v>
      </c>
      <c r="I1841" s="1">
        <v>44348</v>
      </c>
      <c r="J1841">
        <v>4</v>
      </c>
      <c r="K1841">
        <v>0</v>
      </c>
      <c r="L1841" s="1">
        <v>44228</v>
      </c>
      <c r="M1841">
        <v>0</v>
      </c>
      <c r="N1841" s="8" cm="1">
        <f t="array" ref="N1841">_xlfn.SWITCH(Table1[[#This Row],[Subscription Type]],"Basic",10,"Premium",10,"Business",25,"Enterprise",27)</f>
        <v>10</v>
      </c>
      <c r="O1841" s="9">
        <f>IF(Table1[[#This Row],[Number of Users]]-Table1[[#This Row],[Licenses Bought]]&lt;0, 0, Table1[[#This Row],[Number of Users]]-Table1[[#This Row],[Licenses Bought]])</f>
        <v>6</v>
      </c>
      <c r="P1841" s="8">
        <f>Table1[[#This Row],[Upsell $ Per Non-Paying User]] * Table1[[#This Row],[Non-Paying Users]]</f>
        <v>60</v>
      </c>
      <c r="Q1841">
        <f>IF(Table1[[#This Row],[Sales Month]]=MAX(Table1[Sales Month]),Table1[[#This Row],[Upsell $ Per Non-Paying User]]*Table1[[#This Row],[Non-Paying Users]],0)</f>
        <v>0</v>
      </c>
      <c r="R1841" t="str" cm="1">
        <f t="array" ref="R1841">_xlfn.IFS(Table1[[#This Row],[Current Upsell $]]=0," ",Table1[[#This Row],[Current Upsell $]]&gt;=400,"High",Table1[[#This Row],[Current Upsell $]]&gt;=100,"Medium",Table1[[#This Row],[Current Upsell $]]&lt;100,"Low")</f>
        <v xml:space="preserve"> </v>
      </c>
      <c r="S1841" t="str">
        <f>_xlfn.CONCAT(Table1[[#This Row],[Subscription Type]]," ",Table1[[#This Row],[Upsell Priorities ]], " ",TEXT(Table1[[#This Row],[Current Upsell $]],"$#,#"))</f>
        <v>Basic   $</v>
      </c>
      <c r="T1841">
        <f>COUNTIF(Table1[Sales Month],Table1[[#This Row],[Sales Month]])</f>
        <v>175</v>
      </c>
    </row>
    <row r="1842" spans="1:20" x14ac:dyDescent="0.2">
      <c r="A1842">
        <v>100210</v>
      </c>
      <c r="B1842" t="s">
        <v>0</v>
      </c>
      <c r="F1842">
        <v>2</v>
      </c>
      <c r="G1842">
        <v>6</v>
      </c>
      <c r="H1842" s="1">
        <v>44228</v>
      </c>
      <c r="I1842" s="1">
        <v>44348</v>
      </c>
      <c r="J1842">
        <v>4</v>
      </c>
      <c r="K1842">
        <v>0</v>
      </c>
      <c r="L1842" s="1">
        <v>44256</v>
      </c>
      <c r="M1842">
        <v>20</v>
      </c>
      <c r="N1842" s="8" cm="1">
        <f t="array" ref="N1842">_xlfn.SWITCH(Table1[[#This Row],[Subscription Type]],"Basic",10,"Premium",10,"Business",25,"Enterprise",27)</f>
        <v>10</v>
      </c>
      <c r="O1842" s="9">
        <f>IF(Table1[[#This Row],[Number of Users]]-Table1[[#This Row],[Licenses Bought]]&lt;0, 0, Table1[[#This Row],[Number of Users]]-Table1[[#This Row],[Licenses Bought]])</f>
        <v>4</v>
      </c>
      <c r="P1842" s="8">
        <f>Table1[[#This Row],[Upsell $ Per Non-Paying User]] * Table1[[#This Row],[Non-Paying Users]]</f>
        <v>40</v>
      </c>
      <c r="Q1842">
        <f>IF(Table1[[#This Row],[Sales Month]]=MAX(Table1[Sales Month]),Table1[[#This Row],[Upsell $ Per Non-Paying User]]*Table1[[#This Row],[Non-Paying Users]],0)</f>
        <v>0</v>
      </c>
      <c r="R1842" t="str" cm="1">
        <f t="array" ref="R1842">_xlfn.IFS(Table1[[#This Row],[Current Upsell $]]=0," ",Table1[[#This Row],[Current Upsell $]]&gt;=400,"High",Table1[[#This Row],[Current Upsell $]]&gt;=100,"Medium",Table1[[#This Row],[Current Upsell $]]&lt;100,"Low")</f>
        <v xml:space="preserve"> </v>
      </c>
      <c r="S1842" t="str">
        <f>_xlfn.CONCAT(Table1[[#This Row],[Subscription Type]]," ",Table1[[#This Row],[Upsell Priorities ]], " ",TEXT(Table1[[#This Row],[Current Upsell $]],"$#,#"))</f>
        <v>Premium   $</v>
      </c>
      <c r="T1842">
        <f>COUNTIF(Table1[Sales Month],Table1[[#This Row],[Sales Month]])</f>
        <v>194</v>
      </c>
    </row>
    <row r="1843" spans="1:20" x14ac:dyDescent="0.2">
      <c r="A1843">
        <v>100210</v>
      </c>
      <c r="B1843" t="s">
        <v>0</v>
      </c>
      <c r="F1843">
        <v>3</v>
      </c>
      <c r="G1843">
        <v>6</v>
      </c>
      <c r="H1843" s="1">
        <v>44228</v>
      </c>
      <c r="I1843" s="1">
        <v>44348</v>
      </c>
      <c r="J1843">
        <v>4</v>
      </c>
      <c r="K1843">
        <v>0</v>
      </c>
      <c r="L1843" s="1">
        <v>44287</v>
      </c>
      <c r="M1843">
        <v>30</v>
      </c>
      <c r="N1843" s="8" cm="1">
        <f t="array" ref="N1843">_xlfn.SWITCH(Table1[[#This Row],[Subscription Type]],"Basic",10,"Premium",10,"Business",25,"Enterprise",27)</f>
        <v>10</v>
      </c>
      <c r="O1843" s="9">
        <f>IF(Table1[[#This Row],[Number of Users]]-Table1[[#This Row],[Licenses Bought]]&lt;0, 0, Table1[[#This Row],[Number of Users]]-Table1[[#This Row],[Licenses Bought]])</f>
        <v>3</v>
      </c>
      <c r="P1843" s="8">
        <f>Table1[[#This Row],[Upsell $ Per Non-Paying User]] * Table1[[#This Row],[Non-Paying Users]]</f>
        <v>30</v>
      </c>
      <c r="Q1843">
        <f>IF(Table1[[#This Row],[Sales Month]]=MAX(Table1[Sales Month]),Table1[[#This Row],[Upsell $ Per Non-Paying User]]*Table1[[#This Row],[Non-Paying Users]],0)</f>
        <v>0</v>
      </c>
      <c r="R1843" t="str" cm="1">
        <f t="array" ref="R1843">_xlfn.IFS(Table1[[#This Row],[Current Upsell $]]=0," ",Table1[[#This Row],[Current Upsell $]]&gt;=400,"High",Table1[[#This Row],[Current Upsell $]]&gt;=100,"Medium",Table1[[#This Row],[Current Upsell $]]&lt;100,"Low")</f>
        <v xml:space="preserve"> </v>
      </c>
      <c r="S1843" t="str">
        <f>_xlfn.CONCAT(Table1[[#This Row],[Subscription Type]]," ",Table1[[#This Row],[Upsell Priorities ]], " ",TEXT(Table1[[#This Row],[Current Upsell $]],"$#,#"))</f>
        <v>Premium   $</v>
      </c>
      <c r="T1843">
        <f>COUNTIF(Table1[Sales Month],Table1[[#This Row],[Sales Month]])</f>
        <v>208</v>
      </c>
    </row>
    <row r="1844" spans="1:20" x14ac:dyDescent="0.2">
      <c r="A1844">
        <v>100210</v>
      </c>
      <c r="B1844" t="s">
        <v>0</v>
      </c>
      <c r="F1844">
        <v>5</v>
      </c>
      <c r="G1844">
        <v>6</v>
      </c>
      <c r="H1844" s="1">
        <v>44228</v>
      </c>
      <c r="I1844" s="1">
        <v>44348</v>
      </c>
      <c r="J1844">
        <v>4</v>
      </c>
      <c r="K1844">
        <v>0</v>
      </c>
      <c r="L1844" s="1">
        <v>44317</v>
      </c>
      <c r="M1844">
        <v>50</v>
      </c>
      <c r="N1844" s="8" cm="1">
        <f t="array" ref="N1844">_xlfn.SWITCH(Table1[[#This Row],[Subscription Type]],"Basic",10,"Premium",10,"Business",25,"Enterprise",27)</f>
        <v>10</v>
      </c>
      <c r="O1844" s="9">
        <f>IF(Table1[[#This Row],[Number of Users]]-Table1[[#This Row],[Licenses Bought]]&lt;0, 0, Table1[[#This Row],[Number of Users]]-Table1[[#This Row],[Licenses Bought]])</f>
        <v>1</v>
      </c>
      <c r="P1844" s="8">
        <f>Table1[[#This Row],[Upsell $ Per Non-Paying User]] * Table1[[#This Row],[Non-Paying Users]]</f>
        <v>10</v>
      </c>
      <c r="Q1844">
        <f>IF(Table1[[#This Row],[Sales Month]]=MAX(Table1[Sales Month]),Table1[[#This Row],[Upsell $ Per Non-Paying User]]*Table1[[#This Row],[Non-Paying Users]],0)</f>
        <v>0</v>
      </c>
      <c r="R1844" t="str" cm="1">
        <f t="array" ref="R1844">_xlfn.IFS(Table1[[#This Row],[Current Upsell $]]=0," ",Table1[[#This Row],[Current Upsell $]]&gt;=400,"High",Table1[[#This Row],[Current Upsell $]]&gt;=100,"Medium",Table1[[#This Row],[Current Upsell $]]&lt;100,"Low")</f>
        <v xml:space="preserve"> </v>
      </c>
      <c r="S1844" t="str">
        <f>_xlfn.CONCAT(Table1[[#This Row],[Subscription Type]]," ",Table1[[#This Row],[Upsell Priorities ]], " ",TEXT(Table1[[#This Row],[Current Upsell $]],"$#,#"))</f>
        <v>Premium   $</v>
      </c>
      <c r="T1844">
        <f>COUNTIF(Table1[Sales Month],Table1[[#This Row],[Sales Month]])</f>
        <v>249</v>
      </c>
    </row>
    <row r="1845" spans="1:20" x14ac:dyDescent="0.2">
      <c r="A1845">
        <v>100210</v>
      </c>
      <c r="B1845" t="s">
        <v>0</v>
      </c>
      <c r="F1845">
        <v>5</v>
      </c>
      <c r="G1845">
        <v>6</v>
      </c>
      <c r="H1845" s="1">
        <v>44228</v>
      </c>
      <c r="I1845" s="1">
        <v>44348</v>
      </c>
      <c r="J1845">
        <v>4</v>
      </c>
      <c r="K1845">
        <v>0</v>
      </c>
      <c r="L1845" s="1">
        <v>44348</v>
      </c>
      <c r="M1845">
        <v>50</v>
      </c>
      <c r="N1845" s="8" cm="1">
        <f t="array" ref="N1845">_xlfn.SWITCH(Table1[[#This Row],[Subscription Type]],"Basic",10,"Premium",10,"Business",25,"Enterprise",27)</f>
        <v>10</v>
      </c>
      <c r="O1845" s="9">
        <f>IF(Table1[[#This Row],[Number of Users]]-Table1[[#This Row],[Licenses Bought]]&lt;0, 0, Table1[[#This Row],[Number of Users]]-Table1[[#This Row],[Licenses Bought]])</f>
        <v>1</v>
      </c>
      <c r="P1845" s="8">
        <f>Table1[[#This Row],[Upsell $ Per Non-Paying User]] * Table1[[#This Row],[Non-Paying Users]]</f>
        <v>10</v>
      </c>
      <c r="Q1845">
        <f>IF(Table1[[#This Row],[Sales Month]]=MAX(Table1[Sales Month]),Table1[[#This Row],[Upsell $ Per Non-Paying User]]*Table1[[#This Row],[Non-Paying Users]],0)</f>
        <v>10</v>
      </c>
      <c r="R1845" t="str" cm="1">
        <f t="array" ref="R1845">_xlfn.IFS(Table1[[#This Row],[Current Upsell $]]=0," ",Table1[[#This Row],[Current Upsell $]]&gt;=400,"High",Table1[[#This Row],[Current Upsell $]]&gt;=100,"Medium",Table1[[#This Row],[Current Upsell $]]&lt;100,"Low")</f>
        <v>Low</v>
      </c>
      <c r="S1845" t="str">
        <f>_xlfn.CONCAT(Table1[[#This Row],[Subscription Type]]," ",Table1[[#This Row],[Upsell Priorities ]], " ",TEXT(Table1[[#This Row],[Current Upsell $]],"$#,#"))</f>
        <v>Premium Low $10</v>
      </c>
      <c r="T1845">
        <f>COUNTIF(Table1[Sales Month],Table1[[#This Row],[Sales Month]])</f>
        <v>307</v>
      </c>
    </row>
    <row r="1846" spans="1:20" x14ac:dyDescent="0.2">
      <c r="A1846">
        <v>100211</v>
      </c>
      <c r="B1846" t="s">
        <v>3</v>
      </c>
      <c r="F1846">
        <v>0</v>
      </c>
      <c r="G1846">
        <v>4</v>
      </c>
      <c r="H1846" s="1">
        <v>44228</v>
      </c>
      <c r="I1846" s="1">
        <v>44256</v>
      </c>
      <c r="J1846">
        <v>1</v>
      </c>
      <c r="K1846">
        <v>3</v>
      </c>
      <c r="L1846" s="1">
        <v>44228</v>
      </c>
      <c r="M1846">
        <v>0</v>
      </c>
      <c r="N1846" s="8" cm="1">
        <f t="array" ref="N1846">_xlfn.SWITCH(Table1[[#This Row],[Subscription Type]],"Basic",10,"Premium",10,"Business",25,"Enterprise",27)</f>
        <v>10</v>
      </c>
      <c r="O1846" s="9">
        <f>IF(Table1[[#This Row],[Number of Users]]-Table1[[#This Row],[Licenses Bought]]&lt;0, 0, Table1[[#This Row],[Number of Users]]-Table1[[#This Row],[Licenses Bought]])</f>
        <v>4</v>
      </c>
      <c r="P1846" s="8">
        <f>Table1[[#This Row],[Upsell $ Per Non-Paying User]] * Table1[[#This Row],[Non-Paying Users]]</f>
        <v>40</v>
      </c>
      <c r="Q1846">
        <f>IF(Table1[[#This Row],[Sales Month]]=MAX(Table1[Sales Month]),Table1[[#This Row],[Upsell $ Per Non-Paying User]]*Table1[[#This Row],[Non-Paying Users]],0)</f>
        <v>0</v>
      </c>
      <c r="R1846" t="str" cm="1">
        <f t="array" ref="R1846">_xlfn.IFS(Table1[[#This Row],[Current Upsell $]]=0," ",Table1[[#This Row],[Current Upsell $]]&gt;=400,"High",Table1[[#This Row],[Current Upsell $]]&gt;=100,"Medium",Table1[[#This Row],[Current Upsell $]]&lt;100,"Low")</f>
        <v xml:space="preserve"> </v>
      </c>
      <c r="S1846" t="str">
        <f>_xlfn.CONCAT(Table1[[#This Row],[Subscription Type]]," ",Table1[[#This Row],[Upsell Priorities ]], " ",TEXT(Table1[[#This Row],[Current Upsell $]],"$#,#"))</f>
        <v>Basic   $</v>
      </c>
      <c r="T1846">
        <f>COUNTIF(Table1[Sales Month],Table1[[#This Row],[Sales Month]])</f>
        <v>175</v>
      </c>
    </row>
    <row r="1847" spans="1:20" x14ac:dyDescent="0.2">
      <c r="A1847">
        <v>100211</v>
      </c>
      <c r="B1847" t="s">
        <v>3</v>
      </c>
      <c r="F1847">
        <v>0</v>
      </c>
      <c r="G1847">
        <v>6</v>
      </c>
      <c r="H1847" s="1">
        <v>44228</v>
      </c>
      <c r="I1847" s="1">
        <v>44256</v>
      </c>
      <c r="J1847">
        <v>1</v>
      </c>
      <c r="K1847">
        <v>3</v>
      </c>
      <c r="L1847" s="1">
        <v>44256</v>
      </c>
      <c r="M1847">
        <v>0</v>
      </c>
      <c r="N1847" s="8" cm="1">
        <f t="array" ref="N1847">_xlfn.SWITCH(Table1[[#This Row],[Subscription Type]],"Basic",10,"Premium",10,"Business",25,"Enterprise",27)</f>
        <v>10</v>
      </c>
      <c r="O1847" s="9">
        <f>IF(Table1[[#This Row],[Number of Users]]-Table1[[#This Row],[Licenses Bought]]&lt;0, 0, Table1[[#This Row],[Number of Users]]-Table1[[#This Row],[Licenses Bought]])</f>
        <v>6</v>
      </c>
      <c r="P1847" s="8">
        <f>Table1[[#This Row],[Upsell $ Per Non-Paying User]] * Table1[[#This Row],[Non-Paying Users]]</f>
        <v>60</v>
      </c>
      <c r="Q1847">
        <f>IF(Table1[[#This Row],[Sales Month]]=MAX(Table1[Sales Month]),Table1[[#This Row],[Upsell $ Per Non-Paying User]]*Table1[[#This Row],[Non-Paying Users]],0)</f>
        <v>0</v>
      </c>
      <c r="R1847" t="str" cm="1">
        <f t="array" ref="R1847">_xlfn.IFS(Table1[[#This Row],[Current Upsell $]]=0," ",Table1[[#This Row],[Current Upsell $]]&gt;=400,"High",Table1[[#This Row],[Current Upsell $]]&gt;=100,"Medium",Table1[[#This Row],[Current Upsell $]]&lt;100,"Low")</f>
        <v xml:space="preserve"> </v>
      </c>
      <c r="S1847" t="str">
        <f>_xlfn.CONCAT(Table1[[#This Row],[Subscription Type]]," ",Table1[[#This Row],[Upsell Priorities ]], " ",TEXT(Table1[[#This Row],[Current Upsell $]],"$#,#"))</f>
        <v>Basic   $</v>
      </c>
      <c r="T1847">
        <f>COUNTIF(Table1[Sales Month],Table1[[#This Row],[Sales Month]])</f>
        <v>194</v>
      </c>
    </row>
    <row r="1848" spans="1:20" x14ac:dyDescent="0.2">
      <c r="A1848">
        <v>100212</v>
      </c>
      <c r="B1848" t="s">
        <v>3</v>
      </c>
      <c r="F1848">
        <v>0</v>
      </c>
      <c r="G1848">
        <v>3</v>
      </c>
      <c r="H1848" s="1">
        <v>44228</v>
      </c>
      <c r="I1848" s="1">
        <v>44378</v>
      </c>
      <c r="J1848">
        <v>5</v>
      </c>
      <c r="K1848">
        <v>0</v>
      </c>
      <c r="L1848" s="1">
        <v>44228</v>
      </c>
      <c r="M1848">
        <v>0</v>
      </c>
      <c r="N1848" s="8" cm="1">
        <f t="array" ref="N1848">_xlfn.SWITCH(Table1[[#This Row],[Subscription Type]],"Basic",10,"Premium",10,"Business",25,"Enterprise",27)</f>
        <v>10</v>
      </c>
      <c r="O1848" s="9">
        <f>IF(Table1[[#This Row],[Number of Users]]-Table1[[#This Row],[Licenses Bought]]&lt;0, 0, Table1[[#This Row],[Number of Users]]-Table1[[#This Row],[Licenses Bought]])</f>
        <v>3</v>
      </c>
      <c r="P1848" s="8">
        <f>Table1[[#This Row],[Upsell $ Per Non-Paying User]] * Table1[[#This Row],[Non-Paying Users]]</f>
        <v>30</v>
      </c>
      <c r="Q1848">
        <f>IF(Table1[[#This Row],[Sales Month]]=MAX(Table1[Sales Month]),Table1[[#This Row],[Upsell $ Per Non-Paying User]]*Table1[[#This Row],[Non-Paying Users]],0)</f>
        <v>0</v>
      </c>
      <c r="R1848" t="str" cm="1">
        <f t="array" ref="R1848">_xlfn.IFS(Table1[[#This Row],[Current Upsell $]]=0," ",Table1[[#This Row],[Current Upsell $]]&gt;=400,"High",Table1[[#This Row],[Current Upsell $]]&gt;=100,"Medium",Table1[[#This Row],[Current Upsell $]]&lt;100,"Low")</f>
        <v xml:space="preserve"> </v>
      </c>
      <c r="S1848" t="str">
        <f>_xlfn.CONCAT(Table1[[#This Row],[Subscription Type]]," ",Table1[[#This Row],[Upsell Priorities ]], " ",TEXT(Table1[[#This Row],[Current Upsell $]],"$#,#"))</f>
        <v>Basic   $</v>
      </c>
      <c r="T1848">
        <f>COUNTIF(Table1[Sales Month],Table1[[#This Row],[Sales Month]])</f>
        <v>175</v>
      </c>
    </row>
    <row r="1849" spans="1:20" x14ac:dyDescent="0.2">
      <c r="A1849">
        <v>100212</v>
      </c>
      <c r="B1849" t="s">
        <v>3</v>
      </c>
      <c r="F1849">
        <v>0</v>
      </c>
      <c r="G1849">
        <v>3</v>
      </c>
      <c r="H1849" s="1">
        <v>44228</v>
      </c>
      <c r="I1849" s="1">
        <v>44378</v>
      </c>
      <c r="J1849">
        <v>5</v>
      </c>
      <c r="K1849">
        <v>0</v>
      </c>
      <c r="L1849" s="1">
        <v>44256</v>
      </c>
      <c r="M1849">
        <v>0</v>
      </c>
      <c r="N1849" s="8" cm="1">
        <f t="array" ref="N1849">_xlfn.SWITCH(Table1[[#This Row],[Subscription Type]],"Basic",10,"Premium",10,"Business",25,"Enterprise",27)</f>
        <v>10</v>
      </c>
      <c r="O1849" s="9">
        <f>IF(Table1[[#This Row],[Number of Users]]-Table1[[#This Row],[Licenses Bought]]&lt;0, 0, Table1[[#This Row],[Number of Users]]-Table1[[#This Row],[Licenses Bought]])</f>
        <v>3</v>
      </c>
      <c r="P1849" s="8">
        <f>Table1[[#This Row],[Upsell $ Per Non-Paying User]] * Table1[[#This Row],[Non-Paying Users]]</f>
        <v>30</v>
      </c>
      <c r="Q1849">
        <f>IF(Table1[[#This Row],[Sales Month]]=MAX(Table1[Sales Month]),Table1[[#This Row],[Upsell $ Per Non-Paying User]]*Table1[[#This Row],[Non-Paying Users]],0)</f>
        <v>0</v>
      </c>
      <c r="R1849" t="str" cm="1">
        <f t="array" ref="R1849">_xlfn.IFS(Table1[[#This Row],[Current Upsell $]]=0," ",Table1[[#This Row],[Current Upsell $]]&gt;=400,"High",Table1[[#This Row],[Current Upsell $]]&gt;=100,"Medium",Table1[[#This Row],[Current Upsell $]]&lt;100,"Low")</f>
        <v xml:space="preserve"> </v>
      </c>
      <c r="S1849" t="str">
        <f>_xlfn.CONCAT(Table1[[#This Row],[Subscription Type]]," ",Table1[[#This Row],[Upsell Priorities ]], " ",TEXT(Table1[[#This Row],[Current Upsell $]],"$#,#"))</f>
        <v>Basic   $</v>
      </c>
      <c r="T1849">
        <f>COUNTIF(Table1[Sales Month],Table1[[#This Row],[Sales Month]])</f>
        <v>194</v>
      </c>
    </row>
    <row r="1850" spans="1:20" x14ac:dyDescent="0.2">
      <c r="A1850">
        <v>100212</v>
      </c>
      <c r="B1850" t="s">
        <v>3</v>
      </c>
      <c r="F1850">
        <v>0</v>
      </c>
      <c r="G1850">
        <v>3</v>
      </c>
      <c r="H1850" s="1">
        <v>44228</v>
      </c>
      <c r="I1850" s="1">
        <v>44378</v>
      </c>
      <c r="J1850">
        <v>5</v>
      </c>
      <c r="K1850">
        <v>0</v>
      </c>
      <c r="L1850" s="1">
        <v>44287</v>
      </c>
      <c r="M1850">
        <v>0</v>
      </c>
      <c r="N1850" s="8" cm="1">
        <f t="array" ref="N1850">_xlfn.SWITCH(Table1[[#This Row],[Subscription Type]],"Basic",10,"Premium",10,"Business",25,"Enterprise",27)</f>
        <v>10</v>
      </c>
      <c r="O1850" s="9">
        <f>IF(Table1[[#This Row],[Number of Users]]-Table1[[#This Row],[Licenses Bought]]&lt;0, 0, Table1[[#This Row],[Number of Users]]-Table1[[#This Row],[Licenses Bought]])</f>
        <v>3</v>
      </c>
      <c r="P1850" s="8">
        <f>Table1[[#This Row],[Upsell $ Per Non-Paying User]] * Table1[[#This Row],[Non-Paying Users]]</f>
        <v>30</v>
      </c>
      <c r="Q1850">
        <f>IF(Table1[[#This Row],[Sales Month]]=MAX(Table1[Sales Month]),Table1[[#This Row],[Upsell $ Per Non-Paying User]]*Table1[[#This Row],[Non-Paying Users]],0)</f>
        <v>0</v>
      </c>
      <c r="R1850" t="str" cm="1">
        <f t="array" ref="R1850">_xlfn.IFS(Table1[[#This Row],[Current Upsell $]]=0," ",Table1[[#This Row],[Current Upsell $]]&gt;=400,"High",Table1[[#This Row],[Current Upsell $]]&gt;=100,"Medium",Table1[[#This Row],[Current Upsell $]]&lt;100,"Low")</f>
        <v xml:space="preserve"> </v>
      </c>
      <c r="S1850" t="str">
        <f>_xlfn.CONCAT(Table1[[#This Row],[Subscription Type]]," ",Table1[[#This Row],[Upsell Priorities ]], " ",TEXT(Table1[[#This Row],[Current Upsell $]],"$#,#"))</f>
        <v>Basic   $</v>
      </c>
      <c r="T1850">
        <f>COUNTIF(Table1[Sales Month],Table1[[#This Row],[Sales Month]])</f>
        <v>208</v>
      </c>
    </row>
    <row r="1851" spans="1:20" x14ac:dyDescent="0.2">
      <c r="A1851">
        <v>100212</v>
      </c>
      <c r="B1851" t="s">
        <v>3</v>
      </c>
      <c r="F1851">
        <v>0</v>
      </c>
      <c r="G1851">
        <v>3</v>
      </c>
      <c r="H1851" s="1">
        <v>44228</v>
      </c>
      <c r="I1851" s="1">
        <v>44378</v>
      </c>
      <c r="J1851">
        <v>5</v>
      </c>
      <c r="K1851">
        <v>0</v>
      </c>
      <c r="L1851" s="1">
        <v>44317</v>
      </c>
      <c r="M1851">
        <v>0</v>
      </c>
      <c r="N1851" s="8" cm="1">
        <f t="array" ref="N1851">_xlfn.SWITCH(Table1[[#This Row],[Subscription Type]],"Basic",10,"Premium",10,"Business",25,"Enterprise",27)</f>
        <v>10</v>
      </c>
      <c r="O1851" s="9">
        <f>IF(Table1[[#This Row],[Number of Users]]-Table1[[#This Row],[Licenses Bought]]&lt;0, 0, Table1[[#This Row],[Number of Users]]-Table1[[#This Row],[Licenses Bought]])</f>
        <v>3</v>
      </c>
      <c r="P1851" s="8">
        <f>Table1[[#This Row],[Upsell $ Per Non-Paying User]] * Table1[[#This Row],[Non-Paying Users]]</f>
        <v>30</v>
      </c>
      <c r="Q1851">
        <f>IF(Table1[[#This Row],[Sales Month]]=MAX(Table1[Sales Month]),Table1[[#This Row],[Upsell $ Per Non-Paying User]]*Table1[[#This Row],[Non-Paying Users]],0)</f>
        <v>0</v>
      </c>
      <c r="R1851" t="str" cm="1">
        <f t="array" ref="R1851">_xlfn.IFS(Table1[[#This Row],[Current Upsell $]]=0," ",Table1[[#This Row],[Current Upsell $]]&gt;=400,"High",Table1[[#This Row],[Current Upsell $]]&gt;=100,"Medium",Table1[[#This Row],[Current Upsell $]]&lt;100,"Low")</f>
        <v xml:space="preserve"> </v>
      </c>
      <c r="S1851" t="str">
        <f>_xlfn.CONCAT(Table1[[#This Row],[Subscription Type]]," ",Table1[[#This Row],[Upsell Priorities ]], " ",TEXT(Table1[[#This Row],[Current Upsell $]],"$#,#"))</f>
        <v>Basic   $</v>
      </c>
      <c r="T1851">
        <f>COUNTIF(Table1[Sales Month],Table1[[#This Row],[Sales Month]])</f>
        <v>249</v>
      </c>
    </row>
    <row r="1852" spans="1:20" x14ac:dyDescent="0.2">
      <c r="A1852">
        <v>100212</v>
      </c>
      <c r="B1852" t="s">
        <v>3</v>
      </c>
      <c r="F1852">
        <v>0</v>
      </c>
      <c r="G1852">
        <v>3</v>
      </c>
      <c r="H1852" s="1">
        <v>44228</v>
      </c>
      <c r="I1852" s="1">
        <v>44378</v>
      </c>
      <c r="J1852">
        <v>5</v>
      </c>
      <c r="K1852">
        <v>0</v>
      </c>
      <c r="L1852" s="1">
        <v>44348</v>
      </c>
      <c r="M1852">
        <v>0</v>
      </c>
      <c r="N1852" s="8" cm="1">
        <f t="array" ref="N1852">_xlfn.SWITCH(Table1[[#This Row],[Subscription Type]],"Basic",10,"Premium",10,"Business",25,"Enterprise",27)</f>
        <v>10</v>
      </c>
      <c r="O1852" s="9">
        <f>IF(Table1[[#This Row],[Number of Users]]-Table1[[#This Row],[Licenses Bought]]&lt;0, 0, Table1[[#This Row],[Number of Users]]-Table1[[#This Row],[Licenses Bought]])</f>
        <v>3</v>
      </c>
      <c r="P1852" s="8">
        <f>Table1[[#This Row],[Upsell $ Per Non-Paying User]] * Table1[[#This Row],[Non-Paying Users]]</f>
        <v>30</v>
      </c>
      <c r="Q1852">
        <f>IF(Table1[[#This Row],[Sales Month]]=MAX(Table1[Sales Month]),Table1[[#This Row],[Upsell $ Per Non-Paying User]]*Table1[[#This Row],[Non-Paying Users]],0)</f>
        <v>30</v>
      </c>
      <c r="R1852" t="str" cm="1">
        <f t="array" ref="R1852">_xlfn.IFS(Table1[[#This Row],[Current Upsell $]]=0," ",Table1[[#This Row],[Current Upsell $]]&gt;=400,"High",Table1[[#This Row],[Current Upsell $]]&gt;=100,"Medium",Table1[[#This Row],[Current Upsell $]]&lt;100,"Low")</f>
        <v>Low</v>
      </c>
      <c r="S1852" t="str">
        <f>_xlfn.CONCAT(Table1[[#This Row],[Subscription Type]]," ",Table1[[#This Row],[Upsell Priorities ]], " ",TEXT(Table1[[#This Row],[Current Upsell $]],"$#,#"))</f>
        <v>Basic Low $30</v>
      </c>
      <c r="T1852">
        <f>COUNTIF(Table1[Sales Month],Table1[[#This Row],[Sales Month]])</f>
        <v>307</v>
      </c>
    </row>
    <row r="1853" spans="1:20" x14ac:dyDescent="0.2">
      <c r="A1853">
        <v>100213</v>
      </c>
      <c r="B1853" t="s">
        <v>3</v>
      </c>
      <c r="F1853">
        <v>0</v>
      </c>
      <c r="G1853">
        <v>3</v>
      </c>
      <c r="H1853" s="1">
        <v>44228</v>
      </c>
      <c r="I1853" s="1">
        <v>44378</v>
      </c>
      <c r="J1853">
        <v>5</v>
      </c>
      <c r="K1853">
        <v>0</v>
      </c>
      <c r="L1853" s="1">
        <v>44228</v>
      </c>
      <c r="M1853">
        <v>0</v>
      </c>
      <c r="N1853" s="8" cm="1">
        <f t="array" ref="N1853">_xlfn.SWITCH(Table1[[#This Row],[Subscription Type]],"Basic",10,"Premium",10,"Business",25,"Enterprise",27)</f>
        <v>10</v>
      </c>
      <c r="O1853" s="9">
        <f>IF(Table1[[#This Row],[Number of Users]]-Table1[[#This Row],[Licenses Bought]]&lt;0, 0, Table1[[#This Row],[Number of Users]]-Table1[[#This Row],[Licenses Bought]])</f>
        <v>3</v>
      </c>
      <c r="P1853" s="8">
        <f>Table1[[#This Row],[Upsell $ Per Non-Paying User]] * Table1[[#This Row],[Non-Paying Users]]</f>
        <v>30</v>
      </c>
      <c r="Q1853">
        <f>IF(Table1[[#This Row],[Sales Month]]=MAX(Table1[Sales Month]),Table1[[#This Row],[Upsell $ Per Non-Paying User]]*Table1[[#This Row],[Non-Paying Users]],0)</f>
        <v>0</v>
      </c>
      <c r="R1853" t="str" cm="1">
        <f t="array" ref="R1853">_xlfn.IFS(Table1[[#This Row],[Current Upsell $]]=0," ",Table1[[#This Row],[Current Upsell $]]&gt;=400,"High",Table1[[#This Row],[Current Upsell $]]&gt;=100,"Medium",Table1[[#This Row],[Current Upsell $]]&lt;100,"Low")</f>
        <v xml:space="preserve"> </v>
      </c>
      <c r="S1853" t="str">
        <f>_xlfn.CONCAT(Table1[[#This Row],[Subscription Type]]," ",Table1[[#This Row],[Upsell Priorities ]], " ",TEXT(Table1[[#This Row],[Current Upsell $]],"$#,#"))</f>
        <v>Basic   $</v>
      </c>
      <c r="T1853">
        <f>COUNTIF(Table1[Sales Month],Table1[[#This Row],[Sales Month]])</f>
        <v>175</v>
      </c>
    </row>
    <row r="1854" spans="1:20" x14ac:dyDescent="0.2">
      <c r="A1854">
        <v>100213</v>
      </c>
      <c r="B1854" t="s">
        <v>3</v>
      </c>
      <c r="F1854">
        <v>0</v>
      </c>
      <c r="G1854">
        <v>3</v>
      </c>
      <c r="H1854" s="1">
        <v>44228</v>
      </c>
      <c r="I1854" s="1">
        <v>44378</v>
      </c>
      <c r="J1854">
        <v>5</v>
      </c>
      <c r="K1854">
        <v>0</v>
      </c>
      <c r="L1854" s="1">
        <v>44256</v>
      </c>
      <c r="M1854">
        <v>0</v>
      </c>
      <c r="N1854" s="8" cm="1">
        <f t="array" ref="N1854">_xlfn.SWITCH(Table1[[#This Row],[Subscription Type]],"Basic",10,"Premium",10,"Business",25,"Enterprise",27)</f>
        <v>10</v>
      </c>
      <c r="O1854" s="9">
        <f>IF(Table1[[#This Row],[Number of Users]]-Table1[[#This Row],[Licenses Bought]]&lt;0, 0, Table1[[#This Row],[Number of Users]]-Table1[[#This Row],[Licenses Bought]])</f>
        <v>3</v>
      </c>
      <c r="P1854" s="8">
        <f>Table1[[#This Row],[Upsell $ Per Non-Paying User]] * Table1[[#This Row],[Non-Paying Users]]</f>
        <v>30</v>
      </c>
      <c r="Q1854">
        <f>IF(Table1[[#This Row],[Sales Month]]=MAX(Table1[Sales Month]),Table1[[#This Row],[Upsell $ Per Non-Paying User]]*Table1[[#This Row],[Non-Paying Users]],0)</f>
        <v>0</v>
      </c>
      <c r="R1854" t="str" cm="1">
        <f t="array" ref="R1854">_xlfn.IFS(Table1[[#This Row],[Current Upsell $]]=0," ",Table1[[#This Row],[Current Upsell $]]&gt;=400,"High",Table1[[#This Row],[Current Upsell $]]&gt;=100,"Medium",Table1[[#This Row],[Current Upsell $]]&lt;100,"Low")</f>
        <v xml:space="preserve"> </v>
      </c>
      <c r="S1854" t="str">
        <f>_xlfn.CONCAT(Table1[[#This Row],[Subscription Type]]," ",Table1[[#This Row],[Upsell Priorities ]], " ",TEXT(Table1[[#This Row],[Current Upsell $]],"$#,#"))</f>
        <v>Basic   $</v>
      </c>
      <c r="T1854">
        <f>COUNTIF(Table1[Sales Month],Table1[[#This Row],[Sales Month]])</f>
        <v>194</v>
      </c>
    </row>
    <row r="1855" spans="1:20" x14ac:dyDescent="0.2">
      <c r="A1855">
        <v>100213</v>
      </c>
      <c r="B1855" t="s">
        <v>3</v>
      </c>
      <c r="F1855">
        <v>0</v>
      </c>
      <c r="G1855">
        <v>3</v>
      </c>
      <c r="H1855" s="1">
        <v>44228</v>
      </c>
      <c r="I1855" s="1">
        <v>44378</v>
      </c>
      <c r="J1855">
        <v>5</v>
      </c>
      <c r="K1855">
        <v>0</v>
      </c>
      <c r="L1855" s="1">
        <v>44287</v>
      </c>
      <c r="M1855">
        <v>0</v>
      </c>
      <c r="N1855" s="8" cm="1">
        <f t="array" ref="N1855">_xlfn.SWITCH(Table1[[#This Row],[Subscription Type]],"Basic",10,"Premium",10,"Business",25,"Enterprise",27)</f>
        <v>10</v>
      </c>
      <c r="O1855" s="9">
        <f>IF(Table1[[#This Row],[Number of Users]]-Table1[[#This Row],[Licenses Bought]]&lt;0, 0, Table1[[#This Row],[Number of Users]]-Table1[[#This Row],[Licenses Bought]])</f>
        <v>3</v>
      </c>
      <c r="P1855" s="8">
        <f>Table1[[#This Row],[Upsell $ Per Non-Paying User]] * Table1[[#This Row],[Non-Paying Users]]</f>
        <v>30</v>
      </c>
      <c r="Q1855">
        <f>IF(Table1[[#This Row],[Sales Month]]=MAX(Table1[Sales Month]),Table1[[#This Row],[Upsell $ Per Non-Paying User]]*Table1[[#This Row],[Non-Paying Users]],0)</f>
        <v>0</v>
      </c>
      <c r="R1855" t="str" cm="1">
        <f t="array" ref="R1855">_xlfn.IFS(Table1[[#This Row],[Current Upsell $]]=0," ",Table1[[#This Row],[Current Upsell $]]&gt;=400,"High",Table1[[#This Row],[Current Upsell $]]&gt;=100,"Medium",Table1[[#This Row],[Current Upsell $]]&lt;100,"Low")</f>
        <v xml:space="preserve"> </v>
      </c>
      <c r="S1855" t="str">
        <f>_xlfn.CONCAT(Table1[[#This Row],[Subscription Type]]," ",Table1[[#This Row],[Upsell Priorities ]], " ",TEXT(Table1[[#This Row],[Current Upsell $]],"$#,#"))</f>
        <v>Basic   $</v>
      </c>
      <c r="T1855">
        <f>COUNTIF(Table1[Sales Month],Table1[[#This Row],[Sales Month]])</f>
        <v>208</v>
      </c>
    </row>
    <row r="1856" spans="1:20" x14ac:dyDescent="0.2">
      <c r="A1856">
        <v>100213</v>
      </c>
      <c r="B1856" t="s">
        <v>3</v>
      </c>
      <c r="F1856">
        <v>0</v>
      </c>
      <c r="G1856">
        <v>2</v>
      </c>
      <c r="H1856" s="1">
        <v>44228</v>
      </c>
      <c r="I1856" s="1">
        <v>44378</v>
      </c>
      <c r="J1856">
        <v>5</v>
      </c>
      <c r="K1856">
        <v>0</v>
      </c>
      <c r="L1856" s="1">
        <v>44317</v>
      </c>
      <c r="M1856">
        <v>0</v>
      </c>
      <c r="N1856" s="8" cm="1">
        <f t="array" ref="N1856">_xlfn.SWITCH(Table1[[#This Row],[Subscription Type]],"Basic",10,"Premium",10,"Business",25,"Enterprise",27)</f>
        <v>10</v>
      </c>
      <c r="O1856" s="9">
        <f>IF(Table1[[#This Row],[Number of Users]]-Table1[[#This Row],[Licenses Bought]]&lt;0, 0, Table1[[#This Row],[Number of Users]]-Table1[[#This Row],[Licenses Bought]])</f>
        <v>2</v>
      </c>
      <c r="P1856" s="8">
        <f>Table1[[#This Row],[Upsell $ Per Non-Paying User]] * Table1[[#This Row],[Non-Paying Users]]</f>
        <v>20</v>
      </c>
      <c r="Q1856">
        <f>IF(Table1[[#This Row],[Sales Month]]=MAX(Table1[Sales Month]),Table1[[#This Row],[Upsell $ Per Non-Paying User]]*Table1[[#This Row],[Non-Paying Users]],0)</f>
        <v>0</v>
      </c>
      <c r="R1856" t="str" cm="1">
        <f t="array" ref="R1856">_xlfn.IFS(Table1[[#This Row],[Current Upsell $]]=0," ",Table1[[#This Row],[Current Upsell $]]&gt;=400,"High",Table1[[#This Row],[Current Upsell $]]&gt;=100,"Medium",Table1[[#This Row],[Current Upsell $]]&lt;100,"Low")</f>
        <v xml:space="preserve"> </v>
      </c>
      <c r="S1856" t="str">
        <f>_xlfn.CONCAT(Table1[[#This Row],[Subscription Type]]," ",Table1[[#This Row],[Upsell Priorities ]], " ",TEXT(Table1[[#This Row],[Current Upsell $]],"$#,#"))</f>
        <v>Basic   $</v>
      </c>
      <c r="T1856">
        <f>COUNTIF(Table1[Sales Month],Table1[[#This Row],[Sales Month]])</f>
        <v>249</v>
      </c>
    </row>
    <row r="1857" spans="1:20" x14ac:dyDescent="0.2">
      <c r="A1857">
        <v>100213</v>
      </c>
      <c r="B1857" t="s">
        <v>3</v>
      </c>
      <c r="F1857">
        <v>0</v>
      </c>
      <c r="G1857">
        <v>3</v>
      </c>
      <c r="H1857" s="1">
        <v>44228</v>
      </c>
      <c r="I1857" s="1">
        <v>44378</v>
      </c>
      <c r="J1857">
        <v>5</v>
      </c>
      <c r="K1857">
        <v>0</v>
      </c>
      <c r="L1857" s="1">
        <v>44348</v>
      </c>
      <c r="M1857">
        <v>0</v>
      </c>
      <c r="N1857" s="8" cm="1">
        <f t="array" ref="N1857">_xlfn.SWITCH(Table1[[#This Row],[Subscription Type]],"Basic",10,"Premium",10,"Business",25,"Enterprise",27)</f>
        <v>10</v>
      </c>
      <c r="O1857" s="9">
        <f>IF(Table1[[#This Row],[Number of Users]]-Table1[[#This Row],[Licenses Bought]]&lt;0, 0, Table1[[#This Row],[Number of Users]]-Table1[[#This Row],[Licenses Bought]])</f>
        <v>3</v>
      </c>
      <c r="P1857" s="8">
        <f>Table1[[#This Row],[Upsell $ Per Non-Paying User]] * Table1[[#This Row],[Non-Paying Users]]</f>
        <v>30</v>
      </c>
      <c r="Q1857">
        <f>IF(Table1[[#This Row],[Sales Month]]=MAX(Table1[Sales Month]),Table1[[#This Row],[Upsell $ Per Non-Paying User]]*Table1[[#This Row],[Non-Paying Users]],0)</f>
        <v>30</v>
      </c>
      <c r="R1857" t="str" cm="1">
        <f t="array" ref="R1857">_xlfn.IFS(Table1[[#This Row],[Current Upsell $]]=0," ",Table1[[#This Row],[Current Upsell $]]&gt;=400,"High",Table1[[#This Row],[Current Upsell $]]&gt;=100,"Medium",Table1[[#This Row],[Current Upsell $]]&lt;100,"Low")</f>
        <v>Low</v>
      </c>
      <c r="S1857" t="str">
        <f>_xlfn.CONCAT(Table1[[#This Row],[Subscription Type]]," ",Table1[[#This Row],[Upsell Priorities ]], " ",TEXT(Table1[[#This Row],[Current Upsell $]],"$#,#"))</f>
        <v>Basic Low $30</v>
      </c>
      <c r="T1857">
        <f>COUNTIF(Table1[Sales Month],Table1[[#This Row],[Sales Month]])</f>
        <v>307</v>
      </c>
    </row>
    <row r="1858" spans="1:20" x14ac:dyDescent="0.2">
      <c r="A1858">
        <v>100214</v>
      </c>
      <c r="B1858" t="s">
        <v>3</v>
      </c>
      <c r="D1858" s="1"/>
      <c r="E1858" s="1"/>
      <c r="F1858">
        <v>0</v>
      </c>
      <c r="G1858">
        <v>3</v>
      </c>
      <c r="H1858" s="1">
        <v>44228</v>
      </c>
      <c r="I1858" s="1">
        <v>44378</v>
      </c>
      <c r="J1858">
        <v>5</v>
      </c>
      <c r="K1858">
        <v>0</v>
      </c>
      <c r="L1858" s="1">
        <v>44228</v>
      </c>
      <c r="M1858">
        <v>0</v>
      </c>
      <c r="N1858" s="8" cm="1">
        <f t="array" ref="N1858">_xlfn.SWITCH(Table1[[#This Row],[Subscription Type]],"Basic",10,"Premium",10,"Business",25,"Enterprise",27)</f>
        <v>10</v>
      </c>
      <c r="O1858" s="9">
        <f>IF(Table1[[#This Row],[Number of Users]]-Table1[[#This Row],[Licenses Bought]]&lt;0, 0, Table1[[#This Row],[Number of Users]]-Table1[[#This Row],[Licenses Bought]])</f>
        <v>3</v>
      </c>
      <c r="P1858" s="8">
        <f>Table1[[#This Row],[Upsell $ Per Non-Paying User]] * Table1[[#This Row],[Non-Paying Users]]</f>
        <v>30</v>
      </c>
      <c r="Q1858">
        <f>IF(Table1[[#This Row],[Sales Month]]=MAX(Table1[Sales Month]),Table1[[#This Row],[Upsell $ Per Non-Paying User]]*Table1[[#This Row],[Non-Paying Users]],0)</f>
        <v>0</v>
      </c>
      <c r="R1858" t="str" cm="1">
        <f t="array" ref="R1858">_xlfn.IFS(Table1[[#This Row],[Current Upsell $]]=0," ",Table1[[#This Row],[Current Upsell $]]&gt;=400,"High",Table1[[#This Row],[Current Upsell $]]&gt;=100,"Medium",Table1[[#This Row],[Current Upsell $]]&lt;100,"Low")</f>
        <v xml:space="preserve"> </v>
      </c>
      <c r="S1858" t="str">
        <f>_xlfn.CONCAT(Table1[[#This Row],[Subscription Type]]," ",Table1[[#This Row],[Upsell Priorities ]], " ",TEXT(Table1[[#This Row],[Current Upsell $]],"$#,#"))</f>
        <v>Basic   $</v>
      </c>
      <c r="T1858">
        <f>COUNTIF(Table1[Sales Month],Table1[[#This Row],[Sales Month]])</f>
        <v>175</v>
      </c>
    </row>
    <row r="1859" spans="1:20" x14ac:dyDescent="0.2">
      <c r="A1859">
        <v>100214</v>
      </c>
      <c r="B1859" t="s">
        <v>0</v>
      </c>
      <c r="D1859" s="1"/>
      <c r="E1859" s="1"/>
      <c r="F1859">
        <v>1</v>
      </c>
      <c r="G1859">
        <v>3</v>
      </c>
      <c r="H1859" s="1">
        <v>44228</v>
      </c>
      <c r="I1859" s="1">
        <v>44378</v>
      </c>
      <c r="J1859">
        <v>5</v>
      </c>
      <c r="K1859">
        <v>0</v>
      </c>
      <c r="L1859" s="1">
        <v>44256</v>
      </c>
      <c r="M1859">
        <v>10</v>
      </c>
      <c r="N1859" s="8" cm="1">
        <f t="array" ref="N1859">_xlfn.SWITCH(Table1[[#This Row],[Subscription Type]],"Basic",10,"Premium",10,"Business",25,"Enterprise",27)</f>
        <v>10</v>
      </c>
      <c r="O1859" s="9">
        <f>IF(Table1[[#This Row],[Number of Users]]-Table1[[#This Row],[Licenses Bought]]&lt;0, 0, Table1[[#This Row],[Number of Users]]-Table1[[#This Row],[Licenses Bought]])</f>
        <v>2</v>
      </c>
      <c r="P1859" s="8">
        <f>Table1[[#This Row],[Upsell $ Per Non-Paying User]] * Table1[[#This Row],[Non-Paying Users]]</f>
        <v>20</v>
      </c>
      <c r="Q1859">
        <f>IF(Table1[[#This Row],[Sales Month]]=MAX(Table1[Sales Month]),Table1[[#This Row],[Upsell $ Per Non-Paying User]]*Table1[[#This Row],[Non-Paying Users]],0)</f>
        <v>0</v>
      </c>
      <c r="R1859" t="str" cm="1">
        <f t="array" ref="R1859">_xlfn.IFS(Table1[[#This Row],[Current Upsell $]]=0," ",Table1[[#This Row],[Current Upsell $]]&gt;=400,"High",Table1[[#This Row],[Current Upsell $]]&gt;=100,"Medium",Table1[[#This Row],[Current Upsell $]]&lt;100,"Low")</f>
        <v xml:space="preserve"> </v>
      </c>
      <c r="S1859" t="str">
        <f>_xlfn.CONCAT(Table1[[#This Row],[Subscription Type]]," ",Table1[[#This Row],[Upsell Priorities ]], " ",TEXT(Table1[[#This Row],[Current Upsell $]],"$#,#"))</f>
        <v>Premium   $</v>
      </c>
      <c r="T1859">
        <f>COUNTIF(Table1[Sales Month],Table1[[#This Row],[Sales Month]])</f>
        <v>194</v>
      </c>
    </row>
    <row r="1860" spans="1:20" x14ac:dyDescent="0.2">
      <c r="A1860">
        <v>100214</v>
      </c>
      <c r="B1860" t="s">
        <v>0</v>
      </c>
      <c r="D1860" s="1"/>
      <c r="E1860" s="1"/>
      <c r="F1860">
        <v>2</v>
      </c>
      <c r="G1860">
        <v>3</v>
      </c>
      <c r="H1860" s="1">
        <v>44228</v>
      </c>
      <c r="I1860" s="1">
        <v>44378</v>
      </c>
      <c r="J1860">
        <v>5</v>
      </c>
      <c r="K1860">
        <v>0</v>
      </c>
      <c r="L1860" s="1">
        <v>44287</v>
      </c>
      <c r="M1860">
        <v>20</v>
      </c>
      <c r="N1860" s="8" cm="1">
        <f t="array" ref="N1860">_xlfn.SWITCH(Table1[[#This Row],[Subscription Type]],"Basic",10,"Premium",10,"Business",25,"Enterprise",27)</f>
        <v>10</v>
      </c>
      <c r="O1860" s="9">
        <f>IF(Table1[[#This Row],[Number of Users]]-Table1[[#This Row],[Licenses Bought]]&lt;0, 0, Table1[[#This Row],[Number of Users]]-Table1[[#This Row],[Licenses Bought]])</f>
        <v>1</v>
      </c>
      <c r="P1860" s="8">
        <f>Table1[[#This Row],[Upsell $ Per Non-Paying User]] * Table1[[#This Row],[Non-Paying Users]]</f>
        <v>10</v>
      </c>
      <c r="Q1860">
        <f>IF(Table1[[#This Row],[Sales Month]]=MAX(Table1[Sales Month]),Table1[[#This Row],[Upsell $ Per Non-Paying User]]*Table1[[#This Row],[Non-Paying Users]],0)</f>
        <v>0</v>
      </c>
      <c r="R1860" t="str" cm="1">
        <f t="array" ref="R1860">_xlfn.IFS(Table1[[#This Row],[Current Upsell $]]=0," ",Table1[[#This Row],[Current Upsell $]]&gt;=400,"High",Table1[[#This Row],[Current Upsell $]]&gt;=100,"Medium",Table1[[#This Row],[Current Upsell $]]&lt;100,"Low")</f>
        <v xml:space="preserve"> </v>
      </c>
      <c r="S1860" t="str">
        <f>_xlfn.CONCAT(Table1[[#This Row],[Subscription Type]]," ",Table1[[#This Row],[Upsell Priorities ]], " ",TEXT(Table1[[#This Row],[Current Upsell $]],"$#,#"))</f>
        <v>Premium   $</v>
      </c>
      <c r="T1860">
        <f>COUNTIF(Table1[Sales Month],Table1[[#This Row],[Sales Month]])</f>
        <v>208</v>
      </c>
    </row>
    <row r="1861" spans="1:20" x14ac:dyDescent="0.2">
      <c r="A1861">
        <v>100214</v>
      </c>
      <c r="B1861" t="s">
        <v>0</v>
      </c>
      <c r="D1861" s="1"/>
      <c r="E1861" s="1"/>
      <c r="F1861">
        <v>2</v>
      </c>
      <c r="G1861">
        <v>3</v>
      </c>
      <c r="H1861" s="1">
        <v>44228</v>
      </c>
      <c r="I1861" s="1">
        <v>44378</v>
      </c>
      <c r="J1861">
        <v>5</v>
      </c>
      <c r="K1861">
        <v>0</v>
      </c>
      <c r="L1861" s="1">
        <v>44317</v>
      </c>
      <c r="M1861">
        <v>20</v>
      </c>
      <c r="N1861" s="8" cm="1">
        <f t="array" ref="N1861">_xlfn.SWITCH(Table1[[#This Row],[Subscription Type]],"Basic",10,"Premium",10,"Business",25,"Enterprise",27)</f>
        <v>10</v>
      </c>
      <c r="O1861" s="9">
        <f>IF(Table1[[#This Row],[Number of Users]]-Table1[[#This Row],[Licenses Bought]]&lt;0, 0, Table1[[#This Row],[Number of Users]]-Table1[[#This Row],[Licenses Bought]])</f>
        <v>1</v>
      </c>
      <c r="P1861" s="8">
        <f>Table1[[#This Row],[Upsell $ Per Non-Paying User]] * Table1[[#This Row],[Non-Paying Users]]</f>
        <v>10</v>
      </c>
      <c r="Q1861">
        <f>IF(Table1[[#This Row],[Sales Month]]=MAX(Table1[Sales Month]),Table1[[#This Row],[Upsell $ Per Non-Paying User]]*Table1[[#This Row],[Non-Paying Users]],0)</f>
        <v>0</v>
      </c>
      <c r="R1861" t="str" cm="1">
        <f t="array" ref="R1861">_xlfn.IFS(Table1[[#This Row],[Current Upsell $]]=0," ",Table1[[#This Row],[Current Upsell $]]&gt;=400,"High",Table1[[#This Row],[Current Upsell $]]&gt;=100,"Medium",Table1[[#This Row],[Current Upsell $]]&lt;100,"Low")</f>
        <v xml:space="preserve"> </v>
      </c>
      <c r="S1861" t="str">
        <f>_xlfn.CONCAT(Table1[[#This Row],[Subscription Type]]," ",Table1[[#This Row],[Upsell Priorities ]], " ",TEXT(Table1[[#This Row],[Current Upsell $]],"$#,#"))</f>
        <v>Premium   $</v>
      </c>
      <c r="T1861">
        <f>COUNTIF(Table1[Sales Month],Table1[[#This Row],[Sales Month]])</f>
        <v>249</v>
      </c>
    </row>
    <row r="1862" spans="1:20" x14ac:dyDescent="0.2">
      <c r="A1862">
        <v>100214</v>
      </c>
      <c r="B1862" t="s">
        <v>0</v>
      </c>
      <c r="D1862" s="1"/>
      <c r="E1862" s="1"/>
      <c r="F1862">
        <v>2</v>
      </c>
      <c r="G1862">
        <v>3</v>
      </c>
      <c r="H1862" s="1">
        <v>44228</v>
      </c>
      <c r="I1862" s="1">
        <v>44378</v>
      </c>
      <c r="J1862">
        <v>5</v>
      </c>
      <c r="K1862">
        <v>0</v>
      </c>
      <c r="L1862" s="1">
        <v>44348</v>
      </c>
      <c r="M1862">
        <v>20</v>
      </c>
      <c r="N1862" s="8" cm="1">
        <f t="array" ref="N1862">_xlfn.SWITCH(Table1[[#This Row],[Subscription Type]],"Basic",10,"Premium",10,"Business",25,"Enterprise",27)</f>
        <v>10</v>
      </c>
      <c r="O1862" s="9">
        <f>IF(Table1[[#This Row],[Number of Users]]-Table1[[#This Row],[Licenses Bought]]&lt;0, 0, Table1[[#This Row],[Number of Users]]-Table1[[#This Row],[Licenses Bought]])</f>
        <v>1</v>
      </c>
      <c r="P1862" s="8">
        <f>Table1[[#This Row],[Upsell $ Per Non-Paying User]] * Table1[[#This Row],[Non-Paying Users]]</f>
        <v>10</v>
      </c>
      <c r="Q1862">
        <f>IF(Table1[[#This Row],[Sales Month]]=MAX(Table1[Sales Month]),Table1[[#This Row],[Upsell $ Per Non-Paying User]]*Table1[[#This Row],[Non-Paying Users]],0)</f>
        <v>10</v>
      </c>
      <c r="R1862" t="str" cm="1">
        <f t="array" ref="R1862">_xlfn.IFS(Table1[[#This Row],[Current Upsell $]]=0," ",Table1[[#This Row],[Current Upsell $]]&gt;=400,"High",Table1[[#This Row],[Current Upsell $]]&gt;=100,"Medium",Table1[[#This Row],[Current Upsell $]]&lt;100,"Low")</f>
        <v>Low</v>
      </c>
      <c r="S1862" t="str">
        <f>_xlfn.CONCAT(Table1[[#This Row],[Subscription Type]]," ",Table1[[#This Row],[Upsell Priorities ]], " ",TEXT(Table1[[#This Row],[Current Upsell $]],"$#,#"))</f>
        <v>Premium Low $10</v>
      </c>
      <c r="T1862">
        <f>COUNTIF(Table1[Sales Month],Table1[[#This Row],[Sales Month]])</f>
        <v>307</v>
      </c>
    </row>
    <row r="1863" spans="1:20" x14ac:dyDescent="0.2">
      <c r="A1863">
        <v>100215</v>
      </c>
      <c r="B1863" t="s">
        <v>3</v>
      </c>
      <c r="F1863">
        <v>0</v>
      </c>
      <c r="G1863">
        <v>2</v>
      </c>
      <c r="H1863" s="1">
        <v>44228</v>
      </c>
      <c r="I1863" s="1">
        <v>44348</v>
      </c>
      <c r="J1863">
        <v>4</v>
      </c>
      <c r="K1863">
        <v>0</v>
      </c>
      <c r="L1863" s="1">
        <v>44228</v>
      </c>
      <c r="M1863">
        <v>0</v>
      </c>
      <c r="N1863" s="8" cm="1">
        <f t="array" ref="N1863">_xlfn.SWITCH(Table1[[#This Row],[Subscription Type]],"Basic",10,"Premium",10,"Business",25,"Enterprise",27)</f>
        <v>10</v>
      </c>
      <c r="O1863" s="9">
        <f>IF(Table1[[#This Row],[Number of Users]]-Table1[[#This Row],[Licenses Bought]]&lt;0, 0, Table1[[#This Row],[Number of Users]]-Table1[[#This Row],[Licenses Bought]])</f>
        <v>2</v>
      </c>
      <c r="P1863" s="8">
        <f>Table1[[#This Row],[Upsell $ Per Non-Paying User]] * Table1[[#This Row],[Non-Paying Users]]</f>
        <v>20</v>
      </c>
      <c r="Q1863">
        <f>IF(Table1[[#This Row],[Sales Month]]=MAX(Table1[Sales Month]),Table1[[#This Row],[Upsell $ Per Non-Paying User]]*Table1[[#This Row],[Non-Paying Users]],0)</f>
        <v>0</v>
      </c>
      <c r="R1863" t="str" cm="1">
        <f t="array" ref="R1863">_xlfn.IFS(Table1[[#This Row],[Current Upsell $]]=0," ",Table1[[#This Row],[Current Upsell $]]&gt;=400,"High",Table1[[#This Row],[Current Upsell $]]&gt;=100,"Medium",Table1[[#This Row],[Current Upsell $]]&lt;100,"Low")</f>
        <v xml:space="preserve"> </v>
      </c>
      <c r="S1863" t="str">
        <f>_xlfn.CONCAT(Table1[[#This Row],[Subscription Type]]," ",Table1[[#This Row],[Upsell Priorities ]], " ",TEXT(Table1[[#This Row],[Current Upsell $]],"$#,#"))</f>
        <v>Basic   $</v>
      </c>
      <c r="T1863">
        <f>COUNTIF(Table1[Sales Month],Table1[[#This Row],[Sales Month]])</f>
        <v>175</v>
      </c>
    </row>
    <row r="1864" spans="1:20" x14ac:dyDescent="0.2">
      <c r="A1864">
        <v>100215</v>
      </c>
      <c r="B1864" t="s">
        <v>3</v>
      </c>
      <c r="F1864">
        <v>0</v>
      </c>
      <c r="G1864">
        <v>2</v>
      </c>
      <c r="H1864" s="1">
        <v>44228</v>
      </c>
      <c r="I1864" s="1">
        <v>44348</v>
      </c>
      <c r="J1864">
        <v>4</v>
      </c>
      <c r="K1864">
        <v>0</v>
      </c>
      <c r="L1864" s="1">
        <v>44256</v>
      </c>
      <c r="M1864">
        <v>0</v>
      </c>
      <c r="N1864" s="8" cm="1">
        <f t="array" ref="N1864">_xlfn.SWITCH(Table1[[#This Row],[Subscription Type]],"Basic",10,"Premium",10,"Business",25,"Enterprise",27)</f>
        <v>10</v>
      </c>
      <c r="O1864" s="9">
        <f>IF(Table1[[#This Row],[Number of Users]]-Table1[[#This Row],[Licenses Bought]]&lt;0, 0, Table1[[#This Row],[Number of Users]]-Table1[[#This Row],[Licenses Bought]])</f>
        <v>2</v>
      </c>
      <c r="P1864" s="8">
        <f>Table1[[#This Row],[Upsell $ Per Non-Paying User]] * Table1[[#This Row],[Non-Paying Users]]</f>
        <v>20</v>
      </c>
      <c r="Q1864">
        <f>IF(Table1[[#This Row],[Sales Month]]=MAX(Table1[Sales Month]),Table1[[#This Row],[Upsell $ Per Non-Paying User]]*Table1[[#This Row],[Non-Paying Users]],0)</f>
        <v>0</v>
      </c>
      <c r="R1864" t="str" cm="1">
        <f t="array" ref="R1864">_xlfn.IFS(Table1[[#This Row],[Current Upsell $]]=0," ",Table1[[#This Row],[Current Upsell $]]&gt;=400,"High",Table1[[#This Row],[Current Upsell $]]&gt;=100,"Medium",Table1[[#This Row],[Current Upsell $]]&lt;100,"Low")</f>
        <v xml:space="preserve"> </v>
      </c>
      <c r="S1864" t="str">
        <f>_xlfn.CONCAT(Table1[[#This Row],[Subscription Type]]," ",Table1[[#This Row],[Upsell Priorities ]], " ",TEXT(Table1[[#This Row],[Current Upsell $]],"$#,#"))</f>
        <v>Basic   $</v>
      </c>
      <c r="T1864">
        <f>COUNTIF(Table1[Sales Month],Table1[[#This Row],[Sales Month]])</f>
        <v>194</v>
      </c>
    </row>
    <row r="1865" spans="1:20" x14ac:dyDescent="0.2">
      <c r="A1865">
        <v>100215</v>
      </c>
      <c r="B1865" t="s">
        <v>3</v>
      </c>
      <c r="F1865">
        <v>0</v>
      </c>
      <c r="G1865">
        <v>2</v>
      </c>
      <c r="H1865" s="1">
        <v>44228</v>
      </c>
      <c r="I1865" s="1">
        <v>44348</v>
      </c>
      <c r="J1865">
        <v>4</v>
      </c>
      <c r="K1865">
        <v>0</v>
      </c>
      <c r="L1865" s="1">
        <v>44287</v>
      </c>
      <c r="M1865">
        <v>0</v>
      </c>
      <c r="N1865" s="8" cm="1">
        <f t="array" ref="N1865">_xlfn.SWITCH(Table1[[#This Row],[Subscription Type]],"Basic",10,"Premium",10,"Business",25,"Enterprise",27)</f>
        <v>10</v>
      </c>
      <c r="O1865" s="9">
        <f>IF(Table1[[#This Row],[Number of Users]]-Table1[[#This Row],[Licenses Bought]]&lt;0, 0, Table1[[#This Row],[Number of Users]]-Table1[[#This Row],[Licenses Bought]])</f>
        <v>2</v>
      </c>
      <c r="P1865" s="8">
        <f>Table1[[#This Row],[Upsell $ Per Non-Paying User]] * Table1[[#This Row],[Non-Paying Users]]</f>
        <v>20</v>
      </c>
      <c r="Q1865">
        <f>IF(Table1[[#This Row],[Sales Month]]=MAX(Table1[Sales Month]),Table1[[#This Row],[Upsell $ Per Non-Paying User]]*Table1[[#This Row],[Non-Paying Users]],0)</f>
        <v>0</v>
      </c>
      <c r="R1865" t="str" cm="1">
        <f t="array" ref="R1865">_xlfn.IFS(Table1[[#This Row],[Current Upsell $]]=0," ",Table1[[#This Row],[Current Upsell $]]&gt;=400,"High",Table1[[#This Row],[Current Upsell $]]&gt;=100,"Medium",Table1[[#This Row],[Current Upsell $]]&lt;100,"Low")</f>
        <v xml:space="preserve"> </v>
      </c>
      <c r="S1865" t="str">
        <f>_xlfn.CONCAT(Table1[[#This Row],[Subscription Type]]," ",Table1[[#This Row],[Upsell Priorities ]], " ",TEXT(Table1[[#This Row],[Current Upsell $]],"$#,#"))</f>
        <v>Basic   $</v>
      </c>
      <c r="T1865">
        <f>COUNTIF(Table1[Sales Month],Table1[[#This Row],[Sales Month]])</f>
        <v>208</v>
      </c>
    </row>
    <row r="1866" spans="1:20" x14ac:dyDescent="0.2">
      <c r="A1866">
        <v>100215</v>
      </c>
      <c r="B1866" t="s">
        <v>3</v>
      </c>
      <c r="F1866">
        <v>0</v>
      </c>
      <c r="G1866">
        <v>2</v>
      </c>
      <c r="H1866" s="1">
        <v>44228</v>
      </c>
      <c r="I1866" s="1">
        <v>44348</v>
      </c>
      <c r="J1866">
        <v>4</v>
      </c>
      <c r="K1866">
        <v>0</v>
      </c>
      <c r="L1866" s="1">
        <v>44317</v>
      </c>
      <c r="M1866">
        <v>0</v>
      </c>
      <c r="N1866" s="8" cm="1">
        <f t="array" ref="N1866">_xlfn.SWITCH(Table1[[#This Row],[Subscription Type]],"Basic",10,"Premium",10,"Business",25,"Enterprise",27)</f>
        <v>10</v>
      </c>
      <c r="O1866" s="9">
        <f>IF(Table1[[#This Row],[Number of Users]]-Table1[[#This Row],[Licenses Bought]]&lt;0, 0, Table1[[#This Row],[Number of Users]]-Table1[[#This Row],[Licenses Bought]])</f>
        <v>2</v>
      </c>
      <c r="P1866" s="8">
        <f>Table1[[#This Row],[Upsell $ Per Non-Paying User]] * Table1[[#This Row],[Non-Paying Users]]</f>
        <v>20</v>
      </c>
      <c r="Q1866">
        <f>IF(Table1[[#This Row],[Sales Month]]=MAX(Table1[Sales Month]),Table1[[#This Row],[Upsell $ Per Non-Paying User]]*Table1[[#This Row],[Non-Paying Users]],0)</f>
        <v>0</v>
      </c>
      <c r="R1866" t="str" cm="1">
        <f t="array" ref="R1866">_xlfn.IFS(Table1[[#This Row],[Current Upsell $]]=0," ",Table1[[#This Row],[Current Upsell $]]&gt;=400,"High",Table1[[#This Row],[Current Upsell $]]&gt;=100,"Medium",Table1[[#This Row],[Current Upsell $]]&lt;100,"Low")</f>
        <v xml:space="preserve"> </v>
      </c>
      <c r="S1866" t="str">
        <f>_xlfn.CONCAT(Table1[[#This Row],[Subscription Type]]," ",Table1[[#This Row],[Upsell Priorities ]], " ",TEXT(Table1[[#This Row],[Current Upsell $]],"$#,#"))</f>
        <v>Basic   $</v>
      </c>
      <c r="T1866">
        <f>COUNTIF(Table1[Sales Month],Table1[[#This Row],[Sales Month]])</f>
        <v>249</v>
      </c>
    </row>
    <row r="1867" spans="1:20" x14ac:dyDescent="0.2">
      <c r="A1867">
        <v>100215</v>
      </c>
      <c r="B1867" t="s">
        <v>3</v>
      </c>
      <c r="F1867">
        <v>0</v>
      </c>
      <c r="G1867">
        <v>2</v>
      </c>
      <c r="H1867" s="1">
        <v>44228</v>
      </c>
      <c r="I1867" s="1">
        <v>44348</v>
      </c>
      <c r="J1867">
        <v>4</v>
      </c>
      <c r="K1867">
        <v>0</v>
      </c>
      <c r="L1867" s="1">
        <v>44348</v>
      </c>
      <c r="M1867">
        <v>0</v>
      </c>
      <c r="N1867" s="8" cm="1">
        <f t="array" ref="N1867">_xlfn.SWITCH(Table1[[#This Row],[Subscription Type]],"Basic",10,"Premium",10,"Business",25,"Enterprise",27)</f>
        <v>10</v>
      </c>
      <c r="O1867" s="9">
        <f>IF(Table1[[#This Row],[Number of Users]]-Table1[[#This Row],[Licenses Bought]]&lt;0, 0, Table1[[#This Row],[Number of Users]]-Table1[[#This Row],[Licenses Bought]])</f>
        <v>2</v>
      </c>
      <c r="P1867" s="8">
        <f>Table1[[#This Row],[Upsell $ Per Non-Paying User]] * Table1[[#This Row],[Non-Paying Users]]</f>
        <v>20</v>
      </c>
      <c r="Q1867">
        <f>IF(Table1[[#This Row],[Sales Month]]=MAX(Table1[Sales Month]),Table1[[#This Row],[Upsell $ Per Non-Paying User]]*Table1[[#This Row],[Non-Paying Users]],0)</f>
        <v>20</v>
      </c>
      <c r="R1867" t="str" cm="1">
        <f t="array" ref="R1867">_xlfn.IFS(Table1[[#This Row],[Current Upsell $]]=0," ",Table1[[#This Row],[Current Upsell $]]&gt;=400,"High",Table1[[#This Row],[Current Upsell $]]&gt;=100,"Medium",Table1[[#This Row],[Current Upsell $]]&lt;100,"Low")</f>
        <v>Low</v>
      </c>
      <c r="S1867" t="str">
        <f>_xlfn.CONCAT(Table1[[#This Row],[Subscription Type]]," ",Table1[[#This Row],[Upsell Priorities ]], " ",TEXT(Table1[[#This Row],[Current Upsell $]],"$#,#"))</f>
        <v>Basic Low $20</v>
      </c>
      <c r="T1867">
        <f>COUNTIF(Table1[Sales Month],Table1[[#This Row],[Sales Month]])</f>
        <v>307</v>
      </c>
    </row>
    <row r="1868" spans="1:20" x14ac:dyDescent="0.2">
      <c r="A1868">
        <v>100216</v>
      </c>
      <c r="B1868" t="s">
        <v>3</v>
      </c>
      <c r="F1868">
        <v>0</v>
      </c>
      <c r="G1868">
        <v>2</v>
      </c>
      <c r="H1868" s="1">
        <v>44228</v>
      </c>
      <c r="I1868" s="1">
        <v>44348</v>
      </c>
      <c r="J1868">
        <v>4</v>
      </c>
      <c r="K1868">
        <v>0</v>
      </c>
      <c r="L1868" s="1">
        <v>44228</v>
      </c>
      <c r="M1868">
        <v>0</v>
      </c>
      <c r="N1868" s="8" cm="1">
        <f t="array" ref="N1868">_xlfn.SWITCH(Table1[[#This Row],[Subscription Type]],"Basic",10,"Premium",10,"Business",25,"Enterprise",27)</f>
        <v>10</v>
      </c>
      <c r="O1868" s="9">
        <f>IF(Table1[[#This Row],[Number of Users]]-Table1[[#This Row],[Licenses Bought]]&lt;0, 0, Table1[[#This Row],[Number of Users]]-Table1[[#This Row],[Licenses Bought]])</f>
        <v>2</v>
      </c>
      <c r="P1868" s="8">
        <f>Table1[[#This Row],[Upsell $ Per Non-Paying User]] * Table1[[#This Row],[Non-Paying Users]]</f>
        <v>20</v>
      </c>
      <c r="Q1868">
        <f>IF(Table1[[#This Row],[Sales Month]]=MAX(Table1[Sales Month]),Table1[[#This Row],[Upsell $ Per Non-Paying User]]*Table1[[#This Row],[Non-Paying Users]],0)</f>
        <v>0</v>
      </c>
      <c r="R1868" t="str" cm="1">
        <f t="array" ref="R1868">_xlfn.IFS(Table1[[#This Row],[Current Upsell $]]=0," ",Table1[[#This Row],[Current Upsell $]]&gt;=400,"High",Table1[[#This Row],[Current Upsell $]]&gt;=100,"Medium",Table1[[#This Row],[Current Upsell $]]&lt;100,"Low")</f>
        <v xml:space="preserve"> </v>
      </c>
      <c r="S1868" t="str">
        <f>_xlfn.CONCAT(Table1[[#This Row],[Subscription Type]]," ",Table1[[#This Row],[Upsell Priorities ]], " ",TEXT(Table1[[#This Row],[Current Upsell $]],"$#,#"))</f>
        <v>Basic   $</v>
      </c>
      <c r="T1868">
        <f>COUNTIF(Table1[Sales Month],Table1[[#This Row],[Sales Month]])</f>
        <v>175</v>
      </c>
    </row>
    <row r="1869" spans="1:20" x14ac:dyDescent="0.2">
      <c r="A1869">
        <v>100216</v>
      </c>
      <c r="B1869" t="s">
        <v>3</v>
      </c>
      <c r="F1869">
        <v>0</v>
      </c>
      <c r="G1869">
        <v>1</v>
      </c>
      <c r="H1869" s="1">
        <v>44228</v>
      </c>
      <c r="I1869" s="1">
        <v>44348</v>
      </c>
      <c r="J1869">
        <v>4</v>
      </c>
      <c r="K1869">
        <v>0</v>
      </c>
      <c r="L1869" s="1">
        <v>44256</v>
      </c>
      <c r="M1869">
        <v>0</v>
      </c>
      <c r="N1869" s="8" cm="1">
        <f t="array" ref="N1869">_xlfn.SWITCH(Table1[[#This Row],[Subscription Type]],"Basic",10,"Premium",10,"Business",25,"Enterprise",27)</f>
        <v>10</v>
      </c>
      <c r="O1869" s="9">
        <f>IF(Table1[[#This Row],[Number of Users]]-Table1[[#This Row],[Licenses Bought]]&lt;0, 0, Table1[[#This Row],[Number of Users]]-Table1[[#This Row],[Licenses Bought]])</f>
        <v>1</v>
      </c>
      <c r="P1869" s="8">
        <f>Table1[[#This Row],[Upsell $ Per Non-Paying User]] * Table1[[#This Row],[Non-Paying Users]]</f>
        <v>10</v>
      </c>
      <c r="Q1869">
        <f>IF(Table1[[#This Row],[Sales Month]]=MAX(Table1[Sales Month]),Table1[[#This Row],[Upsell $ Per Non-Paying User]]*Table1[[#This Row],[Non-Paying Users]],0)</f>
        <v>0</v>
      </c>
      <c r="R1869" t="str" cm="1">
        <f t="array" ref="R1869">_xlfn.IFS(Table1[[#This Row],[Current Upsell $]]=0," ",Table1[[#This Row],[Current Upsell $]]&gt;=400,"High",Table1[[#This Row],[Current Upsell $]]&gt;=100,"Medium",Table1[[#This Row],[Current Upsell $]]&lt;100,"Low")</f>
        <v xml:space="preserve"> </v>
      </c>
      <c r="S1869" t="str">
        <f>_xlfn.CONCAT(Table1[[#This Row],[Subscription Type]]," ",Table1[[#This Row],[Upsell Priorities ]], " ",TEXT(Table1[[#This Row],[Current Upsell $]],"$#,#"))</f>
        <v>Basic   $</v>
      </c>
      <c r="T1869">
        <f>COUNTIF(Table1[Sales Month],Table1[[#This Row],[Sales Month]])</f>
        <v>194</v>
      </c>
    </row>
    <row r="1870" spans="1:20" x14ac:dyDescent="0.2">
      <c r="A1870">
        <v>100216</v>
      </c>
      <c r="B1870" t="s">
        <v>3</v>
      </c>
      <c r="F1870">
        <v>0</v>
      </c>
      <c r="G1870">
        <v>2</v>
      </c>
      <c r="H1870" s="1">
        <v>44228</v>
      </c>
      <c r="I1870" s="1">
        <v>44348</v>
      </c>
      <c r="J1870">
        <v>4</v>
      </c>
      <c r="K1870">
        <v>0</v>
      </c>
      <c r="L1870" s="1">
        <v>44287</v>
      </c>
      <c r="M1870">
        <v>0</v>
      </c>
      <c r="N1870" s="8" cm="1">
        <f t="array" ref="N1870">_xlfn.SWITCH(Table1[[#This Row],[Subscription Type]],"Basic",10,"Premium",10,"Business",25,"Enterprise",27)</f>
        <v>10</v>
      </c>
      <c r="O1870" s="9">
        <f>IF(Table1[[#This Row],[Number of Users]]-Table1[[#This Row],[Licenses Bought]]&lt;0, 0, Table1[[#This Row],[Number of Users]]-Table1[[#This Row],[Licenses Bought]])</f>
        <v>2</v>
      </c>
      <c r="P1870" s="8">
        <f>Table1[[#This Row],[Upsell $ Per Non-Paying User]] * Table1[[#This Row],[Non-Paying Users]]</f>
        <v>20</v>
      </c>
      <c r="Q1870">
        <f>IF(Table1[[#This Row],[Sales Month]]=MAX(Table1[Sales Month]),Table1[[#This Row],[Upsell $ Per Non-Paying User]]*Table1[[#This Row],[Non-Paying Users]],0)</f>
        <v>0</v>
      </c>
      <c r="R1870" t="str" cm="1">
        <f t="array" ref="R1870">_xlfn.IFS(Table1[[#This Row],[Current Upsell $]]=0," ",Table1[[#This Row],[Current Upsell $]]&gt;=400,"High",Table1[[#This Row],[Current Upsell $]]&gt;=100,"Medium",Table1[[#This Row],[Current Upsell $]]&lt;100,"Low")</f>
        <v xml:space="preserve"> </v>
      </c>
      <c r="S1870" t="str">
        <f>_xlfn.CONCAT(Table1[[#This Row],[Subscription Type]]," ",Table1[[#This Row],[Upsell Priorities ]], " ",TEXT(Table1[[#This Row],[Current Upsell $]],"$#,#"))</f>
        <v>Basic   $</v>
      </c>
      <c r="T1870">
        <f>COUNTIF(Table1[Sales Month],Table1[[#This Row],[Sales Month]])</f>
        <v>208</v>
      </c>
    </row>
    <row r="1871" spans="1:20" x14ac:dyDescent="0.2">
      <c r="A1871">
        <v>100216</v>
      </c>
      <c r="B1871" t="s">
        <v>3</v>
      </c>
      <c r="F1871">
        <v>0</v>
      </c>
      <c r="G1871">
        <v>2</v>
      </c>
      <c r="H1871" s="1">
        <v>44228</v>
      </c>
      <c r="I1871" s="1">
        <v>44348</v>
      </c>
      <c r="J1871">
        <v>4</v>
      </c>
      <c r="K1871">
        <v>0</v>
      </c>
      <c r="L1871" s="1">
        <v>44317</v>
      </c>
      <c r="M1871">
        <v>0</v>
      </c>
      <c r="N1871" s="8" cm="1">
        <f t="array" ref="N1871">_xlfn.SWITCH(Table1[[#This Row],[Subscription Type]],"Basic",10,"Premium",10,"Business",25,"Enterprise",27)</f>
        <v>10</v>
      </c>
      <c r="O1871" s="9">
        <f>IF(Table1[[#This Row],[Number of Users]]-Table1[[#This Row],[Licenses Bought]]&lt;0, 0, Table1[[#This Row],[Number of Users]]-Table1[[#This Row],[Licenses Bought]])</f>
        <v>2</v>
      </c>
      <c r="P1871" s="8">
        <f>Table1[[#This Row],[Upsell $ Per Non-Paying User]] * Table1[[#This Row],[Non-Paying Users]]</f>
        <v>20</v>
      </c>
      <c r="Q1871">
        <f>IF(Table1[[#This Row],[Sales Month]]=MAX(Table1[Sales Month]),Table1[[#This Row],[Upsell $ Per Non-Paying User]]*Table1[[#This Row],[Non-Paying Users]],0)</f>
        <v>0</v>
      </c>
      <c r="R1871" t="str" cm="1">
        <f t="array" ref="R1871">_xlfn.IFS(Table1[[#This Row],[Current Upsell $]]=0," ",Table1[[#This Row],[Current Upsell $]]&gt;=400,"High",Table1[[#This Row],[Current Upsell $]]&gt;=100,"Medium",Table1[[#This Row],[Current Upsell $]]&lt;100,"Low")</f>
        <v xml:space="preserve"> </v>
      </c>
      <c r="S1871" t="str">
        <f>_xlfn.CONCAT(Table1[[#This Row],[Subscription Type]]," ",Table1[[#This Row],[Upsell Priorities ]], " ",TEXT(Table1[[#This Row],[Current Upsell $]],"$#,#"))</f>
        <v>Basic   $</v>
      </c>
      <c r="T1871">
        <f>COUNTIF(Table1[Sales Month],Table1[[#This Row],[Sales Month]])</f>
        <v>249</v>
      </c>
    </row>
    <row r="1872" spans="1:20" x14ac:dyDescent="0.2">
      <c r="A1872">
        <v>100216</v>
      </c>
      <c r="B1872" t="s">
        <v>3</v>
      </c>
      <c r="F1872">
        <v>0</v>
      </c>
      <c r="G1872">
        <v>2</v>
      </c>
      <c r="H1872" s="1">
        <v>44228</v>
      </c>
      <c r="I1872" s="1">
        <v>44348</v>
      </c>
      <c r="J1872">
        <v>4</v>
      </c>
      <c r="K1872">
        <v>0</v>
      </c>
      <c r="L1872" s="1">
        <v>44348</v>
      </c>
      <c r="M1872">
        <v>0</v>
      </c>
      <c r="N1872" s="8" cm="1">
        <f t="array" ref="N1872">_xlfn.SWITCH(Table1[[#This Row],[Subscription Type]],"Basic",10,"Premium",10,"Business",25,"Enterprise",27)</f>
        <v>10</v>
      </c>
      <c r="O1872" s="9">
        <f>IF(Table1[[#This Row],[Number of Users]]-Table1[[#This Row],[Licenses Bought]]&lt;0, 0, Table1[[#This Row],[Number of Users]]-Table1[[#This Row],[Licenses Bought]])</f>
        <v>2</v>
      </c>
      <c r="P1872" s="8">
        <f>Table1[[#This Row],[Upsell $ Per Non-Paying User]] * Table1[[#This Row],[Non-Paying Users]]</f>
        <v>20</v>
      </c>
      <c r="Q1872">
        <f>IF(Table1[[#This Row],[Sales Month]]=MAX(Table1[Sales Month]),Table1[[#This Row],[Upsell $ Per Non-Paying User]]*Table1[[#This Row],[Non-Paying Users]],0)</f>
        <v>20</v>
      </c>
      <c r="R1872" t="str" cm="1">
        <f t="array" ref="R1872">_xlfn.IFS(Table1[[#This Row],[Current Upsell $]]=0," ",Table1[[#This Row],[Current Upsell $]]&gt;=400,"High",Table1[[#This Row],[Current Upsell $]]&gt;=100,"Medium",Table1[[#This Row],[Current Upsell $]]&lt;100,"Low")</f>
        <v>Low</v>
      </c>
      <c r="S1872" t="str">
        <f>_xlfn.CONCAT(Table1[[#This Row],[Subscription Type]]," ",Table1[[#This Row],[Upsell Priorities ]], " ",TEXT(Table1[[#This Row],[Current Upsell $]],"$#,#"))</f>
        <v>Basic Low $20</v>
      </c>
      <c r="T1872">
        <f>COUNTIF(Table1[Sales Month],Table1[[#This Row],[Sales Month]])</f>
        <v>307</v>
      </c>
    </row>
    <row r="1873" spans="1:20" x14ac:dyDescent="0.2">
      <c r="A1873">
        <v>100217</v>
      </c>
      <c r="B1873" t="s">
        <v>3</v>
      </c>
      <c r="F1873">
        <v>0</v>
      </c>
      <c r="G1873">
        <v>2</v>
      </c>
      <c r="H1873" s="1">
        <v>44228</v>
      </c>
      <c r="I1873" s="1">
        <v>44378</v>
      </c>
      <c r="J1873">
        <v>5</v>
      </c>
      <c r="K1873">
        <v>0</v>
      </c>
      <c r="L1873" s="1">
        <v>44228</v>
      </c>
      <c r="M1873">
        <v>0</v>
      </c>
      <c r="N1873" s="8" cm="1">
        <f t="array" ref="N1873">_xlfn.SWITCH(Table1[[#This Row],[Subscription Type]],"Basic",10,"Premium",10,"Business",25,"Enterprise",27)</f>
        <v>10</v>
      </c>
      <c r="O1873" s="9">
        <f>IF(Table1[[#This Row],[Number of Users]]-Table1[[#This Row],[Licenses Bought]]&lt;0, 0, Table1[[#This Row],[Number of Users]]-Table1[[#This Row],[Licenses Bought]])</f>
        <v>2</v>
      </c>
      <c r="P1873" s="8">
        <f>Table1[[#This Row],[Upsell $ Per Non-Paying User]] * Table1[[#This Row],[Non-Paying Users]]</f>
        <v>20</v>
      </c>
      <c r="Q1873">
        <f>IF(Table1[[#This Row],[Sales Month]]=MAX(Table1[Sales Month]),Table1[[#This Row],[Upsell $ Per Non-Paying User]]*Table1[[#This Row],[Non-Paying Users]],0)</f>
        <v>0</v>
      </c>
      <c r="R1873" t="str" cm="1">
        <f t="array" ref="R1873">_xlfn.IFS(Table1[[#This Row],[Current Upsell $]]=0," ",Table1[[#This Row],[Current Upsell $]]&gt;=400,"High",Table1[[#This Row],[Current Upsell $]]&gt;=100,"Medium",Table1[[#This Row],[Current Upsell $]]&lt;100,"Low")</f>
        <v xml:space="preserve"> </v>
      </c>
      <c r="S1873" t="str">
        <f>_xlfn.CONCAT(Table1[[#This Row],[Subscription Type]]," ",Table1[[#This Row],[Upsell Priorities ]], " ",TEXT(Table1[[#This Row],[Current Upsell $]],"$#,#"))</f>
        <v>Basic   $</v>
      </c>
      <c r="T1873">
        <f>COUNTIF(Table1[Sales Month],Table1[[#This Row],[Sales Month]])</f>
        <v>175</v>
      </c>
    </row>
    <row r="1874" spans="1:20" x14ac:dyDescent="0.2">
      <c r="A1874">
        <v>100217</v>
      </c>
      <c r="B1874" t="s">
        <v>3</v>
      </c>
      <c r="F1874">
        <v>0</v>
      </c>
      <c r="G1874">
        <v>1</v>
      </c>
      <c r="H1874" s="1">
        <v>44228</v>
      </c>
      <c r="I1874" s="1">
        <v>44378</v>
      </c>
      <c r="J1874">
        <v>5</v>
      </c>
      <c r="K1874">
        <v>0</v>
      </c>
      <c r="L1874" s="1">
        <v>44256</v>
      </c>
      <c r="M1874">
        <v>0</v>
      </c>
      <c r="N1874" s="8" cm="1">
        <f t="array" ref="N1874">_xlfn.SWITCH(Table1[[#This Row],[Subscription Type]],"Basic",10,"Premium",10,"Business",25,"Enterprise",27)</f>
        <v>10</v>
      </c>
      <c r="O1874" s="9">
        <f>IF(Table1[[#This Row],[Number of Users]]-Table1[[#This Row],[Licenses Bought]]&lt;0, 0, Table1[[#This Row],[Number of Users]]-Table1[[#This Row],[Licenses Bought]])</f>
        <v>1</v>
      </c>
      <c r="P1874" s="8">
        <f>Table1[[#This Row],[Upsell $ Per Non-Paying User]] * Table1[[#This Row],[Non-Paying Users]]</f>
        <v>10</v>
      </c>
      <c r="Q1874">
        <f>IF(Table1[[#This Row],[Sales Month]]=MAX(Table1[Sales Month]),Table1[[#This Row],[Upsell $ Per Non-Paying User]]*Table1[[#This Row],[Non-Paying Users]],0)</f>
        <v>0</v>
      </c>
      <c r="R1874" t="str" cm="1">
        <f t="array" ref="R1874">_xlfn.IFS(Table1[[#This Row],[Current Upsell $]]=0," ",Table1[[#This Row],[Current Upsell $]]&gt;=400,"High",Table1[[#This Row],[Current Upsell $]]&gt;=100,"Medium",Table1[[#This Row],[Current Upsell $]]&lt;100,"Low")</f>
        <v xml:space="preserve"> </v>
      </c>
      <c r="S1874" t="str">
        <f>_xlfn.CONCAT(Table1[[#This Row],[Subscription Type]]," ",Table1[[#This Row],[Upsell Priorities ]], " ",TEXT(Table1[[#This Row],[Current Upsell $]],"$#,#"))</f>
        <v>Basic   $</v>
      </c>
      <c r="T1874">
        <f>COUNTIF(Table1[Sales Month],Table1[[#This Row],[Sales Month]])</f>
        <v>194</v>
      </c>
    </row>
    <row r="1875" spans="1:20" x14ac:dyDescent="0.2">
      <c r="A1875">
        <v>100217</v>
      </c>
      <c r="B1875" t="s">
        <v>3</v>
      </c>
      <c r="F1875">
        <v>0</v>
      </c>
      <c r="G1875">
        <v>2</v>
      </c>
      <c r="H1875" s="1">
        <v>44228</v>
      </c>
      <c r="I1875" s="1">
        <v>44378</v>
      </c>
      <c r="J1875">
        <v>5</v>
      </c>
      <c r="K1875">
        <v>0</v>
      </c>
      <c r="L1875" s="1">
        <v>44287</v>
      </c>
      <c r="M1875">
        <v>0</v>
      </c>
      <c r="N1875" s="8" cm="1">
        <f t="array" ref="N1875">_xlfn.SWITCH(Table1[[#This Row],[Subscription Type]],"Basic",10,"Premium",10,"Business",25,"Enterprise",27)</f>
        <v>10</v>
      </c>
      <c r="O1875" s="9">
        <f>IF(Table1[[#This Row],[Number of Users]]-Table1[[#This Row],[Licenses Bought]]&lt;0, 0, Table1[[#This Row],[Number of Users]]-Table1[[#This Row],[Licenses Bought]])</f>
        <v>2</v>
      </c>
      <c r="P1875" s="8">
        <f>Table1[[#This Row],[Upsell $ Per Non-Paying User]] * Table1[[#This Row],[Non-Paying Users]]</f>
        <v>20</v>
      </c>
      <c r="Q1875">
        <f>IF(Table1[[#This Row],[Sales Month]]=MAX(Table1[Sales Month]),Table1[[#This Row],[Upsell $ Per Non-Paying User]]*Table1[[#This Row],[Non-Paying Users]],0)</f>
        <v>0</v>
      </c>
      <c r="R1875" t="str" cm="1">
        <f t="array" ref="R1875">_xlfn.IFS(Table1[[#This Row],[Current Upsell $]]=0," ",Table1[[#This Row],[Current Upsell $]]&gt;=400,"High",Table1[[#This Row],[Current Upsell $]]&gt;=100,"Medium",Table1[[#This Row],[Current Upsell $]]&lt;100,"Low")</f>
        <v xml:space="preserve"> </v>
      </c>
      <c r="S1875" t="str">
        <f>_xlfn.CONCAT(Table1[[#This Row],[Subscription Type]]," ",Table1[[#This Row],[Upsell Priorities ]], " ",TEXT(Table1[[#This Row],[Current Upsell $]],"$#,#"))</f>
        <v>Basic   $</v>
      </c>
      <c r="T1875">
        <f>COUNTIF(Table1[Sales Month],Table1[[#This Row],[Sales Month]])</f>
        <v>208</v>
      </c>
    </row>
    <row r="1876" spans="1:20" x14ac:dyDescent="0.2">
      <c r="A1876">
        <v>100217</v>
      </c>
      <c r="B1876" t="s">
        <v>3</v>
      </c>
      <c r="F1876">
        <v>0</v>
      </c>
      <c r="G1876">
        <v>2</v>
      </c>
      <c r="H1876" s="1">
        <v>44228</v>
      </c>
      <c r="I1876" s="1">
        <v>44378</v>
      </c>
      <c r="J1876">
        <v>5</v>
      </c>
      <c r="K1876">
        <v>0</v>
      </c>
      <c r="L1876" s="1">
        <v>44317</v>
      </c>
      <c r="M1876">
        <v>0</v>
      </c>
      <c r="N1876" s="8" cm="1">
        <f t="array" ref="N1876">_xlfn.SWITCH(Table1[[#This Row],[Subscription Type]],"Basic",10,"Premium",10,"Business",25,"Enterprise",27)</f>
        <v>10</v>
      </c>
      <c r="O1876" s="9">
        <f>IF(Table1[[#This Row],[Number of Users]]-Table1[[#This Row],[Licenses Bought]]&lt;0, 0, Table1[[#This Row],[Number of Users]]-Table1[[#This Row],[Licenses Bought]])</f>
        <v>2</v>
      </c>
      <c r="P1876" s="8">
        <f>Table1[[#This Row],[Upsell $ Per Non-Paying User]] * Table1[[#This Row],[Non-Paying Users]]</f>
        <v>20</v>
      </c>
      <c r="Q1876">
        <f>IF(Table1[[#This Row],[Sales Month]]=MAX(Table1[Sales Month]),Table1[[#This Row],[Upsell $ Per Non-Paying User]]*Table1[[#This Row],[Non-Paying Users]],0)</f>
        <v>0</v>
      </c>
      <c r="R1876" t="str" cm="1">
        <f t="array" ref="R1876">_xlfn.IFS(Table1[[#This Row],[Current Upsell $]]=0," ",Table1[[#This Row],[Current Upsell $]]&gt;=400,"High",Table1[[#This Row],[Current Upsell $]]&gt;=100,"Medium",Table1[[#This Row],[Current Upsell $]]&lt;100,"Low")</f>
        <v xml:space="preserve"> </v>
      </c>
      <c r="S1876" t="str">
        <f>_xlfn.CONCAT(Table1[[#This Row],[Subscription Type]]," ",Table1[[#This Row],[Upsell Priorities ]], " ",TEXT(Table1[[#This Row],[Current Upsell $]],"$#,#"))</f>
        <v>Basic   $</v>
      </c>
      <c r="T1876">
        <f>COUNTIF(Table1[Sales Month],Table1[[#This Row],[Sales Month]])</f>
        <v>249</v>
      </c>
    </row>
    <row r="1877" spans="1:20" x14ac:dyDescent="0.2">
      <c r="A1877">
        <v>100217</v>
      </c>
      <c r="B1877" t="s">
        <v>3</v>
      </c>
      <c r="F1877">
        <v>0</v>
      </c>
      <c r="G1877">
        <v>2</v>
      </c>
      <c r="H1877" s="1">
        <v>44228</v>
      </c>
      <c r="I1877" s="1">
        <v>44378</v>
      </c>
      <c r="J1877">
        <v>5</v>
      </c>
      <c r="K1877">
        <v>0</v>
      </c>
      <c r="L1877" s="1">
        <v>44348</v>
      </c>
      <c r="M1877">
        <v>0</v>
      </c>
      <c r="N1877" s="8" cm="1">
        <f t="array" ref="N1877">_xlfn.SWITCH(Table1[[#This Row],[Subscription Type]],"Basic",10,"Premium",10,"Business",25,"Enterprise",27)</f>
        <v>10</v>
      </c>
      <c r="O1877" s="9">
        <f>IF(Table1[[#This Row],[Number of Users]]-Table1[[#This Row],[Licenses Bought]]&lt;0, 0, Table1[[#This Row],[Number of Users]]-Table1[[#This Row],[Licenses Bought]])</f>
        <v>2</v>
      </c>
      <c r="P1877" s="8">
        <f>Table1[[#This Row],[Upsell $ Per Non-Paying User]] * Table1[[#This Row],[Non-Paying Users]]</f>
        <v>20</v>
      </c>
      <c r="Q1877">
        <f>IF(Table1[[#This Row],[Sales Month]]=MAX(Table1[Sales Month]),Table1[[#This Row],[Upsell $ Per Non-Paying User]]*Table1[[#This Row],[Non-Paying Users]],0)</f>
        <v>20</v>
      </c>
      <c r="R1877" t="str" cm="1">
        <f t="array" ref="R1877">_xlfn.IFS(Table1[[#This Row],[Current Upsell $]]=0," ",Table1[[#This Row],[Current Upsell $]]&gt;=400,"High",Table1[[#This Row],[Current Upsell $]]&gt;=100,"Medium",Table1[[#This Row],[Current Upsell $]]&lt;100,"Low")</f>
        <v>Low</v>
      </c>
      <c r="S1877" t="str">
        <f>_xlfn.CONCAT(Table1[[#This Row],[Subscription Type]]," ",Table1[[#This Row],[Upsell Priorities ]], " ",TEXT(Table1[[#This Row],[Current Upsell $]],"$#,#"))</f>
        <v>Basic Low $20</v>
      </c>
      <c r="T1877">
        <f>COUNTIF(Table1[Sales Month],Table1[[#This Row],[Sales Month]])</f>
        <v>307</v>
      </c>
    </row>
    <row r="1878" spans="1:20" x14ac:dyDescent="0.2">
      <c r="A1878">
        <v>100218</v>
      </c>
      <c r="B1878" t="s">
        <v>3</v>
      </c>
      <c r="D1878" s="1"/>
      <c r="E1878" s="1"/>
      <c r="F1878">
        <v>0</v>
      </c>
      <c r="G1878">
        <v>2</v>
      </c>
      <c r="H1878" s="1">
        <v>44228</v>
      </c>
      <c r="I1878" s="1">
        <v>44378</v>
      </c>
      <c r="J1878">
        <v>5</v>
      </c>
      <c r="K1878">
        <v>0</v>
      </c>
      <c r="L1878" s="1">
        <v>44228</v>
      </c>
      <c r="M1878">
        <v>0</v>
      </c>
      <c r="N1878" s="8" cm="1">
        <f t="array" ref="N1878">_xlfn.SWITCH(Table1[[#This Row],[Subscription Type]],"Basic",10,"Premium",10,"Business",25,"Enterprise",27)</f>
        <v>10</v>
      </c>
      <c r="O1878" s="9">
        <f>IF(Table1[[#This Row],[Number of Users]]-Table1[[#This Row],[Licenses Bought]]&lt;0, 0, Table1[[#This Row],[Number of Users]]-Table1[[#This Row],[Licenses Bought]])</f>
        <v>2</v>
      </c>
      <c r="P1878" s="8">
        <f>Table1[[#This Row],[Upsell $ Per Non-Paying User]] * Table1[[#This Row],[Non-Paying Users]]</f>
        <v>20</v>
      </c>
      <c r="Q1878">
        <f>IF(Table1[[#This Row],[Sales Month]]=MAX(Table1[Sales Month]),Table1[[#This Row],[Upsell $ Per Non-Paying User]]*Table1[[#This Row],[Non-Paying Users]],0)</f>
        <v>0</v>
      </c>
      <c r="R1878" t="str" cm="1">
        <f t="array" ref="R1878">_xlfn.IFS(Table1[[#This Row],[Current Upsell $]]=0," ",Table1[[#This Row],[Current Upsell $]]&gt;=400,"High",Table1[[#This Row],[Current Upsell $]]&gt;=100,"Medium",Table1[[#This Row],[Current Upsell $]]&lt;100,"Low")</f>
        <v xml:space="preserve"> </v>
      </c>
      <c r="S1878" t="str">
        <f>_xlfn.CONCAT(Table1[[#This Row],[Subscription Type]]," ",Table1[[#This Row],[Upsell Priorities ]], " ",TEXT(Table1[[#This Row],[Current Upsell $]],"$#,#"))</f>
        <v>Basic   $</v>
      </c>
      <c r="T1878">
        <f>COUNTIF(Table1[Sales Month],Table1[[#This Row],[Sales Month]])</f>
        <v>175</v>
      </c>
    </row>
    <row r="1879" spans="1:20" x14ac:dyDescent="0.2">
      <c r="A1879">
        <v>100218</v>
      </c>
      <c r="B1879" t="s">
        <v>0</v>
      </c>
      <c r="D1879" s="1"/>
      <c r="E1879" s="1"/>
      <c r="F1879">
        <v>1</v>
      </c>
      <c r="G1879">
        <v>2</v>
      </c>
      <c r="H1879" s="1">
        <v>44228</v>
      </c>
      <c r="I1879" s="1">
        <v>44378</v>
      </c>
      <c r="J1879">
        <v>5</v>
      </c>
      <c r="K1879">
        <v>0</v>
      </c>
      <c r="L1879" s="1">
        <v>44256</v>
      </c>
      <c r="M1879">
        <v>10</v>
      </c>
      <c r="N1879" s="8" cm="1">
        <f t="array" ref="N1879">_xlfn.SWITCH(Table1[[#This Row],[Subscription Type]],"Basic",10,"Premium",10,"Business",25,"Enterprise",27)</f>
        <v>10</v>
      </c>
      <c r="O1879" s="9">
        <f>IF(Table1[[#This Row],[Number of Users]]-Table1[[#This Row],[Licenses Bought]]&lt;0, 0, Table1[[#This Row],[Number of Users]]-Table1[[#This Row],[Licenses Bought]])</f>
        <v>1</v>
      </c>
      <c r="P1879" s="8">
        <f>Table1[[#This Row],[Upsell $ Per Non-Paying User]] * Table1[[#This Row],[Non-Paying Users]]</f>
        <v>10</v>
      </c>
      <c r="Q1879">
        <f>IF(Table1[[#This Row],[Sales Month]]=MAX(Table1[Sales Month]),Table1[[#This Row],[Upsell $ Per Non-Paying User]]*Table1[[#This Row],[Non-Paying Users]],0)</f>
        <v>0</v>
      </c>
      <c r="R1879" t="str" cm="1">
        <f t="array" ref="R1879">_xlfn.IFS(Table1[[#This Row],[Current Upsell $]]=0," ",Table1[[#This Row],[Current Upsell $]]&gt;=400,"High",Table1[[#This Row],[Current Upsell $]]&gt;=100,"Medium",Table1[[#This Row],[Current Upsell $]]&lt;100,"Low")</f>
        <v xml:space="preserve"> </v>
      </c>
      <c r="S1879" t="str">
        <f>_xlfn.CONCAT(Table1[[#This Row],[Subscription Type]]," ",Table1[[#This Row],[Upsell Priorities ]], " ",TEXT(Table1[[#This Row],[Current Upsell $]],"$#,#"))</f>
        <v>Premium   $</v>
      </c>
      <c r="T1879">
        <f>COUNTIF(Table1[Sales Month],Table1[[#This Row],[Sales Month]])</f>
        <v>194</v>
      </c>
    </row>
    <row r="1880" spans="1:20" x14ac:dyDescent="0.2">
      <c r="A1880">
        <v>100218</v>
      </c>
      <c r="B1880" t="s">
        <v>0</v>
      </c>
      <c r="D1880" s="1"/>
      <c r="E1880" s="1"/>
      <c r="F1880">
        <v>1</v>
      </c>
      <c r="G1880">
        <v>2</v>
      </c>
      <c r="H1880" s="1">
        <v>44228</v>
      </c>
      <c r="I1880" s="1">
        <v>44378</v>
      </c>
      <c r="J1880">
        <v>5</v>
      </c>
      <c r="K1880">
        <v>0</v>
      </c>
      <c r="L1880" s="1">
        <v>44287</v>
      </c>
      <c r="M1880">
        <v>10</v>
      </c>
      <c r="N1880" s="8" cm="1">
        <f t="array" ref="N1880">_xlfn.SWITCH(Table1[[#This Row],[Subscription Type]],"Basic",10,"Premium",10,"Business",25,"Enterprise",27)</f>
        <v>10</v>
      </c>
      <c r="O1880" s="9">
        <f>IF(Table1[[#This Row],[Number of Users]]-Table1[[#This Row],[Licenses Bought]]&lt;0, 0, Table1[[#This Row],[Number of Users]]-Table1[[#This Row],[Licenses Bought]])</f>
        <v>1</v>
      </c>
      <c r="P1880" s="8">
        <f>Table1[[#This Row],[Upsell $ Per Non-Paying User]] * Table1[[#This Row],[Non-Paying Users]]</f>
        <v>10</v>
      </c>
      <c r="Q1880">
        <f>IF(Table1[[#This Row],[Sales Month]]=MAX(Table1[Sales Month]),Table1[[#This Row],[Upsell $ Per Non-Paying User]]*Table1[[#This Row],[Non-Paying Users]],0)</f>
        <v>0</v>
      </c>
      <c r="R1880" t="str" cm="1">
        <f t="array" ref="R1880">_xlfn.IFS(Table1[[#This Row],[Current Upsell $]]=0," ",Table1[[#This Row],[Current Upsell $]]&gt;=400,"High",Table1[[#This Row],[Current Upsell $]]&gt;=100,"Medium",Table1[[#This Row],[Current Upsell $]]&lt;100,"Low")</f>
        <v xml:space="preserve"> </v>
      </c>
      <c r="S1880" t="str">
        <f>_xlfn.CONCAT(Table1[[#This Row],[Subscription Type]]," ",Table1[[#This Row],[Upsell Priorities ]], " ",TEXT(Table1[[#This Row],[Current Upsell $]],"$#,#"))</f>
        <v>Premium   $</v>
      </c>
      <c r="T1880">
        <f>COUNTIF(Table1[Sales Month],Table1[[#This Row],[Sales Month]])</f>
        <v>208</v>
      </c>
    </row>
    <row r="1881" spans="1:20" x14ac:dyDescent="0.2">
      <c r="A1881">
        <v>100218</v>
      </c>
      <c r="B1881" t="s">
        <v>0</v>
      </c>
      <c r="D1881" s="1"/>
      <c r="E1881" s="1"/>
      <c r="F1881">
        <v>1</v>
      </c>
      <c r="G1881">
        <v>2</v>
      </c>
      <c r="H1881" s="1">
        <v>44228</v>
      </c>
      <c r="I1881" s="1">
        <v>44378</v>
      </c>
      <c r="J1881">
        <v>5</v>
      </c>
      <c r="K1881">
        <v>0</v>
      </c>
      <c r="L1881" s="1">
        <v>44317</v>
      </c>
      <c r="M1881">
        <v>10</v>
      </c>
      <c r="N1881" s="8" cm="1">
        <f t="array" ref="N1881">_xlfn.SWITCH(Table1[[#This Row],[Subscription Type]],"Basic",10,"Premium",10,"Business",25,"Enterprise",27)</f>
        <v>10</v>
      </c>
      <c r="O1881" s="9">
        <f>IF(Table1[[#This Row],[Number of Users]]-Table1[[#This Row],[Licenses Bought]]&lt;0, 0, Table1[[#This Row],[Number of Users]]-Table1[[#This Row],[Licenses Bought]])</f>
        <v>1</v>
      </c>
      <c r="P1881" s="8">
        <f>Table1[[#This Row],[Upsell $ Per Non-Paying User]] * Table1[[#This Row],[Non-Paying Users]]</f>
        <v>10</v>
      </c>
      <c r="Q1881">
        <f>IF(Table1[[#This Row],[Sales Month]]=MAX(Table1[Sales Month]),Table1[[#This Row],[Upsell $ Per Non-Paying User]]*Table1[[#This Row],[Non-Paying Users]],0)</f>
        <v>0</v>
      </c>
      <c r="R1881" t="str" cm="1">
        <f t="array" ref="R1881">_xlfn.IFS(Table1[[#This Row],[Current Upsell $]]=0," ",Table1[[#This Row],[Current Upsell $]]&gt;=400,"High",Table1[[#This Row],[Current Upsell $]]&gt;=100,"Medium",Table1[[#This Row],[Current Upsell $]]&lt;100,"Low")</f>
        <v xml:space="preserve"> </v>
      </c>
      <c r="S1881" t="str">
        <f>_xlfn.CONCAT(Table1[[#This Row],[Subscription Type]]," ",Table1[[#This Row],[Upsell Priorities ]], " ",TEXT(Table1[[#This Row],[Current Upsell $]],"$#,#"))</f>
        <v>Premium   $</v>
      </c>
      <c r="T1881">
        <f>COUNTIF(Table1[Sales Month],Table1[[#This Row],[Sales Month]])</f>
        <v>249</v>
      </c>
    </row>
    <row r="1882" spans="1:20" x14ac:dyDescent="0.2">
      <c r="A1882">
        <v>100218</v>
      </c>
      <c r="B1882" t="s">
        <v>0</v>
      </c>
      <c r="D1882" s="1"/>
      <c r="E1882" s="1"/>
      <c r="F1882">
        <v>1</v>
      </c>
      <c r="G1882">
        <v>2</v>
      </c>
      <c r="H1882" s="1">
        <v>44228</v>
      </c>
      <c r="I1882" s="1">
        <v>44378</v>
      </c>
      <c r="J1882">
        <v>5</v>
      </c>
      <c r="K1882">
        <v>0</v>
      </c>
      <c r="L1882" s="1">
        <v>44348</v>
      </c>
      <c r="M1882">
        <v>10</v>
      </c>
      <c r="N1882" s="8" cm="1">
        <f t="array" ref="N1882">_xlfn.SWITCH(Table1[[#This Row],[Subscription Type]],"Basic",10,"Premium",10,"Business",25,"Enterprise",27)</f>
        <v>10</v>
      </c>
      <c r="O1882" s="9">
        <f>IF(Table1[[#This Row],[Number of Users]]-Table1[[#This Row],[Licenses Bought]]&lt;0, 0, Table1[[#This Row],[Number of Users]]-Table1[[#This Row],[Licenses Bought]])</f>
        <v>1</v>
      </c>
      <c r="P1882" s="8">
        <f>Table1[[#This Row],[Upsell $ Per Non-Paying User]] * Table1[[#This Row],[Non-Paying Users]]</f>
        <v>10</v>
      </c>
      <c r="Q1882">
        <f>IF(Table1[[#This Row],[Sales Month]]=MAX(Table1[Sales Month]),Table1[[#This Row],[Upsell $ Per Non-Paying User]]*Table1[[#This Row],[Non-Paying Users]],0)</f>
        <v>10</v>
      </c>
      <c r="R1882" t="str" cm="1">
        <f t="array" ref="R1882">_xlfn.IFS(Table1[[#This Row],[Current Upsell $]]=0," ",Table1[[#This Row],[Current Upsell $]]&gt;=400,"High",Table1[[#This Row],[Current Upsell $]]&gt;=100,"Medium",Table1[[#This Row],[Current Upsell $]]&lt;100,"Low")</f>
        <v>Low</v>
      </c>
      <c r="S1882" t="str">
        <f>_xlfn.CONCAT(Table1[[#This Row],[Subscription Type]]," ",Table1[[#This Row],[Upsell Priorities ]], " ",TEXT(Table1[[#This Row],[Current Upsell $]],"$#,#"))</f>
        <v>Premium Low $10</v>
      </c>
      <c r="T1882">
        <f>COUNTIF(Table1[Sales Month],Table1[[#This Row],[Sales Month]])</f>
        <v>307</v>
      </c>
    </row>
    <row r="1883" spans="1:20" x14ac:dyDescent="0.2">
      <c r="A1883">
        <v>100219</v>
      </c>
      <c r="B1883" t="s">
        <v>3</v>
      </c>
      <c r="D1883" s="1"/>
      <c r="E1883" s="1"/>
      <c r="F1883">
        <v>0</v>
      </c>
      <c r="G1883">
        <v>77</v>
      </c>
      <c r="H1883" s="1">
        <v>44256</v>
      </c>
      <c r="I1883" s="1">
        <v>44378</v>
      </c>
      <c r="J1883">
        <v>4</v>
      </c>
      <c r="K1883">
        <v>0</v>
      </c>
      <c r="L1883" s="1">
        <v>44256</v>
      </c>
      <c r="M1883">
        <v>0</v>
      </c>
      <c r="N1883" s="8" cm="1">
        <f t="array" ref="N1883">_xlfn.SWITCH(Table1[[#This Row],[Subscription Type]],"Basic",10,"Premium",10,"Business",25,"Enterprise",27)</f>
        <v>10</v>
      </c>
      <c r="O1883" s="9">
        <f>IF(Table1[[#This Row],[Number of Users]]-Table1[[#This Row],[Licenses Bought]]&lt;0, 0, Table1[[#This Row],[Number of Users]]-Table1[[#This Row],[Licenses Bought]])</f>
        <v>77</v>
      </c>
      <c r="P1883" s="8">
        <f>Table1[[#This Row],[Upsell $ Per Non-Paying User]] * Table1[[#This Row],[Non-Paying Users]]</f>
        <v>770</v>
      </c>
      <c r="Q1883">
        <f>IF(Table1[[#This Row],[Sales Month]]=MAX(Table1[Sales Month]),Table1[[#This Row],[Upsell $ Per Non-Paying User]]*Table1[[#This Row],[Non-Paying Users]],0)</f>
        <v>0</v>
      </c>
      <c r="R1883" t="str" cm="1">
        <f t="array" ref="R1883">_xlfn.IFS(Table1[[#This Row],[Current Upsell $]]=0," ",Table1[[#This Row],[Current Upsell $]]&gt;=400,"High",Table1[[#This Row],[Current Upsell $]]&gt;=100,"Medium",Table1[[#This Row],[Current Upsell $]]&lt;100,"Low")</f>
        <v xml:space="preserve"> </v>
      </c>
      <c r="S1883" t="str">
        <f>_xlfn.CONCAT(Table1[[#This Row],[Subscription Type]]," ",Table1[[#This Row],[Upsell Priorities ]], " ",TEXT(Table1[[#This Row],[Current Upsell $]],"$#,#"))</f>
        <v>Basic   $</v>
      </c>
      <c r="T1883">
        <f>COUNTIF(Table1[Sales Month],Table1[[#This Row],[Sales Month]])</f>
        <v>194</v>
      </c>
    </row>
    <row r="1884" spans="1:20" x14ac:dyDescent="0.2">
      <c r="A1884">
        <v>100219</v>
      </c>
      <c r="B1884" t="s">
        <v>1</v>
      </c>
      <c r="D1884" s="1"/>
      <c r="E1884" s="1"/>
      <c r="F1884">
        <v>45</v>
      </c>
      <c r="G1884">
        <v>74</v>
      </c>
      <c r="H1884" s="1">
        <v>44256</v>
      </c>
      <c r="I1884" s="1">
        <v>44378</v>
      </c>
      <c r="J1884">
        <v>4</v>
      </c>
      <c r="K1884">
        <v>0</v>
      </c>
      <c r="L1884" s="1">
        <v>44287</v>
      </c>
      <c r="M1884">
        <v>1125</v>
      </c>
      <c r="N1884" s="8" cm="1">
        <f t="array" ref="N1884">_xlfn.SWITCH(Table1[[#This Row],[Subscription Type]],"Basic",10,"Premium",10,"Business",25,"Enterprise",27)</f>
        <v>25</v>
      </c>
      <c r="O1884" s="9">
        <f>IF(Table1[[#This Row],[Number of Users]]-Table1[[#This Row],[Licenses Bought]]&lt;0, 0, Table1[[#This Row],[Number of Users]]-Table1[[#This Row],[Licenses Bought]])</f>
        <v>29</v>
      </c>
      <c r="P1884" s="8">
        <f>Table1[[#This Row],[Upsell $ Per Non-Paying User]] * Table1[[#This Row],[Non-Paying Users]]</f>
        <v>725</v>
      </c>
      <c r="Q1884">
        <f>IF(Table1[[#This Row],[Sales Month]]=MAX(Table1[Sales Month]),Table1[[#This Row],[Upsell $ Per Non-Paying User]]*Table1[[#This Row],[Non-Paying Users]],0)</f>
        <v>0</v>
      </c>
      <c r="R1884" t="str" cm="1">
        <f t="array" ref="R1884">_xlfn.IFS(Table1[[#This Row],[Current Upsell $]]=0," ",Table1[[#This Row],[Current Upsell $]]&gt;=400,"High",Table1[[#This Row],[Current Upsell $]]&gt;=100,"Medium",Table1[[#This Row],[Current Upsell $]]&lt;100,"Low")</f>
        <v xml:space="preserve"> </v>
      </c>
      <c r="S1884" t="str">
        <f>_xlfn.CONCAT(Table1[[#This Row],[Subscription Type]]," ",Table1[[#This Row],[Upsell Priorities ]], " ",TEXT(Table1[[#This Row],[Current Upsell $]],"$#,#"))</f>
        <v>Business   $</v>
      </c>
      <c r="T1884">
        <f>COUNTIF(Table1[Sales Month],Table1[[#This Row],[Sales Month]])</f>
        <v>208</v>
      </c>
    </row>
    <row r="1885" spans="1:20" x14ac:dyDescent="0.2">
      <c r="A1885">
        <v>100219</v>
      </c>
      <c r="B1885" t="s">
        <v>1</v>
      </c>
      <c r="D1885" s="1"/>
      <c r="E1885" s="1"/>
      <c r="F1885">
        <v>40</v>
      </c>
      <c r="G1885">
        <v>63</v>
      </c>
      <c r="H1885" s="1">
        <v>44256</v>
      </c>
      <c r="I1885" s="1">
        <v>44378</v>
      </c>
      <c r="J1885">
        <v>4</v>
      </c>
      <c r="K1885">
        <v>0</v>
      </c>
      <c r="L1885" s="1">
        <v>44317</v>
      </c>
      <c r="M1885">
        <v>1000</v>
      </c>
      <c r="N1885" s="8" cm="1">
        <f t="array" ref="N1885">_xlfn.SWITCH(Table1[[#This Row],[Subscription Type]],"Basic",10,"Premium",10,"Business",25,"Enterprise",27)</f>
        <v>25</v>
      </c>
      <c r="O1885" s="9">
        <f>IF(Table1[[#This Row],[Number of Users]]-Table1[[#This Row],[Licenses Bought]]&lt;0, 0, Table1[[#This Row],[Number of Users]]-Table1[[#This Row],[Licenses Bought]])</f>
        <v>23</v>
      </c>
      <c r="P1885" s="8">
        <f>Table1[[#This Row],[Upsell $ Per Non-Paying User]] * Table1[[#This Row],[Non-Paying Users]]</f>
        <v>575</v>
      </c>
      <c r="Q1885">
        <f>IF(Table1[[#This Row],[Sales Month]]=MAX(Table1[Sales Month]),Table1[[#This Row],[Upsell $ Per Non-Paying User]]*Table1[[#This Row],[Non-Paying Users]],0)</f>
        <v>0</v>
      </c>
      <c r="R1885" t="str" cm="1">
        <f t="array" ref="R1885">_xlfn.IFS(Table1[[#This Row],[Current Upsell $]]=0," ",Table1[[#This Row],[Current Upsell $]]&gt;=400,"High",Table1[[#This Row],[Current Upsell $]]&gt;=100,"Medium",Table1[[#This Row],[Current Upsell $]]&lt;100,"Low")</f>
        <v xml:space="preserve"> </v>
      </c>
      <c r="S1885" t="str">
        <f>_xlfn.CONCAT(Table1[[#This Row],[Subscription Type]]," ",Table1[[#This Row],[Upsell Priorities ]], " ",TEXT(Table1[[#This Row],[Current Upsell $]],"$#,#"))</f>
        <v>Business   $</v>
      </c>
      <c r="T1885">
        <f>COUNTIF(Table1[Sales Month],Table1[[#This Row],[Sales Month]])</f>
        <v>249</v>
      </c>
    </row>
    <row r="1886" spans="1:20" x14ac:dyDescent="0.2">
      <c r="A1886">
        <v>100219</v>
      </c>
      <c r="B1886" t="s">
        <v>1</v>
      </c>
      <c r="D1886" s="1"/>
      <c r="E1886" s="1"/>
      <c r="F1886">
        <v>55</v>
      </c>
      <c r="G1886">
        <v>67</v>
      </c>
      <c r="H1886" s="1">
        <v>44256</v>
      </c>
      <c r="I1886" s="1">
        <v>44378</v>
      </c>
      <c r="J1886">
        <v>4</v>
      </c>
      <c r="K1886">
        <v>0</v>
      </c>
      <c r="L1886" s="1">
        <v>44348</v>
      </c>
      <c r="M1886">
        <v>1375</v>
      </c>
      <c r="N1886" s="8" cm="1">
        <f t="array" ref="N1886">_xlfn.SWITCH(Table1[[#This Row],[Subscription Type]],"Basic",10,"Premium",10,"Business",25,"Enterprise",27)</f>
        <v>25</v>
      </c>
      <c r="O1886" s="9">
        <f>IF(Table1[[#This Row],[Number of Users]]-Table1[[#This Row],[Licenses Bought]]&lt;0, 0, Table1[[#This Row],[Number of Users]]-Table1[[#This Row],[Licenses Bought]])</f>
        <v>12</v>
      </c>
      <c r="P1886" s="8">
        <f>Table1[[#This Row],[Upsell $ Per Non-Paying User]] * Table1[[#This Row],[Non-Paying Users]]</f>
        <v>300</v>
      </c>
      <c r="Q1886">
        <f>IF(Table1[[#This Row],[Sales Month]]=MAX(Table1[Sales Month]),Table1[[#This Row],[Upsell $ Per Non-Paying User]]*Table1[[#This Row],[Non-Paying Users]],0)</f>
        <v>300</v>
      </c>
      <c r="R1886" t="str" cm="1">
        <f t="array" ref="R1886">_xlfn.IFS(Table1[[#This Row],[Current Upsell $]]=0," ",Table1[[#This Row],[Current Upsell $]]&gt;=400,"High",Table1[[#This Row],[Current Upsell $]]&gt;=100,"Medium",Table1[[#This Row],[Current Upsell $]]&lt;100,"Low")</f>
        <v>Medium</v>
      </c>
      <c r="S1886" t="str">
        <f>_xlfn.CONCAT(Table1[[#This Row],[Subscription Type]]," ",Table1[[#This Row],[Upsell Priorities ]], " ",TEXT(Table1[[#This Row],[Current Upsell $]],"$#,#"))</f>
        <v>Business Medium $300</v>
      </c>
      <c r="T1886">
        <f>COUNTIF(Table1[Sales Month],Table1[[#This Row],[Sales Month]])</f>
        <v>307</v>
      </c>
    </row>
    <row r="1887" spans="1:20" x14ac:dyDescent="0.2">
      <c r="A1887">
        <v>100220</v>
      </c>
      <c r="B1887" t="s">
        <v>3</v>
      </c>
      <c r="D1887" s="1"/>
      <c r="E1887" s="1"/>
      <c r="F1887">
        <v>0</v>
      </c>
      <c r="G1887">
        <v>51</v>
      </c>
      <c r="H1887" s="1">
        <v>44256</v>
      </c>
      <c r="I1887" s="1">
        <v>44378</v>
      </c>
      <c r="J1887">
        <v>4</v>
      </c>
      <c r="K1887">
        <v>0</v>
      </c>
      <c r="L1887" s="1">
        <v>44256</v>
      </c>
      <c r="M1887">
        <v>0</v>
      </c>
      <c r="N1887" s="8" cm="1">
        <f t="array" ref="N1887">_xlfn.SWITCH(Table1[[#This Row],[Subscription Type]],"Basic",10,"Premium",10,"Business",25,"Enterprise",27)</f>
        <v>10</v>
      </c>
      <c r="O1887" s="9">
        <f>IF(Table1[[#This Row],[Number of Users]]-Table1[[#This Row],[Licenses Bought]]&lt;0, 0, Table1[[#This Row],[Number of Users]]-Table1[[#This Row],[Licenses Bought]])</f>
        <v>51</v>
      </c>
      <c r="P1887" s="8">
        <f>Table1[[#This Row],[Upsell $ Per Non-Paying User]] * Table1[[#This Row],[Non-Paying Users]]</f>
        <v>510</v>
      </c>
      <c r="Q1887">
        <f>IF(Table1[[#This Row],[Sales Month]]=MAX(Table1[Sales Month]),Table1[[#This Row],[Upsell $ Per Non-Paying User]]*Table1[[#This Row],[Non-Paying Users]],0)</f>
        <v>0</v>
      </c>
      <c r="R1887" t="str" cm="1">
        <f t="array" ref="R1887">_xlfn.IFS(Table1[[#This Row],[Current Upsell $]]=0," ",Table1[[#This Row],[Current Upsell $]]&gt;=400,"High",Table1[[#This Row],[Current Upsell $]]&gt;=100,"Medium",Table1[[#This Row],[Current Upsell $]]&lt;100,"Low")</f>
        <v xml:space="preserve"> </v>
      </c>
      <c r="S1887" t="str">
        <f>_xlfn.CONCAT(Table1[[#This Row],[Subscription Type]]," ",Table1[[#This Row],[Upsell Priorities ]], " ",TEXT(Table1[[#This Row],[Current Upsell $]],"$#,#"))</f>
        <v>Basic   $</v>
      </c>
      <c r="T1887">
        <f>COUNTIF(Table1[Sales Month],Table1[[#This Row],[Sales Month]])</f>
        <v>194</v>
      </c>
    </row>
    <row r="1888" spans="1:20" x14ac:dyDescent="0.2">
      <c r="A1888">
        <v>100220</v>
      </c>
      <c r="B1888" t="s">
        <v>0</v>
      </c>
      <c r="D1888" s="1"/>
      <c r="E1888" s="1"/>
      <c r="F1888">
        <v>20</v>
      </c>
      <c r="G1888">
        <v>46</v>
      </c>
      <c r="H1888" s="1">
        <v>44256</v>
      </c>
      <c r="I1888" s="1">
        <v>44378</v>
      </c>
      <c r="J1888">
        <v>4</v>
      </c>
      <c r="K1888">
        <v>0</v>
      </c>
      <c r="L1888" s="1">
        <v>44287</v>
      </c>
      <c r="M1888">
        <v>200</v>
      </c>
      <c r="N1888" s="8" cm="1">
        <f t="array" ref="N1888">_xlfn.SWITCH(Table1[[#This Row],[Subscription Type]],"Basic",10,"Premium",10,"Business",25,"Enterprise",27)</f>
        <v>10</v>
      </c>
      <c r="O1888" s="9">
        <f>IF(Table1[[#This Row],[Number of Users]]-Table1[[#This Row],[Licenses Bought]]&lt;0, 0, Table1[[#This Row],[Number of Users]]-Table1[[#This Row],[Licenses Bought]])</f>
        <v>26</v>
      </c>
      <c r="P1888" s="8">
        <f>Table1[[#This Row],[Upsell $ Per Non-Paying User]] * Table1[[#This Row],[Non-Paying Users]]</f>
        <v>260</v>
      </c>
      <c r="Q1888">
        <f>IF(Table1[[#This Row],[Sales Month]]=MAX(Table1[Sales Month]),Table1[[#This Row],[Upsell $ Per Non-Paying User]]*Table1[[#This Row],[Non-Paying Users]],0)</f>
        <v>0</v>
      </c>
      <c r="R1888" t="str" cm="1">
        <f t="array" ref="R1888">_xlfn.IFS(Table1[[#This Row],[Current Upsell $]]=0," ",Table1[[#This Row],[Current Upsell $]]&gt;=400,"High",Table1[[#This Row],[Current Upsell $]]&gt;=100,"Medium",Table1[[#This Row],[Current Upsell $]]&lt;100,"Low")</f>
        <v xml:space="preserve"> </v>
      </c>
      <c r="S1888" t="str">
        <f>_xlfn.CONCAT(Table1[[#This Row],[Subscription Type]]," ",Table1[[#This Row],[Upsell Priorities ]], " ",TEXT(Table1[[#This Row],[Current Upsell $]],"$#,#"))</f>
        <v>Premium   $</v>
      </c>
      <c r="T1888">
        <f>COUNTIF(Table1[Sales Month],Table1[[#This Row],[Sales Month]])</f>
        <v>208</v>
      </c>
    </row>
    <row r="1889" spans="1:20" x14ac:dyDescent="0.2">
      <c r="A1889">
        <v>100220</v>
      </c>
      <c r="B1889" t="s">
        <v>0</v>
      </c>
      <c r="D1889" s="1"/>
      <c r="E1889" s="1"/>
      <c r="F1889">
        <v>46</v>
      </c>
      <c r="G1889">
        <v>67</v>
      </c>
      <c r="H1889" s="1">
        <v>44256</v>
      </c>
      <c r="I1889" s="1">
        <v>44378</v>
      </c>
      <c r="J1889">
        <v>4</v>
      </c>
      <c r="K1889">
        <v>0</v>
      </c>
      <c r="L1889" s="1">
        <v>44317</v>
      </c>
      <c r="M1889">
        <v>460</v>
      </c>
      <c r="N1889" s="8" cm="1">
        <f t="array" ref="N1889">_xlfn.SWITCH(Table1[[#This Row],[Subscription Type]],"Basic",10,"Premium",10,"Business",25,"Enterprise",27)</f>
        <v>10</v>
      </c>
      <c r="O1889" s="9">
        <f>IF(Table1[[#This Row],[Number of Users]]-Table1[[#This Row],[Licenses Bought]]&lt;0, 0, Table1[[#This Row],[Number of Users]]-Table1[[#This Row],[Licenses Bought]])</f>
        <v>21</v>
      </c>
      <c r="P1889" s="8">
        <f>Table1[[#This Row],[Upsell $ Per Non-Paying User]] * Table1[[#This Row],[Non-Paying Users]]</f>
        <v>210</v>
      </c>
      <c r="Q1889">
        <f>IF(Table1[[#This Row],[Sales Month]]=MAX(Table1[Sales Month]),Table1[[#This Row],[Upsell $ Per Non-Paying User]]*Table1[[#This Row],[Non-Paying Users]],0)</f>
        <v>0</v>
      </c>
      <c r="R1889" t="str" cm="1">
        <f t="array" ref="R1889">_xlfn.IFS(Table1[[#This Row],[Current Upsell $]]=0," ",Table1[[#This Row],[Current Upsell $]]&gt;=400,"High",Table1[[#This Row],[Current Upsell $]]&gt;=100,"Medium",Table1[[#This Row],[Current Upsell $]]&lt;100,"Low")</f>
        <v xml:space="preserve"> </v>
      </c>
      <c r="S1889" t="str">
        <f>_xlfn.CONCAT(Table1[[#This Row],[Subscription Type]]," ",Table1[[#This Row],[Upsell Priorities ]], " ",TEXT(Table1[[#This Row],[Current Upsell $]],"$#,#"))</f>
        <v>Premium   $</v>
      </c>
      <c r="T1889">
        <f>COUNTIF(Table1[Sales Month],Table1[[#This Row],[Sales Month]])</f>
        <v>249</v>
      </c>
    </row>
    <row r="1890" spans="1:20" x14ac:dyDescent="0.2">
      <c r="A1890">
        <v>100220</v>
      </c>
      <c r="B1890" t="s">
        <v>0</v>
      </c>
      <c r="D1890" s="1"/>
      <c r="E1890" s="1"/>
      <c r="F1890">
        <v>46</v>
      </c>
      <c r="G1890">
        <v>60</v>
      </c>
      <c r="H1890" s="1">
        <v>44256</v>
      </c>
      <c r="I1890" s="1">
        <v>44378</v>
      </c>
      <c r="J1890">
        <v>4</v>
      </c>
      <c r="K1890">
        <v>0</v>
      </c>
      <c r="L1890" s="1">
        <v>44348</v>
      </c>
      <c r="M1890">
        <v>460</v>
      </c>
      <c r="N1890" s="8" cm="1">
        <f t="array" ref="N1890">_xlfn.SWITCH(Table1[[#This Row],[Subscription Type]],"Basic",10,"Premium",10,"Business",25,"Enterprise",27)</f>
        <v>10</v>
      </c>
      <c r="O1890" s="9">
        <f>IF(Table1[[#This Row],[Number of Users]]-Table1[[#This Row],[Licenses Bought]]&lt;0, 0, Table1[[#This Row],[Number of Users]]-Table1[[#This Row],[Licenses Bought]])</f>
        <v>14</v>
      </c>
      <c r="P1890" s="8">
        <f>Table1[[#This Row],[Upsell $ Per Non-Paying User]] * Table1[[#This Row],[Non-Paying Users]]</f>
        <v>140</v>
      </c>
      <c r="Q1890">
        <f>IF(Table1[[#This Row],[Sales Month]]=MAX(Table1[Sales Month]),Table1[[#This Row],[Upsell $ Per Non-Paying User]]*Table1[[#This Row],[Non-Paying Users]],0)</f>
        <v>140</v>
      </c>
      <c r="R1890" t="str" cm="1">
        <f t="array" ref="R1890">_xlfn.IFS(Table1[[#This Row],[Current Upsell $]]=0," ",Table1[[#This Row],[Current Upsell $]]&gt;=400,"High",Table1[[#This Row],[Current Upsell $]]&gt;=100,"Medium",Table1[[#This Row],[Current Upsell $]]&lt;100,"Low")</f>
        <v>Medium</v>
      </c>
      <c r="S1890" t="str">
        <f>_xlfn.CONCAT(Table1[[#This Row],[Subscription Type]]," ",Table1[[#This Row],[Upsell Priorities ]], " ",TEXT(Table1[[#This Row],[Current Upsell $]],"$#,#"))</f>
        <v>Premium Medium $140</v>
      </c>
      <c r="T1890">
        <f>COUNTIF(Table1[Sales Month],Table1[[#This Row],[Sales Month]])</f>
        <v>307</v>
      </c>
    </row>
    <row r="1891" spans="1:20" x14ac:dyDescent="0.2">
      <c r="A1891">
        <v>100221</v>
      </c>
      <c r="B1891" t="s">
        <v>3</v>
      </c>
      <c r="D1891" s="1"/>
      <c r="E1891" s="1"/>
      <c r="F1891">
        <v>0</v>
      </c>
      <c r="G1891">
        <v>50</v>
      </c>
      <c r="H1891" s="1">
        <v>44256</v>
      </c>
      <c r="I1891" s="1">
        <v>44378</v>
      </c>
      <c r="J1891">
        <v>4</v>
      </c>
      <c r="K1891">
        <v>0</v>
      </c>
      <c r="L1891" s="1">
        <v>44256</v>
      </c>
      <c r="M1891">
        <v>0</v>
      </c>
      <c r="N1891" s="8" cm="1">
        <f t="array" ref="N1891">_xlfn.SWITCH(Table1[[#This Row],[Subscription Type]],"Basic",10,"Premium",10,"Business",25,"Enterprise",27)</f>
        <v>10</v>
      </c>
      <c r="O1891" s="9">
        <f>IF(Table1[[#This Row],[Number of Users]]-Table1[[#This Row],[Licenses Bought]]&lt;0, 0, Table1[[#This Row],[Number of Users]]-Table1[[#This Row],[Licenses Bought]])</f>
        <v>50</v>
      </c>
      <c r="P1891" s="8">
        <f>Table1[[#This Row],[Upsell $ Per Non-Paying User]] * Table1[[#This Row],[Non-Paying Users]]</f>
        <v>500</v>
      </c>
      <c r="Q1891">
        <f>IF(Table1[[#This Row],[Sales Month]]=MAX(Table1[Sales Month]),Table1[[#This Row],[Upsell $ Per Non-Paying User]]*Table1[[#This Row],[Non-Paying Users]],0)</f>
        <v>0</v>
      </c>
      <c r="R1891" t="str" cm="1">
        <f t="array" ref="R1891">_xlfn.IFS(Table1[[#This Row],[Current Upsell $]]=0," ",Table1[[#This Row],[Current Upsell $]]&gt;=400,"High",Table1[[#This Row],[Current Upsell $]]&gt;=100,"Medium",Table1[[#This Row],[Current Upsell $]]&lt;100,"Low")</f>
        <v xml:space="preserve"> </v>
      </c>
      <c r="S1891" t="str">
        <f>_xlfn.CONCAT(Table1[[#This Row],[Subscription Type]]," ",Table1[[#This Row],[Upsell Priorities ]], " ",TEXT(Table1[[#This Row],[Current Upsell $]],"$#,#"))</f>
        <v>Basic   $</v>
      </c>
      <c r="T1891">
        <f>COUNTIF(Table1[Sales Month],Table1[[#This Row],[Sales Month]])</f>
        <v>194</v>
      </c>
    </row>
    <row r="1892" spans="1:20" x14ac:dyDescent="0.2">
      <c r="A1892">
        <v>100221</v>
      </c>
      <c r="B1892" t="s">
        <v>0</v>
      </c>
      <c r="D1892" s="1"/>
      <c r="E1892" s="1"/>
      <c r="F1892">
        <v>13</v>
      </c>
      <c r="G1892">
        <v>38</v>
      </c>
      <c r="H1892" s="1">
        <v>44256</v>
      </c>
      <c r="I1892" s="1">
        <v>44378</v>
      </c>
      <c r="J1892">
        <v>4</v>
      </c>
      <c r="K1892">
        <v>0</v>
      </c>
      <c r="L1892" s="1">
        <v>44287</v>
      </c>
      <c r="M1892">
        <v>130</v>
      </c>
      <c r="N1892" s="8" cm="1">
        <f t="array" ref="N1892">_xlfn.SWITCH(Table1[[#This Row],[Subscription Type]],"Basic",10,"Premium",10,"Business",25,"Enterprise",27)</f>
        <v>10</v>
      </c>
      <c r="O1892" s="9">
        <f>IF(Table1[[#This Row],[Number of Users]]-Table1[[#This Row],[Licenses Bought]]&lt;0, 0, Table1[[#This Row],[Number of Users]]-Table1[[#This Row],[Licenses Bought]])</f>
        <v>25</v>
      </c>
      <c r="P1892" s="8">
        <f>Table1[[#This Row],[Upsell $ Per Non-Paying User]] * Table1[[#This Row],[Non-Paying Users]]</f>
        <v>250</v>
      </c>
      <c r="Q1892">
        <f>IF(Table1[[#This Row],[Sales Month]]=MAX(Table1[Sales Month]),Table1[[#This Row],[Upsell $ Per Non-Paying User]]*Table1[[#This Row],[Non-Paying Users]],0)</f>
        <v>0</v>
      </c>
      <c r="R1892" t="str" cm="1">
        <f t="array" ref="R1892">_xlfn.IFS(Table1[[#This Row],[Current Upsell $]]=0," ",Table1[[#This Row],[Current Upsell $]]&gt;=400,"High",Table1[[#This Row],[Current Upsell $]]&gt;=100,"Medium",Table1[[#This Row],[Current Upsell $]]&lt;100,"Low")</f>
        <v xml:space="preserve"> </v>
      </c>
      <c r="S1892" t="str">
        <f>_xlfn.CONCAT(Table1[[#This Row],[Subscription Type]]," ",Table1[[#This Row],[Upsell Priorities ]], " ",TEXT(Table1[[#This Row],[Current Upsell $]],"$#,#"))</f>
        <v>Premium   $</v>
      </c>
      <c r="T1892">
        <f>COUNTIF(Table1[Sales Month],Table1[[#This Row],[Sales Month]])</f>
        <v>208</v>
      </c>
    </row>
    <row r="1893" spans="1:20" x14ac:dyDescent="0.2">
      <c r="A1893">
        <v>100221</v>
      </c>
      <c r="B1893" t="s">
        <v>0</v>
      </c>
      <c r="D1893" s="1"/>
      <c r="E1893" s="1"/>
      <c r="F1893">
        <v>34</v>
      </c>
      <c r="G1893">
        <v>55</v>
      </c>
      <c r="H1893" s="1">
        <v>44256</v>
      </c>
      <c r="I1893" s="1">
        <v>44378</v>
      </c>
      <c r="J1893">
        <v>4</v>
      </c>
      <c r="K1893">
        <v>0</v>
      </c>
      <c r="L1893" s="1">
        <v>44317</v>
      </c>
      <c r="M1893">
        <v>340</v>
      </c>
      <c r="N1893" s="8" cm="1">
        <f t="array" ref="N1893">_xlfn.SWITCH(Table1[[#This Row],[Subscription Type]],"Basic",10,"Premium",10,"Business",25,"Enterprise",27)</f>
        <v>10</v>
      </c>
      <c r="O1893" s="9">
        <f>IF(Table1[[#This Row],[Number of Users]]-Table1[[#This Row],[Licenses Bought]]&lt;0, 0, Table1[[#This Row],[Number of Users]]-Table1[[#This Row],[Licenses Bought]])</f>
        <v>21</v>
      </c>
      <c r="P1893" s="8">
        <f>Table1[[#This Row],[Upsell $ Per Non-Paying User]] * Table1[[#This Row],[Non-Paying Users]]</f>
        <v>210</v>
      </c>
      <c r="Q1893">
        <f>IF(Table1[[#This Row],[Sales Month]]=MAX(Table1[Sales Month]),Table1[[#This Row],[Upsell $ Per Non-Paying User]]*Table1[[#This Row],[Non-Paying Users]],0)</f>
        <v>0</v>
      </c>
      <c r="R1893" t="str" cm="1">
        <f t="array" ref="R1893">_xlfn.IFS(Table1[[#This Row],[Current Upsell $]]=0," ",Table1[[#This Row],[Current Upsell $]]&gt;=400,"High",Table1[[#This Row],[Current Upsell $]]&gt;=100,"Medium",Table1[[#This Row],[Current Upsell $]]&lt;100,"Low")</f>
        <v xml:space="preserve"> </v>
      </c>
      <c r="S1893" t="str">
        <f>_xlfn.CONCAT(Table1[[#This Row],[Subscription Type]]," ",Table1[[#This Row],[Upsell Priorities ]], " ",TEXT(Table1[[#This Row],[Current Upsell $]],"$#,#"))</f>
        <v>Premium   $</v>
      </c>
      <c r="T1893">
        <f>COUNTIF(Table1[Sales Month],Table1[[#This Row],[Sales Month]])</f>
        <v>249</v>
      </c>
    </row>
    <row r="1894" spans="1:20" x14ac:dyDescent="0.2">
      <c r="A1894">
        <v>100221</v>
      </c>
      <c r="B1894" t="s">
        <v>0</v>
      </c>
      <c r="D1894" s="1"/>
      <c r="E1894" s="1"/>
      <c r="F1894">
        <v>45</v>
      </c>
      <c r="G1894">
        <v>51</v>
      </c>
      <c r="H1894" s="1">
        <v>44256</v>
      </c>
      <c r="I1894" s="1">
        <v>44378</v>
      </c>
      <c r="J1894">
        <v>4</v>
      </c>
      <c r="K1894">
        <v>0</v>
      </c>
      <c r="L1894" s="1">
        <v>44348</v>
      </c>
      <c r="M1894">
        <v>450</v>
      </c>
      <c r="N1894" s="8" cm="1">
        <f t="array" ref="N1894">_xlfn.SWITCH(Table1[[#This Row],[Subscription Type]],"Basic",10,"Premium",10,"Business",25,"Enterprise",27)</f>
        <v>10</v>
      </c>
      <c r="O1894" s="9">
        <f>IF(Table1[[#This Row],[Number of Users]]-Table1[[#This Row],[Licenses Bought]]&lt;0, 0, Table1[[#This Row],[Number of Users]]-Table1[[#This Row],[Licenses Bought]])</f>
        <v>6</v>
      </c>
      <c r="P1894" s="8">
        <f>Table1[[#This Row],[Upsell $ Per Non-Paying User]] * Table1[[#This Row],[Non-Paying Users]]</f>
        <v>60</v>
      </c>
      <c r="Q1894">
        <f>IF(Table1[[#This Row],[Sales Month]]=MAX(Table1[Sales Month]),Table1[[#This Row],[Upsell $ Per Non-Paying User]]*Table1[[#This Row],[Non-Paying Users]],0)</f>
        <v>60</v>
      </c>
      <c r="R1894" t="str" cm="1">
        <f t="array" ref="R1894">_xlfn.IFS(Table1[[#This Row],[Current Upsell $]]=0," ",Table1[[#This Row],[Current Upsell $]]&gt;=400,"High",Table1[[#This Row],[Current Upsell $]]&gt;=100,"Medium",Table1[[#This Row],[Current Upsell $]]&lt;100,"Low")</f>
        <v>Low</v>
      </c>
      <c r="S1894" t="str">
        <f>_xlfn.CONCAT(Table1[[#This Row],[Subscription Type]]," ",Table1[[#This Row],[Upsell Priorities ]], " ",TEXT(Table1[[#This Row],[Current Upsell $]],"$#,#"))</f>
        <v>Premium Low $60</v>
      </c>
      <c r="T1894">
        <f>COUNTIF(Table1[Sales Month],Table1[[#This Row],[Sales Month]])</f>
        <v>307</v>
      </c>
    </row>
    <row r="1895" spans="1:20" x14ac:dyDescent="0.2">
      <c r="A1895">
        <v>100222</v>
      </c>
      <c r="B1895" t="s">
        <v>3</v>
      </c>
      <c r="D1895" s="1"/>
      <c r="E1895" s="1"/>
      <c r="F1895">
        <v>0</v>
      </c>
      <c r="G1895">
        <v>58</v>
      </c>
      <c r="H1895" s="1">
        <v>44256</v>
      </c>
      <c r="I1895" s="1">
        <v>44378</v>
      </c>
      <c r="J1895">
        <v>4</v>
      </c>
      <c r="K1895">
        <v>0</v>
      </c>
      <c r="L1895" s="1">
        <v>44256</v>
      </c>
      <c r="M1895">
        <v>0</v>
      </c>
      <c r="N1895" s="8" cm="1">
        <f t="array" ref="N1895">_xlfn.SWITCH(Table1[[#This Row],[Subscription Type]],"Basic",10,"Premium",10,"Business",25,"Enterprise",27)</f>
        <v>10</v>
      </c>
      <c r="O1895" s="9">
        <f>IF(Table1[[#This Row],[Number of Users]]-Table1[[#This Row],[Licenses Bought]]&lt;0, 0, Table1[[#This Row],[Number of Users]]-Table1[[#This Row],[Licenses Bought]])</f>
        <v>58</v>
      </c>
      <c r="P1895" s="8">
        <f>Table1[[#This Row],[Upsell $ Per Non-Paying User]] * Table1[[#This Row],[Non-Paying Users]]</f>
        <v>580</v>
      </c>
      <c r="Q1895">
        <f>IF(Table1[[#This Row],[Sales Month]]=MAX(Table1[Sales Month]),Table1[[#This Row],[Upsell $ Per Non-Paying User]]*Table1[[#This Row],[Non-Paying Users]],0)</f>
        <v>0</v>
      </c>
      <c r="R1895" t="str" cm="1">
        <f t="array" ref="R1895">_xlfn.IFS(Table1[[#This Row],[Current Upsell $]]=0," ",Table1[[#This Row],[Current Upsell $]]&gt;=400,"High",Table1[[#This Row],[Current Upsell $]]&gt;=100,"Medium",Table1[[#This Row],[Current Upsell $]]&lt;100,"Low")</f>
        <v xml:space="preserve"> </v>
      </c>
      <c r="S1895" t="str">
        <f>_xlfn.CONCAT(Table1[[#This Row],[Subscription Type]]," ",Table1[[#This Row],[Upsell Priorities ]], " ",TEXT(Table1[[#This Row],[Current Upsell $]],"$#,#"))</f>
        <v>Basic   $</v>
      </c>
      <c r="T1895">
        <f>COUNTIF(Table1[Sales Month],Table1[[#This Row],[Sales Month]])</f>
        <v>194</v>
      </c>
    </row>
    <row r="1896" spans="1:20" x14ac:dyDescent="0.2">
      <c r="A1896">
        <v>100222</v>
      </c>
      <c r="B1896" t="s">
        <v>1</v>
      </c>
      <c r="D1896" s="1"/>
      <c r="E1896" s="1"/>
      <c r="F1896">
        <v>15</v>
      </c>
      <c r="G1896">
        <v>60</v>
      </c>
      <c r="H1896" s="1">
        <v>44256</v>
      </c>
      <c r="I1896" s="1">
        <v>44378</v>
      </c>
      <c r="J1896">
        <v>4</v>
      </c>
      <c r="K1896">
        <v>0</v>
      </c>
      <c r="L1896" s="1">
        <v>44287</v>
      </c>
      <c r="M1896">
        <v>375</v>
      </c>
      <c r="N1896" s="8" cm="1">
        <f t="array" ref="N1896">_xlfn.SWITCH(Table1[[#This Row],[Subscription Type]],"Basic",10,"Premium",10,"Business",25,"Enterprise",27)</f>
        <v>25</v>
      </c>
      <c r="O1896" s="9">
        <f>IF(Table1[[#This Row],[Number of Users]]-Table1[[#This Row],[Licenses Bought]]&lt;0, 0, Table1[[#This Row],[Number of Users]]-Table1[[#This Row],[Licenses Bought]])</f>
        <v>45</v>
      </c>
      <c r="P1896" s="8">
        <f>Table1[[#This Row],[Upsell $ Per Non-Paying User]] * Table1[[#This Row],[Non-Paying Users]]</f>
        <v>1125</v>
      </c>
      <c r="Q1896">
        <f>IF(Table1[[#This Row],[Sales Month]]=MAX(Table1[Sales Month]),Table1[[#This Row],[Upsell $ Per Non-Paying User]]*Table1[[#This Row],[Non-Paying Users]],0)</f>
        <v>0</v>
      </c>
      <c r="R1896" t="str" cm="1">
        <f t="array" ref="R1896">_xlfn.IFS(Table1[[#This Row],[Current Upsell $]]=0," ",Table1[[#This Row],[Current Upsell $]]&gt;=400,"High",Table1[[#This Row],[Current Upsell $]]&gt;=100,"Medium",Table1[[#This Row],[Current Upsell $]]&lt;100,"Low")</f>
        <v xml:space="preserve"> </v>
      </c>
      <c r="S1896" t="str">
        <f>_xlfn.CONCAT(Table1[[#This Row],[Subscription Type]]," ",Table1[[#This Row],[Upsell Priorities ]], " ",TEXT(Table1[[#This Row],[Current Upsell $]],"$#,#"))</f>
        <v>Business   $</v>
      </c>
      <c r="T1896">
        <f>COUNTIF(Table1[Sales Month],Table1[[#This Row],[Sales Month]])</f>
        <v>208</v>
      </c>
    </row>
    <row r="1897" spans="1:20" x14ac:dyDescent="0.2">
      <c r="A1897">
        <v>100222</v>
      </c>
      <c r="B1897" t="s">
        <v>1</v>
      </c>
      <c r="D1897" s="1"/>
      <c r="E1897" s="1"/>
      <c r="F1897">
        <v>35</v>
      </c>
      <c r="G1897">
        <v>55</v>
      </c>
      <c r="H1897" s="1">
        <v>44256</v>
      </c>
      <c r="I1897" s="1">
        <v>44378</v>
      </c>
      <c r="J1897">
        <v>4</v>
      </c>
      <c r="K1897">
        <v>0</v>
      </c>
      <c r="L1897" s="1">
        <v>44317</v>
      </c>
      <c r="M1897">
        <v>875</v>
      </c>
      <c r="N1897" s="8" cm="1">
        <f t="array" ref="N1897">_xlfn.SWITCH(Table1[[#This Row],[Subscription Type]],"Basic",10,"Premium",10,"Business",25,"Enterprise",27)</f>
        <v>25</v>
      </c>
      <c r="O1897" s="9">
        <f>IF(Table1[[#This Row],[Number of Users]]-Table1[[#This Row],[Licenses Bought]]&lt;0, 0, Table1[[#This Row],[Number of Users]]-Table1[[#This Row],[Licenses Bought]])</f>
        <v>20</v>
      </c>
      <c r="P1897" s="8">
        <f>Table1[[#This Row],[Upsell $ Per Non-Paying User]] * Table1[[#This Row],[Non-Paying Users]]</f>
        <v>500</v>
      </c>
      <c r="Q1897">
        <f>IF(Table1[[#This Row],[Sales Month]]=MAX(Table1[Sales Month]),Table1[[#This Row],[Upsell $ Per Non-Paying User]]*Table1[[#This Row],[Non-Paying Users]],0)</f>
        <v>0</v>
      </c>
      <c r="R1897" t="str" cm="1">
        <f t="array" ref="R1897">_xlfn.IFS(Table1[[#This Row],[Current Upsell $]]=0," ",Table1[[#This Row],[Current Upsell $]]&gt;=400,"High",Table1[[#This Row],[Current Upsell $]]&gt;=100,"Medium",Table1[[#This Row],[Current Upsell $]]&lt;100,"Low")</f>
        <v xml:space="preserve"> </v>
      </c>
      <c r="S1897" t="str">
        <f>_xlfn.CONCAT(Table1[[#This Row],[Subscription Type]]," ",Table1[[#This Row],[Upsell Priorities ]], " ",TEXT(Table1[[#This Row],[Current Upsell $]],"$#,#"))</f>
        <v>Business   $</v>
      </c>
      <c r="T1897">
        <f>COUNTIF(Table1[Sales Month],Table1[[#This Row],[Sales Month]])</f>
        <v>249</v>
      </c>
    </row>
    <row r="1898" spans="1:20" x14ac:dyDescent="0.2">
      <c r="A1898">
        <v>100222</v>
      </c>
      <c r="B1898" t="s">
        <v>1</v>
      </c>
      <c r="D1898" s="1"/>
      <c r="E1898" s="1"/>
      <c r="F1898">
        <v>44</v>
      </c>
      <c r="G1898">
        <v>56</v>
      </c>
      <c r="H1898" s="1">
        <v>44256</v>
      </c>
      <c r="I1898" s="1">
        <v>44378</v>
      </c>
      <c r="J1898">
        <v>4</v>
      </c>
      <c r="K1898">
        <v>0</v>
      </c>
      <c r="L1898" s="1">
        <v>44348</v>
      </c>
      <c r="M1898">
        <v>1100</v>
      </c>
      <c r="N1898" s="8" cm="1">
        <f t="array" ref="N1898">_xlfn.SWITCH(Table1[[#This Row],[Subscription Type]],"Basic",10,"Premium",10,"Business",25,"Enterprise",27)</f>
        <v>25</v>
      </c>
      <c r="O1898" s="9">
        <f>IF(Table1[[#This Row],[Number of Users]]-Table1[[#This Row],[Licenses Bought]]&lt;0, 0, Table1[[#This Row],[Number of Users]]-Table1[[#This Row],[Licenses Bought]])</f>
        <v>12</v>
      </c>
      <c r="P1898" s="8">
        <f>Table1[[#This Row],[Upsell $ Per Non-Paying User]] * Table1[[#This Row],[Non-Paying Users]]</f>
        <v>300</v>
      </c>
      <c r="Q1898">
        <f>IF(Table1[[#This Row],[Sales Month]]=MAX(Table1[Sales Month]),Table1[[#This Row],[Upsell $ Per Non-Paying User]]*Table1[[#This Row],[Non-Paying Users]],0)</f>
        <v>300</v>
      </c>
      <c r="R1898" t="str" cm="1">
        <f t="array" ref="R1898">_xlfn.IFS(Table1[[#This Row],[Current Upsell $]]=0," ",Table1[[#This Row],[Current Upsell $]]&gt;=400,"High",Table1[[#This Row],[Current Upsell $]]&gt;=100,"Medium",Table1[[#This Row],[Current Upsell $]]&lt;100,"Low")</f>
        <v>Medium</v>
      </c>
      <c r="S1898" t="str">
        <f>_xlfn.CONCAT(Table1[[#This Row],[Subscription Type]]," ",Table1[[#This Row],[Upsell Priorities ]], " ",TEXT(Table1[[#This Row],[Current Upsell $]],"$#,#"))</f>
        <v>Business Medium $300</v>
      </c>
      <c r="T1898">
        <f>COUNTIF(Table1[Sales Month],Table1[[#This Row],[Sales Month]])</f>
        <v>307</v>
      </c>
    </row>
    <row r="1899" spans="1:20" x14ac:dyDescent="0.2">
      <c r="A1899">
        <v>100223</v>
      </c>
      <c r="B1899" t="s">
        <v>3</v>
      </c>
      <c r="D1899" s="1"/>
      <c r="E1899" s="1"/>
      <c r="F1899">
        <v>0</v>
      </c>
      <c r="G1899">
        <v>36</v>
      </c>
      <c r="H1899" s="1">
        <v>44256</v>
      </c>
      <c r="I1899" s="1">
        <v>44378</v>
      </c>
      <c r="J1899">
        <v>4</v>
      </c>
      <c r="K1899">
        <v>0</v>
      </c>
      <c r="L1899" s="1">
        <v>44256</v>
      </c>
      <c r="M1899">
        <v>0</v>
      </c>
      <c r="N1899" s="8" cm="1">
        <f t="array" ref="N1899">_xlfn.SWITCH(Table1[[#This Row],[Subscription Type]],"Basic",10,"Premium",10,"Business",25,"Enterprise",27)</f>
        <v>10</v>
      </c>
      <c r="O1899" s="9">
        <f>IF(Table1[[#This Row],[Number of Users]]-Table1[[#This Row],[Licenses Bought]]&lt;0, 0, Table1[[#This Row],[Number of Users]]-Table1[[#This Row],[Licenses Bought]])</f>
        <v>36</v>
      </c>
      <c r="P1899" s="8">
        <f>Table1[[#This Row],[Upsell $ Per Non-Paying User]] * Table1[[#This Row],[Non-Paying Users]]</f>
        <v>360</v>
      </c>
      <c r="Q1899">
        <f>IF(Table1[[#This Row],[Sales Month]]=MAX(Table1[Sales Month]),Table1[[#This Row],[Upsell $ Per Non-Paying User]]*Table1[[#This Row],[Non-Paying Users]],0)</f>
        <v>0</v>
      </c>
      <c r="R1899" t="str" cm="1">
        <f t="array" ref="R1899">_xlfn.IFS(Table1[[#This Row],[Current Upsell $]]=0," ",Table1[[#This Row],[Current Upsell $]]&gt;=400,"High",Table1[[#This Row],[Current Upsell $]]&gt;=100,"Medium",Table1[[#This Row],[Current Upsell $]]&lt;100,"Low")</f>
        <v xml:space="preserve"> </v>
      </c>
      <c r="S1899" t="str">
        <f>_xlfn.CONCAT(Table1[[#This Row],[Subscription Type]]," ",Table1[[#This Row],[Upsell Priorities ]], " ",TEXT(Table1[[#This Row],[Current Upsell $]],"$#,#"))</f>
        <v>Basic   $</v>
      </c>
      <c r="T1899">
        <f>COUNTIF(Table1[Sales Month],Table1[[#This Row],[Sales Month]])</f>
        <v>194</v>
      </c>
    </row>
    <row r="1900" spans="1:20" x14ac:dyDescent="0.2">
      <c r="A1900">
        <v>100223</v>
      </c>
      <c r="B1900" t="s">
        <v>0</v>
      </c>
      <c r="D1900" s="1"/>
      <c r="E1900" s="1"/>
      <c r="F1900">
        <v>19</v>
      </c>
      <c r="G1900">
        <v>50</v>
      </c>
      <c r="H1900" s="1">
        <v>44256</v>
      </c>
      <c r="I1900" s="1">
        <v>44378</v>
      </c>
      <c r="J1900">
        <v>4</v>
      </c>
      <c r="K1900">
        <v>0</v>
      </c>
      <c r="L1900" s="1">
        <v>44287</v>
      </c>
      <c r="M1900">
        <v>190</v>
      </c>
      <c r="N1900" s="8" cm="1">
        <f t="array" ref="N1900">_xlfn.SWITCH(Table1[[#This Row],[Subscription Type]],"Basic",10,"Premium",10,"Business",25,"Enterprise",27)</f>
        <v>10</v>
      </c>
      <c r="O1900" s="9">
        <f>IF(Table1[[#This Row],[Number of Users]]-Table1[[#This Row],[Licenses Bought]]&lt;0, 0, Table1[[#This Row],[Number of Users]]-Table1[[#This Row],[Licenses Bought]])</f>
        <v>31</v>
      </c>
      <c r="P1900" s="8">
        <f>Table1[[#This Row],[Upsell $ Per Non-Paying User]] * Table1[[#This Row],[Non-Paying Users]]</f>
        <v>310</v>
      </c>
      <c r="Q1900">
        <f>IF(Table1[[#This Row],[Sales Month]]=MAX(Table1[Sales Month]),Table1[[#This Row],[Upsell $ Per Non-Paying User]]*Table1[[#This Row],[Non-Paying Users]],0)</f>
        <v>0</v>
      </c>
      <c r="R1900" t="str" cm="1">
        <f t="array" ref="R1900">_xlfn.IFS(Table1[[#This Row],[Current Upsell $]]=0," ",Table1[[#This Row],[Current Upsell $]]&gt;=400,"High",Table1[[#This Row],[Current Upsell $]]&gt;=100,"Medium",Table1[[#This Row],[Current Upsell $]]&lt;100,"Low")</f>
        <v xml:space="preserve"> </v>
      </c>
      <c r="S1900" t="str">
        <f>_xlfn.CONCAT(Table1[[#This Row],[Subscription Type]]," ",Table1[[#This Row],[Upsell Priorities ]], " ",TEXT(Table1[[#This Row],[Current Upsell $]],"$#,#"))</f>
        <v>Premium   $</v>
      </c>
      <c r="T1900">
        <f>COUNTIF(Table1[Sales Month],Table1[[#This Row],[Sales Month]])</f>
        <v>208</v>
      </c>
    </row>
    <row r="1901" spans="1:20" x14ac:dyDescent="0.2">
      <c r="A1901">
        <v>100223</v>
      </c>
      <c r="B1901" t="s">
        <v>0</v>
      </c>
      <c r="D1901" s="1"/>
      <c r="E1901" s="1"/>
      <c r="F1901">
        <v>41</v>
      </c>
      <c r="G1901">
        <v>42</v>
      </c>
      <c r="H1901" s="1">
        <v>44256</v>
      </c>
      <c r="I1901" s="1">
        <v>44378</v>
      </c>
      <c r="J1901">
        <v>4</v>
      </c>
      <c r="K1901">
        <v>0</v>
      </c>
      <c r="L1901" s="1">
        <v>44317</v>
      </c>
      <c r="M1901">
        <v>410</v>
      </c>
      <c r="N1901" s="8" cm="1">
        <f t="array" ref="N1901">_xlfn.SWITCH(Table1[[#This Row],[Subscription Type]],"Basic",10,"Premium",10,"Business",25,"Enterprise",27)</f>
        <v>10</v>
      </c>
      <c r="O1901" s="9">
        <f>IF(Table1[[#This Row],[Number of Users]]-Table1[[#This Row],[Licenses Bought]]&lt;0, 0, Table1[[#This Row],[Number of Users]]-Table1[[#This Row],[Licenses Bought]])</f>
        <v>1</v>
      </c>
      <c r="P1901" s="8">
        <f>Table1[[#This Row],[Upsell $ Per Non-Paying User]] * Table1[[#This Row],[Non-Paying Users]]</f>
        <v>10</v>
      </c>
      <c r="Q1901">
        <f>IF(Table1[[#This Row],[Sales Month]]=MAX(Table1[Sales Month]),Table1[[#This Row],[Upsell $ Per Non-Paying User]]*Table1[[#This Row],[Non-Paying Users]],0)</f>
        <v>0</v>
      </c>
      <c r="R1901" t="str" cm="1">
        <f t="array" ref="R1901">_xlfn.IFS(Table1[[#This Row],[Current Upsell $]]=0," ",Table1[[#This Row],[Current Upsell $]]&gt;=400,"High",Table1[[#This Row],[Current Upsell $]]&gt;=100,"Medium",Table1[[#This Row],[Current Upsell $]]&lt;100,"Low")</f>
        <v xml:space="preserve"> </v>
      </c>
      <c r="S1901" t="str">
        <f>_xlfn.CONCAT(Table1[[#This Row],[Subscription Type]]," ",Table1[[#This Row],[Upsell Priorities ]], " ",TEXT(Table1[[#This Row],[Current Upsell $]],"$#,#"))</f>
        <v>Premium   $</v>
      </c>
      <c r="T1901">
        <f>COUNTIF(Table1[Sales Month],Table1[[#This Row],[Sales Month]])</f>
        <v>249</v>
      </c>
    </row>
    <row r="1902" spans="1:20" x14ac:dyDescent="0.2">
      <c r="A1902">
        <v>100223</v>
      </c>
      <c r="B1902" t="s">
        <v>0</v>
      </c>
      <c r="D1902" s="1"/>
      <c r="E1902" s="1"/>
      <c r="F1902">
        <v>39</v>
      </c>
      <c r="G1902">
        <v>53</v>
      </c>
      <c r="H1902" s="1">
        <v>44256</v>
      </c>
      <c r="I1902" s="1">
        <v>44378</v>
      </c>
      <c r="J1902">
        <v>4</v>
      </c>
      <c r="K1902">
        <v>0</v>
      </c>
      <c r="L1902" s="1">
        <v>44348</v>
      </c>
      <c r="M1902">
        <v>390</v>
      </c>
      <c r="N1902" s="8" cm="1">
        <f t="array" ref="N1902">_xlfn.SWITCH(Table1[[#This Row],[Subscription Type]],"Basic",10,"Premium",10,"Business",25,"Enterprise",27)</f>
        <v>10</v>
      </c>
      <c r="O1902" s="9">
        <f>IF(Table1[[#This Row],[Number of Users]]-Table1[[#This Row],[Licenses Bought]]&lt;0, 0, Table1[[#This Row],[Number of Users]]-Table1[[#This Row],[Licenses Bought]])</f>
        <v>14</v>
      </c>
      <c r="P1902" s="8">
        <f>Table1[[#This Row],[Upsell $ Per Non-Paying User]] * Table1[[#This Row],[Non-Paying Users]]</f>
        <v>140</v>
      </c>
      <c r="Q1902">
        <f>IF(Table1[[#This Row],[Sales Month]]=MAX(Table1[Sales Month]),Table1[[#This Row],[Upsell $ Per Non-Paying User]]*Table1[[#This Row],[Non-Paying Users]],0)</f>
        <v>140</v>
      </c>
      <c r="R1902" t="str" cm="1">
        <f t="array" ref="R1902">_xlfn.IFS(Table1[[#This Row],[Current Upsell $]]=0," ",Table1[[#This Row],[Current Upsell $]]&gt;=400,"High",Table1[[#This Row],[Current Upsell $]]&gt;=100,"Medium",Table1[[#This Row],[Current Upsell $]]&lt;100,"Low")</f>
        <v>Medium</v>
      </c>
      <c r="S1902" t="str">
        <f>_xlfn.CONCAT(Table1[[#This Row],[Subscription Type]]," ",Table1[[#This Row],[Upsell Priorities ]], " ",TEXT(Table1[[#This Row],[Current Upsell $]],"$#,#"))</f>
        <v>Premium Medium $140</v>
      </c>
      <c r="T1902">
        <f>COUNTIF(Table1[Sales Month],Table1[[#This Row],[Sales Month]])</f>
        <v>307</v>
      </c>
    </row>
    <row r="1903" spans="1:20" x14ac:dyDescent="0.2">
      <c r="A1903">
        <v>100224</v>
      </c>
      <c r="B1903" t="s">
        <v>3</v>
      </c>
      <c r="D1903" s="1"/>
      <c r="E1903" s="1"/>
      <c r="F1903">
        <v>0</v>
      </c>
      <c r="G1903">
        <v>35</v>
      </c>
      <c r="H1903" s="1">
        <v>44256</v>
      </c>
      <c r="I1903" s="1">
        <v>44378</v>
      </c>
      <c r="J1903">
        <v>4</v>
      </c>
      <c r="K1903">
        <v>0</v>
      </c>
      <c r="L1903" s="1">
        <v>44256</v>
      </c>
      <c r="M1903">
        <v>0</v>
      </c>
      <c r="N1903" s="8" cm="1">
        <f t="array" ref="N1903">_xlfn.SWITCH(Table1[[#This Row],[Subscription Type]],"Basic",10,"Premium",10,"Business",25,"Enterprise",27)</f>
        <v>10</v>
      </c>
      <c r="O1903" s="9">
        <f>IF(Table1[[#This Row],[Number of Users]]-Table1[[#This Row],[Licenses Bought]]&lt;0, 0, Table1[[#This Row],[Number of Users]]-Table1[[#This Row],[Licenses Bought]])</f>
        <v>35</v>
      </c>
      <c r="P1903" s="8">
        <f>Table1[[#This Row],[Upsell $ Per Non-Paying User]] * Table1[[#This Row],[Non-Paying Users]]</f>
        <v>350</v>
      </c>
      <c r="Q1903">
        <f>IF(Table1[[#This Row],[Sales Month]]=MAX(Table1[Sales Month]),Table1[[#This Row],[Upsell $ Per Non-Paying User]]*Table1[[#This Row],[Non-Paying Users]],0)</f>
        <v>0</v>
      </c>
      <c r="R1903" t="str" cm="1">
        <f t="array" ref="R1903">_xlfn.IFS(Table1[[#This Row],[Current Upsell $]]=0," ",Table1[[#This Row],[Current Upsell $]]&gt;=400,"High",Table1[[#This Row],[Current Upsell $]]&gt;=100,"Medium",Table1[[#This Row],[Current Upsell $]]&lt;100,"Low")</f>
        <v xml:space="preserve"> </v>
      </c>
      <c r="S1903" t="str">
        <f>_xlfn.CONCAT(Table1[[#This Row],[Subscription Type]]," ",Table1[[#This Row],[Upsell Priorities ]], " ",TEXT(Table1[[#This Row],[Current Upsell $]],"$#,#"))</f>
        <v>Basic   $</v>
      </c>
      <c r="T1903">
        <f>COUNTIF(Table1[Sales Month],Table1[[#This Row],[Sales Month]])</f>
        <v>194</v>
      </c>
    </row>
    <row r="1904" spans="1:20" x14ac:dyDescent="0.2">
      <c r="A1904">
        <v>100224</v>
      </c>
      <c r="B1904" t="s">
        <v>0</v>
      </c>
      <c r="D1904" s="1"/>
      <c r="E1904" s="1"/>
      <c r="F1904">
        <v>13</v>
      </c>
      <c r="G1904">
        <v>36</v>
      </c>
      <c r="H1904" s="1">
        <v>44256</v>
      </c>
      <c r="I1904" s="1">
        <v>44378</v>
      </c>
      <c r="J1904">
        <v>4</v>
      </c>
      <c r="K1904">
        <v>0</v>
      </c>
      <c r="L1904" s="1">
        <v>44287</v>
      </c>
      <c r="M1904">
        <v>130</v>
      </c>
      <c r="N1904" s="8" cm="1">
        <f t="array" ref="N1904">_xlfn.SWITCH(Table1[[#This Row],[Subscription Type]],"Basic",10,"Premium",10,"Business",25,"Enterprise",27)</f>
        <v>10</v>
      </c>
      <c r="O1904" s="9">
        <f>IF(Table1[[#This Row],[Number of Users]]-Table1[[#This Row],[Licenses Bought]]&lt;0, 0, Table1[[#This Row],[Number of Users]]-Table1[[#This Row],[Licenses Bought]])</f>
        <v>23</v>
      </c>
      <c r="P1904" s="8">
        <f>Table1[[#This Row],[Upsell $ Per Non-Paying User]] * Table1[[#This Row],[Non-Paying Users]]</f>
        <v>230</v>
      </c>
      <c r="Q1904">
        <f>IF(Table1[[#This Row],[Sales Month]]=MAX(Table1[Sales Month]),Table1[[#This Row],[Upsell $ Per Non-Paying User]]*Table1[[#This Row],[Non-Paying Users]],0)</f>
        <v>0</v>
      </c>
      <c r="R1904" t="str" cm="1">
        <f t="array" ref="R1904">_xlfn.IFS(Table1[[#This Row],[Current Upsell $]]=0," ",Table1[[#This Row],[Current Upsell $]]&gt;=400,"High",Table1[[#This Row],[Current Upsell $]]&gt;=100,"Medium",Table1[[#This Row],[Current Upsell $]]&lt;100,"Low")</f>
        <v xml:space="preserve"> </v>
      </c>
      <c r="S1904" t="str">
        <f>_xlfn.CONCAT(Table1[[#This Row],[Subscription Type]]," ",Table1[[#This Row],[Upsell Priorities ]], " ",TEXT(Table1[[#This Row],[Current Upsell $]],"$#,#"))</f>
        <v>Premium   $</v>
      </c>
      <c r="T1904">
        <f>COUNTIF(Table1[Sales Month],Table1[[#This Row],[Sales Month]])</f>
        <v>208</v>
      </c>
    </row>
    <row r="1905" spans="1:20" x14ac:dyDescent="0.2">
      <c r="A1905">
        <v>100224</v>
      </c>
      <c r="B1905" t="s">
        <v>0</v>
      </c>
      <c r="D1905" s="1"/>
      <c r="E1905" s="1"/>
      <c r="F1905">
        <v>23</v>
      </c>
      <c r="G1905">
        <v>43</v>
      </c>
      <c r="H1905" s="1">
        <v>44256</v>
      </c>
      <c r="I1905" s="1">
        <v>44378</v>
      </c>
      <c r="J1905">
        <v>4</v>
      </c>
      <c r="K1905">
        <v>0</v>
      </c>
      <c r="L1905" s="1">
        <v>44317</v>
      </c>
      <c r="M1905">
        <v>230</v>
      </c>
      <c r="N1905" s="8" cm="1">
        <f t="array" ref="N1905">_xlfn.SWITCH(Table1[[#This Row],[Subscription Type]],"Basic",10,"Premium",10,"Business",25,"Enterprise",27)</f>
        <v>10</v>
      </c>
      <c r="O1905" s="9">
        <f>IF(Table1[[#This Row],[Number of Users]]-Table1[[#This Row],[Licenses Bought]]&lt;0, 0, Table1[[#This Row],[Number of Users]]-Table1[[#This Row],[Licenses Bought]])</f>
        <v>20</v>
      </c>
      <c r="P1905" s="8">
        <f>Table1[[#This Row],[Upsell $ Per Non-Paying User]] * Table1[[#This Row],[Non-Paying Users]]</f>
        <v>200</v>
      </c>
      <c r="Q1905">
        <f>IF(Table1[[#This Row],[Sales Month]]=MAX(Table1[Sales Month]),Table1[[#This Row],[Upsell $ Per Non-Paying User]]*Table1[[#This Row],[Non-Paying Users]],0)</f>
        <v>0</v>
      </c>
      <c r="R1905" t="str" cm="1">
        <f t="array" ref="R1905">_xlfn.IFS(Table1[[#This Row],[Current Upsell $]]=0," ",Table1[[#This Row],[Current Upsell $]]&gt;=400,"High",Table1[[#This Row],[Current Upsell $]]&gt;=100,"Medium",Table1[[#This Row],[Current Upsell $]]&lt;100,"Low")</f>
        <v xml:space="preserve"> </v>
      </c>
      <c r="S1905" t="str">
        <f>_xlfn.CONCAT(Table1[[#This Row],[Subscription Type]]," ",Table1[[#This Row],[Upsell Priorities ]], " ",TEXT(Table1[[#This Row],[Current Upsell $]],"$#,#"))</f>
        <v>Premium   $</v>
      </c>
      <c r="T1905">
        <f>COUNTIF(Table1[Sales Month],Table1[[#This Row],[Sales Month]])</f>
        <v>249</v>
      </c>
    </row>
    <row r="1906" spans="1:20" x14ac:dyDescent="0.2">
      <c r="A1906">
        <v>100224</v>
      </c>
      <c r="B1906" t="s">
        <v>0</v>
      </c>
      <c r="D1906" s="1"/>
      <c r="E1906" s="1"/>
      <c r="F1906">
        <v>33</v>
      </c>
      <c r="G1906">
        <v>37</v>
      </c>
      <c r="H1906" s="1">
        <v>44256</v>
      </c>
      <c r="I1906" s="1">
        <v>44378</v>
      </c>
      <c r="J1906">
        <v>4</v>
      </c>
      <c r="K1906">
        <v>0</v>
      </c>
      <c r="L1906" s="1">
        <v>44348</v>
      </c>
      <c r="M1906">
        <v>330</v>
      </c>
      <c r="N1906" s="8" cm="1">
        <f t="array" ref="N1906">_xlfn.SWITCH(Table1[[#This Row],[Subscription Type]],"Basic",10,"Premium",10,"Business",25,"Enterprise",27)</f>
        <v>10</v>
      </c>
      <c r="O1906" s="9">
        <f>IF(Table1[[#This Row],[Number of Users]]-Table1[[#This Row],[Licenses Bought]]&lt;0, 0, Table1[[#This Row],[Number of Users]]-Table1[[#This Row],[Licenses Bought]])</f>
        <v>4</v>
      </c>
      <c r="P1906" s="8">
        <f>Table1[[#This Row],[Upsell $ Per Non-Paying User]] * Table1[[#This Row],[Non-Paying Users]]</f>
        <v>40</v>
      </c>
      <c r="Q1906">
        <f>IF(Table1[[#This Row],[Sales Month]]=MAX(Table1[Sales Month]),Table1[[#This Row],[Upsell $ Per Non-Paying User]]*Table1[[#This Row],[Non-Paying Users]],0)</f>
        <v>40</v>
      </c>
      <c r="R1906" t="str" cm="1">
        <f t="array" ref="R1906">_xlfn.IFS(Table1[[#This Row],[Current Upsell $]]=0," ",Table1[[#This Row],[Current Upsell $]]&gt;=400,"High",Table1[[#This Row],[Current Upsell $]]&gt;=100,"Medium",Table1[[#This Row],[Current Upsell $]]&lt;100,"Low")</f>
        <v>Low</v>
      </c>
      <c r="S1906" t="str">
        <f>_xlfn.CONCAT(Table1[[#This Row],[Subscription Type]]," ",Table1[[#This Row],[Upsell Priorities ]], " ",TEXT(Table1[[#This Row],[Current Upsell $]],"$#,#"))</f>
        <v>Premium Low $40</v>
      </c>
      <c r="T1906">
        <f>COUNTIF(Table1[Sales Month],Table1[[#This Row],[Sales Month]])</f>
        <v>307</v>
      </c>
    </row>
    <row r="1907" spans="1:20" x14ac:dyDescent="0.2">
      <c r="A1907">
        <v>100225</v>
      </c>
      <c r="B1907" t="s">
        <v>3</v>
      </c>
      <c r="D1907" s="1"/>
      <c r="E1907" s="1"/>
      <c r="F1907">
        <v>0</v>
      </c>
      <c r="G1907">
        <v>32</v>
      </c>
      <c r="H1907" s="1">
        <v>44256</v>
      </c>
      <c r="I1907" s="1">
        <v>44378</v>
      </c>
      <c r="J1907">
        <v>4</v>
      </c>
      <c r="K1907">
        <v>0</v>
      </c>
      <c r="L1907" s="1">
        <v>44256</v>
      </c>
      <c r="M1907">
        <v>0</v>
      </c>
      <c r="N1907" s="8" cm="1">
        <f t="array" ref="N1907">_xlfn.SWITCH(Table1[[#This Row],[Subscription Type]],"Basic",10,"Premium",10,"Business",25,"Enterprise",27)</f>
        <v>10</v>
      </c>
      <c r="O1907" s="9">
        <f>IF(Table1[[#This Row],[Number of Users]]-Table1[[#This Row],[Licenses Bought]]&lt;0, 0, Table1[[#This Row],[Number of Users]]-Table1[[#This Row],[Licenses Bought]])</f>
        <v>32</v>
      </c>
      <c r="P1907" s="8">
        <f>Table1[[#This Row],[Upsell $ Per Non-Paying User]] * Table1[[#This Row],[Non-Paying Users]]</f>
        <v>320</v>
      </c>
      <c r="Q1907">
        <f>IF(Table1[[#This Row],[Sales Month]]=MAX(Table1[Sales Month]),Table1[[#This Row],[Upsell $ Per Non-Paying User]]*Table1[[#This Row],[Non-Paying Users]],0)</f>
        <v>0</v>
      </c>
      <c r="R1907" t="str" cm="1">
        <f t="array" ref="R1907">_xlfn.IFS(Table1[[#This Row],[Current Upsell $]]=0," ",Table1[[#This Row],[Current Upsell $]]&gt;=400,"High",Table1[[#This Row],[Current Upsell $]]&gt;=100,"Medium",Table1[[#This Row],[Current Upsell $]]&lt;100,"Low")</f>
        <v xml:space="preserve"> </v>
      </c>
      <c r="S1907" t="str">
        <f>_xlfn.CONCAT(Table1[[#This Row],[Subscription Type]]," ",Table1[[#This Row],[Upsell Priorities ]], " ",TEXT(Table1[[#This Row],[Current Upsell $]],"$#,#"))</f>
        <v>Basic   $</v>
      </c>
      <c r="T1907">
        <f>COUNTIF(Table1[Sales Month],Table1[[#This Row],[Sales Month]])</f>
        <v>194</v>
      </c>
    </row>
    <row r="1908" spans="1:20" x14ac:dyDescent="0.2">
      <c r="A1908">
        <v>100225</v>
      </c>
      <c r="B1908" t="s">
        <v>0</v>
      </c>
      <c r="D1908" s="1"/>
      <c r="E1908" s="1"/>
      <c r="F1908">
        <v>16</v>
      </c>
      <c r="G1908">
        <v>32</v>
      </c>
      <c r="H1908" s="1">
        <v>44256</v>
      </c>
      <c r="I1908" s="1">
        <v>44378</v>
      </c>
      <c r="J1908">
        <v>4</v>
      </c>
      <c r="K1908">
        <v>0</v>
      </c>
      <c r="L1908" s="1">
        <v>44287</v>
      </c>
      <c r="M1908">
        <v>160</v>
      </c>
      <c r="N1908" s="8" cm="1">
        <f t="array" ref="N1908">_xlfn.SWITCH(Table1[[#This Row],[Subscription Type]],"Basic",10,"Premium",10,"Business",25,"Enterprise",27)</f>
        <v>10</v>
      </c>
      <c r="O1908" s="9">
        <f>IF(Table1[[#This Row],[Number of Users]]-Table1[[#This Row],[Licenses Bought]]&lt;0, 0, Table1[[#This Row],[Number of Users]]-Table1[[#This Row],[Licenses Bought]])</f>
        <v>16</v>
      </c>
      <c r="P1908" s="8">
        <f>Table1[[#This Row],[Upsell $ Per Non-Paying User]] * Table1[[#This Row],[Non-Paying Users]]</f>
        <v>160</v>
      </c>
      <c r="Q1908">
        <f>IF(Table1[[#This Row],[Sales Month]]=MAX(Table1[Sales Month]),Table1[[#This Row],[Upsell $ Per Non-Paying User]]*Table1[[#This Row],[Non-Paying Users]],0)</f>
        <v>0</v>
      </c>
      <c r="R1908" t="str" cm="1">
        <f t="array" ref="R1908">_xlfn.IFS(Table1[[#This Row],[Current Upsell $]]=0," ",Table1[[#This Row],[Current Upsell $]]&gt;=400,"High",Table1[[#This Row],[Current Upsell $]]&gt;=100,"Medium",Table1[[#This Row],[Current Upsell $]]&lt;100,"Low")</f>
        <v xml:space="preserve"> </v>
      </c>
      <c r="S1908" t="str">
        <f>_xlfn.CONCAT(Table1[[#This Row],[Subscription Type]]," ",Table1[[#This Row],[Upsell Priorities ]], " ",TEXT(Table1[[#This Row],[Current Upsell $]],"$#,#"))</f>
        <v>Premium   $</v>
      </c>
      <c r="T1908">
        <f>COUNTIF(Table1[Sales Month],Table1[[#This Row],[Sales Month]])</f>
        <v>208</v>
      </c>
    </row>
    <row r="1909" spans="1:20" x14ac:dyDescent="0.2">
      <c r="A1909">
        <v>100225</v>
      </c>
      <c r="B1909" t="s">
        <v>0</v>
      </c>
      <c r="D1909" s="1"/>
      <c r="E1909" s="1"/>
      <c r="F1909">
        <v>26</v>
      </c>
      <c r="G1909">
        <v>32</v>
      </c>
      <c r="H1909" s="1">
        <v>44256</v>
      </c>
      <c r="I1909" s="1">
        <v>44378</v>
      </c>
      <c r="J1909">
        <v>4</v>
      </c>
      <c r="K1909">
        <v>0</v>
      </c>
      <c r="L1909" s="1">
        <v>44317</v>
      </c>
      <c r="M1909">
        <v>260</v>
      </c>
      <c r="N1909" s="8" cm="1">
        <f t="array" ref="N1909">_xlfn.SWITCH(Table1[[#This Row],[Subscription Type]],"Basic",10,"Premium",10,"Business",25,"Enterprise",27)</f>
        <v>10</v>
      </c>
      <c r="O1909" s="9">
        <f>IF(Table1[[#This Row],[Number of Users]]-Table1[[#This Row],[Licenses Bought]]&lt;0, 0, Table1[[#This Row],[Number of Users]]-Table1[[#This Row],[Licenses Bought]])</f>
        <v>6</v>
      </c>
      <c r="P1909" s="8">
        <f>Table1[[#This Row],[Upsell $ Per Non-Paying User]] * Table1[[#This Row],[Non-Paying Users]]</f>
        <v>60</v>
      </c>
      <c r="Q1909">
        <f>IF(Table1[[#This Row],[Sales Month]]=MAX(Table1[Sales Month]),Table1[[#This Row],[Upsell $ Per Non-Paying User]]*Table1[[#This Row],[Non-Paying Users]],0)</f>
        <v>0</v>
      </c>
      <c r="R1909" t="str" cm="1">
        <f t="array" ref="R1909">_xlfn.IFS(Table1[[#This Row],[Current Upsell $]]=0," ",Table1[[#This Row],[Current Upsell $]]&gt;=400,"High",Table1[[#This Row],[Current Upsell $]]&gt;=100,"Medium",Table1[[#This Row],[Current Upsell $]]&lt;100,"Low")</f>
        <v xml:space="preserve"> </v>
      </c>
      <c r="S1909" t="str">
        <f>_xlfn.CONCAT(Table1[[#This Row],[Subscription Type]]," ",Table1[[#This Row],[Upsell Priorities ]], " ",TEXT(Table1[[#This Row],[Current Upsell $]],"$#,#"))</f>
        <v>Premium   $</v>
      </c>
      <c r="T1909">
        <f>COUNTIF(Table1[Sales Month],Table1[[#This Row],[Sales Month]])</f>
        <v>249</v>
      </c>
    </row>
    <row r="1910" spans="1:20" x14ac:dyDescent="0.2">
      <c r="A1910">
        <v>100225</v>
      </c>
      <c r="B1910" t="s">
        <v>0</v>
      </c>
      <c r="D1910" s="1"/>
      <c r="E1910" s="1"/>
      <c r="F1910">
        <v>23</v>
      </c>
      <c r="G1910">
        <v>34</v>
      </c>
      <c r="H1910" s="1">
        <v>44256</v>
      </c>
      <c r="I1910" s="1">
        <v>44378</v>
      </c>
      <c r="J1910">
        <v>4</v>
      </c>
      <c r="K1910">
        <v>0</v>
      </c>
      <c r="L1910" s="1">
        <v>44348</v>
      </c>
      <c r="M1910">
        <v>230</v>
      </c>
      <c r="N1910" s="8" cm="1">
        <f t="array" ref="N1910">_xlfn.SWITCH(Table1[[#This Row],[Subscription Type]],"Basic",10,"Premium",10,"Business",25,"Enterprise",27)</f>
        <v>10</v>
      </c>
      <c r="O1910" s="9">
        <f>IF(Table1[[#This Row],[Number of Users]]-Table1[[#This Row],[Licenses Bought]]&lt;0, 0, Table1[[#This Row],[Number of Users]]-Table1[[#This Row],[Licenses Bought]])</f>
        <v>11</v>
      </c>
      <c r="P1910" s="8">
        <f>Table1[[#This Row],[Upsell $ Per Non-Paying User]] * Table1[[#This Row],[Non-Paying Users]]</f>
        <v>110</v>
      </c>
      <c r="Q1910">
        <f>IF(Table1[[#This Row],[Sales Month]]=MAX(Table1[Sales Month]),Table1[[#This Row],[Upsell $ Per Non-Paying User]]*Table1[[#This Row],[Non-Paying Users]],0)</f>
        <v>110</v>
      </c>
      <c r="R1910" t="str" cm="1">
        <f t="array" ref="R1910">_xlfn.IFS(Table1[[#This Row],[Current Upsell $]]=0," ",Table1[[#This Row],[Current Upsell $]]&gt;=400,"High",Table1[[#This Row],[Current Upsell $]]&gt;=100,"Medium",Table1[[#This Row],[Current Upsell $]]&lt;100,"Low")</f>
        <v>Medium</v>
      </c>
      <c r="S1910" t="str">
        <f>_xlfn.CONCAT(Table1[[#This Row],[Subscription Type]]," ",Table1[[#This Row],[Upsell Priorities ]], " ",TEXT(Table1[[#This Row],[Current Upsell $]],"$#,#"))</f>
        <v>Premium Medium $110</v>
      </c>
      <c r="T1910">
        <f>COUNTIF(Table1[Sales Month],Table1[[#This Row],[Sales Month]])</f>
        <v>307</v>
      </c>
    </row>
    <row r="1911" spans="1:20" x14ac:dyDescent="0.2">
      <c r="A1911">
        <v>100226</v>
      </c>
      <c r="B1911" t="s">
        <v>3</v>
      </c>
      <c r="D1911" s="1"/>
      <c r="E1911" s="1"/>
      <c r="F1911">
        <v>0</v>
      </c>
      <c r="G1911">
        <v>23</v>
      </c>
      <c r="H1911" s="1">
        <v>44256</v>
      </c>
      <c r="I1911" s="1">
        <v>44378</v>
      </c>
      <c r="J1911">
        <v>4</v>
      </c>
      <c r="K1911">
        <v>0</v>
      </c>
      <c r="L1911" s="1">
        <v>44256</v>
      </c>
      <c r="M1911">
        <v>0</v>
      </c>
      <c r="N1911" s="8" cm="1">
        <f t="array" ref="N1911">_xlfn.SWITCH(Table1[[#This Row],[Subscription Type]],"Basic",10,"Premium",10,"Business",25,"Enterprise",27)</f>
        <v>10</v>
      </c>
      <c r="O1911" s="9">
        <f>IF(Table1[[#This Row],[Number of Users]]-Table1[[#This Row],[Licenses Bought]]&lt;0, 0, Table1[[#This Row],[Number of Users]]-Table1[[#This Row],[Licenses Bought]])</f>
        <v>23</v>
      </c>
      <c r="P1911" s="8">
        <f>Table1[[#This Row],[Upsell $ Per Non-Paying User]] * Table1[[#This Row],[Non-Paying Users]]</f>
        <v>230</v>
      </c>
      <c r="Q1911">
        <f>IF(Table1[[#This Row],[Sales Month]]=MAX(Table1[Sales Month]),Table1[[#This Row],[Upsell $ Per Non-Paying User]]*Table1[[#This Row],[Non-Paying Users]],0)</f>
        <v>0</v>
      </c>
      <c r="R1911" t="str" cm="1">
        <f t="array" ref="R1911">_xlfn.IFS(Table1[[#This Row],[Current Upsell $]]=0," ",Table1[[#This Row],[Current Upsell $]]&gt;=400,"High",Table1[[#This Row],[Current Upsell $]]&gt;=100,"Medium",Table1[[#This Row],[Current Upsell $]]&lt;100,"Low")</f>
        <v xml:space="preserve"> </v>
      </c>
      <c r="S1911" t="str">
        <f>_xlfn.CONCAT(Table1[[#This Row],[Subscription Type]]," ",Table1[[#This Row],[Upsell Priorities ]], " ",TEXT(Table1[[#This Row],[Current Upsell $]],"$#,#"))</f>
        <v>Basic   $</v>
      </c>
      <c r="T1911">
        <f>COUNTIF(Table1[Sales Month],Table1[[#This Row],[Sales Month]])</f>
        <v>194</v>
      </c>
    </row>
    <row r="1912" spans="1:20" x14ac:dyDescent="0.2">
      <c r="A1912">
        <v>100226</v>
      </c>
      <c r="B1912" t="s">
        <v>0</v>
      </c>
      <c r="D1912" s="1"/>
      <c r="E1912" s="1"/>
      <c r="F1912">
        <v>17</v>
      </c>
      <c r="G1912">
        <v>28</v>
      </c>
      <c r="H1912" s="1">
        <v>44256</v>
      </c>
      <c r="I1912" s="1">
        <v>44378</v>
      </c>
      <c r="J1912">
        <v>4</v>
      </c>
      <c r="K1912">
        <v>0</v>
      </c>
      <c r="L1912" s="1">
        <v>44287</v>
      </c>
      <c r="M1912">
        <v>170</v>
      </c>
      <c r="N1912" s="8" cm="1">
        <f t="array" ref="N1912">_xlfn.SWITCH(Table1[[#This Row],[Subscription Type]],"Basic",10,"Premium",10,"Business",25,"Enterprise",27)</f>
        <v>10</v>
      </c>
      <c r="O1912" s="9">
        <f>IF(Table1[[#This Row],[Number of Users]]-Table1[[#This Row],[Licenses Bought]]&lt;0, 0, Table1[[#This Row],[Number of Users]]-Table1[[#This Row],[Licenses Bought]])</f>
        <v>11</v>
      </c>
      <c r="P1912" s="8">
        <f>Table1[[#This Row],[Upsell $ Per Non-Paying User]] * Table1[[#This Row],[Non-Paying Users]]</f>
        <v>110</v>
      </c>
      <c r="Q1912">
        <f>IF(Table1[[#This Row],[Sales Month]]=MAX(Table1[Sales Month]),Table1[[#This Row],[Upsell $ Per Non-Paying User]]*Table1[[#This Row],[Non-Paying Users]],0)</f>
        <v>0</v>
      </c>
      <c r="R1912" t="str" cm="1">
        <f t="array" ref="R1912">_xlfn.IFS(Table1[[#This Row],[Current Upsell $]]=0," ",Table1[[#This Row],[Current Upsell $]]&gt;=400,"High",Table1[[#This Row],[Current Upsell $]]&gt;=100,"Medium",Table1[[#This Row],[Current Upsell $]]&lt;100,"Low")</f>
        <v xml:space="preserve"> </v>
      </c>
      <c r="S1912" t="str">
        <f>_xlfn.CONCAT(Table1[[#This Row],[Subscription Type]]," ",Table1[[#This Row],[Upsell Priorities ]], " ",TEXT(Table1[[#This Row],[Current Upsell $]],"$#,#"))</f>
        <v>Premium   $</v>
      </c>
      <c r="T1912">
        <f>COUNTIF(Table1[Sales Month],Table1[[#This Row],[Sales Month]])</f>
        <v>208</v>
      </c>
    </row>
    <row r="1913" spans="1:20" x14ac:dyDescent="0.2">
      <c r="A1913">
        <v>100226</v>
      </c>
      <c r="B1913" t="s">
        <v>0</v>
      </c>
      <c r="D1913" s="1"/>
      <c r="E1913" s="1"/>
      <c r="F1913">
        <v>13</v>
      </c>
      <c r="G1913">
        <v>27</v>
      </c>
      <c r="H1913" s="1">
        <v>44256</v>
      </c>
      <c r="I1913" s="1">
        <v>44378</v>
      </c>
      <c r="J1913">
        <v>4</v>
      </c>
      <c r="K1913">
        <v>0</v>
      </c>
      <c r="L1913" s="1">
        <v>44317</v>
      </c>
      <c r="M1913">
        <v>130</v>
      </c>
      <c r="N1913" s="8" cm="1">
        <f t="array" ref="N1913">_xlfn.SWITCH(Table1[[#This Row],[Subscription Type]],"Basic",10,"Premium",10,"Business",25,"Enterprise",27)</f>
        <v>10</v>
      </c>
      <c r="O1913" s="9">
        <f>IF(Table1[[#This Row],[Number of Users]]-Table1[[#This Row],[Licenses Bought]]&lt;0, 0, Table1[[#This Row],[Number of Users]]-Table1[[#This Row],[Licenses Bought]])</f>
        <v>14</v>
      </c>
      <c r="P1913" s="8">
        <f>Table1[[#This Row],[Upsell $ Per Non-Paying User]] * Table1[[#This Row],[Non-Paying Users]]</f>
        <v>140</v>
      </c>
      <c r="Q1913">
        <f>IF(Table1[[#This Row],[Sales Month]]=MAX(Table1[Sales Month]),Table1[[#This Row],[Upsell $ Per Non-Paying User]]*Table1[[#This Row],[Non-Paying Users]],0)</f>
        <v>0</v>
      </c>
      <c r="R1913" t="str" cm="1">
        <f t="array" ref="R1913">_xlfn.IFS(Table1[[#This Row],[Current Upsell $]]=0," ",Table1[[#This Row],[Current Upsell $]]&gt;=400,"High",Table1[[#This Row],[Current Upsell $]]&gt;=100,"Medium",Table1[[#This Row],[Current Upsell $]]&lt;100,"Low")</f>
        <v xml:space="preserve"> </v>
      </c>
      <c r="S1913" t="str">
        <f>_xlfn.CONCAT(Table1[[#This Row],[Subscription Type]]," ",Table1[[#This Row],[Upsell Priorities ]], " ",TEXT(Table1[[#This Row],[Current Upsell $]],"$#,#"))</f>
        <v>Premium   $</v>
      </c>
      <c r="T1913">
        <f>COUNTIF(Table1[Sales Month],Table1[[#This Row],[Sales Month]])</f>
        <v>249</v>
      </c>
    </row>
    <row r="1914" spans="1:20" x14ac:dyDescent="0.2">
      <c r="A1914">
        <v>100226</v>
      </c>
      <c r="B1914" t="s">
        <v>0</v>
      </c>
      <c r="D1914" s="1"/>
      <c r="E1914" s="1"/>
      <c r="F1914">
        <v>21</v>
      </c>
      <c r="G1914">
        <v>23</v>
      </c>
      <c r="H1914" s="1">
        <v>44256</v>
      </c>
      <c r="I1914" s="1">
        <v>44378</v>
      </c>
      <c r="J1914">
        <v>4</v>
      </c>
      <c r="K1914">
        <v>0</v>
      </c>
      <c r="L1914" s="1">
        <v>44348</v>
      </c>
      <c r="M1914">
        <v>210</v>
      </c>
      <c r="N1914" s="8" cm="1">
        <f t="array" ref="N1914">_xlfn.SWITCH(Table1[[#This Row],[Subscription Type]],"Basic",10,"Premium",10,"Business",25,"Enterprise",27)</f>
        <v>10</v>
      </c>
      <c r="O1914" s="9">
        <f>IF(Table1[[#This Row],[Number of Users]]-Table1[[#This Row],[Licenses Bought]]&lt;0, 0, Table1[[#This Row],[Number of Users]]-Table1[[#This Row],[Licenses Bought]])</f>
        <v>2</v>
      </c>
      <c r="P1914" s="8">
        <f>Table1[[#This Row],[Upsell $ Per Non-Paying User]] * Table1[[#This Row],[Non-Paying Users]]</f>
        <v>20</v>
      </c>
      <c r="Q1914">
        <f>IF(Table1[[#This Row],[Sales Month]]=MAX(Table1[Sales Month]),Table1[[#This Row],[Upsell $ Per Non-Paying User]]*Table1[[#This Row],[Non-Paying Users]],0)</f>
        <v>20</v>
      </c>
      <c r="R1914" t="str" cm="1">
        <f t="array" ref="R1914">_xlfn.IFS(Table1[[#This Row],[Current Upsell $]]=0," ",Table1[[#This Row],[Current Upsell $]]&gt;=400,"High",Table1[[#This Row],[Current Upsell $]]&gt;=100,"Medium",Table1[[#This Row],[Current Upsell $]]&lt;100,"Low")</f>
        <v>Low</v>
      </c>
      <c r="S1914" t="str">
        <f>_xlfn.CONCAT(Table1[[#This Row],[Subscription Type]]," ",Table1[[#This Row],[Upsell Priorities ]], " ",TEXT(Table1[[#This Row],[Current Upsell $]],"$#,#"))</f>
        <v>Premium Low $20</v>
      </c>
      <c r="T1914">
        <f>COUNTIF(Table1[Sales Month],Table1[[#This Row],[Sales Month]])</f>
        <v>307</v>
      </c>
    </row>
    <row r="1915" spans="1:20" x14ac:dyDescent="0.2">
      <c r="A1915">
        <v>100227</v>
      </c>
      <c r="B1915" t="s">
        <v>3</v>
      </c>
      <c r="F1915">
        <v>0</v>
      </c>
      <c r="G1915">
        <v>20</v>
      </c>
      <c r="H1915" s="1">
        <v>44256</v>
      </c>
      <c r="I1915" s="1">
        <v>44287</v>
      </c>
      <c r="J1915">
        <v>1</v>
      </c>
      <c r="K1915">
        <v>2</v>
      </c>
      <c r="L1915" s="1">
        <v>44256</v>
      </c>
      <c r="M1915">
        <v>0</v>
      </c>
      <c r="N1915" s="8" cm="1">
        <f t="array" ref="N1915">_xlfn.SWITCH(Table1[[#This Row],[Subscription Type]],"Basic",10,"Premium",10,"Business",25,"Enterprise",27)</f>
        <v>10</v>
      </c>
      <c r="O1915" s="9">
        <f>IF(Table1[[#This Row],[Number of Users]]-Table1[[#This Row],[Licenses Bought]]&lt;0, 0, Table1[[#This Row],[Number of Users]]-Table1[[#This Row],[Licenses Bought]])</f>
        <v>20</v>
      </c>
      <c r="P1915" s="8">
        <f>Table1[[#This Row],[Upsell $ Per Non-Paying User]] * Table1[[#This Row],[Non-Paying Users]]</f>
        <v>200</v>
      </c>
      <c r="Q1915">
        <f>IF(Table1[[#This Row],[Sales Month]]=MAX(Table1[Sales Month]),Table1[[#This Row],[Upsell $ Per Non-Paying User]]*Table1[[#This Row],[Non-Paying Users]],0)</f>
        <v>0</v>
      </c>
      <c r="R1915" t="str" cm="1">
        <f t="array" ref="R1915">_xlfn.IFS(Table1[[#This Row],[Current Upsell $]]=0," ",Table1[[#This Row],[Current Upsell $]]&gt;=400,"High",Table1[[#This Row],[Current Upsell $]]&gt;=100,"Medium",Table1[[#This Row],[Current Upsell $]]&lt;100,"Low")</f>
        <v xml:space="preserve"> </v>
      </c>
      <c r="S1915" t="str">
        <f>_xlfn.CONCAT(Table1[[#This Row],[Subscription Type]]," ",Table1[[#This Row],[Upsell Priorities ]], " ",TEXT(Table1[[#This Row],[Current Upsell $]],"$#,#"))</f>
        <v>Basic   $</v>
      </c>
      <c r="T1915">
        <f>COUNTIF(Table1[Sales Month],Table1[[#This Row],[Sales Month]])</f>
        <v>194</v>
      </c>
    </row>
    <row r="1916" spans="1:20" x14ac:dyDescent="0.2">
      <c r="A1916">
        <v>100227</v>
      </c>
      <c r="B1916" t="s">
        <v>3</v>
      </c>
      <c r="F1916">
        <v>0</v>
      </c>
      <c r="G1916">
        <v>16</v>
      </c>
      <c r="H1916" s="1">
        <v>44256</v>
      </c>
      <c r="I1916" s="1">
        <v>44287</v>
      </c>
      <c r="J1916">
        <v>1</v>
      </c>
      <c r="K1916">
        <v>2</v>
      </c>
      <c r="L1916" s="1">
        <v>44287</v>
      </c>
      <c r="M1916">
        <v>0</v>
      </c>
      <c r="N1916" s="8" cm="1">
        <f t="array" ref="N1916">_xlfn.SWITCH(Table1[[#This Row],[Subscription Type]],"Basic",10,"Premium",10,"Business",25,"Enterprise",27)</f>
        <v>10</v>
      </c>
      <c r="O1916" s="9">
        <f>IF(Table1[[#This Row],[Number of Users]]-Table1[[#This Row],[Licenses Bought]]&lt;0, 0, Table1[[#This Row],[Number of Users]]-Table1[[#This Row],[Licenses Bought]])</f>
        <v>16</v>
      </c>
      <c r="P1916" s="8">
        <f>Table1[[#This Row],[Upsell $ Per Non-Paying User]] * Table1[[#This Row],[Non-Paying Users]]</f>
        <v>160</v>
      </c>
      <c r="Q1916">
        <f>IF(Table1[[#This Row],[Sales Month]]=MAX(Table1[Sales Month]),Table1[[#This Row],[Upsell $ Per Non-Paying User]]*Table1[[#This Row],[Non-Paying Users]],0)</f>
        <v>0</v>
      </c>
      <c r="R1916" t="str" cm="1">
        <f t="array" ref="R1916">_xlfn.IFS(Table1[[#This Row],[Current Upsell $]]=0," ",Table1[[#This Row],[Current Upsell $]]&gt;=400,"High",Table1[[#This Row],[Current Upsell $]]&gt;=100,"Medium",Table1[[#This Row],[Current Upsell $]]&lt;100,"Low")</f>
        <v xml:space="preserve"> </v>
      </c>
      <c r="S1916" t="str">
        <f>_xlfn.CONCAT(Table1[[#This Row],[Subscription Type]]," ",Table1[[#This Row],[Upsell Priorities ]], " ",TEXT(Table1[[#This Row],[Current Upsell $]],"$#,#"))</f>
        <v>Basic   $</v>
      </c>
      <c r="T1916">
        <f>COUNTIF(Table1[Sales Month],Table1[[#This Row],[Sales Month]])</f>
        <v>208</v>
      </c>
    </row>
    <row r="1917" spans="1:20" x14ac:dyDescent="0.2">
      <c r="A1917">
        <v>100228</v>
      </c>
      <c r="B1917" t="s">
        <v>3</v>
      </c>
      <c r="F1917">
        <v>0</v>
      </c>
      <c r="G1917">
        <v>12</v>
      </c>
      <c r="H1917" s="1">
        <v>44256</v>
      </c>
      <c r="I1917" s="1">
        <v>44378</v>
      </c>
      <c r="J1917">
        <v>4</v>
      </c>
      <c r="K1917">
        <v>0</v>
      </c>
      <c r="L1917" s="1">
        <v>44256</v>
      </c>
      <c r="M1917">
        <v>0</v>
      </c>
      <c r="N1917" s="8" cm="1">
        <f t="array" ref="N1917">_xlfn.SWITCH(Table1[[#This Row],[Subscription Type]],"Basic",10,"Premium",10,"Business",25,"Enterprise",27)</f>
        <v>10</v>
      </c>
      <c r="O1917" s="9">
        <f>IF(Table1[[#This Row],[Number of Users]]-Table1[[#This Row],[Licenses Bought]]&lt;0, 0, Table1[[#This Row],[Number of Users]]-Table1[[#This Row],[Licenses Bought]])</f>
        <v>12</v>
      </c>
      <c r="P1917" s="8">
        <f>Table1[[#This Row],[Upsell $ Per Non-Paying User]] * Table1[[#This Row],[Non-Paying Users]]</f>
        <v>120</v>
      </c>
      <c r="Q1917">
        <f>IF(Table1[[#This Row],[Sales Month]]=MAX(Table1[Sales Month]),Table1[[#This Row],[Upsell $ Per Non-Paying User]]*Table1[[#This Row],[Non-Paying Users]],0)</f>
        <v>0</v>
      </c>
      <c r="R1917" t="str" cm="1">
        <f t="array" ref="R1917">_xlfn.IFS(Table1[[#This Row],[Current Upsell $]]=0," ",Table1[[#This Row],[Current Upsell $]]&gt;=400,"High",Table1[[#This Row],[Current Upsell $]]&gt;=100,"Medium",Table1[[#This Row],[Current Upsell $]]&lt;100,"Low")</f>
        <v xml:space="preserve"> </v>
      </c>
      <c r="S1917" t="str">
        <f>_xlfn.CONCAT(Table1[[#This Row],[Subscription Type]]," ",Table1[[#This Row],[Upsell Priorities ]], " ",TEXT(Table1[[#This Row],[Current Upsell $]],"$#,#"))</f>
        <v>Basic   $</v>
      </c>
      <c r="T1917">
        <f>COUNTIF(Table1[Sales Month],Table1[[#This Row],[Sales Month]])</f>
        <v>194</v>
      </c>
    </row>
    <row r="1918" spans="1:20" x14ac:dyDescent="0.2">
      <c r="A1918">
        <v>100228</v>
      </c>
      <c r="B1918" t="s">
        <v>3</v>
      </c>
      <c r="F1918">
        <v>0</v>
      </c>
      <c r="G1918">
        <v>13</v>
      </c>
      <c r="H1918" s="1">
        <v>44256</v>
      </c>
      <c r="I1918" s="1">
        <v>44378</v>
      </c>
      <c r="J1918">
        <v>4</v>
      </c>
      <c r="K1918">
        <v>0</v>
      </c>
      <c r="L1918" s="1">
        <v>44287</v>
      </c>
      <c r="M1918">
        <v>0</v>
      </c>
      <c r="N1918" s="8" cm="1">
        <f t="array" ref="N1918">_xlfn.SWITCH(Table1[[#This Row],[Subscription Type]],"Basic",10,"Premium",10,"Business",25,"Enterprise",27)</f>
        <v>10</v>
      </c>
      <c r="O1918" s="9">
        <f>IF(Table1[[#This Row],[Number of Users]]-Table1[[#This Row],[Licenses Bought]]&lt;0, 0, Table1[[#This Row],[Number of Users]]-Table1[[#This Row],[Licenses Bought]])</f>
        <v>13</v>
      </c>
      <c r="P1918" s="8">
        <f>Table1[[#This Row],[Upsell $ Per Non-Paying User]] * Table1[[#This Row],[Non-Paying Users]]</f>
        <v>130</v>
      </c>
      <c r="Q1918">
        <f>IF(Table1[[#This Row],[Sales Month]]=MAX(Table1[Sales Month]),Table1[[#This Row],[Upsell $ Per Non-Paying User]]*Table1[[#This Row],[Non-Paying Users]],0)</f>
        <v>0</v>
      </c>
      <c r="R1918" t="str" cm="1">
        <f t="array" ref="R1918">_xlfn.IFS(Table1[[#This Row],[Current Upsell $]]=0," ",Table1[[#This Row],[Current Upsell $]]&gt;=400,"High",Table1[[#This Row],[Current Upsell $]]&gt;=100,"Medium",Table1[[#This Row],[Current Upsell $]]&lt;100,"Low")</f>
        <v xml:space="preserve"> </v>
      </c>
      <c r="S1918" t="str">
        <f>_xlfn.CONCAT(Table1[[#This Row],[Subscription Type]]," ",Table1[[#This Row],[Upsell Priorities ]], " ",TEXT(Table1[[#This Row],[Current Upsell $]],"$#,#"))</f>
        <v>Basic   $</v>
      </c>
      <c r="T1918">
        <f>COUNTIF(Table1[Sales Month],Table1[[#This Row],[Sales Month]])</f>
        <v>208</v>
      </c>
    </row>
    <row r="1919" spans="1:20" x14ac:dyDescent="0.2">
      <c r="A1919">
        <v>100228</v>
      </c>
      <c r="B1919" t="s">
        <v>3</v>
      </c>
      <c r="F1919">
        <v>0</v>
      </c>
      <c r="G1919">
        <v>11</v>
      </c>
      <c r="H1919" s="1">
        <v>44256</v>
      </c>
      <c r="I1919" s="1">
        <v>44378</v>
      </c>
      <c r="J1919">
        <v>4</v>
      </c>
      <c r="K1919">
        <v>0</v>
      </c>
      <c r="L1919" s="1">
        <v>44317</v>
      </c>
      <c r="M1919">
        <v>0</v>
      </c>
      <c r="N1919" s="8" cm="1">
        <f t="array" ref="N1919">_xlfn.SWITCH(Table1[[#This Row],[Subscription Type]],"Basic",10,"Premium",10,"Business",25,"Enterprise",27)</f>
        <v>10</v>
      </c>
      <c r="O1919" s="9">
        <f>IF(Table1[[#This Row],[Number of Users]]-Table1[[#This Row],[Licenses Bought]]&lt;0, 0, Table1[[#This Row],[Number of Users]]-Table1[[#This Row],[Licenses Bought]])</f>
        <v>11</v>
      </c>
      <c r="P1919" s="8">
        <f>Table1[[#This Row],[Upsell $ Per Non-Paying User]] * Table1[[#This Row],[Non-Paying Users]]</f>
        <v>110</v>
      </c>
      <c r="Q1919">
        <f>IF(Table1[[#This Row],[Sales Month]]=MAX(Table1[Sales Month]),Table1[[#This Row],[Upsell $ Per Non-Paying User]]*Table1[[#This Row],[Non-Paying Users]],0)</f>
        <v>0</v>
      </c>
      <c r="R1919" t="str" cm="1">
        <f t="array" ref="R1919">_xlfn.IFS(Table1[[#This Row],[Current Upsell $]]=0," ",Table1[[#This Row],[Current Upsell $]]&gt;=400,"High",Table1[[#This Row],[Current Upsell $]]&gt;=100,"Medium",Table1[[#This Row],[Current Upsell $]]&lt;100,"Low")</f>
        <v xml:space="preserve"> </v>
      </c>
      <c r="S1919" t="str">
        <f>_xlfn.CONCAT(Table1[[#This Row],[Subscription Type]]," ",Table1[[#This Row],[Upsell Priorities ]], " ",TEXT(Table1[[#This Row],[Current Upsell $]],"$#,#"))</f>
        <v>Basic   $</v>
      </c>
      <c r="T1919">
        <f>COUNTIF(Table1[Sales Month],Table1[[#This Row],[Sales Month]])</f>
        <v>249</v>
      </c>
    </row>
    <row r="1920" spans="1:20" x14ac:dyDescent="0.2">
      <c r="A1920">
        <v>100228</v>
      </c>
      <c r="B1920" t="s">
        <v>3</v>
      </c>
      <c r="F1920">
        <v>0</v>
      </c>
      <c r="G1920">
        <v>11</v>
      </c>
      <c r="H1920" s="1">
        <v>44256</v>
      </c>
      <c r="I1920" s="1">
        <v>44378</v>
      </c>
      <c r="J1920">
        <v>4</v>
      </c>
      <c r="K1920">
        <v>0</v>
      </c>
      <c r="L1920" s="1">
        <v>44348</v>
      </c>
      <c r="M1920">
        <v>0</v>
      </c>
      <c r="N1920" s="8" cm="1">
        <f t="array" ref="N1920">_xlfn.SWITCH(Table1[[#This Row],[Subscription Type]],"Basic",10,"Premium",10,"Business",25,"Enterprise",27)</f>
        <v>10</v>
      </c>
      <c r="O1920" s="9">
        <f>IF(Table1[[#This Row],[Number of Users]]-Table1[[#This Row],[Licenses Bought]]&lt;0, 0, Table1[[#This Row],[Number of Users]]-Table1[[#This Row],[Licenses Bought]])</f>
        <v>11</v>
      </c>
      <c r="P1920" s="8">
        <f>Table1[[#This Row],[Upsell $ Per Non-Paying User]] * Table1[[#This Row],[Non-Paying Users]]</f>
        <v>110</v>
      </c>
      <c r="Q1920">
        <f>IF(Table1[[#This Row],[Sales Month]]=MAX(Table1[Sales Month]),Table1[[#This Row],[Upsell $ Per Non-Paying User]]*Table1[[#This Row],[Non-Paying Users]],0)</f>
        <v>110</v>
      </c>
      <c r="R1920" t="str" cm="1">
        <f t="array" ref="R1920">_xlfn.IFS(Table1[[#This Row],[Current Upsell $]]=0," ",Table1[[#This Row],[Current Upsell $]]&gt;=400,"High",Table1[[#This Row],[Current Upsell $]]&gt;=100,"Medium",Table1[[#This Row],[Current Upsell $]]&lt;100,"Low")</f>
        <v>Medium</v>
      </c>
      <c r="S1920" t="str">
        <f>_xlfn.CONCAT(Table1[[#This Row],[Subscription Type]]," ",Table1[[#This Row],[Upsell Priorities ]], " ",TEXT(Table1[[#This Row],[Current Upsell $]],"$#,#"))</f>
        <v>Basic Medium $110</v>
      </c>
      <c r="T1920">
        <f>COUNTIF(Table1[Sales Month],Table1[[#This Row],[Sales Month]])</f>
        <v>307</v>
      </c>
    </row>
    <row r="1921" spans="1:20" x14ac:dyDescent="0.2">
      <c r="A1921">
        <v>100229</v>
      </c>
      <c r="B1921" t="s">
        <v>3</v>
      </c>
      <c r="F1921">
        <v>0</v>
      </c>
      <c r="G1921">
        <v>13</v>
      </c>
      <c r="H1921" s="1">
        <v>44256</v>
      </c>
      <c r="I1921" s="1">
        <v>44287</v>
      </c>
      <c r="J1921">
        <v>1</v>
      </c>
      <c r="K1921">
        <v>2</v>
      </c>
      <c r="L1921" s="1">
        <v>44256</v>
      </c>
      <c r="M1921">
        <v>0</v>
      </c>
      <c r="N1921" s="8" cm="1">
        <f t="array" ref="N1921">_xlfn.SWITCH(Table1[[#This Row],[Subscription Type]],"Basic",10,"Premium",10,"Business",25,"Enterprise",27)</f>
        <v>10</v>
      </c>
      <c r="O1921" s="9">
        <f>IF(Table1[[#This Row],[Number of Users]]-Table1[[#This Row],[Licenses Bought]]&lt;0, 0, Table1[[#This Row],[Number of Users]]-Table1[[#This Row],[Licenses Bought]])</f>
        <v>13</v>
      </c>
      <c r="P1921" s="8">
        <f>Table1[[#This Row],[Upsell $ Per Non-Paying User]] * Table1[[#This Row],[Non-Paying Users]]</f>
        <v>130</v>
      </c>
      <c r="Q1921">
        <f>IF(Table1[[#This Row],[Sales Month]]=MAX(Table1[Sales Month]),Table1[[#This Row],[Upsell $ Per Non-Paying User]]*Table1[[#This Row],[Non-Paying Users]],0)</f>
        <v>0</v>
      </c>
      <c r="R1921" t="str" cm="1">
        <f t="array" ref="R1921">_xlfn.IFS(Table1[[#This Row],[Current Upsell $]]=0," ",Table1[[#This Row],[Current Upsell $]]&gt;=400,"High",Table1[[#This Row],[Current Upsell $]]&gt;=100,"Medium",Table1[[#This Row],[Current Upsell $]]&lt;100,"Low")</f>
        <v xml:space="preserve"> </v>
      </c>
      <c r="S1921" t="str">
        <f>_xlfn.CONCAT(Table1[[#This Row],[Subscription Type]]," ",Table1[[#This Row],[Upsell Priorities ]], " ",TEXT(Table1[[#This Row],[Current Upsell $]],"$#,#"))</f>
        <v>Basic   $</v>
      </c>
      <c r="T1921">
        <f>COUNTIF(Table1[Sales Month],Table1[[#This Row],[Sales Month]])</f>
        <v>194</v>
      </c>
    </row>
    <row r="1922" spans="1:20" x14ac:dyDescent="0.2">
      <c r="A1922">
        <v>100229</v>
      </c>
      <c r="B1922" t="s">
        <v>3</v>
      </c>
      <c r="F1922">
        <v>0</v>
      </c>
      <c r="G1922">
        <v>9</v>
      </c>
      <c r="H1922" s="1">
        <v>44256</v>
      </c>
      <c r="I1922" s="1">
        <v>44287</v>
      </c>
      <c r="J1922">
        <v>1</v>
      </c>
      <c r="K1922">
        <v>2</v>
      </c>
      <c r="L1922" s="1">
        <v>44287</v>
      </c>
      <c r="M1922">
        <v>0</v>
      </c>
      <c r="N1922" s="8" cm="1">
        <f t="array" ref="N1922">_xlfn.SWITCH(Table1[[#This Row],[Subscription Type]],"Basic",10,"Premium",10,"Business",25,"Enterprise",27)</f>
        <v>10</v>
      </c>
      <c r="O1922" s="9">
        <f>IF(Table1[[#This Row],[Number of Users]]-Table1[[#This Row],[Licenses Bought]]&lt;0, 0, Table1[[#This Row],[Number of Users]]-Table1[[#This Row],[Licenses Bought]])</f>
        <v>9</v>
      </c>
      <c r="P1922" s="8">
        <f>Table1[[#This Row],[Upsell $ Per Non-Paying User]] * Table1[[#This Row],[Non-Paying Users]]</f>
        <v>90</v>
      </c>
      <c r="Q1922">
        <f>IF(Table1[[#This Row],[Sales Month]]=MAX(Table1[Sales Month]),Table1[[#This Row],[Upsell $ Per Non-Paying User]]*Table1[[#This Row],[Non-Paying Users]],0)</f>
        <v>0</v>
      </c>
      <c r="R1922" t="str" cm="1">
        <f t="array" ref="R1922">_xlfn.IFS(Table1[[#This Row],[Current Upsell $]]=0," ",Table1[[#This Row],[Current Upsell $]]&gt;=400,"High",Table1[[#This Row],[Current Upsell $]]&gt;=100,"Medium",Table1[[#This Row],[Current Upsell $]]&lt;100,"Low")</f>
        <v xml:space="preserve"> </v>
      </c>
      <c r="S1922" t="str">
        <f>_xlfn.CONCAT(Table1[[#This Row],[Subscription Type]]," ",Table1[[#This Row],[Upsell Priorities ]], " ",TEXT(Table1[[#This Row],[Current Upsell $]],"$#,#"))</f>
        <v>Basic   $</v>
      </c>
      <c r="T1922">
        <f>COUNTIF(Table1[Sales Month],Table1[[#This Row],[Sales Month]])</f>
        <v>208</v>
      </c>
    </row>
    <row r="1923" spans="1:20" x14ac:dyDescent="0.2">
      <c r="A1923">
        <v>100230</v>
      </c>
      <c r="B1923" t="s">
        <v>3</v>
      </c>
      <c r="F1923">
        <v>0</v>
      </c>
      <c r="G1923">
        <v>11</v>
      </c>
      <c r="H1923" s="1">
        <v>44256</v>
      </c>
      <c r="I1923" s="1">
        <v>44378</v>
      </c>
      <c r="J1923">
        <v>4</v>
      </c>
      <c r="K1923">
        <v>0</v>
      </c>
      <c r="L1923" s="1">
        <v>44256</v>
      </c>
      <c r="M1923">
        <v>0</v>
      </c>
      <c r="N1923" s="8" cm="1">
        <f t="array" ref="N1923">_xlfn.SWITCH(Table1[[#This Row],[Subscription Type]],"Basic",10,"Premium",10,"Business",25,"Enterprise",27)</f>
        <v>10</v>
      </c>
      <c r="O1923" s="9">
        <f>IF(Table1[[#This Row],[Number of Users]]-Table1[[#This Row],[Licenses Bought]]&lt;0, 0, Table1[[#This Row],[Number of Users]]-Table1[[#This Row],[Licenses Bought]])</f>
        <v>11</v>
      </c>
      <c r="P1923" s="8">
        <f>Table1[[#This Row],[Upsell $ Per Non-Paying User]] * Table1[[#This Row],[Non-Paying Users]]</f>
        <v>110</v>
      </c>
      <c r="Q1923">
        <f>IF(Table1[[#This Row],[Sales Month]]=MAX(Table1[Sales Month]),Table1[[#This Row],[Upsell $ Per Non-Paying User]]*Table1[[#This Row],[Non-Paying Users]],0)</f>
        <v>0</v>
      </c>
      <c r="R1923" t="str" cm="1">
        <f t="array" ref="R1923">_xlfn.IFS(Table1[[#This Row],[Current Upsell $]]=0," ",Table1[[#This Row],[Current Upsell $]]&gt;=400,"High",Table1[[#This Row],[Current Upsell $]]&gt;=100,"Medium",Table1[[#This Row],[Current Upsell $]]&lt;100,"Low")</f>
        <v xml:space="preserve"> </v>
      </c>
      <c r="S1923" t="str">
        <f>_xlfn.CONCAT(Table1[[#This Row],[Subscription Type]]," ",Table1[[#This Row],[Upsell Priorities ]], " ",TEXT(Table1[[#This Row],[Current Upsell $]],"$#,#"))</f>
        <v>Basic   $</v>
      </c>
      <c r="T1923">
        <f>COUNTIF(Table1[Sales Month],Table1[[#This Row],[Sales Month]])</f>
        <v>194</v>
      </c>
    </row>
    <row r="1924" spans="1:20" x14ac:dyDescent="0.2">
      <c r="A1924">
        <v>100230</v>
      </c>
      <c r="B1924" t="s">
        <v>3</v>
      </c>
      <c r="F1924">
        <v>0</v>
      </c>
      <c r="G1924">
        <v>12</v>
      </c>
      <c r="H1924" s="1">
        <v>44256</v>
      </c>
      <c r="I1924" s="1">
        <v>44378</v>
      </c>
      <c r="J1924">
        <v>4</v>
      </c>
      <c r="K1924">
        <v>0</v>
      </c>
      <c r="L1924" s="1">
        <v>44287</v>
      </c>
      <c r="M1924">
        <v>0</v>
      </c>
      <c r="N1924" s="8" cm="1">
        <f t="array" ref="N1924">_xlfn.SWITCH(Table1[[#This Row],[Subscription Type]],"Basic",10,"Premium",10,"Business",25,"Enterprise",27)</f>
        <v>10</v>
      </c>
      <c r="O1924" s="9">
        <f>IF(Table1[[#This Row],[Number of Users]]-Table1[[#This Row],[Licenses Bought]]&lt;0, 0, Table1[[#This Row],[Number of Users]]-Table1[[#This Row],[Licenses Bought]])</f>
        <v>12</v>
      </c>
      <c r="P1924" s="8">
        <f>Table1[[#This Row],[Upsell $ Per Non-Paying User]] * Table1[[#This Row],[Non-Paying Users]]</f>
        <v>120</v>
      </c>
      <c r="Q1924">
        <f>IF(Table1[[#This Row],[Sales Month]]=MAX(Table1[Sales Month]),Table1[[#This Row],[Upsell $ Per Non-Paying User]]*Table1[[#This Row],[Non-Paying Users]],0)</f>
        <v>0</v>
      </c>
      <c r="R1924" t="str" cm="1">
        <f t="array" ref="R1924">_xlfn.IFS(Table1[[#This Row],[Current Upsell $]]=0," ",Table1[[#This Row],[Current Upsell $]]&gt;=400,"High",Table1[[#This Row],[Current Upsell $]]&gt;=100,"Medium",Table1[[#This Row],[Current Upsell $]]&lt;100,"Low")</f>
        <v xml:space="preserve"> </v>
      </c>
      <c r="S1924" t="str">
        <f>_xlfn.CONCAT(Table1[[#This Row],[Subscription Type]]," ",Table1[[#This Row],[Upsell Priorities ]], " ",TEXT(Table1[[#This Row],[Current Upsell $]],"$#,#"))</f>
        <v>Basic   $</v>
      </c>
      <c r="T1924">
        <f>COUNTIF(Table1[Sales Month],Table1[[#This Row],[Sales Month]])</f>
        <v>208</v>
      </c>
    </row>
    <row r="1925" spans="1:20" x14ac:dyDescent="0.2">
      <c r="A1925">
        <v>100230</v>
      </c>
      <c r="B1925" t="s">
        <v>3</v>
      </c>
      <c r="F1925">
        <v>0</v>
      </c>
      <c r="G1925">
        <v>8</v>
      </c>
      <c r="H1925" s="1">
        <v>44256</v>
      </c>
      <c r="I1925" s="1">
        <v>44378</v>
      </c>
      <c r="J1925">
        <v>4</v>
      </c>
      <c r="K1925">
        <v>0</v>
      </c>
      <c r="L1925" s="1">
        <v>44317</v>
      </c>
      <c r="M1925">
        <v>0</v>
      </c>
      <c r="N1925" s="8" cm="1">
        <f t="array" ref="N1925">_xlfn.SWITCH(Table1[[#This Row],[Subscription Type]],"Basic",10,"Premium",10,"Business",25,"Enterprise",27)</f>
        <v>10</v>
      </c>
      <c r="O1925" s="9">
        <f>IF(Table1[[#This Row],[Number of Users]]-Table1[[#This Row],[Licenses Bought]]&lt;0, 0, Table1[[#This Row],[Number of Users]]-Table1[[#This Row],[Licenses Bought]])</f>
        <v>8</v>
      </c>
      <c r="P1925" s="8">
        <f>Table1[[#This Row],[Upsell $ Per Non-Paying User]] * Table1[[#This Row],[Non-Paying Users]]</f>
        <v>80</v>
      </c>
      <c r="Q1925">
        <f>IF(Table1[[#This Row],[Sales Month]]=MAX(Table1[Sales Month]),Table1[[#This Row],[Upsell $ Per Non-Paying User]]*Table1[[#This Row],[Non-Paying Users]],0)</f>
        <v>0</v>
      </c>
      <c r="R1925" t="str" cm="1">
        <f t="array" ref="R1925">_xlfn.IFS(Table1[[#This Row],[Current Upsell $]]=0," ",Table1[[#This Row],[Current Upsell $]]&gt;=400,"High",Table1[[#This Row],[Current Upsell $]]&gt;=100,"Medium",Table1[[#This Row],[Current Upsell $]]&lt;100,"Low")</f>
        <v xml:space="preserve"> </v>
      </c>
      <c r="S1925" t="str">
        <f>_xlfn.CONCAT(Table1[[#This Row],[Subscription Type]]," ",Table1[[#This Row],[Upsell Priorities ]], " ",TEXT(Table1[[#This Row],[Current Upsell $]],"$#,#"))</f>
        <v>Basic   $</v>
      </c>
      <c r="T1925">
        <f>COUNTIF(Table1[Sales Month],Table1[[#This Row],[Sales Month]])</f>
        <v>249</v>
      </c>
    </row>
    <row r="1926" spans="1:20" x14ac:dyDescent="0.2">
      <c r="A1926">
        <v>100230</v>
      </c>
      <c r="B1926" t="s">
        <v>3</v>
      </c>
      <c r="F1926">
        <v>0</v>
      </c>
      <c r="G1926">
        <v>10</v>
      </c>
      <c r="H1926" s="1">
        <v>44256</v>
      </c>
      <c r="I1926" s="1">
        <v>44378</v>
      </c>
      <c r="J1926">
        <v>4</v>
      </c>
      <c r="K1926">
        <v>0</v>
      </c>
      <c r="L1926" s="1">
        <v>44348</v>
      </c>
      <c r="M1926">
        <v>0</v>
      </c>
      <c r="N1926" s="8" cm="1">
        <f t="array" ref="N1926">_xlfn.SWITCH(Table1[[#This Row],[Subscription Type]],"Basic",10,"Premium",10,"Business",25,"Enterprise",27)</f>
        <v>10</v>
      </c>
      <c r="O1926" s="9">
        <f>IF(Table1[[#This Row],[Number of Users]]-Table1[[#This Row],[Licenses Bought]]&lt;0, 0, Table1[[#This Row],[Number of Users]]-Table1[[#This Row],[Licenses Bought]])</f>
        <v>10</v>
      </c>
      <c r="P1926" s="8">
        <f>Table1[[#This Row],[Upsell $ Per Non-Paying User]] * Table1[[#This Row],[Non-Paying Users]]</f>
        <v>100</v>
      </c>
      <c r="Q1926">
        <f>IF(Table1[[#This Row],[Sales Month]]=MAX(Table1[Sales Month]),Table1[[#This Row],[Upsell $ Per Non-Paying User]]*Table1[[#This Row],[Non-Paying Users]],0)</f>
        <v>100</v>
      </c>
      <c r="R1926" t="str" cm="1">
        <f t="array" ref="R1926">_xlfn.IFS(Table1[[#This Row],[Current Upsell $]]=0," ",Table1[[#This Row],[Current Upsell $]]&gt;=400,"High",Table1[[#This Row],[Current Upsell $]]&gt;=100,"Medium",Table1[[#This Row],[Current Upsell $]]&lt;100,"Low")</f>
        <v>Medium</v>
      </c>
      <c r="S1926" t="str">
        <f>_xlfn.CONCAT(Table1[[#This Row],[Subscription Type]]," ",Table1[[#This Row],[Upsell Priorities ]], " ",TEXT(Table1[[#This Row],[Current Upsell $]],"$#,#"))</f>
        <v>Basic Medium $100</v>
      </c>
      <c r="T1926">
        <f>COUNTIF(Table1[Sales Month],Table1[[#This Row],[Sales Month]])</f>
        <v>307</v>
      </c>
    </row>
    <row r="1927" spans="1:20" x14ac:dyDescent="0.2">
      <c r="A1927">
        <v>100231</v>
      </c>
      <c r="B1927" t="s">
        <v>3</v>
      </c>
      <c r="F1927">
        <v>0</v>
      </c>
      <c r="G1927">
        <v>10</v>
      </c>
      <c r="H1927" s="1">
        <v>44256</v>
      </c>
      <c r="I1927" s="1">
        <v>44348</v>
      </c>
      <c r="J1927">
        <v>3</v>
      </c>
      <c r="K1927">
        <v>0</v>
      </c>
      <c r="L1927" s="1">
        <v>44256</v>
      </c>
      <c r="M1927">
        <v>0</v>
      </c>
      <c r="N1927" s="8" cm="1">
        <f t="array" ref="N1927">_xlfn.SWITCH(Table1[[#This Row],[Subscription Type]],"Basic",10,"Premium",10,"Business",25,"Enterprise",27)</f>
        <v>10</v>
      </c>
      <c r="O1927" s="9">
        <f>IF(Table1[[#This Row],[Number of Users]]-Table1[[#This Row],[Licenses Bought]]&lt;0, 0, Table1[[#This Row],[Number of Users]]-Table1[[#This Row],[Licenses Bought]])</f>
        <v>10</v>
      </c>
      <c r="P1927" s="8">
        <f>Table1[[#This Row],[Upsell $ Per Non-Paying User]] * Table1[[#This Row],[Non-Paying Users]]</f>
        <v>100</v>
      </c>
      <c r="Q1927">
        <f>IF(Table1[[#This Row],[Sales Month]]=MAX(Table1[Sales Month]),Table1[[#This Row],[Upsell $ Per Non-Paying User]]*Table1[[#This Row],[Non-Paying Users]],0)</f>
        <v>0</v>
      </c>
      <c r="R1927" t="str" cm="1">
        <f t="array" ref="R1927">_xlfn.IFS(Table1[[#This Row],[Current Upsell $]]=0," ",Table1[[#This Row],[Current Upsell $]]&gt;=400,"High",Table1[[#This Row],[Current Upsell $]]&gt;=100,"Medium",Table1[[#This Row],[Current Upsell $]]&lt;100,"Low")</f>
        <v xml:space="preserve"> </v>
      </c>
      <c r="S1927" t="str">
        <f>_xlfn.CONCAT(Table1[[#This Row],[Subscription Type]]," ",Table1[[#This Row],[Upsell Priorities ]], " ",TEXT(Table1[[#This Row],[Current Upsell $]],"$#,#"))</f>
        <v>Basic   $</v>
      </c>
      <c r="T1927">
        <f>COUNTIF(Table1[Sales Month],Table1[[#This Row],[Sales Month]])</f>
        <v>194</v>
      </c>
    </row>
    <row r="1928" spans="1:20" x14ac:dyDescent="0.2">
      <c r="A1928">
        <v>100231</v>
      </c>
      <c r="B1928" t="s">
        <v>3</v>
      </c>
      <c r="F1928">
        <v>0</v>
      </c>
      <c r="G1928">
        <v>9</v>
      </c>
      <c r="H1928" s="1">
        <v>44256</v>
      </c>
      <c r="I1928" s="1">
        <v>44348</v>
      </c>
      <c r="J1928">
        <v>3</v>
      </c>
      <c r="K1928">
        <v>0</v>
      </c>
      <c r="L1928" s="1">
        <v>44287</v>
      </c>
      <c r="M1928">
        <v>0</v>
      </c>
      <c r="N1928" s="8" cm="1">
        <f t="array" ref="N1928">_xlfn.SWITCH(Table1[[#This Row],[Subscription Type]],"Basic",10,"Premium",10,"Business",25,"Enterprise",27)</f>
        <v>10</v>
      </c>
      <c r="O1928" s="9">
        <f>IF(Table1[[#This Row],[Number of Users]]-Table1[[#This Row],[Licenses Bought]]&lt;0, 0, Table1[[#This Row],[Number of Users]]-Table1[[#This Row],[Licenses Bought]])</f>
        <v>9</v>
      </c>
      <c r="P1928" s="8">
        <f>Table1[[#This Row],[Upsell $ Per Non-Paying User]] * Table1[[#This Row],[Non-Paying Users]]</f>
        <v>90</v>
      </c>
      <c r="Q1928">
        <f>IF(Table1[[#This Row],[Sales Month]]=MAX(Table1[Sales Month]),Table1[[#This Row],[Upsell $ Per Non-Paying User]]*Table1[[#This Row],[Non-Paying Users]],0)</f>
        <v>0</v>
      </c>
      <c r="R1928" t="str" cm="1">
        <f t="array" ref="R1928">_xlfn.IFS(Table1[[#This Row],[Current Upsell $]]=0," ",Table1[[#This Row],[Current Upsell $]]&gt;=400,"High",Table1[[#This Row],[Current Upsell $]]&gt;=100,"Medium",Table1[[#This Row],[Current Upsell $]]&lt;100,"Low")</f>
        <v xml:space="preserve"> </v>
      </c>
      <c r="S1928" t="str">
        <f>_xlfn.CONCAT(Table1[[#This Row],[Subscription Type]]," ",Table1[[#This Row],[Upsell Priorities ]], " ",TEXT(Table1[[#This Row],[Current Upsell $]],"$#,#"))</f>
        <v>Basic   $</v>
      </c>
      <c r="T1928">
        <f>COUNTIF(Table1[Sales Month],Table1[[#This Row],[Sales Month]])</f>
        <v>208</v>
      </c>
    </row>
    <row r="1929" spans="1:20" x14ac:dyDescent="0.2">
      <c r="A1929">
        <v>100231</v>
      </c>
      <c r="B1929" t="s">
        <v>3</v>
      </c>
      <c r="F1929">
        <v>0</v>
      </c>
      <c r="G1929">
        <v>8</v>
      </c>
      <c r="H1929" s="1">
        <v>44256</v>
      </c>
      <c r="I1929" s="1">
        <v>44348</v>
      </c>
      <c r="J1929">
        <v>3</v>
      </c>
      <c r="K1929">
        <v>0</v>
      </c>
      <c r="L1929" s="1">
        <v>44317</v>
      </c>
      <c r="M1929">
        <v>0</v>
      </c>
      <c r="N1929" s="8" cm="1">
        <f t="array" ref="N1929">_xlfn.SWITCH(Table1[[#This Row],[Subscription Type]],"Basic",10,"Premium",10,"Business",25,"Enterprise",27)</f>
        <v>10</v>
      </c>
      <c r="O1929" s="9">
        <f>IF(Table1[[#This Row],[Number of Users]]-Table1[[#This Row],[Licenses Bought]]&lt;0, 0, Table1[[#This Row],[Number of Users]]-Table1[[#This Row],[Licenses Bought]])</f>
        <v>8</v>
      </c>
      <c r="P1929" s="8">
        <f>Table1[[#This Row],[Upsell $ Per Non-Paying User]] * Table1[[#This Row],[Non-Paying Users]]</f>
        <v>80</v>
      </c>
      <c r="Q1929">
        <f>IF(Table1[[#This Row],[Sales Month]]=MAX(Table1[Sales Month]),Table1[[#This Row],[Upsell $ Per Non-Paying User]]*Table1[[#This Row],[Non-Paying Users]],0)</f>
        <v>0</v>
      </c>
      <c r="R1929" t="str" cm="1">
        <f t="array" ref="R1929">_xlfn.IFS(Table1[[#This Row],[Current Upsell $]]=0," ",Table1[[#This Row],[Current Upsell $]]&gt;=400,"High",Table1[[#This Row],[Current Upsell $]]&gt;=100,"Medium",Table1[[#This Row],[Current Upsell $]]&lt;100,"Low")</f>
        <v xml:space="preserve"> </v>
      </c>
      <c r="S1929" t="str">
        <f>_xlfn.CONCAT(Table1[[#This Row],[Subscription Type]]," ",Table1[[#This Row],[Upsell Priorities ]], " ",TEXT(Table1[[#This Row],[Current Upsell $]],"$#,#"))</f>
        <v>Basic   $</v>
      </c>
      <c r="T1929">
        <f>COUNTIF(Table1[Sales Month],Table1[[#This Row],[Sales Month]])</f>
        <v>249</v>
      </c>
    </row>
    <row r="1930" spans="1:20" x14ac:dyDescent="0.2">
      <c r="A1930">
        <v>100231</v>
      </c>
      <c r="B1930" t="s">
        <v>3</v>
      </c>
      <c r="F1930">
        <v>0</v>
      </c>
      <c r="G1930">
        <v>11</v>
      </c>
      <c r="H1930" s="1">
        <v>44256</v>
      </c>
      <c r="I1930" s="1">
        <v>44348</v>
      </c>
      <c r="J1930">
        <v>3</v>
      </c>
      <c r="K1930">
        <v>0</v>
      </c>
      <c r="L1930" s="1">
        <v>44348</v>
      </c>
      <c r="M1930">
        <v>0</v>
      </c>
      <c r="N1930" s="8" cm="1">
        <f t="array" ref="N1930">_xlfn.SWITCH(Table1[[#This Row],[Subscription Type]],"Basic",10,"Premium",10,"Business",25,"Enterprise",27)</f>
        <v>10</v>
      </c>
      <c r="O1930" s="9">
        <f>IF(Table1[[#This Row],[Number of Users]]-Table1[[#This Row],[Licenses Bought]]&lt;0, 0, Table1[[#This Row],[Number of Users]]-Table1[[#This Row],[Licenses Bought]])</f>
        <v>11</v>
      </c>
      <c r="P1930" s="8">
        <f>Table1[[#This Row],[Upsell $ Per Non-Paying User]] * Table1[[#This Row],[Non-Paying Users]]</f>
        <v>110</v>
      </c>
      <c r="Q1930">
        <f>IF(Table1[[#This Row],[Sales Month]]=MAX(Table1[Sales Month]),Table1[[#This Row],[Upsell $ Per Non-Paying User]]*Table1[[#This Row],[Non-Paying Users]],0)</f>
        <v>110</v>
      </c>
      <c r="R1930" t="str" cm="1">
        <f t="array" ref="R1930">_xlfn.IFS(Table1[[#This Row],[Current Upsell $]]=0," ",Table1[[#This Row],[Current Upsell $]]&gt;=400,"High",Table1[[#This Row],[Current Upsell $]]&gt;=100,"Medium",Table1[[#This Row],[Current Upsell $]]&lt;100,"Low")</f>
        <v>Medium</v>
      </c>
      <c r="S1930" t="str">
        <f>_xlfn.CONCAT(Table1[[#This Row],[Subscription Type]]," ",Table1[[#This Row],[Upsell Priorities ]], " ",TEXT(Table1[[#This Row],[Current Upsell $]],"$#,#"))</f>
        <v>Basic Medium $110</v>
      </c>
      <c r="T1930">
        <f>COUNTIF(Table1[Sales Month],Table1[[#This Row],[Sales Month]])</f>
        <v>307</v>
      </c>
    </row>
    <row r="1931" spans="1:20" x14ac:dyDescent="0.2">
      <c r="A1931">
        <v>100232</v>
      </c>
      <c r="B1931" t="s">
        <v>3</v>
      </c>
      <c r="F1931">
        <v>0</v>
      </c>
      <c r="G1931">
        <v>9</v>
      </c>
      <c r="H1931" s="1">
        <v>44256</v>
      </c>
      <c r="I1931" s="1">
        <v>44348</v>
      </c>
      <c r="J1931">
        <v>3</v>
      </c>
      <c r="K1931">
        <v>0</v>
      </c>
      <c r="L1931" s="1">
        <v>44256</v>
      </c>
      <c r="M1931">
        <v>0</v>
      </c>
      <c r="N1931" s="8" cm="1">
        <f t="array" ref="N1931">_xlfn.SWITCH(Table1[[#This Row],[Subscription Type]],"Basic",10,"Premium",10,"Business",25,"Enterprise",27)</f>
        <v>10</v>
      </c>
      <c r="O1931" s="9">
        <f>IF(Table1[[#This Row],[Number of Users]]-Table1[[#This Row],[Licenses Bought]]&lt;0, 0, Table1[[#This Row],[Number of Users]]-Table1[[#This Row],[Licenses Bought]])</f>
        <v>9</v>
      </c>
      <c r="P1931" s="8">
        <f>Table1[[#This Row],[Upsell $ Per Non-Paying User]] * Table1[[#This Row],[Non-Paying Users]]</f>
        <v>90</v>
      </c>
      <c r="Q1931">
        <f>IF(Table1[[#This Row],[Sales Month]]=MAX(Table1[Sales Month]),Table1[[#This Row],[Upsell $ Per Non-Paying User]]*Table1[[#This Row],[Non-Paying Users]],0)</f>
        <v>0</v>
      </c>
      <c r="R1931" t="str" cm="1">
        <f t="array" ref="R1931">_xlfn.IFS(Table1[[#This Row],[Current Upsell $]]=0," ",Table1[[#This Row],[Current Upsell $]]&gt;=400,"High",Table1[[#This Row],[Current Upsell $]]&gt;=100,"Medium",Table1[[#This Row],[Current Upsell $]]&lt;100,"Low")</f>
        <v xml:space="preserve"> </v>
      </c>
      <c r="S1931" t="str">
        <f>_xlfn.CONCAT(Table1[[#This Row],[Subscription Type]]," ",Table1[[#This Row],[Upsell Priorities ]], " ",TEXT(Table1[[#This Row],[Current Upsell $]],"$#,#"))</f>
        <v>Basic   $</v>
      </c>
      <c r="T1931">
        <f>COUNTIF(Table1[Sales Month],Table1[[#This Row],[Sales Month]])</f>
        <v>194</v>
      </c>
    </row>
    <row r="1932" spans="1:20" x14ac:dyDescent="0.2">
      <c r="A1932">
        <v>100232</v>
      </c>
      <c r="B1932" t="s">
        <v>3</v>
      </c>
      <c r="F1932">
        <v>0</v>
      </c>
      <c r="G1932">
        <v>10</v>
      </c>
      <c r="H1932" s="1">
        <v>44256</v>
      </c>
      <c r="I1932" s="1">
        <v>44348</v>
      </c>
      <c r="J1932">
        <v>3</v>
      </c>
      <c r="K1932">
        <v>0</v>
      </c>
      <c r="L1932" s="1">
        <v>44287</v>
      </c>
      <c r="M1932">
        <v>0</v>
      </c>
      <c r="N1932" s="8" cm="1">
        <f t="array" ref="N1932">_xlfn.SWITCH(Table1[[#This Row],[Subscription Type]],"Basic",10,"Premium",10,"Business",25,"Enterprise",27)</f>
        <v>10</v>
      </c>
      <c r="O1932" s="9">
        <f>IF(Table1[[#This Row],[Number of Users]]-Table1[[#This Row],[Licenses Bought]]&lt;0, 0, Table1[[#This Row],[Number of Users]]-Table1[[#This Row],[Licenses Bought]])</f>
        <v>10</v>
      </c>
      <c r="P1932" s="8">
        <f>Table1[[#This Row],[Upsell $ Per Non-Paying User]] * Table1[[#This Row],[Non-Paying Users]]</f>
        <v>100</v>
      </c>
      <c r="Q1932">
        <f>IF(Table1[[#This Row],[Sales Month]]=MAX(Table1[Sales Month]),Table1[[#This Row],[Upsell $ Per Non-Paying User]]*Table1[[#This Row],[Non-Paying Users]],0)</f>
        <v>0</v>
      </c>
      <c r="R1932" t="str" cm="1">
        <f t="array" ref="R1932">_xlfn.IFS(Table1[[#This Row],[Current Upsell $]]=0," ",Table1[[#This Row],[Current Upsell $]]&gt;=400,"High",Table1[[#This Row],[Current Upsell $]]&gt;=100,"Medium",Table1[[#This Row],[Current Upsell $]]&lt;100,"Low")</f>
        <v xml:space="preserve"> </v>
      </c>
      <c r="S1932" t="str">
        <f>_xlfn.CONCAT(Table1[[#This Row],[Subscription Type]]," ",Table1[[#This Row],[Upsell Priorities ]], " ",TEXT(Table1[[#This Row],[Current Upsell $]],"$#,#"))</f>
        <v>Basic   $</v>
      </c>
      <c r="T1932">
        <f>COUNTIF(Table1[Sales Month],Table1[[#This Row],[Sales Month]])</f>
        <v>208</v>
      </c>
    </row>
    <row r="1933" spans="1:20" x14ac:dyDescent="0.2">
      <c r="A1933">
        <v>100232</v>
      </c>
      <c r="B1933" t="s">
        <v>3</v>
      </c>
      <c r="F1933">
        <v>0</v>
      </c>
      <c r="G1933">
        <v>9</v>
      </c>
      <c r="H1933" s="1">
        <v>44256</v>
      </c>
      <c r="I1933" s="1">
        <v>44348</v>
      </c>
      <c r="J1933">
        <v>3</v>
      </c>
      <c r="K1933">
        <v>0</v>
      </c>
      <c r="L1933" s="1">
        <v>44317</v>
      </c>
      <c r="M1933">
        <v>0</v>
      </c>
      <c r="N1933" s="8" cm="1">
        <f t="array" ref="N1933">_xlfn.SWITCH(Table1[[#This Row],[Subscription Type]],"Basic",10,"Premium",10,"Business",25,"Enterprise",27)</f>
        <v>10</v>
      </c>
      <c r="O1933" s="9">
        <f>IF(Table1[[#This Row],[Number of Users]]-Table1[[#This Row],[Licenses Bought]]&lt;0, 0, Table1[[#This Row],[Number of Users]]-Table1[[#This Row],[Licenses Bought]])</f>
        <v>9</v>
      </c>
      <c r="P1933" s="8">
        <f>Table1[[#This Row],[Upsell $ Per Non-Paying User]] * Table1[[#This Row],[Non-Paying Users]]</f>
        <v>90</v>
      </c>
      <c r="Q1933">
        <f>IF(Table1[[#This Row],[Sales Month]]=MAX(Table1[Sales Month]),Table1[[#This Row],[Upsell $ Per Non-Paying User]]*Table1[[#This Row],[Non-Paying Users]],0)</f>
        <v>0</v>
      </c>
      <c r="R1933" t="str" cm="1">
        <f t="array" ref="R1933">_xlfn.IFS(Table1[[#This Row],[Current Upsell $]]=0," ",Table1[[#This Row],[Current Upsell $]]&gt;=400,"High",Table1[[#This Row],[Current Upsell $]]&gt;=100,"Medium",Table1[[#This Row],[Current Upsell $]]&lt;100,"Low")</f>
        <v xml:space="preserve"> </v>
      </c>
      <c r="S1933" t="str">
        <f>_xlfn.CONCAT(Table1[[#This Row],[Subscription Type]]," ",Table1[[#This Row],[Upsell Priorities ]], " ",TEXT(Table1[[#This Row],[Current Upsell $]],"$#,#"))</f>
        <v>Basic   $</v>
      </c>
      <c r="T1933">
        <f>COUNTIF(Table1[Sales Month],Table1[[#This Row],[Sales Month]])</f>
        <v>249</v>
      </c>
    </row>
    <row r="1934" spans="1:20" x14ac:dyDescent="0.2">
      <c r="A1934">
        <v>100232</v>
      </c>
      <c r="B1934" t="s">
        <v>3</v>
      </c>
      <c r="F1934">
        <v>0</v>
      </c>
      <c r="G1934">
        <v>8</v>
      </c>
      <c r="H1934" s="1">
        <v>44256</v>
      </c>
      <c r="I1934" s="1">
        <v>44348</v>
      </c>
      <c r="J1934">
        <v>3</v>
      </c>
      <c r="K1934">
        <v>0</v>
      </c>
      <c r="L1934" s="1">
        <v>44348</v>
      </c>
      <c r="M1934">
        <v>0</v>
      </c>
      <c r="N1934" s="8" cm="1">
        <f t="array" ref="N1934">_xlfn.SWITCH(Table1[[#This Row],[Subscription Type]],"Basic",10,"Premium",10,"Business",25,"Enterprise",27)</f>
        <v>10</v>
      </c>
      <c r="O1934" s="9">
        <f>IF(Table1[[#This Row],[Number of Users]]-Table1[[#This Row],[Licenses Bought]]&lt;0, 0, Table1[[#This Row],[Number of Users]]-Table1[[#This Row],[Licenses Bought]])</f>
        <v>8</v>
      </c>
      <c r="P1934" s="8">
        <f>Table1[[#This Row],[Upsell $ Per Non-Paying User]] * Table1[[#This Row],[Non-Paying Users]]</f>
        <v>80</v>
      </c>
      <c r="Q1934">
        <f>IF(Table1[[#This Row],[Sales Month]]=MAX(Table1[Sales Month]),Table1[[#This Row],[Upsell $ Per Non-Paying User]]*Table1[[#This Row],[Non-Paying Users]],0)</f>
        <v>80</v>
      </c>
      <c r="R1934" t="str" cm="1">
        <f t="array" ref="R1934">_xlfn.IFS(Table1[[#This Row],[Current Upsell $]]=0," ",Table1[[#This Row],[Current Upsell $]]&gt;=400,"High",Table1[[#This Row],[Current Upsell $]]&gt;=100,"Medium",Table1[[#This Row],[Current Upsell $]]&lt;100,"Low")</f>
        <v>Low</v>
      </c>
      <c r="S1934" t="str">
        <f>_xlfn.CONCAT(Table1[[#This Row],[Subscription Type]]," ",Table1[[#This Row],[Upsell Priorities ]], " ",TEXT(Table1[[#This Row],[Current Upsell $]],"$#,#"))</f>
        <v>Basic Low $80</v>
      </c>
      <c r="T1934">
        <f>COUNTIF(Table1[Sales Month],Table1[[#This Row],[Sales Month]])</f>
        <v>307</v>
      </c>
    </row>
    <row r="1935" spans="1:20" x14ac:dyDescent="0.2">
      <c r="A1935">
        <v>100233</v>
      </c>
      <c r="B1935" t="s">
        <v>3</v>
      </c>
      <c r="F1935">
        <v>0</v>
      </c>
      <c r="G1935">
        <v>9</v>
      </c>
      <c r="H1935" s="1">
        <v>44256</v>
      </c>
      <c r="I1935" s="1">
        <v>44378</v>
      </c>
      <c r="J1935">
        <v>4</v>
      </c>
      <c r="K1935">
        <v>0</v>
      </c>
      <c r="L1935" s="1">
        <v>44256</v>
      </c>
      <c r="M1935">
        <v>0</v>
      </c>
      <c r="N1935" s="8" cm="1">
        <f t="array" ref="N1935">_xlfn.SWITCH(Table1[[#This Row],[Subscription Type]],"Basic",10,"Premium",10,"Business",25,"Enterprise",27)</f>
        <v>10</v>
      </c>
      <c r="O1935" s="9">
        <f>IF(Table1[[#This Row],[Number of Users]]-Table1[[#This Row],[Licenses Bought]]&lt;0, 0, Table1[[#This Row],[Number of Users]]-Table1[[#This Row],[Licenses Bought]])</f>
        <v>9</v>
      </c>
      <c r="P1935" s="8">
        <f>Table1[[#This Row],[Upsell $ Per Non-Paying User]] * Table1[[#This Row],[Non-Paying Users]]</f>
        <v>90</v>
      </c>
      <c r="Q1935">
        <f>IF(Table1[[#This Row],[Sales Month]]=MAX(Table1[Sales Month]),Table1[[#This Row],[Upsell $ Per Non-Paying User]]*Table1[[#This Row],[Non-Paying Users]],0)</f>
        <v>0</v>
      </c>
      <c r="R1935" t="str" cm="1">
        <f t="array" ref="R1935">_xlfn.IFS(Table1[[#This Row],[Current Upsell $]]=0," ",Table1[[#This Row],[Current Upsell $]]&gt;=400,"High",Table1[[#This Row],[Current Upsell $]]&gt;=100,"Medium",Table1[[#This Row],[Current Upsell $]]&lt;100,"Low")</f>
        <v xml:space="preserve"> </v>
      </c>
      <c r="S1935" t="str">
        <f>_xlfn.CONCAT(Table1[[#This Row],[Subscription Type]]," ",Table1[[#This Row],[Upsell Priorities ]], " ",TEXT(Table1[[#This Row],[Current Upsell $]],"$#,#"))</f>
        <v>Basic   $</v>
      </c>
      <c r="T1935">
        <f>COUNTIF(Table1[Sales Month],Table1[[#This Row],[Sales Month]])</f>
        <v>194</v>
      </c>
    </row>
    <row r="1936" spans="1:20" x14ac:dyDescent="0.2">
      <c r="A1936">
        <v>100233</v>
      </c>
      <c r="B1936" t="s">
        <v>3</v>
      </c>
      <c r="F1936">
        <v>0</v>
      </c>
      <c r="G1936">
        <v>7</v>
      </c>
      <c r="H1936" s="1">
        <v>44256</v>
      </c>
      <c r="I1936" s="1">
        <v>44378</v>
      </c>
      <c r="J1936">
        <v>4</v>
      </c>
      <c r="K1936">
        <v>0</v>
      </c>
      <c r="L1936" s="1">
        <v>44287</v>
      </c>
      <c r="M1936">
        <v>0</v>
      </c>
      <c r="N1936" s="8" cm="1">
        <f t="array" ref="N1936">_xlfn.SWITCH(Table1[[#This Row],[Subscription Type]],"Basic",10,"Premium",10,"Business",25,"Enterprise",27)</f>
        <v>10</v>
      </c>
      <c r="O1936" s="9">
        <f>IF(Table1[[#This Row],[Number of Users]]-Table1[[#This Row],[Licenses Bought]]&lt;0, 0, Table1[[#This Row],[Number of Users]]-Table1[[#This Row],[Licenses Bought]])</f>
        <v>7</v>
      </c>
      <c r="P1936" s="8">
        <f>Table1[[#This Row],[Upsell $ Per Non-Paying User]] * Table1[[#This Row],[Non-Paying Users]]</f>
        <v>70</v>
      </c>
      <c r="Q1936">
        <f>IF(Table1[[#This Row],[Sales Month]]=MAX(Table1[Sales Month]),Table1[[#This Row],[Upsell $ Per Non-Paying User]]*Table1[[#This Row],[Non-Paying Users]],0)</f>
        <v>0</v>
      </c>
      <c r="R1936" t="str" cm="1">
        <f t="array" ref="R1936">_xlfn.IFS(Table1[[#This Row],[Current Upsell $]]=0," ",Table1[[#This Row],[Current Upsell $]]&gt;=400,"High",Table1[[#This Row],[Current Upsell $]]&gt;=100,"Medium",Table1[[#This Row],[Current Upsell $]]&lt;100,"Low")</f>
        <v xml:space="preserve"> </v>
      </c>
      <c r="S1936" t="str">
        <f>_xlfn.CONCAT(Table1[[#This Row],[Subscription Type]]," ",Table1[[#This Row],[Upsell Priorities ]], " ",TEXT(Table1[[#This Row],[Current Upsell $]],"$#,#"))</f>
        <v>Basic   $</v>
      </c>
      <c r="T1936">
        <f>COUNTIF(Table1[Sales Month],Table1[[#This Row],[Sales Month]])</f>
        <v>208</v>
      </c>
    </row>
    <row r="1937" spans="1:20" x14ac:dyDescent="0.2">
      <c r="A1937">
        <v>100233</v>
      </c>
      <c r="B1937" t="s">
        <v>3</v>
      </c>
      <c r="F1937">
        <v>0</v>
      </c>
      <c r="G1937">
        <v>7</v>
      </c>
      <c r="H1937" s="1">
        <v>44256</v>
      </c>
      <c r="I1937" s="1">
        <v>44378</v>
      </c>
      <c r="J1937">
        <v>4</v>
      </c>
      <c r="K1937">
        <v>0</v>
      </c>
      <c r="L1937" s="1">
        <v>44317</v>
      </c>
      <c r="M1937">
        <v>0</v>
      </c>
      <c r="N1937" s="8" cm="1">
        <f t="array" ref="N1937">_xlfn.SWITCH(Table1[[#This Row],[Subscription Type]],"Basic",10,"Premium",10,"Business",25,"Enterprise",27)</f>
        <v>10</v>
      </c>
      <c r="O1937" s="9">
        <f>IF(Table1[[#This Row],[Number of Users]]-Table1[[#This Row],[Licenses Bought]]&lt;0, 0, Table1[[#This Row],[Number of Users]]-Table1[[#This Row],[Licenses Bought]])</f>
        <v>7</v>
      </c>
      <c r="P1937" s="8">
        <f>Table1[[#This Row],[Upsell $ Per Non-Paying User]] * Table1[[#This Row],[Non-Paying Users]]</f>
        <v>70</v>
      </c>
      <c r="Q1937">
        <f>IF(Table1[[#This Row],[Sales Month]]=MAX(Table1[Sales Month]),Table1[[#This Row],[Upsell $ Per Non-Paying User]]*Table1[[#This Row],[Non-Paying Users]],0)</f>
        <v>0</v>
      </c>
      <c r="R1937" t="str" cm="1">
        <f t="array" ref="R1937">_xlfn.IFS(Table1[[#This Row],[Current Upsell $]]=0," ",Table1[[#This Row],[Current Upsell $]]&gt;=400,"High",Table1[[#This Row],[Current Upsell $]]&gt;=100,"Medium",Table1[[#This Row],[Current Upsell $]]&lt;100,"Low")</f>
        <v xml:space="preserve"> </v>
      </c>
      <c r="S1937" t="str">
        <f>_xlfn.CONCAT(Table1[[#This Row],[Subscription Type]]," ",Table1[[#This Row],[Upsell Priorities ]], " ",TEXT(Table1[[#This Row],[Current Upsell $]],"$#,#"))</f>
        <v>Basic   $</v>
      </c>
      <c r="T1937">
        <f>COUNTIF(Table1[Sales Month],Table1[[#This Row],[Sales Month]])</f>
        <v>249</v>
      </c>
    </row>
    <row r="1938" spans="1:20" x14ac:dyDescent="0.2">
      <c r="A1938">
        <v>100233</v>
      </c>
      <c r="B1938" t="s">
        <v>3</v>
      </c>
      <c r="F1938">
        <v>0</v>
      </c>
      <c r="G1938">
        <v>8</v>
      </c>
      <c r="H1938" s="1">
        <v>44256</v>
      </c>
      <c r="I1938" s="1">
        <v>44378</v>
      </c>
      <c r="J1938">
        <v>4</v>
      </c>
      <c r="K1938">
        <v>0</v>
      </c>
      <c r="L1938" s="1">
        <v>44348</v>
      </c>
      <c r="M1938">
        <v>0</v>
      </c>
      <c r="N1938" s="8" cm="1">
        <f t="array" ref="N1938">_xlfn.SWITCH(Table1[[#This Row],[Subscription Type]],"Basic",10,"Premium",10,"Business",25,"Enterprise",27)</f>
        <v>10</v>
      </c>
      <c r="O1938" s="9">
        <f>IF(Table1[[#This Row],[Number of Users]]-Table1[[#This Row],[Licenses Bought]]&lt;0, 0, Table1[[#This Row],[Number of Users]]-Table1[[#This Row],[Licenses Bought]])</f>
        <v>8</v>
      </c>
      <c r="P1938" s="8">
        <f>Table1[[#This Row],[Upsell $ Per Non-Paying User]] * Table1[[#This Row],[Non-Paying Users]]</f>
        <v>80</v>
      </c>
      <c r="Q1938">
        <f>IF(Table1[[#This Row],[Sales Month]]=MAX(Table1[Sales Month]),Table1[[#This Row],[Upsell $ Per Non-Paying User]]*Table1[[#This Row],[Non-Paying Users]],0)</f>
        <v>80</v>
      </c>
      <c r="R1938" t="str" cm="1">
        <f t="array" ref="R1938">_xlfn.IFS(Table1[[#This Row],[Current Upsell $]]=0," ",Table1[[#This Row],[Current Upsell $]]&gt;=400,"High",Table1[[#This Row],[Current Upsell $]]&gt;=100,"Medium",Table1[[#This Row],[Current Upsell $]]&lt;100,"Low")</f>
        <v>Low</v>
      </c>
      <c r="S1938" t="str">
        <f>_xlfn.CONCAT(Table1[[#This Row],[Subscription Type]]," ",Table1[[#This Row],[Upsell Priorities ]], " ",TEXT(Table1[[#This Row],[Current Upsell $]],"$#,#"))</f>
        <v>Basic Low $80</v>
      </c>
      <c r="T1938">
        <f>COUNTIF(Table1[Sales Month],Table1[[#This Row],[Sales Month]])</f>
        <v>307</v>
      </c>
    </row>
    <row r="1939" spans="1:20" x14ac:dyDescent="0.2">
      <c r="A1939">
        <v>100234</v>
      </c>
      <c r="B1939" t="s">
        <v>3</v>
      </c>
      <c r="F1939">
        <v>0</v>
      </c>
      <c r="G1939">
        <v>8</v>
      </c>
      <c r="H1939" s="1">
        <v>44256</v>
      </c>
      <c r="I1939" s="1">
        <v>44378</v>
      </c>
      <c r="J1939">
        <v>4</v>
      </c>
      <c r="K1939">
        <v>0</v>
      </c>
      <c r="L1939" s="1">
        <v>44256</v>
      </c>
      <c r="M1939">
        <v>0</v>
      </c>
      <c r="N1939" s="8" cm="1">
        <f t="array" ref="N1939">_xlfn.SWITCH(Table1[[#This Row],[Subscription Type]],"Basic",10,"Premium",10,"Business",25,"Enterprise",27)</f>
        <v>10</v>
      </c>
      <c r="O1939" s="9">
        <f>IF(Table1[[#This Row],[Number of Users]]-Table1[[#This Row],[Licenses Bought]]&lt;0, 0, Table1[[#This Row],[Number of Users]]-Table1[[#This Row],[Licenses Bought]])</f>
        <v>8</v>
      </c>
      <c r="P1939" s="8">
        <f>Table1[[#This Row],[Upsell $ Per Non-Paying User]] * Table1[[#This Row],[Non-Paying Users]]</f>
        <v>80</v>
      </c>
      <c r="Q1939">
        <f>IF(Table1[[#This Row],[Sales Month]]=MAX(Table1[Sales Month]),Table1[[#This Row],[Upsell $ Per Non-Paying User]]*Table1[[#This Row],[Non-Paying Users]],0)</f>
        <v>0</v>
      </c>
      <c r="R1939" t="str" cm="1">
        <f t="array" ref="R1939">_xlfn.IFS(Table1[[#This Row],[Current Upsell $]]=0," ",Table1[[#This Row],[Current Upsell $]]&gt;=400,"High",Table1[[#This Row],[Current Upsell $]]&gt;=100,"Medium",Table1[[#This Row],[Current Upsell $]]&lt;100,"Low")</f>
        <v xml:space="preserve"> </v>
      </c>
      <c r="S1939" t="str">
        <f>_xlfn.CONCAT(Table1[[#This Row],[Subscription Type]]," ",Table1[[#This Row],[Upsell Priorities ]], " ",TEXT(Table1[[#This Row],[Current Upsell $]],"$#,#"))</f>
        <v>Basic   $</v>
      </c>
      <c r="T1939">
        <f>COUNTIF(Table1[Sales Month],Table1[[#This Row],[Sales Month]])</f>
        <v>194</v>
      </c>
    </row>
    <row r="1940" spans="1:20" x14ac:dyDescent="0.2">
      <c r="A1940">
        <v>100234</v>
      </c>
      <c r="B1940" t="s">
        <v>3</v>
      </c>
      <c r="F1940">
        <v>0</v>
      </c>
      <c r="G1940">
        <v>6</v>
      </c>
      <c r="H1940" s="1">
        <v>44256</v>
      </c>
      <c r="I1940" s="1">
        <v>44378</v>
      </c>
      <c r="J1940">
        <v>4</v>
      </c>
      <c r="K1940">
        <v>0</v>
      </c>
      <c r="L1940" s="1">
        <v>44287</v>
      </c>
      <c r="M1940">
        <v>0</v>
      </c>
      <c r="N1940" s="8" cm="1">
        <f t="array" ref="N1940">_xlfn.SWITCH(Table1[[#This Row],[Subscription Type]],"Basic",10,"Premium",10,"Business",25,"Enterprise",27)</f>
        <v>10</v>
      </c>
      <c r="O1940" s="9">
        <f>IF(Table1[[#This Row],[Number of Users]]-Table1[[#This Row],[Licenses Bought]]&lt;0, 0, Table1[[#This Row],[Number of Users]]-Table1[[#This Row],[Licenses Bought]])</f>
        <v>6</v>
      </c>
      <c r="P1940" s="8">
        <f>Table1[[#This Row],[Upsell $ Per Non-Paying User]] * Table1[[#This Row],[Non-Paying Users]]</f>
        <v>60</v>
      </c>
      <c r="Q1940">
        <f>IF(Table1[[#This Row],[Sales Month]]=MAX(Table1[Sales Month]),Table1[[#This Row],[Upsell $ Per Non-Paying User]]*Table1[[#This Row],[Non-Paying Users]],0)</f>
        <v>0</v>
      </c>
      <c r="R1940" t="str" cm="1">
        <f t="array" ref="R1940">_xlfn.IFS(Table1[[#This Row],[Current Upsell $]]=0," ",Table1[[#This Row],[Current Upsell $]]&gt;=400,"High",Table1[[#This Row],[Current Upsell $]]&gt;=100,"Medium",Table1[[#This Row],[Current Upsell $]]&lt;100,"Low")</f>
        <v xml:space="preserve"> </v>
      </c>
      <c r="S1940" t="str">
        <f>_xlfn.CONCAT(Table1[[#This Row],[Subscription Type]]," ",Table1[[#This Row],[Upsell Priorities ]], " ",TEXT(Table1[[#This Row],[Current Upsell $]],"$#,#"))</f>
        <v>Basic   $</v>
      </c>
      <c r="T1940">
        <f>COUNTIF(Table1[Sales Month],Table1[[#This Row],[Sales Month]])</f>
        <v>208</v>
      </c>
    </row>
    <row r="1941" spans="1:20" x14ac:dyDescent="0.2">
      <c r="A1941">
        <v>100234</v>
      </c>
      <c r="B1941" t="s">
        <v>3</v>
      </c>
      <c r="F1941">
        <v>0</v>
      </c>
      <c r="G1941">
        <v>8</v>
      </c>
      <c r="H1941" s="1">
        <v>44256</v>
      </c>
      <c r="I1941" s="1">
        <v>44378</v>
      </c>
      <c r="J1941">
        <v>4</v>
      </c>
      <c r="K1941">
        <v>0</v>
      </c>
      <c r="L1941" s="1">
        <v>44317</v>
      </c>
      <c r="M1941">
        <v>0</v>
      </c>
      <c r="N1941" s="8" cm="1">
        <f t="array" ref="N1941">_xlfn.SWITCH(Table1[[#This Row],[Subscription Type]],"Basic",10,"Premium",10,"Business",25,"Enterprise",27)</f>
        <v>10</v>
      </c>
      <c r="O1941" s="9">
        <f>IF(Table1[[#This Row],[Number of Users]]-Table1[[#This Row],[Licenses Bought]]&lt;0, 0, Table1[[#This Row],[Number of Users]]-Table1[[#This Row],[Licenses Bought]])</f>
        <v>8</v>
      </c>
      <c r="P1941" s="8">
        <f>Table1[[#This Row],[Upsell $ Per Non-Paying User]] * Table1[[#This Row],[Non-Paying Users]]</f>
        <v>80</v>
      </c>
      <c r="Q1941">
        <f>IF(Table1[[#This Row],[Sales Month]]=MAX(Table1[Sales Month]),Table1[[#This Row],[Upsell $ Per Non-Paying User]]*Table1[[#This Row],[Non-Paying Users]],0)</f>
        <v>0</v>
      </c>
      <c r="R1941" t="str" cm="1">
        <f t="array" ref="R1941">_xlfn.IFS(Table1[[#This Row],[Current Upsell $]]=0," ",Table1[[#This Row],[Current Upsell $]]&gt;=400,"High",Table1[[#This Row],[Current Upsell $]]&gt;=100,"Medium",Table1[[#This Row],[Current Upsell $]]&lt;100,"Low")</f>
        <v xml:space="preserve"> </v>
      </c>
      <c r="S1941" t="str">
        <f>_xlfn.CONCAT(Table1[[#This Row],[Subscription Type]]," ",Table1[[#This Row],[Upsell Priorities ]], " ",TEXT(Table1[[#This Row],[Current Upsell $]],"$#,#"))</f>
        <v>Basic   $</v>
      </c>
      <c r="T1941">
        <f>COUNTIF(Table1[Sales Month],Table1[[#This Row],[Sales Month]])</f>
        <v>249</v>
      </c>
    </row>
    <row r="1942" spans="1:20" x14ac:dyDescent="0.2">
      <c r="A1942">
        <v>100234</v>
      </c>
      <c r="B1942" t="s">
        <v>3</v>
      </c>
      <c r="F1942">
        <v>0</v>
      </c>
      <c r="G1942">
        <v>8</v>
      </c>
      <c r="H1942" s="1">
        <v>44256</v>
      </c>
      <c r="I1942" s="1">
        <v>44378</v>
      </c>
      <c r="J1942">
        <v>4</v>
      </c>
      <c r="K1942">
        <v>0</v>
      </c>
      <c r="L1942" s="1">
        <v>44348</v>
      </c>
      <c r="M1942">
        <v>0</v>
      </c>
      <c r="N1942" s="8" cm="1">
        <f t="array" ref="N1942">_xlfn.SWITCH(Table1[[#This Row],[Subscription Type]],"Basic",10,"Premium",10,"Business",25,"Enterprise",27)</f>
        <v>10</v>
      </c>
      <c r="O1942" s="9">
        <f>IF(Table1[[#This Row],[Number of Users]]-Table1[[#This Row],[Licenses Bought]]&lt;0, 0, Table1[[#This Row],[Number of Users]]-Table1[[#This Row],[Licenses Bought]])</f>
        <v>8</v>
      </c>
      <c r="P1942" s="8">
        <f>Table1[[#This Row],[Upsell $ Per Non-Paying User]] * Table1[[#This Row],[Non-Paying Users]]</f>
        <v>80</v>
      </c>
      <c r="Q1942">
        <f>IF(Table1[[#This Row],[Sales Month]]=MAX(Table1[Sales Month]),Table1[[#This Row],[Upsell $ Per Non-Paying User]]*Table1[[#This Row],[Non-Paying Users]],0)</f>
        <v>80</v>
      </c>
      <c r="R1942" t="str" cm="1">
        <f t="array" ref="R1942">_xlfn.IFS(Table1[[#This Row],[Current Upsell $]]=0," ",Table1[[#This Row],[Current Upsell $]]&gt;=400,"High",Table1[[#This Row],[Current Upsell $]]&gt;=100,"Medium",Table1[[#This Row],[Current Upsell $]]&lt;100,"Low")</f>
        <v>Low</v>
      </c>
      <c r="S1942" t="str">
        <f>_xlfn.CONCAT(Table1[[#This Row],[Subscription Type]]," ",Table1[[#This Row],[Upsell Priorities ]], " ",TEXT(Table1[[#This Row],[Current Upsell $]],"$#,#"))</f>
        <v>Basic Low $80</v>
      </c>
      <c r="T1942">
        <f>COUNTIF(Table1[Sales Month],Table1[[#This Row],[Sales Month]])</f>
        <v>307</v>
      </c>
    </row>
    <row r="1943" spans="1:20" x14ac:dyDescent="0.2">
      <c r="A1943">
        <v>100235</v>
      </c>
      <c r="B1943" t="s">
        <v>3</v>
      </c>
      <c r="F1943">
        <v>0</v>
      </c>
      <c r="G1943">
        <v>7</v>
      </c>
      <c r="H1943" s="1">
        <v>44256</v>
      </c>
      <c r="I1943" s="1">
        <v>44348</v>
      </c>
      <c r="J1943">
        <v>3</v>
      </c>
      <c r="K1943">
        <v>0</v>
      </c>
      <c r="L1943" s="1">
        <v>44256</v>
      </c>
      <c r="M1943">
        <v>0</v>
      </c>
      <c r="N1943" s="8" cm="1">
        <f t="array" ref="N1943">_xlfn.SWITCH(Table1[[#This Row],[Subscription Type]],"Basic",10,"Premium",10,"Business",25,"Enterprise",27)</f>
        <v>10</v>
      </c>
      <c r="O1943" s="9">
        <f>IF(Table1[[#This Row],[Number of Users]]-Table1[[#This Row],[Licenses Bought]]&lt;0, 0, Table1[[#This Row],[Number of Users]]-Table1[[#This Row],[Licenses Bought]])</f>
        <v>7</v>
      </c>
      <c r="P1943" s="8">
        <f>Table1[[#This Row],[Upsell $ Per Non-Paying User]] * Table1[[#This Row],[Non-Paying Users]]</f>
        <v>70</v>
      </c>
      <c r="Q1943">
        <f>IF(Table1[[#This Row],[Sales Month]]=MAX(Table1[Sales Month]),Table1[[#This Row],[Upsell $ Per Non-Paying User]]*Table1[[#This Row],[Non-Paying Users]],0)</f>
        <v>0</v>
      </c>
      <c r="R1943" t="str" cm="1">
        <f t="array" ref="R1943">_xlfn.IFS(Table1[[#This Row],[Current Upsell $]]=0," ",Table1[[#This Row],[Current Upsell $]]&gt;=400,"High",Table1[[#This Row],[Current Upsell $]]&gt;=100,"Medium",Table1[[#This Row],[Current Upsell $]]&lt;100,"Low")</f>
        <v xml:space="preserve"> </v>
      </c>
      <c r="S1943" t="str">
        <f>_xlfn.CONCAT(Table1[[#This Row],[Subscription Type]]," ",Table1[[#This Row],[Upsell Priorities ]], " ",TEXT(Table1[[#This Row],[Current Upsell $]],"$#,#"))</f>
        <v>Basic   $</v>
      </c>
      <c r="T1943">
        <f>COUNTIF(Table1[Sales Month],Table1[[#This Row],[Sales Month]])</f>
        <v>194</v>
      </c>
    </row>
    <row r="1944" spans="1:20" x14ac:dyDescent="0.2">
      <c r="A1944">
        <v>100235</v>
      </c>
      <c r="B1944" t="s">
        <v>3</v>
      </c>
      <c r="F1944">
        <v>0</v>
      </c>
      <c r="G1944">
        <v>7</v>
      </c>
      <c r="H1944" s="1">
        <v>44256</v>
      </c>
      <c r="I1944" s="1">
        <v>44348</v>
      </c>
      <c r="J1944">
        <v>3</v>
      </c>
      <c r="K1944">
        <v>0</v>
      </c>
      <c r="L1944" s="1">
        <v>44287</v>
      </c>
      <c r="M1944">
        <v>0</v>
      </c>
      <c r="N1944" s="8" cm="1">
        <f t="array" ref="N1944">_xlfn.SWITCH(Table1[[#This Row],[Subscription Type]],"Basic",10,"Premium",10,"Business",25,"Enterprise",27)</f>
        <v>10</v>
      </c>
      <c r="O1944" s="9">
        <f>IF(Table1[[#This Row],[Number of Users]]-Table1[[#This Row],[Licenses Bought]]&lt;0, 0, Table1[[#This Row],[Number of Users]]-Table1[[#This Row],[Licenses Bought]])</f>
        <v>7</v>
      </c>
      <c r="P1944" s="8">
        <f>Table1[[#This Row],[Upsell $ Per Non-Paying User]] * Table1[[#This Row],[Non-Paying Users]]</f>
        <v>70</v>
      </c>
      <c r="Q1944">
        <f>IF(Table1[[#This Row],[Sales Month]]=MAX(Table1[Sales Month]),Table1[[#This Row],[Upsell $ Per Non-Paying User]]*Table1[[#This Row],[Non-Paying Users]],0)</f>
        <v>0</v>
      </c>
      <c r="R1944" t="str" cm="1">
        <f t="array" ref="R1944">_xlfn.IFS(Table1[[#This Row],[Current Upsell $]]=0," ",Table1[[#This Row],[Current Upsell $]]&gt;=400,"High",Table1[[#This Row],[Current Upsell $]]&gt;=100,"Medium",Table1[[#This Row],[Current Upsell $]]&lt;100,"Low")</f>
        <v xml:space="preserve"> </v>
      </c>
      <c r="S1944" t="str">
        <f>_xlfn.CONCAT(Table1[[#This Row],[Subscription Type]]," ",Table1[[#This Row],[Upsell Priorities ]], " ",TEXT(Table1[[#This Row],[Current Upsell $]],"$#,#"))</f>
        <v>Basic   $</v>
      </c>
      <c r="T1944">
        <f>COUNTIF(Table1[Sales Month],Table1[[#This Row],[Sales Month]])</f>
        <v>208</v>
      </c>
    </row>
    <row r="1945" spans="1:20" x14ac:dyDescent="0.2">
      <c r="A1945">
        <v>100235</v>
      </c>
      <c r="B1945" t="s">
        <v>3</v>
      </c>
      <c r="F1945">
        <v>0</v>
      </c>
      <c r="G1945">
        <v>5</v>
      </c>
      <c r="H1945" s="1">
        <v>44256</v>
      </c>
      <c r="I1945" s="1">
        <v>44348</v>
      </c>
      <c r="J1945">
        <v>3</v>
      </c>
      <c r="K1945">
        <v>0</v>
      </c>
      <c r="L1945" s="1">
        <v>44317</v>
      </c>
      <c r="M1945">
        <v>0</v>
      </c>
      <c r="N1945" s="8" cm="1">
        <f t="array" ref="N1945">_xlfn.SWITCH(Table1[[#This Row],[Subscription Type]],"Basic",10,"Premium",10,"Business",25,"Enterprise",27)</f>
        <v>10</v>
      </c>
      <c r="O1945" s="9">
        <f>IF(Table1[[#This Row],[Number of Users]]-Table1[[#This Row],[Licenses Bought]]&lt;0, 0, Table1[[#This Row],[Number of Users]]-Table1[[#This Row],[Licenses Bought]])</f>
        <v>5</v>
      </c>
      <c r="P1945" s="8">
        <f>Table1[[#This Row],[Upsell $ Per Non-Paying User]] * Table1[[#This Row],[Non-Paying Users]]</f>
        <v>50</v>
      </c>
      <c r="Q1945">
        <f>IF(Table1[[#This Row],[Sales Month]]=MAX(Table1[Sales Month]),Table1[[#This Row],[Upsell $ Per Non-Paying User]]*Table1[[#This Row],[Non-Paying Users]],0)</f>
        <v>0</v>
      </c>
      <c r="R1945" t="str" cm="1">
        <f t="array" ref="R1945">_xlfn.IFS(Table1[[#This Row],[Current Upsell $]]=0," ",Table1[[#This Row],[Current Upsell $]]&gt;=400,"High",Table1[[#This Row],[Current Upsell $]]&gt;=100,"Medium",Table1[[#This Row],[Current Upsell $]]&lt;100,"Low")</f>
        <v xml:space="preserve"> </v>
      </c>
      <c r="S1945" t="str">
        <f>_xlfn.CONCAT(Table1[[#This Row],[Subscription Type]]," ",Table1[[#This Row],[Upsell Priorities ]], " ",TEXT(Table1[[#This Row],[Current Upsell $]],"$#,#"))</f>
        <v>Basic   $</v>
      </c>
      <c r="T1945">
        <f>COUNTIF(Table1[Sales Month],Table1[[#This Row],[Sales Month]])</f>
        <v>249</v>
      </c>
    </row>
    <row r="1946" spans="1:20" x14ac:dyDescent="0.2">
      <c r="A1946">
        <v>100235</v>
      </c>
      <c r="B1946" t="s">
        <v>3</v>
      </c>
      <c r="F1946">
        <v>0</v>
      </c>
      <c r="G1946">
        <v>7</v>
      </c>
      <c r="H1946" s="1">
        <v>44256</v>
      </c>
      <c r="I1946" s="1">
        <v>44348</v>
      </c>
      <c r="J1946">
        <v>3</v>
      </c>
      <c r="K1946">
        <v>0</v>
      </c>
      <c r="L1946" s="1">
        <v>44348</v>
      </c>
      <c r="M1946">
        <v>0</v>
      </c>
      <c r="N1946" s="8" cm="1">
        <f t="array" ref="N1946">_xlfn.SWITCH(Table1[[#This Row],[Subscription Type]],"Basic",10,"Premium",10,"Business",25,"Enterprise",27)</f>
        <v>10</v>
      </c>
      <c r="O1946" s="9">
        <f>IF(Table1[[#This Row],[Number of Users]]-Table1[[#This Row],[Licenses Bought]]&lt;0, 0, Table1[[#This Row],[Number of Users]]-Table1[[#This Row],[Licenses Bought]])</f>
        <v>7</v>
      </c>
      <c r="P1946" s="8">
        <f>Table1[[#This Row],[Upsell $ Per Non-Paying User]] * Table1[[#This Row],[Non-Paying Users]]</f>
        <v>70</v>
      </c>
      <c r="Q1946">
        <f>IF(Table1[[#This Row],[Sales Month]]=MAX(Table1[Sales Month]),Table1[[#This Row],[Upsell $ Per Non-Paying User]]*Table1[[#This Row],[Non-Paying Users]],0)</f>
        <v>70</v>
      </c>
      <c r="R1946" t="str" cm="1">
        <f t="array" ref="R1946">_xlfn.IFS(Table1[[#This Row],[Current Upsell $]]=0," ",Table1[[#This Row],[Current Upsell $]]&gt;=400,"High",Table1[[#This Row],[Current Upsell $]]&gt;=100,"Medium",Table1[[#This Row],[Current Upsell $]]&lt;100,"Low")</f>
        <v>Low</v>
      </c>
      <c r="S1946" t="str">
        <f>_xlfn.CONCAT(Table1[[#This Row],[Subscription Type]]," ",Table1[[#This Row],[Upsell Priorities ]], " ",TEXT(Table1[[#This Row],[Current Upsell $]],"$#,#"))</f>
        <v>Basic Low $70</v>
      </c>
      <c r="T1946">
        <f>COUNTIF(Table1[Sales Month],Table1[[#This Row],[Sales Month]])</f>
        <v>307</v>
      </c>
    </row>
    <row r="1947" spans="1:20" x14ac:dyDescent="0.2">
      <c r="A1947">
        <v>100236</v>
      </c>
      <c r="B1947" t="s">
        <v>3</v>
      </c>
      <c r="F1947">
        <v>0</v>
      </c>
      <c r="G1947">
        <v>7</v>
      </c>
      <c r="H1947" s="1">
        <v>44256</v>
      </c>
      <c r="I1947" s="1">
        <v>44378</v>
      </c>
      <c r="J1947">
        <v>4</v>
      </c>
      <c r="K1947">
        <v>0</v>
      </c>
      <c r="L1947" s="1">
        <v>44256</v>
      </c>
      <c r="M1947">
        <v>0</v>
      </c>
      <c r="N1947" s="8" cm="1">
        <f t="array" ref="N1947">_xlfn.SWITCH(Table1[[#This Row],[Subscription Type]],"Basic",10,"Premium",10,"Business",25,"Enterprise",27)</f>
        <v>10</v>
      </c>
      <c r="O1947" s="9">
        <f>IF(Table1[[#This Row],[Number of Users]]-Table1[[#This Row],[Licenses Bought]]&lt;0, 0, Table1[[#This Row],[Number of Users]]-Table1[[#This Row],[Licenses Bought]])</f>
        <v>7</v>
      </c>
      <c r="P1947" s="8">
        <f>Table1[[#This Row],[Upsell $ Per Non-Paying User]] * Table1[[#This Row],[Non-Paying Users]]</f>
        <v>70</v>
      </c>
      <c r="Q1947">
        <f>IF(Table1[[#This Row],[Sales Month]]=MAX(Table1[Sales Month]),Table1[[#This Row],[Upsell $ Per Non-Paying User]]*Table1[[#This Row],[Non-Paying Users]],0)</f>
        <v>0</v>
      </c>
      <c r="R1947" t="str" cm="1">
        <f t="array" ref="R1947">_xlfn.IFS(Table1[[#This Row],[Current Upsell $]]=0," ",Table1[[#This Row],[Current Upsell $]]&gt;=400,"High",Table1[[#This Row],[Current Upsell $]]&gt;=100,"Medium",Table1[[#This Row],[Current Upsell $]]&lt;100,"Low")</f>
        <v xml:space="preserve"> </v>
      </c>
      <c r="S1947" t="str">
        <f>_xlfn.CONCAT(Table1[[#This Row],[Subscription Type]]," ",Table1[[#This Row],[Upsell Priorities ]], " ",TEXT(Table1[[#This Row],[Current Upsell $]],"$#,#"))</f>
        <v>Basic   $</v>
      </c>
      <c r="T1947">
        <f>COUNTIF(Table1[Sales Month],Table1[[#This Row],[Sales Month]])</f>
        <v>194</v>
      </c>
    </row>
    <row r="1948" spans="1:20" x14ac:dyDescent="0.2">
      <c r="A1948">
        <v>100236</v>
      </c>
      <c r="B1948" t="s">
        <v>3</v>
      </c>
      <c r="F1948">
        <v>0</v>
      </c>
      <c r="G1948">
        <v>6</v>
      </c>
      <c r="H1948" s="1">
        <v>44256</v>
      </c>
      <c r="I1948" s="1">
        <v>44378</v>
      </c>
      <c r="J1948">
        <v>4</v>
      </c>
      <c r="K1948">
        <v>0</v>
      </c>
      <c r="L1948" s="1">
        <v>44287</v>
      </c>
      <c r="M1948">
        <v>0</v>
      </c>
      <c r="N1948" s="8" cm="1">
        <f t="array" ref="N1948">_xlfn.SWITCH(Table1[[#This Row],[Subscription Type]],"Basic",10,"Premium",10,"Business",25,"Enterprise",27)</f>
        <v>10</v>
      </c>
      <c r="O1948" s="9">
        <f>IF(Table1[[#This Row],[Number of Users]]-Table1[[#This Row],[Licenses Bought]]&lt;0, 0, Table1[[#This Row],[Number of Users]]-Table1[[#This Row],[Licenses Bought]])</f>
        <v>6</v>
      </c>
      <c r="P1948" s="8">
        <f>Table1[[#This Row],[Upsell $ Per Non-Paying User]] * Table1[[#This Row],[Non-Paying Users]]</f>
        <v>60</v>
      </c>
      <c r="Q1948">
        <f>IF(Table1[[#This Row],[Sales Month]]=MAX(Table1[Sales Month]),Table1[[#This Row],[Upsell $ Per Non-Paying User]]*Table1[[#This Row],[Non-Paying Users]],0)</f>
        <v>0</v>
      </c>
      <c r="R1948" t="str" cm="1">
        <f t="array" ref="R1948">_xlfn.IFS(Table1[[#This Row],[Current Upsell $]]=0," ",Table1[[#This Row],[Current Upsell $]]&gt;=400,"High",Table1[[#This Row],[Current Upsell $]]&gt;=100,"Medium",Table1[[#This Row],[Current Upsell $]]&lt;100,"Low")</f>
        <v xml:space="preserve"> </v>
      </c>
      <c r="S1948" t="str">
        <f>_xlfn.CONCAT(Table1[[#This Row],[Subscription Type]]," ",Table1[[#This Row],[Upsell Priorities ]], " ",TEXT(Table1[[#This Row],[Current Upsell $]],"$#,#"))</f>
        <v>Basic   $</v>
      </c>
      <c r="T1948">
        <f>COUNTIF(Table1[Sales Month],Table1[[#This Row],[Sales Month]])</f>
        <v>208</v>
      </c>
    </row>
    <row r="1949" spans="1:20" x14ac:dyDescent="0.2">
      <c r="A1949">
        <v>100236</v>
      </c>
      <c r="B1949" t="s">
        <v>3</v>
      </c>
      <c r="F1949">
        <v>0</v>
      </c>
      <c r="G1949">
        <v>6</v>
      </c>
      <c r="H1949" s="1">
        <v>44256</v>
      </c>
      <c r="I1949" s="1">
        <v>44378</v>
      </c>
      <c r="J1949">
        <v>4</v>
      </c>
      <c r="K1949">
        <v>0</v>
      </c>
      <c r="L1949" s="1">
        <v>44317</v>
      </c>
      <c r="M1949">
        <v>0</v>
      </c>
      <c r="N1949" s="8" cm="1">
        <f t="array" ref="N1949">_xlfn.SWITCH(Table1[[#This Row],[Subscription Type]],"Basic",10,"Premium",10,"Business",25,"Enterprise",27)</f>
        <v>10</v>
      </c>
      <c r="O1949" s="9">
        <f>IF(Table1[[#This Row],[Number of Users]]-Table1[[#This Row],[Licenses Bought]]&lt;0, 0, Table1[[#This Row],[Number of Users]]-Table1[[#This Row],[Licenses Bought]])</f>
        <v>6</v>
      </c>
      <c r="P1949" s="8">
        <f>Table1[[#This Row],[Upsell $ Per Non-Paying User]] * Table1[[#This Row],[Non-Paying Users]]</f>
        <v>60</v>
      </c>
      <c r="Q1949">
        <f>IF(Table1[[#This Row],[Sales Month]]=MAX(Table1[Sales Month]),Table1[[#This Row],[Upsell $ Per Non-Paying User]]*Table1[[#This Row],[Non-Paying Users]],0)</f>
        <v>0</v>
      </c>
      <c r="R1949" t="str" cm="1">
        <f t="array" ref="R1949">_xlfn.IFS(Table1[[#This Row],[Current Upsell $]]=0," ",Table1[[#This Row],[Current Upsell $]]&gt;=400,"High",Table1[[#This Row],[Current Upsell $]]&gt;=100,"Medium",Table1[[#This Row],[Current Upsell $]]&lt;100,"Low")</f>
        <v xml:space="preserve"> </v>
      </c>
      <c r="S1949" t="str">
        <f>_xlfn.CONCAT(Table1[[#This Row],[Subscription Type]]," ",Table1[[#This Row],[Upsell Priorities ]], " ",TEXT(Table1[[#This Row],[Current Upsell $]],"$#,#"))</f>
        <v>Basic   $</v>
      </c>
      <c r="T1949">
        <f>COUNTIF(Table1[Sales Month],Table1[[#This Row],[Sales Month]])</f>
        <v>249</v>
      </c>
    </row>
    <row r="1950" spans="1:20" x14ac:dyDescent="0.2">
      <c r="A1950">
        <v>100236</v>
      </c>
      <c r="B1950" t="s">
        <v>3</v>
      </c>
      <c r="F1950">
        <v>0</v>
      </c>
      <c r="G1950">
        <v>6</v>
      </c>
      <c r="H1950" s="1">
        <v>44256</v>
      </c>
      <c r="I1950" s="1">
        <v>44378</v>
      </c>
      <c r="J1950">
        <v>4</v>
      </c>
      <c r="K1950">
        <v>0</v>
      </c>
      <c r="L1950" s="1">
        <v>44348</v>
      </c>
      <c r="M1950">
        <v>0</v>
      </c>
      <c r="N1950" s="8" cm="1">
        <f t="array" ref="N1950">_xlfn.SWITCH(Table1[[#This Row],[Subscription Type]],"Basic",10,"Premium",10,"Business",25,"Enterprise",27)</f>
        <v>10</v>
      </c>
      <c r="O1950" s="9">
        <f>IF(Table1[[#This Row],[Number of Users]]-Table1[[#This Row],[Licenses Bought]]&lt;0, 0, Table1[[#This Row],[Number of Users]]-Table1[[#This Row],[Licenses Bought]])</f>
        <v>6</v>
      </c>
      <c r="P1950" s="8">
        <f>Table1[[#This Row],[Upsell $ Per Non-Paying User]] * Table1[[#This Row],[Non-Paying Users]]</f>
        <v>60</v>
      </c>
      <c r="Q1950">
        <f>IF(Table1[[#This Row],[Sales Month]]=MAX(Table1[Sales Month]),Table1[[#This Row],[Upsell $ Per Non-Paying User]]*Table1[[#This Row],[Non-Paying Users]],0)</f>
        <v>60</v>
      </c>
      <c r="R1950" t="str" cm="1">
        <f t="array" ref="R1950">_xlfn.IFS(Table1[[#This Row],[Current Upsell $]]=0," ",Table1[[#This Row],[Current Upsell $]]&gt;=400,"High",Table1[[#This Row],[Current Upsell $]]&gt;=100,"Medium",Table1[[#This Row],[Current Upsell $]]&lt;100,"Low")</f>
        <v>Low</v>
      </c>
      <c r="S1950" t="str">
        <f>_xlfn.CONCAT(Table1[[#This Row],[Subscription Type]]," ",Table1[[#This Row],[Upsell Priorities ]], " ",TEXT(Table1[[#This Row],[Current Upsell $]],"$#,#"))</f>
        <v>Basic Low $60</v>
      </c>
      <c r="T1950">
        <f>COUNTIF(Table1[Sales Month],Table1[[#This Row],[Sales Month]])</f>
        <v>307</v>
      </c>
    </row>
    <row r="1951" spans="1:20" x14ac:dyDescent="0.2">
      <c r="A1951">
        <v>100237</v>
      </c>
      <c r="B1951" t="s">
        <v>3</v>
      </c>
      <c r="F1951">
        <v>0</v>
      </c>
      <c r="G1951">
        <v>6</v>
      </c>
      <c r="H1951" s="1">
        <v>44256</v>
      </c>
      <c r="I1951" s="1">
        <v>44287</v>
      </c>
      <c r="J1951">
        <v>1</v>
      </c>
      <c r="K1951">
        <v>2</v>
      </c>
      <c r="L1951" s="1">
        <v>44256</v>
      </c>
      <c r="M1951">
        <v>0</v>
      </c>
      <c r="N1951" s="8" cm="1">
        <f t="array" ref="N1951">_xlfn.SWITCH(Table1[[#This Row],[Subscription Type]],"Basic",10,"Premium",10,"Business",25,"Enterprise",27)</f>
        <v>10</v>
      </c>
      <c r="O1951" s="9">
        <f>IF(Table1[[#This Row],[Number of Users]]-Table1[[#This Row],[Licenses Bought]]&lt;0, 0, Table1[[#This Row],[Number of Users]]-Table1[[#This Row],[Licenses Bought]])</f>
        <v>6</v>
      </c>
      <c r="P1951" s="8">
        <f>Table1[[#This Row],[Upsell $ Per Non-Paying User]] * Table1[[#This Row],[Non-Paying Users]]</f>
        <v>60</v>
      </c>
      <c r="Q1951">
        <f>IF(Table1[[#This Row],[Sales Month]]=MAX(Table1[Sales Month]),Table1[[#This Row],[Upsell $ Per Non-Paying User]]*Table1[[#This Row],[Non-Paying Users]],0)</f>
        <v>0</v>
      </c>
      <c r="R1951" t="str" cm="1">
        <f t="array" ref="R1951">_xlfn.IFS(Table1[[#This Row],[Current Upsell $]]=0," ",Table1[[#This Row],[Current Upsell $]]&gt;=400,"High",Table1[[#This Row],[Current Upsell $]]&gt;=100,"Medium",Table1[[#This Row],[Current Upsell $]]&lt;100,"Low")</f>
        <v xml:space="preserve"> </v>
      </c>
      <c r="S1951" t="str">
        <f>_xlfn.CONCAT(Table1[[#This Row],[Subscription Type]]," ",Table1[[#This Row],[Upsell Priorities ]], " ",TEXT(Table1[[#This Row],[Current Upsell $]],"$#,#"))</f>
        <v>Basic   $</v>
      </c>
      <c r="T1951">
        <f>COUNTIF(Table1[Sales Month],Table1[[#This Row],[Sales Month]])</f>
        <v>194</v>
      </c>
    </row>
    <row r="1952" spans="1:20" x14ac:dyDescent="0.2">
      <c r="A1952">
        <v>100237</v>
      </c>
      <c r="B1952" t="s">
        <v>3</v>
      </c>
      <c r="F1952">
        <v>0</v>
      </c>
      <c r="G1952">
        <v>6</v>
      </c>
      <c r="H1952" s="1">
        <v>44256</v>
      </c>
      <c r="I1952" s="1">
        <v>44287</v>
      </c>
      <c r="J1952">
        <v>1</v>
      </c>
      <c r="K1952">
        <v>2</v>
      </c>
      <c r="L1952" s="1">
        <v>44287</v>
      </c>
      <c r="M1952">
        <v>0</v>
      </c>
      <c r="N1952" s="8" cm="1">
        <f t="array" ref="N1952">_xlfn.SWITCH(Table1[[#This Row],[Subscription Type]],"Basic",10,"Premium",10,"Business",25,"Enterprise",27)</f>
        <v>10</v>
      </c>
      <c r="O1952" s="9">
        <f>IF(Table1[[#This Row],[Number of Users]]-Table1[[#This Row],[Licenses Bought]]&lt;0, 0, Table1[[#This Row],[Number of Users]]-Table1[[#This Row],[Licenses Bought]])</f>
        <v>6</v>
      </c>
      <c r="P1952" s="8">
        <f>Table1[[#This Row],[Upsell $ Per Non-Paying User]] * Table1[[#This Row],[Non-Paying Users]]</f>
        <v>60</v>
      </c>
      <c r="Q1952">
        <f>IF(Table1[[#This Row],[Sales Month]]=MAX(Table1[Sales Month]),Table1[[#This Row],[Upsell $ Per Non-Paying User]]*Table1[[#This Row],[Non-Paying Users]],0)</f>
        <v>0</v>
      </c>
      <c r="R1952" t="str" cm="1">
        <f t="array" ref="R1952">_xlfn.IFS(Table1[[#This Row],[Current Upsell $]]=0," ",Table1[[#This Row],[Current Upsell $]]&gt;=400,"High",Table1[[#This Row],[Current Upsell $]]&gt;=100,"Medium",Table1[[#This Row],[Current Upsell $]]&lt;100,"Low")</f>
        <v xml:space="preserve"> </v>
      </c>
      <c r="S1952" t="str">
        <f>_xlfn.CONCAT(Table1[[#This Row],[Subscription Type]]," ",Table1[[#This Row],[Upsell Priorities ]], " ",TEXT(Table1[[#This Row],[Current Upsell $]],"$#,#"))</f>
        <v>Basic   $</v>
      </c>
      <c r="T1952">
        <f>COUNTIF(Table1[Sales Month],Table1[[#This Row],[Sales Month]])</f>
        <v>208</v>
      </c>
    </row>
    <row r="1953" spans="1:20" x14ac:dyDescent="0.2">
      <c r="A1953">
        <v>100238</v>
      </c>
      <c r="B1953" t="s">
        <v>3</v>
      </c>
      <c r="F1953">
        <v>0</v>
      </c>
      <c r="G1953">
        <v>5</v>
      </c>
      <c r="H1953" s="1">
        <v>44256</v>
      </c>
      <c r="I1953" s="1">
        <v>44317</v>
      </c>
      <c r="J1953">
        <v>2</v>
      </c>
      <c r="K1953">
        <v>1</v>
      </c>
      <c r="L1953" s="1">
        <v>44256</v>
      </c>
      <c r="M1953">
        <v>0</v>
      </c>
      <c r="N1953" s="8" cm="1">
        <f t="array" ref="N1953">_xlfn.SWITCH(Table1[[#This Row],[Subscription Type]],"Basic",10,"Premium",10,"Business",25,"Enterprise",27)</f>
        <v>10</v>
      </c>
      <c r="O1953" s="9">
        <f>IF(Table1[[#This Row],[Number of Users]]-Table1[[#This Row],[Licenses Bought]]&lt;0, 0, Table1[[#This Row],[Number of Users]]-Table1[[#This Row],[Licenses Bought]])</f>
        <v>5</v>
      </c>
      <c r="P1953" s="8">
        <f>Table1[[#This Row],[Upsell $ Per Non-Paying User]] * Table1[[#This Row],[Non-Paying Users]]</f>
        <v>50</v>
      </c>
      <c r="Q1953">
        <f>IF(Table1[[#This Row],[Sales Month]]=MAX(Table1[Sales Month]),Table1[[#This Row],[Upsell $ Per Non-Paying User]]*Table1[[#This Row],[Non-Paying Users]],0)</f>
        <v>0</v>
      </c>
      <c r="R1953" t="str" cm="1">
        <f t="array" ref="R1953">_xlfn.IFS(Table1[[#This Row],[Current Upsell $]]=0," ",Table1[[#This Row],[Current Upsell $]]&gt;=400,"High",Table1[[#This Row],[Current Upsell $]]&gt;=100,"Medium",Table1[[#This Row],[Current Upsell $]]&lt;100,"Low")</f>
        <v xml:space="preserve"> </v>
      </c>
      <c r="S1953" t="str">
        <f>_xlfn.CONCAT(Table1[[#This Row],[Subscription Type]]," ",Table1[[#This Row],[Upsell Priorities ]], " ",TEXT(Table1[[#This Row],[Current Upsell $]],"$#,#"))</f>
        <v>Basic   $</v>
      </c>
      <c r="T1953">
        <f>COUNTIF(Table1[Sales Month],Table1[[#This Row],[Sales Month]])</f>
        <v>194</v>
      </c>
    </row>
    <row r="1954" spans="1:20" x14ac:dyDescent="0.2">
      <c r="A1954">
        <v>100238</v>
      </c>
      <c r="B1954" t="s">
        <v>0</v>
      </c>
      <c r="F1954">
        <v>3</v>
      </c>
      <c r="G1954">
        <v>6</v>
      </c>
      <c r="H1954" s="1">
        <v>44256</v>
      </c>
      <c r="I1954" s="1">
        <v>44317</v>
      </c>
      <c r="J1954">
        <v>2</v>
      </c>
      <c r="K1954">
        <v>1</v>
      </c>
      <c r="L1954" s="1">
        <v>44287</v>
      </c>
      <c r="M1954">
        <v>30</v>
      </c>
      <c r="N1954" s="8" cm="1">
        <f t="array" ref="N1954">_xlfn.SWITCH(Table1[[#This Row],[Subscription Type]],"Basic",10,"Premium",10,"Business",25,"Enterprise",27)</f>
        <v>10</v>
      </c>
      <c r="O1954" s="9">
        <f>IF(Table1[[#This Row],[Number of Users]]-Table1[[#This Row],[Licenses Bought]]&lt;0, 0, Table1[[#This Row],[Number of Users]]-Table1[[#This Row],[Licenses Bought]])</f>
        <v>3</v>
      </c>
      <c r="P1954" s="8">
        <f>Table1[[#This Row],[Upsell $ Per Non-Paying User]] * Table1[[#This Row],[Non-Paying Users]]</f>
        <v>30</v>
      </c>
      <c r="Q1954">
        <f>IF(Table1[[#This Row],[Sales Month]]=MAX(Table1[Sales Month]),Table1[[#This Row],[Upsell $ Per Non-Paying User]]*Table1[[#This Row],[Non-Paying Users]],0)</f>
        <v>0</v>
      </c>
      <c r="R1954" t="str" cm="1">
        <f t="array" ref="R1954">_xlfn.IFS(Table1[[#This Row],[Current Upsell $]]=0," ",Table1[[#This Row],[Current Upsell $]]&gt;=400,"High",Table1[[#This Row],[Current Upsell $]]&gt;=100,"Medium",Table1[[#This Row],[Current Upsell $]]&lt;100,"Low")</f>
        <v xml:space="preserve"> </v>
      </c>
      <c r="S1954" t="str">
        <f>_xlfn.CONCAT(Table1[[#This Row],[Subscription Type]]," ",Table1[[#This Row],[Upsell Priorities ]], " ",TEXT(Table1[[#This Row],[Current Upsell $]],"$#,#"))</f>
        <v>Premium   $</v>
      </c>
      <c r="T1954">
        <f>COUNTIF(Table1[Sales Month],Table1[[#This Row],[Sales Month]])</f>
        <v>208</v>
      </c>
    </row>
    <row r="1955" spans="1:20" x14ac:dyDescent="0.2">
      <c r="A1955">
        <v>100238</v>
      </c>
      <c r="B1955" t="s">
        <v>0</v>
      </c>
      <c r="F1955">
        <v>4</v>
      </c>
      <c r="G1955">
        <v>5</v>
      </c>
      <c r="H1955" s="1">
        <v>44256</v>
      </c>
      <c r="I1955" s="1">
        <v>44317</v>
      </c>
      <c r="J1955">
        <v>2</v>
      </c>
      <c r="K1955">
        <v>1</v>
      </c>
      <c r="L1955" s="1">
        <v>44317</v>
      </c>
      <c r="M1955">
        <v>40</v>
      </c>
      <c r="N1955" s="8" cm="1">
        <f t="array" ref="N1955">_xlfn.SWITCH(Table1[[#This Row],[Subscription Type]],"Basic",10,"Premium",10,"Business",25,"Enterprise",27)</f>
        <v>10</v>
      </c>
      <c r="O1955" s="9">
        <f>IF(Table1[[#This Row],[Number of Users]]-Table1[[#This Row],[Licenses Bought]]&lt;0, 0, Table1[[#This Row],[Number of Users]]-Table1[[#This Row],[Licenses Bought]])</f>
        <v>1</v>
      </c>
      <c r="P1955" s="8">
        <f>Table1[[#This Row],[Upsell $ Per Non-Paying User]] * Table1[[#This Row],[Non-Paying Users]]</f>
        <v>10</v>
      </c>
      <c r="Q1955">
        <f>IF(Table1[[#This Row],[Sales Month]]=MAX(Table1[Sales Month]),Table1[[#This Row],[Upsell $ Per Non-Paying User]]*Table1[[#This Row],[Non-Paying Users]],0)</f>
        <v>0</v>
      </c>
      <c r="R1955" t="str" cm="1">
        <f t="array" ref="R1955">_xlfn.IFS(Table1[[#This Row],[Current Upsell $]]=0," ",Table1[[#This Row],[Current Upsell $]]&gt;=400,"High",Table1[[#This Row],[Current Upsell $]]&gt;=100,"Medium",Table1[[#This Row],[Current Upsell $]]&lt;100,"Low")</f>
        <v xml:space="preserve"> </v>
      </c>
      <c r="S1955" t="str">
        <f>_xlfn.CONCAT(Table1[[#This Row],[Subscription Type]]," ",Table1[[#This Row],[Upsell Priorities ]], " ",TEXT(Table1[[#This Row],[Current Upsell $]],"$#,#"))</f>
        <v>Premium   $</v>
      </c>
      <c r="T1955">
        <f>COUNTIF(Table1[Sales Month],Table1[[#This Row],[Sales Month]])</f>
        <v>249</v>
      </c>
    </row>
    <row r="1956" spans="1:20" x14ac:dyDescent="0.2">
      <c r="A1956">
        <v>100239</v>
      </c>
      <c r="B1956" t="s">
        <v>3</v>
      </c>
      <c r="F1956">
        <v>0</v>
      </c>
      <c r="G1956">
        <v>5</v>
      </c>
      <c r="H1956" s="1">
        <v>44256</v>
      </c>
      <c r="I1956" s="1">
        <v>44348</v>
      </c>
      <c r="J1956">
        <v>3</v>
      </c>
      <c r="K1956">
        <v>0</v>
      </c>
      <c r="L1956" s="1">
        <v>44256</v>
      </c>
      <c r="M1956">
        <v>0</v>
      </c>
      <c r="N1956" s="8" cm="1">
        <f t="array" ref="N1956">_xlfn.SWITCH(Table1[[#This Row],[Subscription Type]],"Basic",10,"Premium",10,"Business",25,"Enterprise",27)</f>
        <v>10</v>
      </c>
      <c r="O1956" s="9">
        <f>IF(Table1[[#This Row],[Number of Users]]-Table1[[#This Row],[Licenses Bought]]&lt;0, 0, Table1[[#This Row],[Number of Users]]-Table1[[#This Row],[Licenses Bought]])</f>
        <v>5</v>
      </c>
      <c r="P1956" s="8">
        <f>Table1[[#This Row],[Upsell $ Per Non-Paying User]] * Table1[[#This Row],[Non-Paying Users]]</f>
        <v>50</v>
      </c>
      <c r="Q1956">
        <f>IF(Table1[[#This Row],[Sales Month]]=MAX(Table1[Sales Month]),Table1[[#This Row],[Upsell $ Per Non-Paying User]]*Table1[[#This Row],[Non-Paying Users]],0)</f>
        <v>0</v>
      </c>
      <c r="R1956" t="str" cm="1">
        <f t="array" ref="R1956">_xlfn.IFS(Table1[[#This Row],[Current Upsell $]]=0," ",Table1[[#This Row],[Current Upsell $]]&gt;=400,"High",Table1[[#This Row],[Current Upsell $]]&gt;=100,"Medium",Table1[[#This Row],[Current Upsell $]]&lt;100,"Low")</f>
        <v xml:space="preserve"> </v>
      </c>
      <c r="S1956" t="str">
        <f>_xlfn.CONCAT(Table1[[#This Row],[Subscription Type]]," ",Table1[[#This Row],[Upsell Priorities ]], " ",TEXT(Table1[[#This Row],[Current Upsell $]],"$#,#"))</f>
        <v>Basic   $</v>
      </c>
      <c r="T1956">
        <f>COUNTIF(Table1[Sales Month],Table1[[#This Row],[Sales Month]])</f>
        <v>194</v>
      </c>
    </row>
    <row r="1957" spans="1:20" x14ac:dyDescent="0.2">
      <c r="A1957">
        <v>100239</v>
      </c>
      <c r="B1957" t="s">
        <v>3</v>
      </c>
      <c r="F1957">
        <v>0</v>
      </c>
      <c r="G1957">
        <v>4</v>
      </c>
      <c r="H1957" s="1">
        <v>44256</v>
      </c>
      <c r="I1957" s="1">
        <v>44348</v>
      </c>
      <c r="J1957">
        <v>3</v>
      </c>
      <c r="K1957">
        <v>0</v>
      </c>
      <c r="L1957" s="1">
        <v>44287</v>
      </c>
      <c r="M1957">
        <v>0</v>
      </c>
      <c r="N1957" s="8" cm="1">
        <f t="array" ref="N1957">_xlfn.SWITCH(Table1[[#This Row],[Subscription Type]],"Basic",10,"Premium",10,"Business",25,"Enterprise",27)</f>
        <v>10</v>
      </c>
      <c r="O1957" s="9">
        <f>IF(Table1[[#This Row],[Number of Users]]-Table1[[#This Row],[Licenses Bought]]&lt;0, 0, Table1[[#This Row],[Number of Users]]-Table1[[#This Row],[Licenses Bought]])</f>
        <v>4</v>
      </c>
      <c r="P1957" s="8">
        <f>Table1[[#This Row],[Upsell $ Per Non-Paying User]] * Table1[[#This Row],[Non-Paying Users]]</f>
        <v>40</v>
      </c>
      <c r="Q1957">
        <f>IF(Table1[[#This Row],[Sales Month]]=MAX(Table1[Sales Month]),Table1[[#This Row],[Upsell $ Per Non-Paying User]]*Table1[[#This Row],[Non-Paying Users]],0)</f>
        <v>0</v>
      </c>
      <c r="R1957" t="str" cm="1">
        <f t="array" ref="R1957">_xlfn.IFS(Table1[[#This Row],[Current Upsell $]]=0," ",Table1[[#This Row],[Current Upsell $]]&gt;=400,"High",Table1[[#This Row],[Current Upsell $]]&gt;=100,"Medium",Table1[[#This Row],[Current Upsell $]]&lt;100,"Low")</f>
        <v xml:space="preserve"> </v>
      </c>
      <c r="S1957" t="str">
        <f>_xlfn.CONCAT(Table1[[#This Row],[Subscription Type]]," ",Table1[[#This Row],[Upsell Priorities ]], " ",TEXT(Table1[[#This Row],[Current Upsell $]],"$#,#"))</f>
        <v>Basic   $</v>
      </c>
      <c r="T1957">
        <f>COUNTIF(Table1[Sales Month],Table1[[#This Row],[Sales Month]])</f>
        <v>208</v>
      </c>
    </row>
    <row r="1958" spans="1:20" x14ac:dyDescent="0.2">
      <c r="A1958">
        <v>100239</v>
      </c>
      <c r="B1958" t="s">
        <v>3</v>
      </c>
      <c r="F1958">
        <v>0</v>
      </c>
      <c r="G1958">
        <v>4</v>
      </c>
      <c r="H1958" s="1">
        <v>44256</v>
      </c>
      <c r="I1958" s="1">
        <v>44348</v>
      </c>
      <c r="J1958">
        <v>3</v>
      </c>
      <c r="K1958">
        <v>0</v>
      </c>
      <c r="L1958" s="1">
        <v>44317</v>
      </c>
      <c r="M1958">
        <v>0</v>
      </c>
      <c r="N1958" s="8" cm="1">
        <f t="array" ref="N1958">_xlfn.SWITCH(Table1[[#This Row],[Subscription Type]],"Basic",10,"Premium",10,"Business",25,"Enterprise",27)</f>
        <v>10</v>
      </c>
      <c r="O1958" s="9">
        <f>IF(Table1[[#This Row],[Number of Users]]-Table1[[#This Row],[Licenses Bought]]&lt;0, 0, Table1[[#This Row],[Number of Users]]-Table1[[#This Row],[Licenses Bought]])</f>
        <v>4</v>
      </c>
      <c r="P1958" s="8">
        <f>Table1[[#This Row],[Upsell $ Per Non-Paying User]] * Table1[[#This Row],[Non-Paying Users]]</f>
        <v>40</v>
      </c>
      <c r="Q1958">
        <f>IF(Table1[[#This Row],[Sales Month]]=MAX(Table1[Sales Month]),Table1[[#This Row],[Upsell $ Per Non-Paying User]]*Table1[[#This Row],[Non-Paying Users]],0)</f>
        <v>0</v>
      </c>
      <c r="R1958" t="str" cm="1">
        <f t="array" ref="R1958">_xlfn.IFS(Table1[[#This Row],[Current Upsell $]]=0," ",Table1[[#This Row],[Current Upsell $]]&gt;=400,"High",Table1[[#This Row],[Current Upsell $]]&gt;=100,"Medium",Table1[[#This Row],[Current Upsell $]]&lt;100,"Low")</f>
        <v xml:space="preserve"> </v>
      </c>
      <c r="S1958" t="str">
        <f>_xlfn.CONCAT(Table1[[#This Row],[Subscription Type]]," ",Table1[[#This Row],[Upsell Priorities ]], " ",TEXT(Table1[[#This Row],[Current Upsell $]],"$#,#"))</f>
        <v>Basic   $</v>
      </c>
      <c r="T1958">
        <f>COUNTIF(Table1[Sales Month],Table1[[#This Row],[Sales Month]])</f>
        <v>249</v>
      </c>
    </row>
    <row r="1959" spans="1:20" x14ac:dyDescent="0.2">
      <c r="A1959">
        <v>100239</v>
      </c>
      <c r="B1959" t="s">
        <v>3</v>
      </c>
      <c r="F1959">
        <v>0</v>
      </c>
      <c r="G1959">
        <v>4</v>
      </c>
      <c r="H1959" s="1">
        <v>44256</v>
      </c>
      <c r="I1959" s="1">
        <v>44348</v>
      </c>
      <c r="J1959">
        <v>3</v>
      </c>
      <c r="K1959">
        <v>0</v>
      </c>
      <c r="L1959" s="1">
        <v>44348</v>
      </c>
      <c r="M1959">
        <v>0</v>
      </c>
      <c r="N1959" s="8" cm="1">
        <f t="array" ref="N1959">_xlfn.SWITCH(Table1[[#This Row],[Subscription Type]],"Basic",10,"Premium",10,"Business",25,"Enterprise",27)</f>
        <v>10</v>
      </c>
      <c r="O1959" s="9">
        <f>IF(Table1[[#This Row],[Number of Users]]-Table1[[#This Row],[Licenses Bought]]&lt;0, 0, Table1[[#This Row],[Number of Users]]-Table1[[#This Row],[Licenses Bought]])</f>
        <v>4</v>
      </c>
      <c r="P1959" s="8">
        <f>Table1[[#This Row],[Upsell $ Per Non-Paying User]] * Table1[[#This Row],[Non-Paying Users]]</f>
        <v>40</v>
      </c>
      <c r="Q1959">
        <f>IF(Table1[[#This Row],[Sales Month]]=MAX(Table1[Sales Month]),Table1[[#This Row],[Upsell $ Per Non-Paying User]]*Table1[[#This Row],[Non-Paying Users]],0)</f>
        <v>40</v>
      </c>
      <c r="R1959" t="str" cm="1">
        <f t="array" ref="R1959">_xlfn.IFS(Table1[[#This Row],[Current Upsell $]]=0," ",Table1[[#This Row],[Current Upsell $]]&gt;=400,"High",Table1[[#This Row],[Current Upsell $]]&gt;=100,"Medium",Table1[[#This Row],[Current Upsell $]]&lt;100,"Low")</f>
        <v>Low</v>
      </c>
      <c r="S1959" t="str">
        <f>_xlfn.CONCAT(Table1[[#This Row],[Subscription Type]]," ",Table1[[#This Row],[Upsell Priorities ]], " ",TEXT(Table1[[#This Row],[Current Upsell $]],"$#,#"))</f>
        <v>Basic Low $40</v>
      </c>
      <c r="T1959">
        <f>COUNTIF(Table1[Sales Month],Table1[[#This Row],[Sales Month]])</f>
        <v>307</v>
      </c>
    </row>
    <row r="1960" spans="1:20" x14ac:dyDescent="0.2">
      <c r="A1960">
        <v>100240</v>
      </c>
      <c r="B1960" t="s">
        <v>3</v>
      </c>
      <c r="D1960" s="1"/>
      <c r="E1960" s="1"/>
      <c r="F1960">
        <v>0</v>
      </c>
      <c r="G1960">
        <v>2</v>
      </c>
      <c r="H1960" s="1">
        <v>44256</v>
      </c>
      <c r="I1960" s="1">
        <v>44378</v>
      </c>
      <c r="J1960">
        <v>4</v>
      </c>
      <c r="K1960">
        <v>0</v>
      </c>
      <c r="L1960" s="1">
        <v>44256</v>
      </c>
      <c r="M1960">
        <v>0</v>
      </c>
      <c r="N1960" s="8" cm="1">
        <f t="array" ref="N1960">_xlfn.SWITCH(Table1[[#This Row],[Subscription Type]],"Basic",10,"Premium",10,"Business",25,"Enterprise",27)</f>
        <v>10</v>
      </c>
      <c r="O1960" s="9">
        <f>IF(Table1[[#This Row],[Number of Users]]-Table1[[#This Row],[Licenses Bought]]&lt;0, 0, Table1[[#This Row],[Number of Users]]-Table1[[#This Row],[Licenses Bought]])</f>
        <v>2</v>
      </c>
      <c r="P1960" s="8">
        <f>Table1[[#This Row],[Upsell $ Per Non-Paying User]] * Table1[[#This Row],[Non-Paying Users]]</f>
        <v>20</v>
      </c>
      <c r="Q1960">
        <f>IF(Table1[[#This Row],[Sales Month]]=MAX(Table1[Sales Month]),Table1[[#This Row],[Upsell $ Per Non-Paying User]]*Table1[[#This Row],[Non-Paying Users]],0)</f>
        <v>0</v>
      </c>
      <c r="R1960" t="str" cm="1">
        <f t="array" ref="R1960">_xlfn.IFS(Table1[[#This Row],[Current Upsell $]]=0," ",Table1[[#This Row],[Current Upsell $]]&gt;=400,"High",Table1[[#This Row],[Current Upsell $]]&gt;=100,"Medium",Table1[[#This Row],[Current Upsell $]]&lt;100,"Low")</f>
        <v xml:space="preserve"> </v>
      </c>
      <c r="S1960" t="str">
        <f>_xlfn.CONCAT(Table1[[#This Row],[Subscription Type]]," ",Table1[[#This Row],[Upsell Priorities ]], " ",TEXT(Table1[[#This Row],[Current Upsell $]],"$#,#"))</f>
        <v>Basic   $</v>
      </c>
      <c r="T1960">
        <f>COUNTIF(Table1[Sales Month],Table1[[#This Row],[Sales Month]])</f>
        <v>194</v>
      </c>
    </row>
    <row r="1961" spans="1:20" x14ac:dyDescent="0.2">
      <c r="A1961">
        <v>100240</v>
      </c>
      <c r="B1961" t="s">
        <v>0</v>
      </c>
      <c r="D1961" s="1"/>
      <c r="E1961" s="1"/>
      <c r="F1961">
        <v>1</v>
      </c>
      <c r="G1961">
        <v>2</v>
      </c>
      <c r="H1961" s="1">
        <v>44256</v>
      </c>
      <c r="I1961" s="1">
        <v>44378</v>
      </c>
      <c r="J1961">
        <v>4</v>
      </c>
      <c r="K1961">
        <v>0</v>
      </c>
      <c r="L1961" s="1">
        <v>44287</v>
      </c>
      <c r="M1961">
        <v>10</v>
      </c>
      <c r="N1961" s="8" cm="1">
        <f t="array" ref="N1961">_xlfn.SWITCH(Table1[[#This Row],[Subscription Type]],"Basic",10,"Premium",10,"Business",25,"Enterprise",27)</f>
        <v>10</v>
      </c>
      <c r="O1961" s="9">
        <f>IF(Table1[[#This Row],[Number of Users]]-Table1[[#This Row],[Licenses Bought]]&lt;0, 0, Table1[[#This Row],[Number of Users]]-Table1[[#This Row],[Licenses Bought]])</f>
        <v>1</v>
      </c>
      <c r="P1961" s="8">
        <f>Table1[[#This Row],[Upsell $ Per Non-Paying User]] * Table1[[#This Row],[Non-Paying Users]]</f>
        <v>10</v>
      </c>
      <c r="Q1961">
        <f>IF(Table1[[#This Row],[Sales Month]]=MAX(Table1[Sales Month]),Table1[[#This Row],[Upsell $ Per Non-Paying User]]*Table1[[#This Row],[Non-Paying Users]],0)</f>
        <v>0</v>
      </c>
      <c r="R1961" t="str" cm="1">
        <f t="array" ref="R1961">_xlfn.IFS(Table1[[#This Row],[Current Upsell $]]=0," ",Table1[[#This Row],[Current Upsell $]]&gt;=400,"High",Table1[[#This Row],[Current Upsell $]]&gt;=100,"Medium",Table1[[#This Row],[Current Upsell $]]&lt;100,"Low")</f>
        <v xml:space="preserve"> </v>
      </c>
      <c r="S1961" t="str">
        <f>_xlfn.CONCAT(Table1[[#This Row],[Subscription Type]]," ",Table1[[#This Row],[Upsell Priorities ]], " ",TEXT(Table1[[#This Row],[Current Upsell $]],"$#,#"))</f>
        <v>Premium   $</v>
      </c>
      <c r="T1961">
        <f>COUNTIF(Table1[Sales Month],Table1[[#This Row],[Sales Month]])</f>
        <v>208</v>
      </c>
    </row>
    <row r="1962" spans="1:20" x14ac:dyDescent="0.2">
      <c r="A1962">
        <v>100240</v>
      </c>
      <c r="B1962" t="s">
        <v>0</v>
      </c>
      <c r="D1962" s="1"/>
      <c r="E1962" s="1"/>
      <c r="F1962">
        <v>1</v>
      </c>
      <c r="G1962">
        <v>2</v>
      </c>
      <c r="H1962" s="1">
        <v>44256</v>
      </c>
      <c r="I1962" s="1">
        <v>44378</v>
      </c>
      <c r="J1962">
        <v>4</v>
      </c>
      <c r="K1962">
        <v>0</v>
      </c>
      <c r="L1962" s="1">
        <v>44317</v>
      </c>
      <c r="M1962">
        <v>10</v>
      </c>
      <c r="N1962" s="8" cm="1">
        <f t="array" ref="N1962">_xlfn.SWITCH(Table1[[#This Row],[Subscription Type]],"Basic",10,"Premium",10,"Business",25,"Enterprise",27)</f>
        <v>10</v>
      </c>
      <c r="O1962" s="9">
        <f>IF(Table1[[#This Row],[Number of Users]]-Table1[[#This Row],[Licenses Bought]]&lt;0, 0, Table1[[#This Row],[Number of Users]]-Table1[[#This Row],[Licenses Bought]])</f>
        <v>1</v>
      </c>
      <c r="P1962" s="8">
        <f>Table1[[#This Row],[Upsell $ Per Non-Paying User]] * Table1[[#This Row],[Non-Paying Users]]</f>
        <v>10</v>
      </c>
      <c r="Q1962">
        <f>IF(Table1[[#This Row],[Sales Month]]=MAX(Table1[Sales Month]),Table1[[#This Row],[Upsell $ Per Non-Paying User]]*Table1[[#This Row],[Non-Paying Users]],0)</f>
        <v>0</v>
      </c>
      <c r="R1962" t="str" cm="1">
        <f t="array" ref="R1962">_xlfn.IFS(Table1[[#This Row],[Current Upsell $]]=0," ",Table1[[#This Row],[Current Upsell $]]&gt;=400,"High",Table1[[#This Row],[Current Upsell $]]&gt;=100,"Medium",Table1[[#This Row],[Current Upsell $]]&lt;100,"Low")</f>
        <v xml:space="preserve"> </v>
      </c>
      <c r="S1962" t="str">
        <f>_xlfn.CONCAT(Table1[[#This Row],[Subscription Type]]," ",Table1[[#This Row],[Upsell Priorities ]], " ",TEXT(Table1[[#This Row],[Current Upsell $]],"$#,#"))</f>
        <v>Premium   $</v>
      </c>
      <c r="T1962">
        <f>COUNTIF(Table1[Sales Month],Table1[[#This Row],[Sales Month]])</f>
        <v>249</v>
      </c>
    </row>
    <row r="1963" spans="1:20" x14ac:dyDescent="0.2">
      <c r="A1963">
        <v>100240</v>
      </c>
      <c r="B1963" t="s">
        <v>0</v>
      </c>
      <c r="D1963" s="1"/>
      <c r="E1963" s="1"/>
      <c r="F1963">
        <v>1</v>
      </c>
      <c r="G1963">
        <v>2</v>
      </c>
      <c r="H1963" s="1">
        <v>44256</v>
      </c>
      <c r="I1963" s="1">
        <v>44378</v>
      </c>
      <c r="J1963">
        <v>4</v>
      </c>
      <c r="K1963">
        <v>0</v>
      </c>
      <c r="L1963" s="1">
        <v>44348</v>
      </c>
      <c r="M1963">
        <v>10</v>
      </c>
      <c r="N1963" s="8" cm="1">
        <f t="array" ref="N1963">_xlfn.SWITCH(Table1[[#This Row],[Subscription Type]],"Basic",10,"Premium",10,"Business",25,"Enterprise",27)</f>
        <v>10</v>
      </c>
      <c r="O1963" s="9">
        <f>IF(Table1[[#This Row],[Number of Users]]-Table1[[#This Row],[Licenses Bought]]&lt;0, 0, Table1[[#This Row],[Number of Users]]-Table1[[#This Row],[Licenses Bought]])</f>
        <v>1</v>
      </c>
      <c r="P1963" s="8">
        <f>Table1[[#This Row],[Upsell $ Per Non-Paying User]] * Table1[[#This Row],[Non-Paying Users]]</f>
        <v>10</v>
      </c>
      <c r="Q1963">
        <f>IF(Table1[[#This Row],[Sales Month]]=MAX(Table1[Sales Month]),Table1[[#This Row],[Upsell $ Per Non-Paying User]]*Table1[[#This Row],[Non-Paying Users]],0)</f>
        <v>10</v>
      </c>
      <c r="R1963" t="str" cm="1">
        <f t="array" ref="R1963">_xlfn.IFS(Table1[[#This Row],[Current Upsell $]]=0," ",Table1[[#This Row],[Current Upsell $]]&gt;=400,"High",Table1[[#This Row],[Current Upsell $]]&gt;=100,"Medium",Table1[[#This Row],[Current Upsell $]]&lt;100,"Low")</f>
        <v>Low</v>
      </c>
      <c r="S1963" t="str">
        <f>_xlfn.CONCAT(Table1[[#This Row],[Subscription Type]]," ",Table1[[#This Row],[Upsell Priorities ]], " ",TEXT(Table1[[#This Row],[Current Upsell $]],"$#,#"))</f>
        <v>Premium Low $10</v>
      </c>
      <c r="T1963">
        <f>COUNTIF(Table1[Sales Month],Table1[[#This Row],[Sales Month]])</f>
        <v>307</v>
      </c>
    </row>
    <row r="1964" spans="1:20" x14ac:dyDescent="0.2">
      <c r="A1964">
        <v>100241</v>
      </c>
      <c r="B1964" t="s">
        <v>3</v>
      </c>
      <c r="D1964" s="1"/>
      <c r="E1964" s="1"/>
      <c r="F1964">
        <v>0</v>
      </c>
      <c r="G1964">
        <v>2</v>
      </c>
      <c r="H1964" s="1">
        <v>44256</v>
      </c>
      <c r="I1964" s="1">
        <v>44378</v>
      </c>
      <c r="J1964">
        <v>4</v>
      </c>
      <c r="K1964">
        <v>0</v>
      </c>
      <c r="L1964" s="1">
        <v>44256</v>
      </c>
      <c r="M1964">
        <v>0</v>
      </c>
      <c r="N1964" s="8" cm="1">
        <f t="array" ref="N1964">_xlfn.SWITCH(Table1[[#This Row],[Subscription Type]],"Basic",10,"Premium",10,"Business",25,"Enterprise",27)</f>
        <v>10</v>
      </c>
      <c r="O1964" s="9">
        <f>IF(Table1[[#This Row],[Number of Users]]-Table1[[#This Row],[Licenses Bought]]&lt;0, 0, Table1[[#This Row],[Number of Users]]-Table1[[#This Row],[Licenses Bought]])</f>
        <v>2</v>
      </c>
      <c r="P1964" s="8">
        <f>Table1[[#This Row],[Upsell $ Per Non-Paying User]] * Table1[[#This Row],[Non-Paying Users]]</f>
        <v>20</v>
      </c>
      <c r="Q1964">
        <f>IF(Table1[[#This Row],[Sales Month]]=MAX(Table1[Sales Month]),Table1[[#This Row],[Upsell $ Per Non-Paying User]]*Table1[[#This Row],[Non-Paying Users]],0)</f>
        <v>0</v>
      </c>
      <c r="R1964" t="str" cm="1">
        <f t="array" ref="R1964">_xlfn.IFS(Table1[[#This Row],[Current Upsell $]]=0," ",Table1[[#This Row],[Current Upsell $]]&gt;=400,"High",Table1[[#This Row],[Current Upsell $]]&gt;=100,"Medium",Table1[[#This Row],[Current Upsell $]]&lt;100,"Low")</f>
        <v xml:space="preserve"> </v>
      </c>
      <c r="S1964" t="str">
        <f>_xlfn.CONCAT(Table1[[#This Row],[Subscription Type]]," ",Table1[[#This Row],[Upsell Priorities ]], " ",TEXT(Table1[[#This Row],[Current Upsell $]],"$#,#"))</f>
        <v>Basic   $</v>
      </c>
      <c r="T1964">
        <f>COUNTIF(Table1[Sales Month],Table1[[#This Row],[Sales Month]])</f>
        <v>194</v>
      </c>
    </row>
    <row r="1965" spans="1:20" x14ac:dyDescent="0.2">
      <c r="A1965">
        <v>100241</v>
      </c>
      <c r="B1965" t="s">
        <v>0</v>
      </c>
      <c r="D1965" s="1"/>
      <c r="E1965" s="1"/>
      <c r="F1965">
        <v>1</v>
      </c>
      <c r="G1965">
        <v>2</v>
      </c>
      <c r="H1965" s="1">
        <v>44256</v>
      </c>
      <c r="I1965" s="1">
        <v>44378</v>
      </c>
      <c r="J1965">
        <v>4</v>
      </c>
      <c r="K1965">
        <v>0</v>
      </c>
      <c r="L1965" s="1">
        <v>44287</v>
      </c>
      <c r="M1965">
        <v>10</v>
      </c>
      <c r="N1965" s="8" cm="1">
        <f t="array" ref="N1965">_xlfn.SWITCH(Table1[[#This Row],[Subscription Type]],"Basic",10,"Premium",10,"Business",25,"Enterprise",27)</f>
        <v>10</v>
      </c>
      <c r="O1965" s="9">
        <f>IF(Table1[[#This Row],[Number of Users]]-Table1[[#This Row],[Licenses Bought]]&lt;0, 0, Table1[[#This Row],[Number of Users]]-Table1[[#This Row],[Licenses Bought]])</f>
        <v>1</v>
      </c>
      <c r="P1965" s="8">
        <f>Table1[[#This Row],[Upsell $ Per Non-Paying User]] * Table1[[#This Row],[Non-Paying Users]]</f>
        <v>10</v>
      </c>
      <c r="Q1965">
        <f>IF(Table1[[#This Row],[Sales Month]]=MAX(Table1[Sales Month]),Table1[[#This Row],[Upsell $ Per Non-Paying User]]*Table1[[#This Row],[Non-Paying Users]],0)</f>
        <v>0</v>
      </c>
      <c r="R1965" t="str" cm="1">
        <f t="array" ref="R1965">_xlfn.IFS(Table1[[#This Row],[Current Upsell $]]=0," ",Table1[[#This Row],[Current Upsell $]]&gt;=400,"High",Table1[[#This Row],[Current Upsell $]]&gt;=100,"Medium",Table1[[#This Row],[Current Upsell $]]&lt;100,"Low")</f>
        <v xml:space="preserve"> </v>
      </c>
      <c r="S1965" t="str">
        <f>_xlfn.CONCAT(Table1[[#This Row],[Subscription Type]]," ",Table1[[#This Row],[Upsell Priorities ]], " ",TEXT(Table1[[#This Row],[Current Upsell $]],"$#,#"))</f>
        <v>Premium   $</v>
      </c>
      <c r="T1965">
        <f>COUNTIF(Table1[Sales Month],Table1[[#This Row],[Sales Month]])</f>
        <v>208</v>
      </c>
    </row>
    <row r="1966" spans="1:20" x14ac:dyDescent="0.2">
      <c r="A1966">
        <v>100241</v>
      </c>
      <c r="B1966" t="s">
        <v>0</v>
      </c>
      <c r="D1966" s="1"/>
      <c r="E1966" s="1"/>
      <c r="F1966">
        <v>1</v>
      </c>
      <c r="G1966">
        <v>2</v>
      </c>
      <c r="H1966" s="1">
        <v>44256</v>
      </c>
      <c r="I1966" s="1">
        <v>44378</v>
      </c>
      <c r="J1966">
        <v>4</v>
      </c>
      <c r="K1966">
        <v>0</v>
      </c>
      <c r="L1966" s="1">
        <v>44317</v>
      </c>
      <c r="M1966">
        <v>10</v>
      </c>
      <c r="N1966" s="8" cm="1">
        <f t="array" ref="N1966">_xlfn.SWITCH(Table1[[#This Row],[Subscription Type]],"Basic",10,"Premium",10,"Business",25,"Enterprise",27)</f>
        <v>10</v>
      </c>
      <c r="O1966" s="9">
        <f>IF(Table1[[#This Row],[Number of Users]]-Table1[[#This Row],[Licenses Bought]]&lt;0, 0, Table1[[#This Row],[Number of Users]]-Table1[[#This Row],[Licenses Bought]])</f>
        <v>1</v>
      </c>
      <c r="P1966" s="8">
        <f>Table1[[#This Row],[Upsell $ Per Non-Paying User]] * Table1[[#This Row],[Non-Paying Users]]</f>
        <v>10</v>
      </c>
      <c r="Q1966">
        <f>IF(Table1[[#This Row],[Sales Month]]=MAX(Table1[Sales Month]),Table1[[#This Row],[Upsell $ Per Non-Paying User]]*Table1[[#This Row],[Non-Paying Users]],0)</f>
        <v>0</v>
      </c>
      <c r="R1966" t="str" cm="1">
        <f t="array" ref="R1966">_xlfn.IFS(Table1[[#This Row],[Current Upsell $]]=0," ",Table1[[#This Row],[Current Upsell $]]&gt;=400,"High",Table1[[#This Row],[Current Upsell $]]&gt;=100,"Medium",Table1[[#This Row],[Current Upsell $]]&lt;100,"Low")</f>
        <v xml:space="preserve"> </v>
      </c>
      <c r="S1966" t="str">
        <f>_xlfn.CONCAT(Table1[[#This Row],[Subscription Type]]," ",Table1[[#This Row],[Upsell Priorities ]], " ",TEXT(Table1[[#This Row],[Current Upsell $]],"$#,#"))</f>
        <v>Premium   $</v>
      </c>
      <c r="T1966">
        <f>COUNTIF(Table1[Sales Month],Table1[[#This Row],[Sales Month]])</f>
        <v>249</v>
      </c>
    </row>
    <row r="1967" spans="1:20" x14ac:dyDescent="0.2">
      <c r="A1967">
        <v>100241</v>
      </c>
      <c r="B1967" t="s">
        <v>0</v>
      </c>
      <c r="D1967" s="1"/>
      <c r="E1967" s="1"/>
      <c r="F1967">
        <v>1</v>
      </c>
      <c r="G1967">
        <v>2</v>
      </c>
      <c r="H1967" s="1">
        <v>44256</v>
      </c>
      <c r="I1967" s="1">
        <v>44378</v>
      </c>
      <c r="J1967">
        <v>4</v>
      </c>
      <c r="K1967">
        <v>0</v>
      </c>
      <c r="L1967" s="1">
        <v>44348</v>
      </c>
      <c r="M1967">
        <v>10</v>
      </c>
      <c r="N1967" s="8" cm="1">
        <f t="array" ref="N1967">_xlfn.SWITCH(Table1[[#This Row],[Subscription Type]],"Basic",10,"Premium",10,"Business",25,"Enterprise",27)</f>
        <v>10</v>
      </c>
      <c r="O1967" s="9">
        <f>IF(Table1[[#This Row],[Number of Users]]-Table1[[#This Row],[Licenses Bought]]&lt;0, 0, Table1[[#This Row],[Number of Users]]-Table1[[#This Row],[Licenses Bought]])</f>
        <v>1</v>
      </c>
      <c r="P1967" s="8">
        <f>Table1[[#This Row],[Upsell $ Per Non-Paying User]] * Table1[[#This Row],[Non-Paying Users]]</f>
        <v>10</v>
      </c>
      <c r="Q1967">
        <f>IF(Table1[[#This Row],[Sales Month]]=MAX(Table1[Sales Month]),Table1[[#This Row],[Upsell $ Per Non-Paying User]]*Table1[[#This Row],[Non-Paying Users]],0)</f>
        <v>10</v>
      </c>
      <c r="R1967" t="str" cm="1">
        <f t="array" ref="R1967">_xlfn.IFS(Table1[[#This Row],[Current Upsell $]]=0," ",Table1[[#This Row],[Current Upsell $]]&gt;=400,"High",Table1[[#This Row],[Current Upsell $]]&gt;=100,"Medium",Table1[[#This Row],[Current Upsell $]]&lt;100,"Low")</f>
        <v>Low</v>
      </c>
      <c r="S1967" t="str">
        <f>_xlfn.CONCAT(Table1[[#This Row],[Subscription Type]]," ",Table1[[#This Row],[Upsell Priorities ]], " ",TEXT(Table1[[#This Row],[Current Upsell $]],"$#,#"))</f>
        <v>Premium Low $10</v>
      </c>
      <c r="T1967">
        <f>COUNTIF(Table1[Sales Month],Table1[[#This Row],[Sales Month]])</f>
        <v>307</v>
      </c>
    </row>
    <row r="1968" spans="1:20" x14ac:dyDescent="0.2">
      <c r="A1968">
        <v>100242</v>
      </c>
      <c r="B1968" t="s">
        <v>3</v>
      </c>
      <c r="D1968" s="1"/>
      <c r="E1968" s="1"/>
      <c r="F1968">
        <v>0</v>
      </c>
      <c r="G1968">
        <v>2</v>
      </c>
      <c r="H1968" s="1">
        <v>44256</v>
      </c>
      <c r="I1968" s="1">
        <v>44378</v>
      </c>
      <c r="J1968">
        <v>4</v>
      </c>
      <c r="K1968">
        <v>0</v>
      </c>
      <c r="L1968" s="1">
        <v>44256</v>
      </c>
      <c r="M1968">
        <v>0</v>
      </c>
      <c r="N1968" s="8" cm="1">
        <f t="array" ref="N1968">_xlfn.SWITCH(Table1[[#This Row],[Subscription Type]],"Basic",10,"Premium",10,"Business",25,"Enterprise",27)</f>
        <v>10</v>
      </c>
      <c r="O1968" s="9">
        <f>IF(Table1[[#This Row],[Number of Users]]-Table1[[#This Row],[Licenses Bought]]&lt;0, 0, Table1[[#This Row],[Number of Users]]-Table1[[#This Row],[Licenses Bought]])</f>
        <v>2</v>
      </c>
      <c r="P1968" s="8">
        <f>Table1[[#This Row],[Upsell $ Per Non-Paying User]] * Table1[[#This Row],[Non-Paying Users]]</f>
        <v>20</v>
      </c>
      <c r="Q1968">
        <f>IF(Table1[[#This Row],[Sales Month]]=MAX(Table1[Sales Month]),Table1[[#This Row],[Upsell $ Per Non-Paying User]]*Table1[[#This Row],[Non-Paying Users]],0)</f>
        <v>0</v>
      </c>
      <c r="R1968" t="str" cm="1">
        <f t="array" ref="R1968">_xlfn.IFS(Table1[[#This Row],[Current Upsell $]]=0," ",Table1[[#This Row],[Current Upsell $]]&gt;=400,"High",Table1[[#This Row],[Current Upsell $]]&gt;=100,"Medium",Table1[[#This Row],[Current Upsell $]]&lt;100,"Low")</f>
        <v xml:space="preserve"> </v>
      </c>
      <c r="S1968" t="str">
        <f>_xlfn.CONCAT(Table1[[#This Row],[Subscription Type]]," ",Table1[[#This Row],[Upsell Priorities ]], " ",TEXT(Table1[[#This Row],[Current Upsell $]],"$#,#"))</f>
        <v>Basic   $</v>
      </c>
      <c r="T1968">
        <f>COUNTIF(Table1[Sales Month],Table1[[#This Row],[Sales Month]])</f>
        <v>194</v>
      </c>
    </row>
    <row r="1969" spans="1:20" x14ac:dyDescent="0.2">
      <c r="A1969">
        <v>100242</v>
      </c>
      <c r="B1969" t="s">
        <v>0</v>
      </c>
      <c r="D1969" s="1"/>
      <c r="E1969" s="1"/>
      <c r="F1969">
        <v>1</v>
      </c>
      <c r="G1969">
        <v>2</v>
      </c>
      <c r="H1969" s="1">
        <v>44256</v>
      </c>
      <c r="I1969" s="1">
        <v>44378</v>
      </c>
      <c r="J1969">
        <v>4</v>
      </c>
      <c r="K1969">
        <v>0</v>
      </c>
      <c r="L1969" s="1">
        <v>44287</v>
      </c>
      <c r="M1969">
        <v>10</v>
      </c>
      <c r="N1969" s="8" cm="1">
        <f t="array" ref="N1969">_xlfn.SWITCH(Table1[[#This Row],[Subscription Type]],"Basic",10,"Premium",10,"Business",25,"Enterprise",27)</f>
        <v>10</v>
      </c>
      <c r="O1969" s="9">
        <f>IF(Table1[[#This Row],[Number of Users]]-Table1[[#This Row],[Licenses Bought]]&lt;0, 0, Table1[[#This Row],[Number of Users]]-Table1[[#This Row],[Licenses Bought]])</f>
        <v>1</v>
      </c>
      <c r="P1969" s="8">
        <f>Table1[[#This Row],[Upsell $ Per Non-Paying User]] * Table1[[#This Row],[Non-Paying Users]]</f>
        <v>10</v>
      </c>
      <c r="Q1969">
        <f>IF(Table1[[#This Row],[Sales Month]]=MAX(Table1[Sales Month]),Table1[[#This Row],[Upsell $ Per Non-Paying User]]*Table1[[#This Row],[Non-Paying Users]],0)</f>
        <v>0</v>
      </c>
      <c r="R1969" t="str" cm="1">
        <f t="array" ref="R1969">_xlfn.IFS(Table1[[#This Row],[Current Upsell $]]=0," ",Table1[[#This Row],[Current Upsell $]]&gt;=400,"High",Table1[[#This Row],[Current Upsell $]]&gt;=100,"Medium",Table1[[#This Row],[Current Upsell $]]&lt;100,"Low")</f>
        <v xml:space="preserve"> </v>
      </c>
      <c r="S1969" t="str">
        <f>_xlfn.CONCAT(Table1[[#This Row],[Subscription Type]]," ",Table1[[#This Row],[Upsell Priorities ]], " ",TEXT(Table1[[#This Row],[Current Upsell $]],"$#,#"))</f>
        <v>Premium   $</v>
      </c>
      <c r="T1969">
        <f>COUNTIF(Table1[Sales Month],Table1[[#This Row],[Sales Month]])</f>
        <v>208</v>
      </c>
    </row>
    <row r="1970" spans="1:20" x14ac:dyDescent="0.2">
      <c r="A1970">
        <v>100242</v>
      </c>
      <c r="B1970" t="s">
        <v>0</v>
      </c>
      <c r="D1970" s="1"/>
      <c r="E1970" s="1"/>
      <c r="F1970">
        <v>1</v>
      </c>
      <c r="G1970">
        <v>2</v>
      </c>
      <c r="H1970" s="1">
        <v>44256</v>
      </c>
      <c r="I1970" s="1">
        <v>44378</v>
      </c>
      <c r="J1970">
        <v>4</v>
      </c>
      <c r="K1970">
        <v>0</v>
      </c>
      <c r="L1970" s="1">
        <v>44317</v>
      </c>
      <c r="M1970">
        <v>10</v>
      </c>
      <c r="N1970" s="8" cm="1">
        <f t="array" ref="N1970">_xlfn.SWITCH(Table1[[#This Row],[Subscription Type]],"Basic",10,"Premium",10,"Business",25,"Enterprise",27)</f>
        <v>10</v>
      </c>
      <c r="O1970" s="9">
        <f>IF(Table1[[#This Row],[Number of Users]]-Table1[[#This Row],[Licenses Bought]]&lt;0, 0, Table1[[#This Row],[Number of Users]]-Table1[[#This Row],[Licenses Bought]])</f>
        <v>1</v>
      </c>
      <c r="P1970" s="8">
        <f>Table1[[#This Row],[Upsell $ Per Non-Paying User]] * Table1[[#This Row],[Non-Paying Users]]</f>
        <v>10</v>
      </c>
      <c r="Q1970">
        <f>IF(Table1[[#This Row],[Sales Month]]=MAX(Table1[Sales Month]),Table1[[#This Row],[Upsell $ Per Non-Paying User]]*Table1[[#This Row],[Non-Paying Users]],0)</f>
        <v>0</v>
      </c>
      <c r="R1970" t="str" cm="1">
        <f t="array" ref="R1970">_xlfn.IFS(Table1[[#This Row],[Current Upsell $]]=0," ",Table1[[#This Row],[Current Upsell $]]&gt;=400,"High",Table1[[#This Row],[Current Upsell $]]&gt;=100,"Medium",Table1[[#This Row],[Current Upsell $]]&lt;100,"Low")</f>
        <v xml:space="preserve"> </v>
      </c>
      <c r="S1970" t="str">
        <f>_xlfn.CONCAT(Table1[[#This Row],[Subscription Type]]," ",Table1[[#This Row],[Upsell Priorities ]], " ",TEXT(Table1[[#This Row],[Current Upsell $]],"$#,#"))</f>
        <v>Premium   $</v>
      </c>
      <c r="T1970">
        <f>COUNTIF(Table1[Sales Month],Table1[[#This Row],[Sales Month]])</f>
        <v>249</v>
      </c>
    </row>
    <row r="1971" spans="1:20" x14ac:dyDescent="0.2">
      <c r="A1971">
        <v>100242</v>
      </c>
      <c r="B1971" t="s">
        <v>0</v>
      </c>
      <c r="D1971" s="1"/>
      <c r="E1971" s="1"/>
      <c r="F1971">
        <v>1</v>
      </c>
      <c r="G1971">
        <v>2</v>
      </c>
      <c r="H1971" s="1">
        <v>44256</v>
      </c>
      <c r="I1971" s="1">
        <v>44378</v>
      </c>
      <c r="J1971">
        <v>4</v>
      </c>
      <c r="K1971">
        <v>0</v>
      </c>
      <c r="L1971" s="1">
        <v>44348</v>
      </c>
      <c r="M1971">
        <v>10</v>
      </c>
      <c r="N1971" s="8" cm="1">
        <f t="array" ref="N1971">_xlfn.SWITCH(Table1[[#This Row],[Subscription Type]],"Basic",10,"Premium",10,"Business",25,"Enterprise",27)</f>
        <v>10</v>
      </c>
      <c r="O1971" s="9">
        <f>IF(Table1[[#This Row],[Number of Users]]-Table1[[#This Row],[Licenses Bought]]&lt;0, 0, Table1[[#This Row],[Number of Users]]-Table1[[#This Row],[Licenses Bought]])</f>
        <v>1</v>
      </c>
      <c r="P1971" s="8">
        <f>Table1[[#This Row],[Upsell $ Per Non-Paying User]] * Table1[[#This Row],[Non-Paying Users]]</f>
        <v>10</v>
      </c>
      <c r="Q1971">
        <f>IF(Table1[[#This Row],[Sales Month]]=MAX(Table1[Sales Month]),Table1[[#This Row],[Upsell $ Per Non-Paying User]]*Table1[[#This Row],[Non-Paying Users]],0)</f>
        <v>10</v>
      </c>
      <c r="R1971" t="str" cm="1">
        <f t="array" ref="R1971">_xlfn.IFS(Table1[[#This Row],[Current Upsell $]]=0," ",Table1[[#This Row],[Current Upsell $]]&gt;=400,"High",Table1[[#This Row],[Current Upsell $]]&gt;=100,"Medium",Table1[[#This Row],[Current Upsell $]]&lt;100,"Low")</f>
        <v>Low</v>
      </c>
      <c r="S1971" t="str">
        <f>_xlfn.CONCAT(Table1[[#This Row],[Subscription Type]]," ",Table1[[#This Row],[Upsell Priorities ]], " ",TEXT(Table1[[#This Row],[Current Upsell $]],"$#,#"))</f>
        <v>Premium Low $10</v>
      </c>
      <c r="T1971">
        <f>COUNTIF(Table1[Sales Month],Table1[[#This Row],[Sales Month]])</f>
        <v>307</v>
      </c>
    </row>
    <row r="1972" spans="1:20" x14ac:dyDescent="0.2">
      <c r="A1972">
        <v>100243</v>
      </c>
      <c r="B1972" t="s">
        <v>3</v>
      </c>
      <c r="D1972" s="1"/>
      <c r="E1972" s="1"/>
      <c r="F1972">
        <v>0</v>
      </c>
      <c r="G1972">
        <v>2</v>
      </c>
      <c r="H1972" s="1">
        <v>44256</v>
      </c>
      <c r="I1972" s="1">
        <v>44378</v>
      </c>
      <c r="J1972">
        <v>4</v>
      </c>
      <c r="K1972">
        <v>0</v>
      </c>
      <c r="L1972" s="1">
        <v>44256</v>
      </c>
      <c r="M1972">
        <v>0</v>
      </c>
      <c r="N1972" s="8" cm="1">
        <f t="array" ref="N1972">_xlfn.SWITCH(Table1[[#This Row],[Subscription Type]],"Basic",10,"Premium",10,"Business",25,"Enterprise",27)</f>
        <v>10</v>
      </c>
      <c r="O1972" s="9">
        <f>IF(Table1[[#This Row],[Number of Users]]-Table1[[#This Row],[Licenses Bought]]&lt;0, 0, Table1[[#This Row],[Number of Users]]-Table1[[#This Row],[Licenses Bought]])</f>
        <v>2</v>
      </c>
      <c r="P1972" s="8">
        <f>Table1[[#This Row],[Upsell $ Per Non-Paying User]] * Table1[[#This Row],[Non-Paying Users]]</f>
        <v>20</v>
      </c>
      <c r="Q1972">
        <f>IF(Table1[[#This Row],[Sales Month]]=MAX(Table1[Sales Month]),Table1[[#This Row],[Upsell $ Per Non-Paying User]]*Table1[[#This Row],[Non-Paying Users]],0)</f>
        <v>0</v>
      </c>
      <c r="R1972" t="str" cm="1">
        <f t="array" ref="R1972">_xlfn.IFS(Table1[[#This Row],[Current Upsell $]]=0," ",Table1[[#This Row],[Current Upsell $]]&gt;=400,"High",Table1[[#This Row],[Current Upsell $]]&gt;=100,"Medium",Table1[[#This Row],[Current Upsell $]]&lt;100,"Low")</f>
        <v xml:space="preserve"> </v>
      </c>
      <c r="S1972" t="str">
        <f>_xlfn.CONCAT(Table1[[#This Row],[Subscription Type]]," ",Table1[[#This Row],[Upsell Priorities ]], " ",TEXT(Table1[[#This Row],[Current Upsell $]],"$#,#"))</f>
        <v>Basic   $</v>
      </c>
      <c r="T1972">
        <f>COUNTIF(Table1[Sales Month],Table1[[#This Row],[Sales Month]])</f>
        <v>194</v>
      </c>
    </row>
    <row r="1973" spans="1:20" x14ac:dyDescent="0.2">
      <c r="A1973">
        <v>100243</v>
      </c>
      <c r="B1973" t="s">
        <v>0</v>
      </c>
      <c r="D1973" s="1"/>
      <c r="E1973" s="1"/>
      <c r="F1973">
        <v>1</v>
      </c>
      <c r="G1973">
        <v>2</v>
      </c>
      <c r="H1973" s="1">
        <v>44256</v>
      </c>
      <c r="I1973" s="1">
        <v>44378</v>
      </c>
      <c r="J1973">
        <v>4</v>
      </c>
      <c r="K1973">
        <v>0</v>
      </c>
      <c r="L1973" s="1">
        <v>44287</v>
      </c>
      <c r="M1973">
        <v>10</v>
      </c>
      <c r="N1973" s="8" cm="1">
        <f t="array" ref="N1973">_xlfn.SWITCH(Table1[[#This Row],[Subscription Type]],"Basic",10,"Premium",10,"Business",25,"Enterprise",27)</f>
        <v>10</v>
      </c>
      <c r="O1973" s="9">
        <f>IF(Table1[[#This Row],[Number of Users]]-Table1[[#This Row],[Licenses Bought]]&lt;0, 0, Table1[[#This Row],[Number of Users]]-Table1[[#This Row],[Licenses Bought]])</f>
        <v>1</v>
      </c>
      <c r="P1973" s="8">
        <f>Table1[[#This Row],[Upsell $ Per Non-Paying User]] * Table1[[#This Row],[Non-Paying Users]]</f>
        <v>10</v>
      </c>
      <c r="Q1973">
        <f>IF(Table1[[#This Row],[Sales Month]]=MAX(Table1[Sales Month]),Table1[[#This Row],[Upsell $ Per Non-Paying User]]*Table1[[#This Row],[Non-Paying Users]],0)</f>
        <v>0</v>
      </c>
      <c r="R1973" t="str" cm="1">
        <f t="array" ref="R1973">_xlfn.IFS(Table1[[#This Row],[Current Upsell $]]=0," ",Table1[[#This Row],[Current Upsell $]]&gt;=400,"High",Table1[[#This Row],[Current Upsell $]]&gt;=100,"Medium",Table1[[#This Row],[Current Upsell $]]&lt;100,"Low")</f>
        <v xml:space="preserve"> </v>
      </c>
      <c r="S1973" t="str">
        <f>_xlfn.CONCAT(Table1[[#This Row],[Subscription Type]]," ",Table1[[#This Row],[Upsell Priorities ]], " ",TEXT(Table1[[#This Row],[Current Upsell $]],"$#,#"))</f>
        <v>Premium   $</v>
      </c>
      <c r="T1973">
        <f>COUNTIF(Table1[Sales Month],Table1[[#This Row],[Sales Month]])</f>
        <v>208</v>
      </c>
    </row>
    <row r="1974" spans="1:20" x14ac:dyDescent="0.2">
      <c r="A1974">
        <v>100243</v>
      </c>
      <c r="B1974" t="s">
        <v>0</v>
      </c>
      <c r="D1974" s="1"/>
      <c r="E1974" s="1"/>
      <c r="F1974">
        <v>1</v>
      </c>
      <c r="G1974">
        <v>2</v>
      </c>
      <c r="H1974" s="1">
        <v>44256</v>
      </c>
      <c r="I1974" s="1">
        <v>44378</v>
      </c>
      <c r="J1974">
        <v>4</v>
      </c>
      <c r="K1974">
        <v>0</v>
      </c>
      <c r="L1974" s="1">
        <v>44317</v>
      </c>
      <c r="M1974">
        <v>10</v>
      </c>
      <c r="N1974" s="8" cm="1">
        <f t="array" ref="N1974">_xlfn.SWITCH(Table1[[#This Row],[Subscription Type]],"Basic",10,"Premium",10,"Business",25,"Enterprise",27)</f>
        <v>10</v>
      </c>
      <c r="O1974" s="9">
        <f>IF(Table1[[#This Row],[Number of Users]]-Table1[[#This Row],[Licenses Bought]]&lt;0, 0, Table1[[#This Row],[Number of Users]]-Table1[[#This Row],[Licenses Bought]])</f>
        <v>1</v>
      </c>
      <c r="P1974" s="8">
        <f>Table1[[#This Row],[Upsell $ Per Non-Paying User]] * Table1[[#This Row],[Non-Paying Users]]</f>
        <v>10</v>
      </c>
      <c r="Q1974">
        <f>IF(Table1[[#This Row],[Sales Month]]=MAX(Table1[Sales Month]),Table1[[#This Row],[Upsell $ Per Non-Paying User]]*Table1[[#This Row],[Non-Paying Users]],0)</f>
        <v>0</v>
      </c>
      <c r="R1974" t="str" cm="1">
        <f t="array" ref="R1974">_xlfn.IFS(Table1[[#This Row],[Current Upsell $]]=0," ",Table1[[#This Row],[Current Upsell $]]&gt;=400,"High",Table1[[#This Row],[Current Upsell $]]&gt;=100,"Medium",Table1[[#This Row],[Current Upsell $]]&lt;100,"Low")</f>
        <v xml:space="preserve"> </v>
      </c>
      <c r="S1974" t="str">
        <f>_xlfn.CONCAT(Table1[[#This Row],[Subscription Type]]," ",Table1[[#This Row],[Upsell Priorities ]], " ",TEXT(Table1[[#This Row],[Current Upsell $]],"$#,#"))</f>
        <v>Premium   $</v>
      </c>
      <c r="T1974">
        <f>COUNTIF(Table1[Sales Month],Table1[[#This Row],[Sales Month]])</f>
        <v>249</v>
      </c>
    </row>
    <row r="1975" spans="1:20" x14ac:dyDescent="0.2">
      <c r="A1975">
        <v>100243</v>
      </c>
      <c r="B1975" t="s">
        <v>0</v>
      </c>
      <c r="D1975" s="1"/>
      <c r="E1975" s="1"/>
      <c r="F1975">
        <v>1</v>
      </c>
      <c r="G1975">
        <v>2</v>
      </c>
      <c r="H1975" s="1">
        <v>44256</v>
      </c>
      <c r="I1975" s="1">
        <v>44378</v>
      </c>
      <c r="J1975">
        <v>4</v>
      </c>
      <c r="K1975">
        <v>0</v>
      </c>
      <c r="L1975" s="1">
        <v>44348</v>
      </c>
      <c r="M1975">
        <v>10</v>
      </c>
      <c r="N1975" s="8" cm="1">
        <f t="array" ref="N1975">_xlfn.SWITCH(Table1[[#This Row],[Subscription Type]],"Basic",10,"Premium",10,"Business",25,"Enterprise",27)</f>
        <v>10</v>
      </c>
      <c r="O1975" s="9">
        <f>IF(Table1[[#This Row],[Number of Users]]-Table1[[#This Row],[Licenses Bought]]&lt;0, 0, Table1[[#This Row],[Number of Users]]-Table1[[#This Row],[Licenses Bought]])</f>
        <v>1</v>
      </c>
      <c r="P1975" s="8">
        <f>Table1[[#This Row],[Upsell $ Per Non-Paying User]] * Table1[[#This Row],[Non-Paying Users]]</f>
        <v>10</v>
      </c>
      <c r="Q1975">
        <f>IF(Table1[[#This Row],[Sales Month]]=MAX(Table1[Sales Month]),Table1[[#This Row],[Upsell $ Per Non-Paying User]]*Table1[[#This Row],[Non-Paying Users]],0)</f>
        <v>10</v>
      </c>
      <c r="R1975" t="str" cm="1">
        <f t="array" ref="R1975">_xlfn.IFS(Table1[[#This Row],[Current Upsell $]]=0," ",Table1[[#This Row],[Current Upsell $]]&gt;=400,"High",Table1[[#This Row],[Current Upsell $]]&gt;=100,"Medium",Table1[[#This Row],[Current Upsell $]]&lt;100,"Low")</f>
        <v>Low</v>
      </c>
      <c r="S1975" t="str">
        <f>_xlfn.CONCAT(Table1[[#This Row],[Subscription Type]]," ",Table1[[#This Row],[Upsell Priorities ]], " ",TEXT(Table1[[#This Row],[Current Upsell $]],"$#,#"))</f>
        <v>Premium Low $10</v>
      </c>
      <c r="T1975">
        <f>COUNTIF(Table1[Sales Month],Table1[[#This Row],[Sales Month]])</f>
        <v>307</v>
      </c>
    </row>
    <row r="1976" spans="1:20" x14ac:dyDescent="0.2">
      <c r="A1976">
        <v>100244</v>
      </c>
      <c r="B1976" t="s">
        <v>3</v>
      </c>
      <c r="D1976" s="1"/>
      <c r="E1976" s="1"/>
      <c r="F1976">
        <v>0</v>
      </c>
      <c r="G1976">
        <v>2</v>
      </c>
      <c r="H1976" s="1">
        <v>44256</v>
      </c>
      <c r="I1976" s="1">
        <v>44378</v>
      </c>
      <c r="J1976">
        <v>4</v>
      </c>
      <c r="K1976">
        <v>0</v>
      </c>
      <c r="L1976" s="1">
        <v>44256</v>
      </c>
      <c r="M1976">
        <v>0</v>
      </c>
      <c r="N1976" s="8" cm="1">
        <f t="array" ref="N1976">_xlfn.SWITCH(Table1[[#This Row],[Subscription Type]],"Basic",10,"Premium",10,"Business",25,"Enterprise",27)</f>
        <v>10</v>
      </c>
      <c r="O1976" s="9">
        <f>IF(Table1[[#This Row],[Number of Users]]-Table1[[#This Row],[Licenses Bought]]&lt;0, 0, Table1[[#This Row],[Number of Users]]-Table1[[#This Row],[Licenses Bought]])</f>
        <v>2</v>
      </c>
      <c r="P1976" s="8">
        <f>Table1[[#This Row],[Upsell $ Per Non-Paying User]] * Table1[[#This Row],[Non-Paying Users]]</f>
        <v>20</v>
      </c>
      <c r="Q1976">
        <f>IF(Table1[[#This Row],[Sales Month]]=MAX(Table1[Sales Month]),Table1[[#This Row],[Upsell $ Per Non-Paying User]]*Table1[[#This Row],[Non-Paying Users]],0)</f>
        <v>0</v>
      </c>
      <c r="R1976" t="str" cm="1">
        <f t="array" ref="R1976">_xlfn.IFS(Table1[[#This Row],[Current Upsell $]]=0," ",Table1[[#This Row],[Current Upsell $]]&gt;=400,"High",Table1[[#This Row],[Current Upsell $]]&gt;=100,"Medium",Table1[[#This Row],[Current Upsell $]]&lt;100,"Low")</f>
        <v xml:space="preserve"> </v>
      </c>
      <c r="S1976" t="str">
        <f>_xlfn.CONCAT(Table1[[#This Row],[Subscription Type]]," ",Table1[[#This Row],[Upsell Priorities ]], " ",TEXT(Table1[[#This Row],[Current Upsell $]],"$#,#"))</f>
        <v>Basic   $</v>
      </c>
      <c r="T1976">
        <f>COUNTIF(Table1[Sales Month],Table1[[#This Row],[Sales Month]])</f>
        <v>194</v>
      </c>
    </row>
    <row r="1977" spans="1:20" x14ac:dyDescent="0.2">
      <c r="A1977">
        <v>100244</v>
      </c>
      <c r="B1977" t="s">
        <v>0</v>
      </c>
      <c r="D1977" s="1"/>
      <c r="E1977" s="1"/>
      <c r="F1977">
        <v>1</v>
      </c>
      <c r="G1977">
        <v>2</v>
      </c>
      <c r="H1977" s="1">
        <v>44256</v>
      </c>
      <c r="I1977" s="1">
        <v>44378</v>
      </c>
      <c r="J1977">
        <v>4</v>
      </c>
      <c r="K1977">
        <v>0</v>
      </c>
      <c r="L1977" s="1">
        <v>44287</v>
      </c>
      <c r="M1977">
        <v>10</v>
      </c>
      <c r="N1977" s="8" cm="1">
        <f t="array" ref="N1977">_xlfn.SWITCH(Table1[[#This Row],[Subscription Type]],"Basic",10,"Premium",10,"Business",25,"Enterprise",27)</f>
        <v>10</v>
      </c>
      <c r="O1977" s="9">
        <f>IF(Table1[[#This Row],[Number of Users]]-Table1[[#This Row],[Licenses Bought]]&lt;0, 0, Table1[[#This Row],[Number of Users]]-Table1[[#This Row],[Licenses Bought]])</f>
        <v>1</v>
      </c>
      <c r="P1977" s="8">
        <f>Table1[[#This Row],[Upsell $ Per Non-Paying User]] * Table1[[#This Row],[Non-Paying Users]]</f>
        <v>10</v>
      </c>
      <c r="Q1977">
        <f>IF(Table1[[#This Row],[Sales Month]]=MAX(Table1[Sales Month]),Table1[[#This Row],[Upsell $ Per Non-Paying User]]*Table1[[#This Row],[Non-Paying Users]],0)</f>
        <v>0</v>
      </c>
      <c r="R1977" t="str" cm="1">
        <f t="array" ref="R1977">_xlfn.IFS(Table1[[#This Row],[Current Upsell $]]=0," ",Table1[[#This Row],[Current Upsell $]]&gt;=400,"High",Table1[[#This Row],[Current Upsell $]]&gt;=100,"Medium",Table1[[#This Row],[Current Upsell $]]&lt;100,"Low")</f>
        <v xml:space="preserve"> </v>
      </c>
      <c r="S1977" t="str">
        <f>_xlfn.CONCAT(Table1[[#This Row],[Subscription Type]]," ",Table1[[#This Row],[Upsell Priorities ]], " ",TEXT(Table1[[#This Row],[Current Upsell $]],"$#,#"))</f>
        <v>Premium   $</v>
      </c>
      <c r="T1977">
        <f>COUNTIF(Table1[Sales Month],Table1[[#This Row],[Sales Month]])</f>
        <v>208</v>
      </c>
    </row>
    <row r="1978" spans="1:20" x14ac:dyDescent="0.2">
      <c r="A1978">
        <v>100244</v>
      </c>
      <c r="B1978" t="s">
        <v>0</v>
      </c>
      <c r="D1978" s="1"/>
      <c r="E1978" s="1"/>
      <c r="F1978">
        <v>1</v>
      </c>
      <c r="G1978">
        <v>2</v>
      </c>
      <c r="H1978" s="1">
        <v>44256</v>
      </c>
      <c r="I1978" s="1">
        <v>44378</v>
      </c>
      <c r="J1978">
        <v>4</v>
      </c>
      <c r="K1978">
        <v>0</v>
      </c>
      <c r="L1978" s="1">
        <v>44317</v>
      </c>
      <c r="M1978">
        <v>10</v>
      </c>
      <c r="N1978" s="8" cm="1">
        <f t="array" ref="N1978">_xlfn.SWITCH(Table1[[#This Row],[Subscription Type]],"Basic",10,"Premium",10,"Business",25,"Enterprise",27)</f>
        <v>10</v>
      </c>
      <c r="O1978" s="9">
        <f>IF(Table1[[#This Row],[Number of Users]]-Table1[[#This Row],[Licenses Bought]]&lt;0, 0, Table1[[#This Row],[Number of Users]]-Table1[[#This Row],[Licenses Bought]])</f>
        <v>1</v>
      </c>
      <c r="P1978" s="8">
        <f>Table1[[#This Row],[Upsell $ Per Non-Paying User]] * Table1[[#This Row],[Non-Paying Users]]</f>
        <v>10</v>
      </c>
      <c r="Q1978">
        <f>IF(Table1[[#This Row],[Sales Month]]=MAX(Table1[Sales Month]),Table1[[#This Row],[Upsell $ Per Non-Paying User]]*Table1[[#This Row],[Non-Paying Users]],0)</f>
        <v>0</v>
      </c>
      <c r="R1978" t="str" cm="1">
        <f t="array" ref="R1978">_xlfn.IFS(Table1[[#This Row],[Current Upsell $]]=0," ",Table1[[#This Row],[Current Upsell $]]&gt;=400,"High",Table1[[#This Row],[Current Upsell $]]&gt;=100,"Medium",Table1[[#This Row],[Current Upsell $]]&lt;100,"Low")</f>
        <v xml:space="preserve"> </v>
      </c>
      <c r="S1978" t="str">
        <f>_xlfn.CONCAT(Table1[[#This Row],[Subscription Type]]," ",Table1[[#This Row],[Upsell Priorities ]], " ",TEXT(Table1[[#This Row],[Current Upsell $]],"$#,#"))</f>
        <v>Premium   $</v>
      </c>
      <c r="T1978">
        <f>COUNTIF(Table1[Sales Month],Table1[[#This Row],[Sales Month]])</f>
        <v>249</v>
      </c>
    </row>
    <row r="1979" spans="1:20" x14ac:dyDescent="0.2">
      <c r="A1979">
        <v>100244</v>
      </c>
      <c r="B1979" t="s">
        <v>0</v>
      </c>
      <c r="D1979" s="1"/>
      <c r="E1979" s="1"/>
      <c r="F1979">
        <v>1</v>
      </c>
      <c r="G1979">
        <v>2</v>
      </c>
      <c r="H1979" s="1">
        <v>44256</v>
      </c>
      <c r="I1979" s="1">
        <v>44378</v>
      </c>
      <c r="J1979">
        <v>4</v>
      </c>
      <c r="K1979">
        <v>0</v>
      </c>
      <c r="L1979" s="1">
        <v>44348</v>
      </c>
      <c r="M1979">
        <v>10</v>
      </c>
      <c r="N1979" s="8" cm="1">
        <f t="array" ref="N1979">_xlfn.SWITCH(Table1[[#This Row],[Subscription Type]],"Basic",10,"Premium",10,"Business",25,"Enterprise",27)</f>
        <v>10</v>
      </c>
      <c r="O1979" s="9">
        <f>IF(Table1[[#This Row],[Number of Users]]-Table1[[#This Row],[Licenses Bought]]&lt;0, 0, Table1[[#This Row],[Number of Users]]-Table1[[#This Row],[Licenses Bought]])</f>
        <v>1</v>
      </c>
      <c r="P1979" s="8">
        <f>Table1[[#This Row],[Upsell $ Per Non-Paying User]] * Table1[[#This Row],[Non-Paying Users]]</f>
        <v>10</v>
      </c>
      <c r="Q1979">
        <f>IF(Table1[[#This Row],[Sales Month]]=MAX(Table1[Sales Month]),Table1[[#This Row],[Upsell $ Per Non-Paying User]]*Table1[[#This Row],[Non-Paying Users]],0)</f>
        <v>10</v>
      </c>
      <c r="R1979" t="str" cm="1">
        <f t="array" ref="R1979">_xlfn.IFS(Table1[[#This Row],[Current Upsell $]]=0," ",Table1[[#This Row],[Current Upsell $]]&gt;=400,"High",Table1[[#This Row],[Current Upsell $]]&gt;=100,"Medium",Table1[[#This Row],[Current Upsell $]]&lt;100,"Low")</f>
        <v>Low</v>
      </c>
      <c r="S1979" t="str">
        <f>_xlfn.CONCAT(Table1[[#This Row],[Subscription Type]]," ",Table1[[#This Row],[Upsell Priorities ]], " ",TEXT(Table1[[#This Row],[Current Upsell $]],"$#,#"))</f>
        <v>Premium Low $10</v>
      </c>
      <c r="T1979">
        <f>COUNTIF(Table1[Sales Month],Table1[[#This Row],[Sales Month]])</f>
        <v>307</v>
      </c>
    </row>
    <row r="1980" spans="1:20" x14ac:dyDescent="0.2">
      <c r="A1980">
        <v>100245</v>
      </c>
      <c r="B1980" t="s">
        <v>3</v>
      </c>
      <c r="D1980" s="1"/>
      <c r="E1980" s="1"/>
      <c r="F1980">
        <v>0</v>
      </c>
      <c r="G1980">
        <v>80</v>
      </c>
      <c r="H1980" s="1">
        <v>44287</v>
      </c>
      <c r="I1980" s="1">
        <v>44378</v>
      </c>
      <c r="J1980">
        <v>3</v>
      </c>
      <c r="K1980">
        <v>0</v>
      </c>
      <c r="L1980" s="1">
        <v>44287</v>
      </c>
      <c r="M1980">
        <v>0</v>
      </c>
      <c r="N1980" s="8" cm="1">
        <f t="array" ref="N1980">_xlfn.SWITCH(Table1[[#This Row],[Subscription Type]],"Basic",10,"Premium",10,"Business",25,"Enterprise",27)</f>
        <v>10</v>
      </c>
      <c r="O1980" s="9">
        <f>IF(Table1[[#This Row],[Number of Users]]-Table1[[#This Row],[Licenses Bought]]&lt;0, 0, Table1[[#This Row],[Number of Users]]-Table1[[#This Row],[Licenses Bought]])</f>
        <v>80</v>
      </c>
      <c r="P1980" s="8">
        <f>Table1[[#This Row],[Upsell $ Per Non-Paying User]] * Table1[[#This Row],[Non-Paying Users]]</f>
        <v>800</v>
      </c>
      <c r="Q1980">
        <f>IF(Table1[[#This Row],[Sales Month]]=MAX(Table1[Sales Month]),Table1[[#This Row],[Upsell $ Per Non-Paying User]]*Table1[[#This Row],[Non-Paying Users]],0)</f>
        <v>0</v>
      </c>
      <c r="R1980" t="str" cm="1">
        <f t="array" ref="R1980">_xlfn.IFS(Table1[[#This Row],[Current Upsell $]]=0," ",Table1[[#This Row],[Current Upsell $]]&gt;=400,"High",Table1[[#This Row],[Current Upsell $]]&gt;=100,"Medium",Table1[[#This Row],[Current Upsell $]]&lt;100,"Low")</f>
        <v xml:space="preserve"> </v>
      </c>
      <c r="S1980" t="str">
        <f>_xlfn.CONCAT(Table1[[#This Row],[Subscription Type]]," ",Table1[[#This Row],[Upsell Priorities ]], " ",TEXT(Table1[[#This Row],[Current Upsell $]],"$#,#"))</f>
        <v>Basic   $</v>
      </c>
      <c r="T1980">
        <f>COUNTIF(Table1[Sales Month],Table1[[#This Row],[Sales Month]])</f>
        <v>208</v>
      </c>
    </row>
    <row r="1981" spans="1:20" x14ac:dyDescent="0.2">
      <c r="A1981">
        <v>100245</v>
      </c>
      <c r="B1981" t="s">
        <v>1</v>
      </c>
      <c r="D1981" s="1"/>
      <c r="E1981" s="1"/>
      <c r="F1981">
        <v>44</v>
      </c>
      <c r="G1981">
        <v>72</v>
      </c>
      <c r="H1981" s="1">
        <v>44287</v>
      </c>
      <c r="I1981" s="1">
        <v>44378</v>
      </c>
      <c r="J1981">
        <v>3</v>
      </c>
      <c r="K1981">
        <v>0</v>
      </c>
      <c r="L1981" s="1">
        <v>44317</v>
      </c>
      <c r="M1981">
        <v>1100</v>
      </c>
      <c r="N1981" s="8" cm="1">
        <f t="array" ref="N1981">_xlfn.SWITCH(Table1[[#This Row],[Subscription Type]],"Basic",10,"Premium",10,"Business",25,"Enterprise",27)</f>
        <v>25</v>
      </c>
      <c r="O1981" s="9">
        <f>IF(Table1[[#This Row],[Number of Users]]-Table1[[#This Row],[Licenses Bought]]&lt;0, 0, Table1[[#This Row],[Number of Users]]-Table1[[#This Row],[Licenses Bought]])</f>
        <v>28</v>
      </c>
      <c r="P1981" s="8">
        <f>Table1[[#This Row],[Upsell $ Per Non-Paying User]] * Table1[[#This Row],[Non-Paying Users]]</f>
        <v>700</v>
      </c>
      <c r="Q1981">
        <f>IF(Table1[[#This Row],[Sales Month]]=MAX(Table1[Sales Month]),Table1[[#This Row],[Upsell $ Per Non-Paying User]]*Table1[[#This Row],[Non-Paying Users]],0)</f>
        <v>0</v>
      </c>
      <c r="R1981" t="str" cm="1">
        <f t="array" ref="R1981">_xlfn.IFS(Table1[[#This Row],[Current Upsell $]]=0," ",Table1[[#This Row],[Current Upsell $]]&gt;=400,"High",Table1[[#This Row],[Current Upsell $]]&gt;=100,"Medium",Table1[[#This Row],[Current Upsell $]]&lt;100,"Low")</f>
        <v xml:space="preserve"> </v>
      </c>
      <c r="S1981" t="str">
        <f>_xlfn.CONCAT(Table1[[#This Row],[Subscription Type]]," ",Table1[[#This Row],[Upsell Priorities ]], " ",TEXT(Table1[[#This Row],[Current Upsell $]],"$#,#"))</f>
        <v>Business   $</v>
      </c>
      <c r="T1981">
        <f>COUNTIF(Table1[Sales Month],Table1[[#This Row],[Sales Month]])</f>
        <v>249</v>
      </c>
    </row>
    <row r="1982" spans="1:20" x14ac:dyDescent="0.2">
      <c r="A1982">
        <v>100245</v>
      </c>
      <c r="B1982" t="s">
        <v>1</v>
      </c>
      <c r="D1982" s="1"/>
      <c r="E1982" s="1"/>
      <c r="F1982">
        <v>35</v>
      </c>
      <c r="G1982">
        <v>64</v>
      </c>
      <c r="H1982" s="1">
        <v>44287</v>
      </c>
      <c r="I1982" s="1">
        <v>44378</v>
      </c>
      <c r="J1982">
        <v>3</v>
      </c>
      <c r="K1982">
        <v>0</v>
      </c>
      <c r="L1982" s="1">
        <v>44348</v>
      </c>
      <c r="M1982">
        <v>875</v>
      </c>
      <c r="N1982" s="8" cm="1">
        <f t="array" ref="N1982">_xlfn.SWITCH(Table1[[#This Row],[Subscription Type]],"Basic",10,"Premium",10,"Business",25,"Enterprise",27)</f>
        <v>25</v>
      </c>
      <c r="O1982" s="9">
        <f>IF(Table1[[#This Row],[Number of Users]]-Table1[[#This Row],[Licenses Bought]]&lt;0, 0, Table1[[#This Row],[Number of Users]]-Table1[[#This Row],[Licenses Bought]])</f>
        <v>29</v>
      </c>
      <c r="P1982" s="8">
        <f>Table1[[#This Row],[Upsell $ Per Non-Paying User]] * Table1[[#This Row],[Non-Paying Users]]</f>
        <v>725</v>
      </c>
      <c r="Q1982">
        <f>IF(Table1[[#This Row],[Sales Month]]=MAX(Table1[Sales Month]),Table1[[#This Row],[Upsell $ Per Non-Paying User]]*Table1[[#This Row],[Non-Paying Users]],0)</f>
        <v>725</v>
      </c>
      <c r="R1982" t="str" cm="1">
        <f t="array" ref="R1982">_xlfn.IFS(Table1[[#This Row],[Current Upsell $]]=0," ",Table1[[#This Row],[Current Upsell $]]&gt;=400,"High",Table1[[#This Row],[Current Upsell $]]&gt;=100,"Medium",Table1[[#This Row],[Current Upsell $]]&lt;100,"Low")</f>
        <v>High</v>
      </c>
      <c r="S1982" t="str">
        <f>_xlfn.CONCAT(Table1[[#This Row],[Subscription Type]]," ",Table1[[#This Row],[Upsell Priorities ]], " ",TEXT(Table1[[#This Row],[Current Upsell $]],"$#,#"))</f>
        <v>Business High $725</v>
      </c>
      <c r="T1982">
        <f>COUNTIF(Table1[Sales Month],Table1[[#This Row],[Sales Month]])</f>
        <v>307</v>
      </c>
    </row>
    <row r="1983" spans="1:20" x14ac:dyDescent="0.2">
      <c r="A1983">
        <v>100246</v>
      </c>
      <c r="B1983" t="s">
        <v>3</v>
      </c>
      <c r="D1983" s="1"/>
      <c r="E1983" s="1"/>
      <c r="F1983">
        <v>0</v>
      </c>
      <c r="G1983">
        <v>42</v>
      </c>
      <c r="H1983" s="1">
        <v>44287</v>
      </c>
      <c r="I1983" s="1">
        <v>44378</v>
      </c>
      <c r="J1983">
        <v>3</v>
      </c>
      <c r="K1983">
        <v>0</v>
      </c>
      <c r="L1983" s="1">
        <v>44287</v>
      </c>
      <c r="M1983">
        <v>0</v>
      </c>
      <c r="N1983" s="8" cm="1">
        <f t="array" ref="N1983">_xlfn.SWITCH(Table1[[#This Row],[Subscription Type]],"Basic",10,"Premium",10,"Business",25,"Enterprise",27)</f>
        <v>10</v>
      </c>
      <c r="O1983" s="9">
        <f>IF(Table1[[#This Row],[Number of Users]]-Table1[[#This Row],[Licenses Bought]]&lt;0, 0, Table1[[#This Row],[Number of Users]]-Table1[[#This Row],[Licenses Bought]])</f>
        <v>42</v>
      </c>
      <c r="P1983" s="8">
        <f>Table1[[#This Row],[Upsell $ Per Non-Paying User]] * Table1[[#This Row],[Non-Paying Users]]</f>
        <v>420</v>
      </c>
      <c r="Q1983">
        <f>IF(Table1[[#This Row],[Sales Month]]=MAX(Table1[Sales Month]),Table1[[#This Row],[Upsell $ Per Non-Paying User]]*Table1[[#This Row],[Non-Paying Users]],0)</f>
        <v>0</v>
      </c>
      <c r="R1983" t="str" cm="1">
        <f t="array" ref="R1983">_xlfn.IFS(Table1[[#This Row],[Current Upsell $]]=0," ",Table1[[#This Row],[Current Upsell $]]&gt;=400,"High",Table1[[#This Row],[Current Upsell $]]&gt;=100,"Medium",Table1[[#This Row],[Current Upsell $]]&lt;100,"Low")</f>
        <v xml:space="preserve"> </v>
      </c>
      <c r="S1983" t="str">
        <f>_xlfn.CONCAT(Table1[[#This Row],[Subscription Type]]," ",Table1[[#This Row],[Upsell Priorities ]], " ",TEXT(Table1[[#This Row],[Current Upsell $]],"$#,#"))</f>
        <v>Basic   $</v>
      </c>
      <c r="T1983">
        <f>COUNTIF(Table1[Sales Month],Table1[[#This Row],[Sales Month]])</f>
        <v>208</v>
      </c>
    </row>
    <row r="1984" spans="1:20" x14ac:dyDescent="0.2">
      <c r="A1984">
        <v>100246</v>
      </c>
      <c r="B1984" t="s">
        <v>0</v>
      </c>
      <c r="D1984" s="1"/>
      <c r="E1984" s="1"/>
      <c r="F1984">
        <v>32</v>
      </c>
      <c r="G1984">
        <v>53</v>
      </c>
      <c r="H1984" s="1">
        <v>44287</v>
      </c>
      <c r="I1984" s="1">
        <v>44378</v>
      </c>
      <c r="J1984">
        <v>3</v>
      </c>
      <c r="K1984">
        <v>0</v>
      </c>
      <c r="L1984" s="1">
        <v>44317</v>
      </c>
      <c r="M1984">
        <v>320</v>
      </c>
      <c r="N1984" s="8" cm="1">
        <f t="array" ref="N1984">_xlfn.SWITCH(Table1[[#This Row],[Subscription Type]],"Basic",10,"Premium",10,"Business",25,"Enterprise",27)</f>
        <v>10</v>
      </c>
      <c r="O1984" s="9">
        <f>IF(Table1[[#This Row],[Number of Users]]-Table1[[#This Row],[Licenses Bought]]&lt;0, 0, Table1[[#This Row],[Number of Users]]-Table1[[#This Row],[Licenses Bought]])</f>
        <v>21</v>
      </c>
      <c r="P1984" s="8">
        <f>Table1[[#This Row],[Upsell $ Per Non-Paying User]] * Table1[[#This Row],[Non-Paying Users]]</f>
        <v>210</v>
      </c>
      <c r="Q1984">
        <f>IF(Table1[[#This Row],[Sales Month]]=MAX(Table1[Sales Month]),Table1[[#This Row],[Upsell $ Per Non-Paying User]]*Table1[[#This Row],[Non-Paying Users]],0)</f>
        <v>0</v>
      </c>
      <c r="R1984" t="str" cm="1">
        <f t="array" ref="R1984">_xlfn.IFS(Table1[[#This Row],[Current Upsell $]]=0," ",Table1[[#This Row],[Current Upsell $]]&gt;=400,"High",Table1[[#This Row],[Current Upsell $]]&gt;=100,"Medium",Table1[[#This Row],[Current Upsell $]]&lt;100,"Low")</f>
        <v xml:space="preserve"> </v>
      </c>
      <c r="S1984" t="str">
        <f>_xlfn.CONCAT(Table1[[#This Row],[Subscription Type]]," ",Table1[[#This Row],[Upsell Priorities ]], " ",TEXT(Table1[[#This Row],[Current Upsell $]],"$#,#"))</f>
        <v>Premium   $</v>
      </c>
      <c r="T1984">
        <f>COUNTIF(Table1[Sales Month],Table1[[#This Row],[Sales Month]])</f>
        <v>249</v>
      </c>
    </row>
    <row r="1985" spans="1:20" x14ac:dyDescent="0.2">
      <c r="A1985">
        <v>100246</v>
      </c>
      <c r="B1985" t="s">
        <v>0</v>
      </c>
      <c r="D1985" s="1"/>
      <c r="E1985" s="1"/>
      <c r="F1985">
        <v>23</v>
      </c>
      <c r="G1985">
        <v>41</v>
      </c>
      <c r="H1985" s="1">
        <v>44287</v>
      </c>
      <c r="I1985" s="1">
        <v>44378</v>
      </c>
      <c r="J1985">
        <v>3</v>
      </c>
      <c r="K1985">
        <v>0</v>
      </c>
      <c r="L1985" s="1">
        <v>44348</v>
      </c>
      <c r="M1985">
        <v>230</v>
      </c>
      <c r="N1985" s="8" cm="1">
        <f t="array" ref="N1985">_xlfn.SWITCH(Table1[[#This Row],[Subscription Type]],"Basic",10,"Premium",10,"Business",25,"Enterprise",27)</f>
        <v>10</v>
      </c>
      <c r="O1985" s="9">
        <f>IF(Table1[[#This Row],[Number of Users]]-Table1[[#This Row],[Licenses Bought]]&lt;0, 0, Table1[[#This Row],[Number of Users]]-Table1[[#This Row],[Licenses Bought]])</f>
        <v>18</v>
      </c>
      <c r="P1985" s="8">
        <f>Table1[[#This Row],[Upsell $ Per Non-Paying User]] * Table1[[#This Row],[Non-Paying Users]]</f>
        <v>180</v>
      </c>
      <c r="Q1985">
        <f>IF(Table1[[#This Row],[Sales Month]]=MAX(Table1[Sales Month]),Table1[[#This Row],[Upsell $ Per Non-Paying User]]*Table1[[#This Row],[Non-Paying Users]],0)</f>
        <v>180</v>
      </c>
      <c r="R1985" t="str" cm="1">
        <f t="array" ref="R1985">_xlfn.IFS(Table1[[#This Row],[Current Upsell $]]=0," ",Table1[[#This Row],[Current Upsell $]]&gt;=400,"High",Table1[[#This Row],[Current Upsell $]]&gt;=100,"Medium",Table1[[#This Row],[Current Upsell $]]&lt;100,"Low")</f>
        <v>Medium</v>
      </c>
      <c r="S1985" t="str">
        <f>_xlfn.CONCAT(Table1[[#This Row],[Subscription Type]]," ",Table1[[#This Row],[Upsell Priorities ]], " ",TEXT(Table1[[#This Row],[Current Upsell $]],"$#,#"))</f>
        <v>Premium Medium $180</v>
      </c>
      <c r="T1985">
        <f>COUNTIF(Table1[Sales Month],Table1[[#This Row],[Sales Month]])</f>
        <v>307</v>
      </c>
    </row>
    <row r="1986" spans="1:20" x14ac:dyDescent="0.2">
      <c r="A1986">
        <v>100247</v>
      </c>
      <c r="B1986" t="s">
        <v>3</v>
      </c>
      <c r="D1986" s="1"/>
      <c r="E1986" s="1"/>
      <c r="F1986">
        <v>0</v>
      </c>
      <c r="G1986">
        <v>43</v>
      </c>
      <c r="H1986" s="1">
        <v>44287</v>
      </c>
      <c r="I1986" s="1">
        <v>44378</v>
      </c>
      <c r="J1986">
        <v>3</v>
      </c>
      <c r="K1986">
        <v>0</v>
      </c>
      <c r="L1986" s="1">
        <v>44287</v>
      </c>
      <c r="M1986">
        <v>0</v>
      </c>
      <c r="N1986" s="8" cm="1">
        <f t="array" ref="N1986">_xlfn.SWITCH(Table1[[#This Row],[Subscription Type]],"Basic",10,"Premium",10,"Business",25,"Enterprise",27)</f>
        <v>10</v>
      </c>
      <c r="O1986" s="9">
        <f>IF(Table1[[#This Row],[Number of Users]]-Table1[[#This Row],[Licenses Bought]]&lt;0, 0, Table1[[#This Row],[Number of Users]]-Table1[[#This Row],[Licenses Bought]])</f>
        <v>43</v>
      </c>
      <c r="P1986" s="8">
        <f>Table1[[#This Row],[Upsell $ Per Non-Paying User]] * Table1[[#This Row],[Non-Paying Users]]</f>
        <v>430</v>
      </c>
      <c r="Q1986">
        <f>IF(Table1[[#This Row],[Sales Month]]=MAX(Table1[Sales Month]),Table1[[#This Row],[Upsell $ Per Non-Paying User]]*Table1[[#This Row],[Non-Paying Users]],0)</f>
        <v>0</v>
      </c>
      <c r="R1986" t="str" cm="1">
        <f t="array" ref="R1986">_xlfn.IFS(Table1[[#This Row],[Current Upsell $]]=0," ",Table1[[#This Row],[Current Upsell $]]&gt;=400,"High",Table1[[#This Row],[Current Upsell $]]&gt;=100,"Medium",Table1[[#This Row],[Current Upsell $]]&lt;100,"Low")</f>
        <v xml:space="preserve"> </v>
      </c>
      <c r="S1986" t="str">
        <f>_xlfn.CONCAT(Table1[[#This Row],[Subscription Type]]," ",Table1[[#This Row],[Upsell Priorities ]], " ",TEXT(Table1[[#This Row],[Current Upsell $]],"$#,#"))</f>
        <v>Basic   $</v>
      </c>
      <c r="T1986">
        <f>COUNTIF(Table1[Sales Month],Table1[[#This Row],[Sales Month]])</f>
        <v>208</v>
      </c>
    </row>
    <row r="1987" spans="1:20" x14ac:dyDescent="0.2">
      <c r="A1987">
        <v>100247</v>
      </c>
      <c r="B1987" t="s">
        <v>0</v>
      </c>
      <c r="D1987" s="1"/>
      <c r="E1987" s="1"/>
      <c r="F1987">
        <v>11</v>
      </c>
      <c r="G1987">
        <v>38</v>
      </c>
      <c r="H1987" s="1">
        <v>44287</v>
      </c>
      <c r="I1987" s="1">
        <v>44378</v>
      </c>
      <c r="J1987">
        <v>3</v>
      </c>
      <c r="K1987">
        <v>0</v>
      </c>
      <c r="L1987" s="1">
        <v>44317</v>
      </c>
      <c r="M1987">
        <v>110</v>
      </c>
      <c r="N1987" s="8" cm="1">
        <f t="array" ref="N1987">_xlfn.SWITCH(Table1[[#This Row],[Subscription Type]],"Basic",10,"Premium",10,"Business",25,"Enterprise",27)</f>
        <v>10</v>
      </c>
      <c r="O1987" s="9">
        <f>IF(Table1[[#This Row],[Number of Users]]-Table1[[#This Row],[Licenses Bought]]&lt;0, 0, Table1[[#This Row],[Number of Users]]-Table1[[#This Row],[Licenses Bought]])</f>
        <v>27</v>
      </c>
      <c r="P1987" s="8">
        <f>Table1[[#This Row],[Upsell $ Per Non-Paying User]] * Table1[[#This Row],[Non-Paying Users]]</f>
        <v>270</v>
      </c>
      <c r="Q1987">
        <f>IF(Table1[[#This Row],[Sales Month]]=MAX(Table1[Sales Month]),Table1[[#This Row],[Upsell $ Per Non-Paying User]]*Table1[[#This Row],[Non-Paying Users]],0)</f>
        <v>0</v>
      </c>
      <c r="R1987" t="str" cm="1">
        <f t="array" ref="R1987">_xlfn.IFS(Table1[[#This Row],[Current Upsell $]]=0," ",Table1[[#This Row],[Current Upsell $]]&gt;=400,"High",Table1[[#This Row],[Current Upsell $]]&gt;=100,"Medium",Table1[[#This Row],[Current Upsell $]]&lt;100,"Low")</f>
        <v xml:space="preserve"> </v>
      </c>
      <c r="S1987" t="str">
        <f>_xlfn.CONCAT(Table1[[#This Row],[Subscription Type]]," ",Table1[[#This Row],[Upsell Priorities ]], " ",TEXT(Table1[[#This Row],[Current Upsell $]],"$#,#"))</f>
        <v>Premium   $</v>
      </c>
      <c r="T1987">
        <f>COUNTIF(Table1[Sales Month],Table1[[#This Row],[Sales Month]])</f>
        <v>249</v>
      </c>
    </row>
    <row r="1988" spans="1:20" x14ac:dyDescent="0.2">
      <c r="A1988">
        <v>100247</v>
      </c>
      <c r="B1988" t="s">
        <v>0</v>
      </c>
      <c r="D1988" s="1"/>
      <c r="E1988" s="1"/>
      <c r="F1988">
        <v>29</v>
      </c>
      <c r="G1988">
        <v>42</v>
      </c>
      <c r="H1988" s="1">
        <v>44287</v>
      </c>
      <c r="I1988" s="1">
        <v>44378</v>
      </c>
      <c r="J1988">
        <v>3</v>
      </c>
      <c r="K1988">
        <v>0</v>
      </c>
      <c r="L1988" s="1">
        <v>44348</v>
      </c>
      <c r="M1988">
        <v>290</v>
      </c>
      <c r="N1988" s="8" cm="1">
        <f t="array" ref="N1988">_xlfn.SWITCH(Table1[[#This Row],[Subscription Type]],"Basic",10,"Premium",10,"Business",25,"Enterprise",27)</f>
        <v>10</v>
      </c>
      <c r="O1988" s="9">
        <f>IF(Table1[[#This Row],[Number of Users]]-Table1[[#This Row],[Licenses Bought]]&lt;0, 0, Table1[[#This Row],[Number of Users]]-Table1[[#This Row],[Licenses Bought]])</f>
        <v>13</v>
      </c>
      <c r="P1988" s="8">
        <f>Table1[[#This Row],[Upsell $ Per Non-Paying User]] * Table1[[#This Row],[Non-Paying Users]]</f>
        <v>130</v>
      </c>
      <c r="Q1988">
        <f>IF(Table1[[#This Row],[Sales Month]]=MAX(Table1[Sales Month]),Table1[[#This Row],[Upsell $ Per Non-Paying User]]*Table1[[#This Row],[Non-Paying Users]],0)</f>
        <v>130</v>
      </c>
      <c r="R1988" t="str" cm="1">
        <f t="array" ref="R1988">_xlfn.IFS(Table1[[#This Row],[Current Upsell $]]=0," ",Table1[[#This Row],[Current Upsell $]]&gt;=400,"High",Table1[[#This Row],[Current Upsell $]]&gt;=100,"Medium",Table1[[#This Row],[Current Upsell $]]&lt;100,"Low")</f>
        <v>Medium</v>
      </c>
      <c r="S1988" t="str">
        <f>_xlfn.CONCAT(Table1[[#This Row],[Subscription Type]]," ",Table1[[#This Row],[Upsell Priorities ]], " ",TEXT(Table1[[#This Row],[Current Upsell $]],"$#,#"))</f>
        <v>Premium Medium $130</v>
      </c>
      <c r="T1988">
        <f>COUNTIF(Table1[Sales Month],Table1[[#This Row],[Sales Month]])</f>
        <v>307</v>
      </c>
    </row>
    <row r="1989" spans="1:20" x14ac:dyDescent="0.2">
      <c r="A1989">
        <v>100248</v>
      </c>
      <c r="B1989" t="s">
        <v>3</v>
      </c>
      <c r="D1989" s="1"/>
      <c r="E1989" s="1"/>
      <c r="F1989">
        <v>0</v>
      </c>
      <c r="G1989">
        <v>38</v>
      </c>
      <c r="H1989" s="1">
        <v>44287</v>
      </c>
      <c r="I1989" s="1">
        <v>44378</v>
      </c>
      <c r="J1989">
        <v>3</v>
      </c>
      <c r="K1989">
        <v>0</v>
      </c>
      <c r="L1989" s="1">
        <v>44287</v>
      </c>
      <c r="M1989">
        <v>0</v>
      </c>
      <c r="N1989" s="8" cm="1">
        <f t="array" ref="N1989">_xlfn.SWITCH(Table1[[#This Row],[Subscription Type]],"Basic",10,"Premium",10,"Business",25,"Enterprise",27)</f>
        <v>10</v>
      </c>
      <c r="O1989" s="9">
        <f>IF(Table1[[#This Row],[Number of Users]]-Table1[[#This Row],[Licenses Bought]]&lt;0, 0, Table1[[#This Row],[Number of Users]]-Table1[[#This Row],[Licenses Bought]])</f>
        <v>38</v>
      </c>
      <c r="P1989" s="8">
        <f>Table1[[#This Row],[Upsell $ Per Non-Paying User]] * Table1[[#This Row],[Non-Paying Users]]</f>
        <v>380</v>
      </c>
      <c r="Q1989">
        <f>IF(Table1[[#This Row],[Sales Month]]=MAX(Table1[Sales Month]),Table1[[#This Row],[Upsell $ Per Non-Paying User]]*Table1[[#This Row],[Non-Paying Users]],0)</f>
        <v>0</v>
      </c>
      <c r="R1989" t="str" cm="1">
        <f t="array" ref="R1989">_xlfn.IFS(Table1[[#This Row],[Current Upsell $]]=0," ",Table1[[#This Row],[Current Upsell $]]&gt;=400,"High",Table1[[#This Row],[Current Upsell $]]&gt;=100,"Medium",Table1[[#This Row],[Current Upsell $]]&lt;100,"Low")</f>
        <v xml:space="preserve"> </v>
      </c>
      <c r="S1989" t="str">
        <f>_xlfn.CONCAT(Table1[[#This Row],[Subscription Type]]," ",Table1[[#This Row],[Upsell Priorities ]], " ",TEXT(Table1[[#This Row],[Current Upsell $]],"$#,#"))</f>
        <v>Basic   $</v>
      </c>
      <c r="T1989">
        <f>COUNTIF(Table1[Sales Month],Table1[[#This Row],[Sales Month]])</f>
        <v>208</v>
      </c>
    </row>
    <row r="1990" spans="1:20" x14ac:dyDescent="0.2">
      <c r="A1990">
        <v>100248</v>
      </c>
      <c r="B1990" t="s">
        <v>0</v>
      </c>
      <c r="D1990" s="1"/>
      <c r="E1990" s="1"/>
      <c r="F1990">
        <v>13</v>
      </c>
      <c r="G1990">
        <v>36</v>
      </c>
      <c r="H1990" s="1">
        <v>44287</v>
      </c>
      <c r="I1990" s="1">
        <v>44378</v>
      </c>
      <c r="J1990">
        <v>3</v>
      </c>
      <c r="K1990">
        <v>0</v>
      </c>
      <c r="L1990" s="1">
        <v>44317</v>
      </c>
      <c r="M1990">
        <v>130</v>
      </c>
      <c r="N1990" s="8" cm="1">
        <f t="array" ref="N1990">_xlfn.SWITCH(Table1[[#This Row],[Subscription Type]],"Basic",10,"Premium",10,"Business",25,"Enterprise",27)</f>
        <v>10</v>
      </c>
      <c r="O1990" s="9">
        <f>IF(Table1[[#This Row],[Number of Users]]-Table1[[#This Row],[Licenses Bought]]&lt;0, 0, Table1[[#This Row],[Number of Users]]-Table1[[#This Row],[Licenses Bought]])</f>
        <v>23</v>
      </c>
      <c r="P1990" s="8">
        <f>Table1[[#This Row],[Upsell $ Per Non-Paying User]] * Table1[[#This Row],[Non-Paying Users]]</f>
        <v>230</v>
      </c>
      <c r="Q1990">
        <f>IF(Table1[[#This Row],[Sales Month]]=MAX(Table1[Sales Month]),Table1[[#This Row],[Upsell $ Per Non-Paying User]]*Table1[[#This Row],[Non-Paying Users]],0)</f>
        <v>0</v>
      </c>
      <c r="R1990" t="str" cm="1">
        <f t="array" ref="R1990">_xlfn.IFS(Table1[[#This Row],[Current Upsell $]]=0," ",Table1[[#This Row],[Current Upsell $]]&gt;=400,"High",Table1[[#This Row],[Current Upsell $]]&gt;=100,"Medium",Table1[[#This Row],[Current Upsell $]]&lt;100,"Low")</f>
        <v xml:space="preserve"> </v>
      </c>
      <c r="S1990" t="str">
        <f>_xlfn.CONCAT(Table1[[#This Row],[Subscription Type]]," ",Table1[[#This Row],[Upsell Priorities ]], " ",TEXT(Table1[[#This Row],[Current Upsell $]],"$#,#"))</f>
        <v>Premium   $</v>
      </c>
      <c r="T1990">
        <f>COUNTIF(Table1[Sales Month],Table1[[#This Row],[Sales Month]])</f>
        <v>249</v>
      </c>
    </row>
    <row r="1991" spans="1:20" x14ac:dyDescent="0.2">
      <c r="A1991">
        <v>100248</v>
      </c>
      <c r="B1991" t="s">
        <v>0</v>
      </c>
      <c r="D1991" s="1"/>
      <c r="E1991" s="1"/>
      <c r="F1991">
        <v>19</v>
      </c>
      <c r="G1991">
        <v>36</v>
      </c>
      <c r="H1991" s="1">
        <v>44287</v>
      </c>
      <c r="I1991" s="1">
        <v>44378</v>
      </c>
      <c r="J1991">
        <v>3</v>
      </c>
      <c r="K1991">
        <v>0</v>
      </c>
      <c r="L1991" s="1">
        <v>44348</v>
      </c>
      <c r="M1991">
        <v>190</v>
      </c>
      <c r="N1991" s="8" cm="1">
        <f t="array" ref="N1991">_xlfn.SWITCH(Table1[[#This Row],[Subscription Type]],"Basic",10,"Premium",10,"Business",25,"Enterprise",27)</f>
        <v>10</v>
      </c>
      <c r="O1991" s="9">
        <f>IF(Table1[[#This Row],[Number of Users]]-Table1[[#This Row],[Licenses Bought]]&lt;0, 0, Table1[[#This Row],[Number of Users]]-Table1[[#This Row],[Licenses Bought]])</f>
        <v>17</v>
      </c>
      <c r="P1991" s="8">
        <f>Table1[[#This Row],[Upsell $ Per Non-Paying User]] * Table1[[#This Row],[Non-Paying Users]]</f>
        <v>170</v>
      </c>
      <c r="Q1991">
        <f>IF(Table1[[#This Row],[Sales Month]]=MAX(Table1[Sales Month]),Table1[[#This Row],[Upsell $ Per Non-Paying User]]*Table1[[#This Row],[Non-Paying Users]],0)</f>
        <v>170</v>
      </c>
      <c r="R1991" t="str" cm="1">
        <f t="array" ref="R1991">_xlfn.IFS(Table1[[#This Row],[Current Upsell $]]=0," ",Table1[[#This Row],[Current Upsell $]]&gt;=400,"High",Table1[[#This Row],[Current Upsell $]]&gt;=100,"Medium",Table1[[#This Row],[Current Upsell $]]&lt;100,"Low")</f>
        <v>Medium</v>
      </c>
      <c r="S1991" t="str">
        <f>_xlfn.CONCAT(Table1[[#This Row],[Subscription Type]]," ",Table1[[#This Row],[Upsell Priorities ]], " ",TEXT(Table1[[#This Row],[Current Upsell $]],"$#,#"))</f>
        <v>Premium Medium $170</v>
      </c>
      <c r="T1991">
        <f>COUNTIF(Table1[Sales Month],Table1[[#This Row],[Sales Month]])</f>
        <v>307</v>
      </c>
    </row>
    <row r="1992" spans="1:20" x14ac:dyDescent="0.2">
      <c r="A1992">
        <v>100249</v>
      </c>
      <c r="B1992" t="s">
        <v>3</v>
      </c>
      <c r="D1992" s="1"/>
      <c r="E1992" s="1"/>
      <c r="F1992">
        <v>0</v>
      </c>
      <c r="G1992">
        <v>39</v>
      </c>
      <c r="H1992" s="1">
        <v>44287</v>
      </c>
      <c r="I1992" s="1">
        <v>44378</v>
      </c>
      <c r="J1992">
        <v>3</v>
      </c>
      <c r="K1992">
        <v>0</v>
      </c>
      <c r="L1992" s="1">
        <v>44287</v>
      </c>
      <c r="M1992">
        <v>0</v>
      </c>
      <c r="N1992" s="8" cm="1">
        <f t="array" ref="N1992">_xlfn.SWITCH(Table1[[#This Row],[Subscription Type]],"Basic",10,"Premium",10,"Business",25,"Enterprise",27)</f>
        <v>10</v>
      </c>
      <c r="O1992" s="9">
        <f>IF(Table1[[#This Row],[Number of Users]]-Table1[[#This Row],[Licenses Bought]]&lt;0, 0, Table1[[#This Row],[Number of Users]]-Table1[[#This Row],[Licenses Bought]])</f>
        <v>39</v>
      </c>
      <c r="P1992" s="8">
        <f>Table1[[#This Row],[Upsell $ Per Non-Paying User]] * Table1[[#This Row],[Non-Paying Users]]</f>
        <v>390</v>
      </c>
      <c r="Q1992">
        <f>IF(Table1[[#This Row],[Sales Month]]=MAX(Table1[Sales Month]),Table1[[#This Row],[Upsell $ Per Non-Paying User]]*Table1[[#This Row],[Non-Paying Users]],0)</f>
        <v>0</v>
      </c>
      <c r="R1992" t="str" cm="1">
        <f t="array" ref="R1992">_xlfn.IFS(Table1[[#This Row],[Current Upsell $]]=0," ",Table1[[#This Row],[Current Upsell $]]&gt;=400,"High",Table1[[#This Row],[Current Upsell $]]&gt;=100,"Medium",Table1[[#This Row],[Current Upsell $]]&lt;100,"Low")</f>
        <v xml:space="preserve"> </v>
      </c>
      <c r="S1992" t="str">
        <f>_xlfn.CONCAT(Table1[[#This Row],[Subscription Type]]," ",Table1[[#This Row],[Upsell Priorities ]], " ",TEXT(Table1[[#This Row],[Current Upsell $]],"$#,#"))</f>
        <v>Basic   $</v>
      </c>
      <c r="T1992">
        <f>COUNTIF(Table1[Sales Month],Table1[[#This Row],[Sales Month]])</f>
        <v>208</v>
      </c>
    </row>
    <row r="1993" spans="1:20" x14ac:dyDescent="0.2">
      <c r="A1993">
        <v>100249</v>
      </c>
      <c r="B1993" t="s">
        <v>1</v>
      </c>
      <c r="D1993" s="1"/>
      <c r="E1993" s="1"/>
      <c r="F1993">
        <v>17</v>
      </c>
      <c r="G1993">
        <v>44</v>
      </c>
      <c r="H1993" s="1">
        <v>44287</v>
      </c>
      <c r="I1993" s="1">
        <v>44378</v>
      </c>
      <c r="J1993">
        <v>3</v>
      </c>
      <c r="K1993">
        <v>0</v>
      </c>
      <c r="L1993" s="1">
        <v>44317</v>
      </c>
      <c r="M1993">
        <v>425</v>
      </c>
      <c r="N1993" s="8" cm="1">
        <f t="array" ref="N1993">_xlfn.SWITCH(Table1[[#This Row],[Subscription Type]],"Basic",10,"Premium",10,"Business",25,"Enterprise",27)</f>
        <v>25</v>
      </c>
      <c r="O1993" s="9">
        <f>IF(Table1[[#This Row],[Number of Users]]-Table1[[#This Row],[Licenses Bought]]&lt;0, 0, Table1[[#This Row],[Number of Users]]-Table1[[#This Row],[Licenses Bought]])</f>
        <v>27</v>
      </c>
      <c r="P1993" s="8">
        <f>Table1[[#This Row],[Upsell $ Per Non-Paying User]] * Table1[[#This Row],[Non-Paying Users]]</f>
        <v>675</v>
      </c>
      <c r="Q1993">
        <f>IF(Table1[[#This Row],[Sales Month]]=MAX(Table1[Sales Month]),Table1[[#This Row],[Upsell $ Per Non-Paying User]]*Table1[[#This Row],[Non-Paying Users]],0)</f>
        <v>0</v>
      </c>
      <c r="R1993" t="str" cm="1">
        <f t="array" ref="R1993">_xlfn.IFS(Table1[[#This Row],[Current Upsell $]]=0," ",Table1[[#This Row],[Current Upsell $]]&gt;=400,"High",Table1[[#This Row],[Current Upsell $]]&gt;=100,"Medium",Table1[[#This Row],[Current Upsell $]]&lt;100,"Low")</f>
        <v xml:space="preserve"> </v>
      </c>
      <c r="S1993" t="str">
        <f>_xlfn.CONCAT(Table1[[#This Row],[Subscription Type]]," ",Table1[[#This Row],[Upsell Priorities ]], " ",TEXT(Table1[[#This Row],[Current Upsell $]],"$#,#"))</f>
        <v>Business   $</v>
      </c>
      <c r="T1993">
        <f>COUNTIF(Table1[Sales Month],Table1[[#This Row],[Sales Month]])</f>
        <v>249</v>
      </c>
    </row>
    <row r="1994" spans="1:20" x14ac:dyDescent="0.2">
      <c r="A1994">
        <v>100249</v>
      </c>
      <c r="B1994" t="s">
        <v>1</v>
      </c>
      <c r="D1994" s="1"/>
      <c r="E1994" s="1"/>
      <c r="F1994">
        <v>19</v>
      </c>
      <c r="G1994">
        <v>33</v>
      </c>
      <c r="H1994" s="1">
        <v>44287</v>
      </c>
      <c r="I1994" s="1">
        <v>44378</v>
      </c>
      <c r="J1994">
        <v>3</v>
      </c>
      <c r="K1994">
        <v>0</v>
      </c>
      <c r="L1994" s="1">
        <v>44348</v>
      </c>
      <c r="M1994">
        <v>475</v>
      </c>
      <c r="N1994" s="8" cm="1">
        <f t="array" ref="N1994">_xlfn.SWITCH(Table1[[#This Row],[Subscription Type]],"Basic",10,"Premium",10,"Business",25,"Enterprise",27)</f>
        <v>25</v>
      </c>
      <c r="O1994" s="9">
        <f>IF(Table1[[#This Row],[Number of Users]]-Table1[[#This Row],[Licenses Bought]]&lt;0, 0, Table1[[#This Row],[Number of Users]]-Table1[[#This Row],[Licenses Bought]])</f>
        <v>14</v>
      </c>
      <c r="P1994" s="8">
        <f>Table1[[#This Row],[Upsell $ Per Non-Paying User]] * Table1[[#This Row],[Non-Paying Users]]</f>
        <v>350</v>
      </c>
      <c r="Q1994">
        <f>IF(Table1[[#This Row],[Sales Month]]=MAX(Table1[Sales Month]),Table1[[#This Row],[Upsell $ Per Non-Paying User]]*Table1[[#This Row],[Non-Paying Users]],0)</f>
        <v>350</v>
      </c>
      <c r="R1994" t="str" cm="1">
        <f t="array" ref="R1994">_xlfn.IFS(Table1[[#This Row],[Current Upsell $]]=0," ",Table1[[#This Row],[Current Upsell $]]&gt;=400,"High",Table1[[#This Row],[Current Upsell $]]&gt;=100,"Medium",Table1[[#This Row],[Current Upsell $]]&lt;100,"Low")</f>
        <v>Medium</v>
      </c>
      <c r="S1994" t="str">
        <f>_xlfn.CONCAT(Table1[[#This Row],[Subscription Type]]," ",Table1[[#This Row],[Upsell Priorities ]], " ",TEXT(Table1[[#This Row],[Current Upsell $]],"$#,#"))</f>
        <v>Business Medium $350</v>
      </c>
      <c r="T1994">
        <f>COUNTIF(Table1[Sales Month],Table1[[#This Row],[Sales Month]])</f>
        <v>307</v>
      </c>
    </row>
    <row r="1995" spans="1:20" x14ac:dyDescent="0.2">
      <c r="A1995">
        <v>100250</v>
      </c>
      <c r="B1995" t="s">
        <v>3</v>
      </c>
      <c r="D1995" s="1"/>
      <c r="E1995" s="1"/>
      <c r="F1995">
        <v>0</v>
      </c>
      <c r="G1995">
        <v>33</v>
      </c>
      <c r="H1995" s="1">
        <v>44287</v>
      </c>
      <c r="I1995" s="1">
        <v>44378</v>
      </c>
      <c r="J1995">
        <v>3</v>
      </c>
      <c r="K1995">
        <v>0</v>
      </c>
      <c r="L1995" s="1">
        <v>44287</v>
      </c>
      <c r="M1995">
        <v>0</v>
      </c>
      <c r="N1995" s="8" cm="1">
        <f t="array" ref="N1995">_xlfn.SWITCH(Table1[[#This Row],[Subscription Type]],"Basic",10,"Premium",10,"Business",25,"Enterprise",27)</f>
        <v>10</v>
      </c>
      <c r="O1995" s="9">
        <f>IF(Table1[[#This Row],[Number of Users]]-Table1[[#This Row],[Licenses Bought]]&lt;0, 0, Table1[[#This Row],[Number of Users]]-Table1[[#This Row],[Licenses Bought]])</f>
        <v>33</v>
      </c>
      <c r="P1995" s="8">
        <f>Table1[[#This Row],[Upsell $ Per Non-Paying User]] * Table1[[#This Row],[Non-Paying Users]]</f>
        <v>330</v>
      </c>
      <c r="Q1995">
        <f>IF(Table1[[#This Row],[Sales Month]]=MAX(Table1[Sales Month]),Table1[[#This Row],[Upsell $ Per Non-Paying User]]*Table1[[#This Row],[Non-Paying Users]],0)</f>
        <v>0</v>
      </c>
      <c r="R1995" t="str" cm="1">
        <f t="array" ref="R1995">_xlfn.IFS(Table1[[#This Row],[Current Upsell $]]=0," ",Table1[[#This Row],[Current Upsell $]]&gt;=400,"High",Table1[[#This Row],[Current Upsell $]]&gt;=100,"Medium",Table1[[#This Row],[Current Upsell $]]&lt;100,"Low")</f>
        <v xml:space="preserve"> </v>
      </c>
      <c r="S1995" t="str">
        <f>_xlfn.CONCAT(Table1[[#This Row],[Subscription Type]]," ",Table1[[#This Row],[Upsell Priorities ]], " ",TEXT(Table1[[#This Row],[Current Upsell $]],"$#,#"))</f>
        <v>Basic   $</v>
      </c>
      <c r="T1995">
        <f>COUNTIF(Table1[Sales Month],Table1[[#This Row],[Sales Month]])</f>
        <v>208</v>
      </c>
    </row>
    <row r="1996" spans="1:20" x14ac:dyDescent="0.2">
      <c r="A1996">
        <v>100250</v>
      </c>
      <c r="B1996" t="s">
        <v>1</v>
      </c>
      <c r="D1996" s="1"/>
      <c r="E1996" s="1"/>
      <c r="F1996">
        <v>7</v>
      </c>
      <c r="G1996">
        <v>30</v>
      </c>
      <c r="H1996" s="1">
        <v>44287</v>
      </c>
      <c r="I1996" s="1">
        <v>44378</v>
      </c>
      <c r="J1996">
        <v>3</v>
      </c>
      <c r="K1996">
        <v>0</v>
      </c>
      <c r="L1996" s="1">
        <v>44317</v>
      </c>
      <c r="M1996">
        <v>175</v>
      </c>
      <c r="N1996" s="8" cm="1">
        <f t="array" ref="N1996">_xlfn.SWITCH(Table1[[#This Row],[Subscription Type]],"Basic",10,"Premium",10,"Business",25,"Enterprise",27)</f>
        <v>25</v>
      </c>
      <c r="O1996" s="9">
        <f>IF(Table1[[#This Row],[Number of Users]]-Table1[[#This Row],[Licenses Bought]]&lt;0, 0, Table1[[#This Row],[Number of Users]]-Table1[[#This Row],[Licenses Bought]])</f>
        <v>23</v>
      </c>
      <c r="P1996" s="8">
        <f>Table1[[#This Row],[Upsell $ Per Non-Paying User]] * Table1[[#This Row],[Non-Paying Users]]</f>
        <v>575</v>
      </c>
      <c r="Q1996">
        <f>IF(Table1[[#This Row],[Sales Month]]=MAX(Table1[Sales Month]),Table1[[#This Row],[Upsell $ Per Non-Paying User]]*Table1[[#This Row],[Non-Paying Users]],0)</f>
        <v>0</v>
      </c>
      <c r="R1996" t="str" cm="1">
        <f t="array" ref="R1996">_xlfn.IFS(Table1[[#This Row],[Current Upsell $]]=0," ",Table1[[#This Row],[Current Upsell $]]&gt;=400,"High",Table1[[#This Row],[Current Upsell $]]&gt;=100,"Medium",Table1[[#This Row],[Current Upsell $]]&lt;100,"Low")</f>
        <v xml:space="preserve"> </v>
      </c>
      <c r="S1996" t="str">
        <f>_xlfn.CONCAT(Table1[[#This Row],[Subscription Type]]," ",Table1[[#This Row],[Upsell Priorities ]], " ",TEXT(Table1[[#This Row],[Current Upsell $]],"$#,#"))</f>
        <v>Business   $</v>
      </c>
      <c r="T1996">
        <f>COUNTIF(Table1[Sales Month],Table1[[#This Row],[Sales Month]])</f>
        <v>249</v>
      </c>
    </row>
    <row r="1997" spans="1:20" x14ac:dyDescent="0.2">
      <c r="A1997">
        <v>100250</v>
      </c>
      <c r="B1997" t="s">
        <v>1</v>
      </c>
      <c r="D1997" s="1"/>
      <c r="E1997" s="1"/>
      <c r="F1997">
        <v>14</v>
      </c>
      <c r="G1997">
        <v>28</v>
      </c>
      <c r="H1997" s="1">
        <v>44287</v>
      </c>
      <c r="I1997" s="1">
        <v>44378</v>
      </c>
      <c r="J1997">
        <v>3</v>
      </c>
      <c r="K1997">
        <v>0</v>
      </c>
      <c r="L1997" s="1">
        <v>44348</v>
      </c>
      <c r="M1997">
        <v>350</v>
      </c>
      <c r="N1997" s="8" cm="1">
        <f t="array" ref="N1997">_xlfn.SWITCH(Table1[[#This Row],[Subscription Type]],"Basic",10,"Premium",10,"Business",25,"Enterprise",27)</f>
        <v>25</v>
      </c>
      <c r="O1997" s="9">
        <f>IF(Table1[[#This Row],[Number of Users]]-Table1[[#This Row],[Licenses Bought]]&lt;0, 0, Table1[[#This Row],[Number of Users]]-Table1[[#This Row],[Licenses Bought]])</f>
        <v>14</v>
      </c>
      <c r="P1997" s="8">
        <f>Table1[[#This Row],[Upsell $ Per Non-Paying User]] * Table1[[#This Row],[Non-Paying Users]]</f>
        <v>350</v>
      </c>
      <c r="Q1997">
        <f>IF(Table1[[#This Row],[Sales Month]]=MAX(Table1[Sales Month]),Table1[[#This Row],[Upsell $ Per Non-Paying User]]*Table1[[#This Row],[Non-Paying Users]],0)</f>
        <v>350</v>
      </c>
      <c r="R1997" t="str" cm="1">
        <f t="array" ref="R1997">_xlfn.IFS(Table1[[#This Row],[Current Upsell $]]=0," ",Table1[[#This Row],[Current Upsell $]]&gt;=400,"High",Table1[[#This Row],[Current Upsell $]]&gt;=100,"Medium",Table1[[#This Row],[Current Upsell $]]&lt;100,"Low")</f>
        <v>Medium</v>
      </c>
      <c r="S1997" t="str">
        <f>_xlfn.CONCAT(Table1[[#This Row],[Subscription Type]]," ",Table1[[#This Row],[Upsell Priorities ]], " ",TEXT(Table1[[#This Row],[Current Upsell $]],"$#,#"))</f>
        <v>Business Medium $350</v>
      </c>
      <c r="T1997">
        <f>COUNTIF(Table1[Sales Month],Table1[[#This Row],[Sales Month]])</f>
        <v>307</v>
      </c>
    </row>
    <row r="1998" spans="1:20" x14ac:dyDescent="0.2">
      <c r="A1998">
        <v>100251</v>
      </c>
      <c r="B1998" t="s">
        <v>3</v>
      </c>
      <c r="D1998" s="1"/>
      <c r="E1998" s="1"/>
      <c r="F1998">
        <v>0</v>
      </c>
      <c r="G1998">
        <v>34</v>
      </c>
      <c r="H1998" s="1">
        <v>44287</v>
      </c>
      <c r="I1998" s="1">
        <v>44378</v>
      </c>
      <c r="J1998">
        <v>3</v>
      </c>
      <c r="K1998">
        <v>0</v>
      </c>
      <c r="L1998" s="1">
        <v>44287</v>
      </c>
      <c r="M1998">
        <v>0</v>
      </c>
      <c r="N1998" s="8" cm="1">
        <f t="array" ref="N1998">_xlfn.SWITCH(Table1[[#This Row],[Subscription Type]],"Basic",10,"Premium",10,"Business",25,"Enterprise",27)</f>
        <v>10</v>
      </c>
      <c r="O1998" s="9">
        <f>IF(Table1[[#This Row],[Number of Users]]-Table1[[#This Row],[Licenses Bought]]&lt;0, 0, Table1[[#This Row],[Number of Users]]-Table1[[#This Row],[Licenses Bought]])</f>
        <v>34</v>
      </c>
      <c r="P1998" s="8">
        <f>Table1[[#This Row],[Upsell $ Per Non-Paying User]] * Table1[[#This Row],[Non-Paying Users]]</f>
        <v>340</v>
      </c>
      <c r="Q1998">
        <f>IF(Table1[[#This Row],[Sales Month]]=MAX(Table1[Sales Month]),Table1[[#This Row],[Upsell $ Per Non-Paying User]]*Table1[[#This Row],[Non-Paying Users]],0)</f>
        <v>0</v>
      </c>
      <c r="R1998" t="str" cm="1">
        <f t="array" ref="R1998">_xlfn.IFS(Table1[[#This Row],[Current Upsell $]]=0," ",Table1[[#This Row],[Current Upsell $]]&gt;=400,"High",Table1[[#This Row],[Current Upsell $]]&gt;=100,"Medium",Table1[[#This Row],[Current Upsell $]]&lt;100,"Low")</f>
        <v xml:space="preserve"> </v>
      </c>
      <c r="S1998" t="str">
        <f>_xlfn.CONCAT(Table1[[#This Row],[Subscription Type]]," ",Table1[[#This Row],[Upsell Priorities ]], " ",TEXT(Table1[[#This Row],[Current Upsell $]],"$#,#"))</f>
        <v>Basic   $</v>
      </c>
      <c r="T1998">
        <f>COUNTIF(Table1[Sales Month],Table1[[#This Row],[Sales Month]])</f>
        <v>208</v>
      </c>
    </row>
    <row r="1999" spans="1:20" x14ac:dyDescent="0.2">
      <c r="A1999">
        <v>100251</v>
      </c>
      <c r="B1999" t="s">
        <v>0</v>
      </c>
      <c r="D1999" s="1"/>
      <c r="E1999" s="1"/>
      <c r="F1999">
        <v>9</v>
      </c>
      <c r="G1999">
        <v>28</v>
      </c>
      <c r="H1999" s="1">
        <v>44287</v>
      </c>
      <c r="I1999" s="1">
        <v>44378</v>
      </c>
      <c r="J1999">
        <v>3</v>
      </c>
      <c r="K1999">
        <v>0</v>
      </c>
      <c r="L1999" s="1">
        <v>44317</v>
      </c>
      <c r="M1999">
        <v>90</v>
      </c>
      <c r="N1999" s="8" cm="1">
        <f t="array" ref="N1999">_xlfn.SWITCH(Table1[[#This Row],[Subscription Type]],"Basic",10,"Premium",10,"Business",25,"Enterprise",27)</f>
        <v>10</v>
      </c>
      <c r="O1999" s="9">
        <f>IF(Table1[[#This Row],[Number of Users]]-Table1[[#This Row],[Licenses Bought]]&lt;0, 0, Table1[[#This Row],[Number of Users]]-Table1[[#This Row],[Licenses Bought]])</f>
        <v>19</v>
      </c>
      <c r="P1999" s="8">
        <f>Table1[[#This Row],[Upsell $ Per Non-Paying User]] * Table1[[#This Row],[Non-Paying Users]]</f>
        <v>190</v>
      </c>
      <c r="Q1999">
        <f>IF(Table1[[#This Row],[Sales Month]]=MAX(Table1[Sales Month]),Table1[[#This Row],[Upsell $ Per Non-Paying User]]*Table1[[#This Row],[Non-Paying Users]],0)</f>
        <v>0</v>
      </c>
      <c r="R1999" t="str" cm="1">
        <f t="array" ref="R1999">_xlfn.IFS(Table1[[#This Row],[Current Upsell $]]=0," ",Table1[[#This Row],[Current Upsell $]]&gt;=400,"High",Table1[[#This Row],[Current Upsell $]]&gt;=100,"Medium",Table1[[#This Row],[Current Upsell $]]&lt;100,"Low")</f>
        <v xml:space="preserve"> </v>
      </c>
      <c r="S1999" t="str">
        <f>_xlfn.CONCAT(Table1[[#This Row],[Subscription Type]]," ",Table1[[#This Row],[Upsell Priorities ]], " ",TEXT(Table1[[#This Row],[Current Upsell $]],"$#,#"))</f>
        <v>Premium   $</v>
      </c>
      <c r="T1999">
        <f>COUNTIF(Table1[Sales Month],Table1[[#This Row],[Sales Month]])</f>
        <v>249</v>
      </c>
    </row>
    <row r="2000" spans="1:20" x14ac:dyDescent="0.2">
      <c r="A2000">
        <v>100251</v>
      </c>
      <c r="B2000" t="s">
        <v>0</v>
      </c>
      <c r="D2000" s="1"/>
      <c r="E2000" s="1"/>
      <c r="F2000">
        <v>13</v>
      </c>
      <c r="G2000">
        <v>26</v>
      </c>
      <c r="H2000" s="1">
        <v>44287</v>
      </c>
      <c r="I2000" s="1">
        <v>44378</v>
      </c>
      <c r="J2000">
        <v>3</v>
      </c>
      <c r="K2000">
        <v>0</v>
      </c>
      <c r="L2000" s="1">
        <v>44348</v>
      </c>
      <c r="M2000">
        <v>130</v>
      </c>
      <c r="N2000" s="8" cm="1">
        <f t="array" ref="N2000">_xlfn.SWITCH(Table1[[#This Row],[Subscription Type]],"Basic",10,"Premium",10,"Business",25,"Enterprise",27)</f>
        <v>10</v>
      </c>
      <c r="O2000" s="9">
        <f>IF(Table1[[#This Row],[Number of Users]]-Table1[[#This Row],[Licenses Bought]]&lt;0, 0, Table1[[#This Row],[Number of Users]]-Table1[[#This Row],[Licenses Bought]])</f>
        <v>13</v>
      </c>
      <c r="P2000" s="8">
        <f>Table1[[#This Row],[Upsell $ Per Non-Paying User]] * Table1[[#This Row],[Non-Paying Users]]</f>
        <v>130</v>
      </c>
      <c r="Q2000">
        <f>IF(Table1[[#This Row],[Sales Month]]=MAX(Table1[Sales Month]),Table1[[#This Row],[Upsell $ Per Non-Paying User]]*Table1[[#This Row],[Non-Paying Users]],0)</f>
        <v>130</v>
      </c>
      <c r="R2000" t="str" cm="1">
        <f t="array" ref="R2000">_xlfn.IFS(Table1[[#This Row],[Current Upsell $]]=0," ",Table1[[#This Row],[Current Upsell $]]&gt;=400,"High",Table1[[#This Row],[Current Upsell $]]&gt;=100,"Medium",Table1[[#This Row],[Current Upsell $]]&lt;100,"Low")</f>
        <v>Medium</v>
      </c>
      <c r="S2000" t="str">
        <f>_xlfn.CONCAT(Table1[[#This Row],[Subscription Type]]," ",Table1[[#This Row],[Upsell Priorities ]], " ",TEXT(Table1[[#This Row],[Current Upsell $]],"$#,#"))</f>
        <v>Premium Medium $130</v>
      </c>
      <c r="T2000">
        <f>COUNTIF(Table1[Sales Month],Table1[[#This Row],[Sales Month]])</f>
        <v>307</v>
      </c>
    </row>
    <row r="2001" spans="1:20" x14ac:dyDescent="0.2">
      <c r="A2001">
        <v>100252</v>
      </c>
      <c r="B2001" t="s">
        <v>3</v>
      </c>
      <c r="D2001" s="1"/>
      <c r="E2001" s="1"/>
      <c r="F2001">
        <v>0</v>
      </c>
      <c r="G2001">
        <v>27</v>
      </c>
      <c r="H2001" s="1">
        <v>44287</v>
      </c>
      <c r="I2001" s="1">
        <v>44378</v>
      </c>
      <c r="J2001">
        <v>3</v>
      </c>
      <c r="K2001">
        <v>0</v>
      </c>
      <c r="L2001" s="1">
        <v>44287</v>
      </c>
      <c r="M2001">
        <v>0</v>
      </c>
      <c r="N2001" s="8" cm="1">
        <f t="array" ref="N2001">_xlfn.SWITCH(Table1[[#This Row],[Subscription Type]],"Basic",10,"Premium",10,"Business",25,"Enterprise",27)</f>
        <v>10</v>
      </c>
      <c r="O2001" s="9">
        <f>IF(Table1[[#This Row],[Number of Users]]-Table1[[#This Row],[Licenses Bought]]&lt;0, 0, Table1[[#This Row],[Number of Users]]-Table1[[#This Row],[Licenses Bought]])</f>
        <v>27</v>
      </c>
      <c r="P2001" s="8">
        <f>Table1[[#This Row],[Upsell $ Per Non-Paying User]] * Table1[[#This Row],[Non-Paying Users]]</f>
        <v>270</v>
      </c>
      <c r="Q2001">
        <f>IF(Table1[[#This Row],[Sales Month]]=MAX(Table1[Sales Month]),Table1[[#This Row],[Upsell $ Per Non-Paying User]]*Table1[[#This Row],[Non-Paying Users]],0)</f>
        <v>0</v>
      </c>
      <c r="R2001" t="str" cm="1">
        <f t="array" ref="R2001">_xlfn.IFS(Table1[[#This Row],[Current Upsell $]]=0," ",Table1[[#This Row],[Current Upsell $]]&gt;=400,"High",Table1[[#This Row],[Current Upsell $]]&gt;=100,"Medium",Table1[[#This Row],[Current Upsell $]]&lt;100,"Low")</f>
        <v xml:space="preserve"> </v>
      </c>
      <c r="S2001" t="str">
        <f>_xlfn.CONCAT(Table1[[#This Row],[Subscription Type]]," ",Table1[[#This Row],[Upsell Priorities ]], " ",TEXT(Table1[[#This Row],[Current Upsell $]],"$#,#"))</f>
        <v>Basic   $</v>
      </c>
      <c r="T2001">
        <f>COUNTIF(Table1[Sales Month],Table1[[#This Row],[Sales Month]])</f>
        <v>208</v>
      </c>
    </row>
    <row r="2002" spans="1:20" x14ac:dyDescent="0.2">
      <c r="A2002">
        <v>100252</v>
      </c>
      <c r="B2002" t="s">
        <v>0</v>
      </c>
      <c r="D2002" s="1"/>
      <c r="E2002" s="1"/>
      <c r="F2002">
        <v>6</v>
      </c>
      <c r="G2002">
        <v>24</v>
      </c>
      <c r="H2002" s="1">
        <v>44287</v>
      </c>
      <c r="I2002" s="1">
        <v>44378</v>
      </c>
      <c r="J2002">
        <v>3</v>
      </c>
      <c r="K2002">
        <v>0</v>
      </c>
      <c r="L2002" s="1">
        <v>44317</v>
      </c>
      <c r="M2002">
        <v>60</v>
      </c>
      <c r="N2002" s="8" cm="1">
        <f t="array" ref="N2002">_xlfn.SWITCH(Table1[[#This Row],[Subscription Type]],"Basic",10,"Premium",10,"Business",25,"Enterprise",27)</f>
        <v>10</v>
      </c>
      <c r="O2002" s="9">
        <f>IF(Table1[[#This Row],[Number of Users]]-Table1[[#This Row],[Licenses Bought]]&lt;0, 0, Table1[[#This Row],[Number of Users]]-Table1[[#This Row],[Licenses Bought]])</f>
        <v>18</v>
      </c>
      <c r="P2002" s="8">
        <f>Table1[[#This Row],[Upsell $ Per Non-Paying User]] * Table1[[#This Row],[Non-Paying Users]]</f>
        <v>180</v>
      </c>
      <c r="Q2002">
        <f>IF(Table1[[#This Row],[Sales Month]]=MAX(Table1[Sales Month]),Table1[[#This Row],[Upsell $ Per Non-Paying User]]*Table1[[#This Row],[Non-Paying Users]],0)</f>
        <v>0</v>
      </c>
      <c r="R2002" t="str" cm="1">
        <f t="array" ref="R2002">_xlfn.IFS(Table1[[#This Row],[Current Upsell $]]=0," ",Table1[[#This Row],[Current Upsell $]]&gt;=400,"High",Table1[[#This Row],[Current Upsell $]]&gt;=100,"Medium",Table1[[#This Row],[Current Upsell $]]&lt;100,"Low")</f>
        <v xml:space="preserve"> </v>
      </c>
      <c r="S2002" t="str">
        <f>_xlfn.CONCAT(Table1[[#This Row],[Subscription Type]]," ",Table1[[#This Row],[Upsell Priorities ]], " ",TEXT(Table1[[#This Row],[Current Upsell $]],"$#,#"))</f>
        <v>Premium   $</v>
      </c>
      <c r="T2002">
        <f>COUNTIF(Table1[Sales Month],Table1[[#This Row],[Sales Month]])</f>
        <v>249</v>
      </c>
    </row>
    <row r="2003" spans="1:20" x14ac:dyDescent="0.2">
      <c r="A2003">
        <v>100252</v>
      </c>
      <c r="B2003" t="s">
        <v>0</v>
      </c>
      <c r="D2003" s="1"/>
      <c r="E2003" s="1"/>
      <c r="F2003">
        <v>20</v>
      </c>
      <c r="G2003">
        <v>21</v>
      </c>
      <c r="H2003" s="1">
        <v>44287</v>
      </c>
      <c r="I2003" s="1">
        <v>44378</v>
      </c>
      <c r="J2003">
        <v>3</v>
      </c>
      <c r="K2003">
        <v>0</v>
      </c>
      <c r="L2003" s="1">
        <v>44348</v>
      </c>
      <c r="M2003">
        <v>200</v>
      </c>
      <c r="N2003" s="8" cm="1">
        <f t="array" ref="N2003">_xlfn.SWITCH(Table1[[#This Row],[Subscription Type]],"Basic",10,"Premium",10,"Business",25,"Enterprise",27)</f>
        <v>10</v>
      </c>
      <c r="O2003" s="9">
        <f>IF(Table1[[#This Row],[Number of Users]]-Table1[[#This Row],[Licenses Bought]]&lt;0, 0, Table1[[#This Row],[Number of Users]]-Table1[[#This Row],[Licenses Bought]])</f>
        <v>1</v>
      </c>
      <c r="P2003" s="8">
        <f>Table1[[#This Row],[Upsell $ Per Non-Paying User]] * Table1[[#This Row],[Non-Paying Users]]</f>
        <v>10</v>
      </c>
      <c r="Q2003">
        <f>IF(Table1[[#This Row],[Sales Month]]=MAX(Table1[Sales Month]),Table1[[#This Row],[Upsell $ Per Non-Paying User]]*Table1[[#This Row],[Non-Paying Users]],0)</f>
        <v>10</v>
      </c>
      <c r="R2003" t="str" cm="1">
        <f t="array" ref="R2003">_xlfn.IFS(Table1[[#This Row],[Current Upsell $]]=0," ",Table1[[#This Row],[Current Upsell $]]&gt;=400,"High",Table1[[#This Row],[Current Upsell $]]&gt;=100,"Medium",Table1[[#This Row],[Current Upsell $]]&lt;100,"Low")</f>
        <v>Low</v>
      </c>
      <c r="S2003" t="str">
        <f>_xlfn.CONCAT(Table1[[#This Row],[Subscription Type]]," ",Table1[[#This Row],[Upsell Priorities ]], " ",TEXT(Table1[[#This Row],[Current Upsell $]],"$#,#"))</f>
        <v>Premium Low $10</v>
      </c>
      <c r="T2003">
        <f>COUNTIF(Table1[Sales Month],Table1[[#This Row],[Sales Month]])</f>
        <v>307</v>
      </c>
    </row>
    <row r="2004" spans="1:20" x14ac:dyDescent="0.2">
      <c r="A2004">
        <v>100253</v>
      </c>
      <c r="B2004" t="s">
        <v>3</v>
      </c>
      <c r="F2004">
        <v>0</v>
      </c>
      <c r="G2004">
        <v>17</v>
      </c>
      <c r="H2004" s="1">
        <v>44287</v>
      </c>
      <c r="I2004" s="1">
        <v>44348</v>
      </c>
      <c r="J2004">
        <v>2</v>
      </c>
      <c r="K2004">
        <v>0</v>
      </c>
      <c r="L2004" s="1">
        <v>44287</v>
      </c>
      <c r="M2004">
        <v>0</v>
      </c>
      <c r="N2004" s="8" cm="1">
        <f t="array" ref="N2004">_xlfn.SWITCH(Table1[[#This Row],[Subscription Type]],"Basic",10,"Premium",10,"Business",25,"Enterprise",27)</f>
        <v>10</v>
      </c>
      <c r="O2004" s="9">
        <f>IF(Table1[[#This Row],[Number of Users]]-Table1[[#This Row],[Licenses Bought]]&lt;0, 0, Table1[[#This Row],[Number of Users]]-Table1[[#This Row],[Licenses Bought]])</f>
        <v>17</v>
      </c>
      <c r="P2004" s="8">
        <f>Table1[[#This Row],[Upsell $ Per Non-Paying User]] * Table1[[#This Row],[Non-Paying Users]]</f>
        <v>170</v>
      </c>
      <c r="Q2004">
        <f>IF(Table1[[#This Row],[Sales Month]]=MAX(Table1[Sales Month]),Table1[[#This Row],[Upsell $ Per Non-Paying User]]*Table1[[#This Row],[Non-Paying Users]],0)</f>
        <v>0</v>
      </c>
      <c r="R2004" t="str" cm="1">
        <f t="array" ref="R2004">_xlfn.IFS(Table1[[#This Row],[Current Upsell $]]=0," ",Table1[[#This Row],[Current Upsell $]]&gt;=400,"High",Table1[[#This Row],[Current Upsell $]]&gt;=100,"Medium",Table1[[#This Row],[Current Upsell $]]&lt;100,"Low")</f>
        <v xml:space="preserve"> </v>
      </c>
      <c r="S2004" t="str">
        <f>_xlfn.CONCAT(Table1[[#This Row],[Subscription Type]]," ",Table1[[#This Row],[Upsell Priorities ]], " ",TEXT(Table1[[#This Row],[Current Upsell $]],"$#,#"))</f>
        <v>Basic   $</v>
      </c>
      <c r="T2004">
        <f>COUNTIF(Table1[Sales Month],Table1[[#This Row],[Sales Month]])</f>
        <v>208</v>
      </c>
    </row>
    <row r="2005" spans="1:20" x14ac:dyDescent="0.2">
      <c r="A2005">
        <v>100253</v>
      </c>
      <c r="B2005" t="s">
        <v>3</v>
      </c>
      <c r="F2005">
        <v>0</v>
      </c>
      <c r="G2005">
        <v>17</v>
      </c>
      <c r="H2005" s="1">
        <v>44287</v>
      </c>
      <c r="I2005" s="1">
        <v>44348</v>
      </c>
      <c r="J2005">
        <v>2</v>
      </c>
      <c r="K2005">
        <v>0</v>
      </c>
      <c r="L2005" s="1">
        <v>44317</v>
      </c>
      <c r="M2005">
        <v>0</v>
      </c>
      <c r="N2005" s="8" cm="1">
        <f t="array" ref="N2005">_xlfn.SWITCH(Table1[[#This Row],[Subscription Type]],"Basic",10,"Premium",10,"Business",25,"Enterprise",27)</f>
        <v>10</v>
      </c>
      <c r="O2005" s="9">
        <f>IF(Table1[[#This Row],[Number of Users]]-Table1[[#This Row],[Licenses Bought]]&lt;0, 0, Table1[[#This Row],[Number of Users]]-Table1[[#This Row],[Licenses Bought]])</f>
        <v>17</v>
      </c>
      <c r="P2005" s="8">
        <f>Table1[[#This Row],[Upsell $ Per Non-Paying User]] * Table1[[#This Row],[Non-Paying Users]]</f>
        <v>170</v>
      </c>
      <c r="Q2005">
        <f>IF(Table1[[#This Row],[Sales Month]]=MAX(Table1[Sales Month]),Table1[[#This Row],[Upsell $ Per Non-Paying User]]*Table1[[#This Row],[Non-Paying Users]],0)</f>
        <v>0</v>
      </c>
      <c r="R2005" t="str" cm="1">
        <f t="array" ref="R2005">_xlfn.IFS(Table1[[#This Row],[Current Upsell $]]=0," ",Table1[[#This Row],[Current Upsell $]]&gt;=400,"High",Table1[[#This Row],[Current Upsell $]]&gt;=100,"Medium",Table1[[#This Row],[Current Upsell $]]&lt;100,"Low")</f>
        <v xml:space="preserve"> </v>
      </c>
      <c r="S2005" t="str">
        <f>_xlfn.CONCAT(Table1[[#This Row],[Subscription Type]]," ",Table1[[#This Row],[Upsell Priorities ]], " ",TEXT(Table1[[#This Row],[Current Upsell $]],"$#,#"))</f>
        <v>Basic   $</v>
      </c>
      <c r="T2005">
        <f>COUNTIF(Table1[Sales Month],Table1[[#This Row],[Sales Month]])</f>
        <v>249</v>
      </c>
    </row>
    <row r="2006" spans="1:20" x14ac:dyDescent="0.2">
      <c r="A2006">
        <v>100253</v>
      </c>
      <c r="B2006" t="s">
        <v>3</v>
      </c>
      <c r="F2006">
        <v>0</v>
      </c>
      <c r="G2006">
        <v>18</v>
      </c>
      <c r="H2006" s="1">
        <v>44287</v>
      </c>
      <c r="I2006" s="1">
        <v>44348</v>
      </c>
      <c r="J2006">
        <v>2</v>
      </c>
      <c r="K2006">
        <v>0</v>
      </c>
      <c r="L2006" s="1">
        <v>44348</v>
      </c>
      <c r="M2006">
        <v>0</v>
      </c>
      <c r="N2006" s="8" cm="1">
        <f t="array" ref="N2006">_xlfn.SWITCH(Table1[[#This Row],[Subscription Type]],"Basic",10,"Premium",10,"Business",25,"Enterprise",27)</f>
        <v>10</v>
      </c>
      <c r="O2006" s="9">
        <f>IF(Table1[[#This Row],[Number of Users]]-Table1[[#This Row],[Licenses Bought]]&lt;0, 0, Table1[[#This Row],[Number of Users]]-Table1[[#This Row],[Licenses Bought]])</f>
        <v>18</v>
      </c>
      <c r="P2006" s="8">
        <f>Table1[[#This Row],[Upsell $ Per Non-Paying User]] * Table1[[#This Row],[Non-Paying Users]]</f>
        <v>180</v>
      </c>
      <c r="Q2006">
        <f>IF(Table1[[#This Row],[Sales Month]]=MAX(Table1[Sales Month]),Table1[[#This Row],[Upsell $ Per Non-Paying User]]*Table1[[#This Row],[Non-Paying Users]],0)</f>
        <v>180</v>
      </c>
      <c r="R2006" t="str" cm="1">
        <f t="array" ref="R2006">_xlfn.IFS(Table1[[#This Row],[Current Upsell $]]=0," ",Table1[[#This Row],[Current Upsell $]]&gt;=400,"High",Table1[[#This Row],[Current Upsell $]]&gt;=100,"Medium",Table1[[#This Row],[Current Upsell $]]&lt;100,"Low")</f>
        <v>Medium</v>
      </c>
      <c r="S2006" t="str">
        <f>_xlfn.CONCAT(Table1[[#This Row],[Subscription Type]]," ",Table1[[#This Row],[Upsell Priorities ]], " ",TEXT(Table1[[#This Row],[Current Upsell $]],"$#,#"))</f>
        <v>Basic Medium $180</v>
      </c>
      <c r="T2006">
        <f>COUNTIF(Table1[Sales Month],Table1[[#This Row],[Sales Month]])</f>
        <v>307</v>
      </c>
    </row>
    <row r="2007" spans="1:20" x14ac:dyDescent="0.2">
      <c r="A2007">
        <v>100254</v>
      </c>
      <c r="B2007" t="s">
        <v>3</v>
      </c>
      <c r="D2007" s="1"/>
      <c r="E2007" s="1"/>
      <c r="F2007">
        <v>0</v>
      </c>
      <c r="G2007">
        <v>18</v>
      </c>
      <c r="H2007" s="1">
        <v>44287</v>
      </c>
      <c r="I2007" s="1">
        <v>44378</v>
      </c>
      <c r="J2007">
        <v>3</v>
      </c>
      <c r="K2007">
        <v>0</v>
      </c>
      <c r="L2007" s="1">
        <v>44287</v>
      </c>
      <c r="M2007">
        <v>0</v>
      </c>
      <c r="N2007" s="8" cm="1">
        <f t="array" ref="N2007">_xlfn.SWITCH(Table1[[#This Row],[Subscription Type]],"Basic",10,"Premium",10,"Business",25,"Enterprise",27)</f>
        <v>10</v>
      </c>
      <c r="O2007" s="9">
        <f>IF(Table1[[#This Row],[Number of Users]]-Table1[[#This Row],[Licenses Bought]]&lt;0, 0, Table1[[#This Row],[Number of Users]]-Table1[[#This Row],[Licenses Bought]])</f>
        <v>18</v>
      </c>
      <c r="P2007" s="8">
        <f>Table1[[#This Row],[Upsell $ Per Non-Paying User]] * Table1[[#This Row],[Non-Paying Users]]</f>
        <v>180</v>
      </c>
      <c r="Q2007">
        <f>IF(Table1[[#This Row],[Sales Month]]=MAX(Table1[Sales Month]),Table1[[#This Row],[Upsell $ Per Non-Paying User]]*Table1[[#This Row],[Non-Paying Users]],0)</f>
        <v>0</v>
      </c>
      <c r="R2007" t="str" cm="1">
        <f t="array" ref="R2007">_xlfn.IFS(Table1[[#This Row],[Current Upsell $]]=0," ",Table1[[#This Row],[Current Upsell $]]&gt;=400,"High",Table1[[#This Row],[Current Upsell $]]&gt;=100,"Medium",Table1[[#This Row],[Current Upsell $]]&lt;100,"Low")</f>
        <v xml:space="preserve"> </v>
      </c>
      <c r="S2007" t="str">
        <f>_xlfn.CONCAT(Table1[[#This Row],[Subscription Type]]," ",Table1[[#This Row],[Upsell Priorities ]], " ",TEXT(Table1[[#This Row],[Current Upsell $]],"$#,#"))</f>
        <v>Basic   $</v>
      </c>
      <c r="T2007">
        <f>COUNTIF(Table1[Sales Month],Table1[[#This Row],[Sales Month]])</f>
        <v>208</v>
      </c>
    </row>
    <row r="2008" spans="1:20" x14ac:dyDescent="0.2">
      <c r="A2008">
        <v>100254</v>
      </c>
      <c r="B2008" t="s">
        <v>0</v>
      </c>
      <c r="D2008" s="1"/>
      <c r="E2008" s="1"/>
      <c r="F2008">
        <v>7</v>
      </c>
      <c r="G2008">
        <v>16</v>
      </c>
      <c r="H2008" s="1">
        <v>44287</v>
      </c>
      <c r="I2008" s="1">
        <v>44378</v>
      </c>
      <c r="J2008">
        <v>3</v>
      </c>
      <c r="K2008">
        <v>0</v>
      </c>
      <c r="L2008" s="1">
        <v>44317</v>
      </c>
      <c r="M2008">
        <v>70</v>
      </c>
      <c r="N2008" s="8" cm="1">
        <f t="array" ref="N2008">_xlfn.SWITCH(Table1[[#This Row],[Subscription Type]],"Basic",10,"Premium",10,"Business",25,"Enterprise",27)</f>
        <v>10</v>
      </c>
      <c r="O2008" s="9">
        <f>IF(Table1[[#This Row],[Number of Users]]-Table1[[#This Row],[Licenses Bought]]&lt;0, 0, Table1[[#This Row],[Number of Users]]-Table1[[#This Row],[Licenses Bought]])</f>
        <v>9</v>
      </c>
      <c r="P2008" s="8">
        <f>Table1[[#This Row],[Upsell $ Per Non-Paying User]] * Table1[[#This Row],[Non-Paying Users]]</f>
        <v>90</v>
      </c>
      <c r="Q2008">
        <f>IF(Table1[[#This Row],[Sales Month]]=MAX(Table1[Sales Month]),Table1[[#This Row],[Upsell $ Per Non-Paying User]]*Table1[[#This Row],[Non-Paying Users]],0)</f>
        <v>0</v>
      </c>
      <c r="R2008" t="str" cm="1">
        <f t="array" ref="R2008">_xlfn.IFS(Table1[[#This Row],[Current Upsell $]]=0," ",Table1[[#This Row],[Current Upsell $]]&gt;=400,"High",Table1[[#This Row],[Current Upsell $]]&gt;=100,"Medium",Table1[[#This Row],[Current Upsell $]]&lt;100,"Low")</f>
        <v xml:space="preserve"> </v>
      </c>
      <c r="S2008" t="str">
        <f>_xlfn.CONCAT(Table1[[#This Row],[Subscription Type]]," ",Table1[[#This Row],[Upsell Priorities ]], " ",TEXT(Table1[[#This Row],[Current Upsell $]],"$#,#"))</f>
        <v>Premium   $</v>
      </c>
      <c r="T2008">
        <f>COUNTIF(Table1[Sales Month],Table1[[#This Row],[Sales Month]])</f>
        <v>249</v>
      </c>
    </row>
    <row r="2009" spans="1:20" x14ac:dyDescent="0.2">
      <c r="A2009">
        <v>100254</v>
      </c>
      <c r="B2009" t="s">
        <v>0</v>
      </c>
      <c r="D2009" s="1"/>
      <c r="E2009" s="1"/>
      <c r="F2009">
        <v>10</v>
      </c>
      <c r="G2009">
        <v>15</v>
      </c>
      <c r="H2009" s="1">
        <v>44287</v>
      </c>
      <c r="I2009" s="1">
        <v>44378</v>
      </c>
      <c r="J2009">
        <v>3</v>
      </c>
      <c r="K2009">
        <v>0</v>
      </c>
      <c r="L2009" s="1">
        <v>44348</v>
      </c>
      <c r="M2009">
        <v>100</v>
      </c>
      <c r="N2009" s="8" cm="1">
        <f t="array" ref="N2009">_xlfn.SWITCH(Table1[[#This Row],[Subscription Type]],"Basic",10,"Premium",10,"Business",25,"Enterprise",27)</f>
        <v>10</v>
      </c>
      <c r="O2009" s="9">
        <f>IF(Table1[[#This Row],[Number of Users]]-Table1[[#This Row],[Licenses Bought]]&lt;0, 0, Table1[[#This Row],[Number of Users]]-Table1[[#This Row],[Licenses Bought]])</f>
        <v>5</v>
      </c>
      <c r="P2009" s="8">
        <f>Table1[[#This Row],[Upsell $ Per Non-Paying User]] * Table1[[#This Row],[Non-Paying Users]]</f>
        <v>50</v>
      </c>
      <c r="Q2009">
        <f>IF(Table1[[#This Row],[Sales Month]]=MAX(Table1[Sales Month]),Table1[[#This Row],[Upsell $ Per Non-Paying User]]*Table1[[#This Row],[Non-Paying Users]],0)</f>
        <v>50</v>
      </c>
      <c r="R2009" t="str" cm="1">
        <f t="array" ref="R2009">_xlfn.IFS(Table1[[#This Row],[Current Upsell $]]=0," ",Table1[[#This Row],[Current Upsell $]]&gt;=400,"High",Table1[[#This Row],[Current Upsell $]]&gt;=100,"Medium",Table1[[#This Row],[Current Upsell $]]&lt;100,"Low")</f>
        <v>Low</v>
      </c>
      <c r="S2009" t="str">
        <f>_xlfn.CONCAT(Table1[[#This Row],[Subscription Type]]," ",Table1[[#This Row],[Upsell Priorities ]], " ",TEXT(Table1[[#This Row],[Current Upsell $]],"$#,#"))</f>
        <v>Premium Low $50</v>
      </c>
      <c r="T2009">
        <f>COUNTIF(Table1[Sales Month],Table1[[#This Row],[Sales Month]])</f>
        <v>307</v>
      </c>
    </row>
    <row r="2010" spans="1:20" x14ac:dyDescent="0.2">
      <c r="A2010">
        <v>100255</v>
      </c>
      <c r="B2010" t="s">
        <v>3</v>
      </c>
      <c r="F2010">
        <v>0</v>
      </c>
      <c r="G2010">
        <v>15</v>
      </c>
      <c r="H2010" s="1">
        <v>44287</v>
      </c>
      <c r="I2010" s="1">
        <v>44317</v>
      </c>
      <c r="J2010">
        <v>1</v>
      </c>
      <c r="K2010">
        <v>1</v>
      </c>
      <c r="L2010" s="1">
        <v>44287</v>
      </c>
      <c r="M2010">
        <v>0</v>
      </c>
      <c r="N2010" s="8" cm="1">
        <f t="array" ref="N2010">_xlfn.SWITCH(Table1[[#This Row],[Subscription Type]],"Basic",10,"Premium",10,"Business",25,"Enterprise",27)</f>
        <v>10</v>
      </c>
      <c r="O2010" s="9">
        <f>IF(Table1[[#This Row],[Number of Users]]-Table1[[#This Row],[Licenses Bought]]&lt;0, 0, Table1[[#This Row],[Number of Users]]-Table1[[#This Row],[Licenses Bought]])</f>
        <v>15</v>
      </c>
      <c r="P2010" s="8">
        <f>Table1[[#This Row],[Upsell $ Per Non-Paying User]] * Table1[[#This Row],[Non-Paying Users]]</f>
        <v>150</v>
      </c>
      <c r="Q2010">
        <f>IF(Table1[[#This Row],[Sales Month]]=MAX(Table1[Sales Month]),Table1[[#This Row],[Upsell $ Per Non-Paying User]]*Table1[[#This Row],[Non-Paying Users]],0)</f>
        <v>0</v>
      </c>
      <c r="R2010" t="str" cm="1">
        <f t="array" ref="R2010">_xlfn.IFS(Table1[[#This Row],[Current Upsell $]]=0," ",Table1[[#This Row],[Current Upsell $]]&gt;=400,"High",Table1[[#This Row],[Current Upsell $]]&gt;=100,"Medium",Table1[[#This Row],[Current Upsell $]]&lt;100,"Low")</f>
        <v xml:space="preserve"> </v>
      </c>
      <c r="S2010" t="str">
        <f>_xlfn.CONCAT(Table1[[#This Row],[Subscription Type]]," ",Table1[[#This Row],[Upsell Priorities ]], " ",TEXT(Table1[[#This Row],[Current Upsell $]],"$#,#"))</f>
        <v>Basic   $</v>
      </c>
      <c r="T2010">
        <f>COUNTIF(Table1[Sales Month],Table1[[#This Row],[Sales Month]])</f>
        <v>208</v>
      </c>
    </row>
    <row r="2011" spans="1:20" x14ac:dyDescent="0.2">
      <c r="A2011">
        <v>100255</v>
      </c>
      <c r="B2011" t="s">
        <v>1</v>
      </c>
      <c r="F2011">
        <v>3</v>
      </c>
      <c r="G2011">
        <v>14</v>
      </c>
      <c r="H2011" s="1">
        <v>44287</v>
      </c>
      <c r="I2011" s="1">
        <v>44317</v>
      </c>
      <c r="J2011">
        <v>1</v>
      </c>
      <c r="K2011">
        <v>1</v>
      </c>
      <c r="L2011" s="1">
        <v>44317</v>
      </c>
      <c r="M2011">
        <v>75</v>
      </c>
      <c r="N2011" s="8" cm="1">
        <f t="array" ref="N2011">_xlfn.SWITCH(Table1[[#This Row],[Subscription Type]],"Basic",10,"Premium",10,"Business",25,"Enterprise",27)</f>
        <v>25</v>
      </c>
      <c r="O2011" s="9">
        <f>IF(Table1[[#This Row],[Number of Users]]-Table1[[#This Row],[Licenses Bought]]&lt;0, 0, Table1[[#This Row],[Number of Users]]-Table1[[#This Row],[Licenses Bought]])</f>
        <v>11</v>
      </c>
      <c r="P2011" s="8">
        <f>Table1[[#This Row],[Upsell $ Per Non-Paying User]] * Table1[[#This Row],[Non-Paying Users]]</f>
        <v>275</v>
      </c>
      <c r="Q2011">
        <f>IF(Table1[[#This Row],[Sales Month]]=MAX(Table1[Sales Month]),Table1[[#This Row],[Upsell $ Per Non-Paying User]]*Table1[[#This Row],[Non-Paying Users]],0)</f>
        <v>0</v>
      </c>
      <c r="R2011" t="str" cm="1">
        <f t="array" ref="R2011">_xlfn.IFS(Table1[[#This Row],[Current Upsell $]]=0," ",Table1[[#This Row],[Current Upsell $]]&gt;=400,"High",Table1[[#This Row],[Current Upsell $]]&gt;=100,"Medium",Table1[[#This Row],[Current Upsell $]]&lt;100,"Low")</f>
        <v xml:space="preserve"> </v>
      </c>
      <c r="S2011" t="str">
        <f>_xlfn.CONCAT(Table1[[#This Row],[Subscription Type]]," ",Table1[[#This Row],[Upsell Priorities ]], " ",TEXT(Table1[[#This Row],[Current Upsell $]],"$#,#"))</f>
        <v>Business   $</v>
      </c>
      <c r="T2011">
        <f>COUNTIF(Table1[Sales Month],Table1[[#This Row],[Sales Month]])</f>
        <v>249</v>
      </c>
    </row>
    <row r="2012" spans="1:20" x14ac:dyDescent="0.2">
      <c r="A2012">
        <v>100256</v>
      </c>
      <c r="B2012" t="s">
        <v>3</v>
      </c>
      <c r="F2012">
        <v>0</v>
      </c>
      <c r="G2012">
        <v>12</v>
      </c>
      <c r="H2012" s="1">
        <v>44287</v>
      </c>
      <c r="I2012" s="1">
        <v>44317</v>
      </c>
      <c r="J2012">
        <v>1</v>
      </c>
      <c r="K2012">
        <v>1</v>
      </c>
      <c r="L2012" s="1">
        <v>44287</v>
      </c>
      <c r="M2012">
        <v>0</v>
      </c>
      <c r="N2012" s="8" cm="1">
        <f t="array" ref="N2012">_xlfn.SWITCH(Table1[[#This Row],[Subscription Type]],"Basic",10,"Premium",10,"Business",25,"Enterprise",27)</f>
        <v>10</v>
      </c>
      <c r="O2012" s="9">
        <f>IF(Table1[[#This Row],[Number of Users]]-Table1[[#This Row],[Licenses Bought]]&lt;0, 0, Table1[[#This Row],[Number of Users]]-Table1[[#This Row],[Licenses Bought]])</f>
        <v>12</v>
      </c>
      <c r="P2012" s="8">
        <f>Table1[[#This Row],[Upsell $ Per Non-Paying User]] * Table1[[#This Row],[Non-Paying Users]]</f>
        <v>120</v>
      </c>
      <c r="Q2012">
        <f>IF(Table1[[#This Row],[Sales Month]]=MAX(Table1[Sales Month]),Table1[[#This Row],[Upsell $ Per Non-Paying User]]*Table1[[#This Row],[Non-Paying Users]],0)</f>
        <v>0</v>
      </c>
      <c r="R2012" t="str" cm="1">
        <f t="array" ref="R2012">_xlfn.IFS(Table1[[#This Row],[Current Upsell $]]=0," ",Table1[[#This Row],[Current Upsell $]]&gt;=400,"High",Table1[[#This Row],[Current Upsell $]]&gt;=100,"Medium",Table1[[#This Row],[Current Upsell $]]&lt;100,"Low")</f>
        <v xml:space="preserve"> </v>
      </c>
      <c r="S2012" t="str">
        <f>_xlfn.CONCAT(Table1[[#This Row],[Subscription Type]]," ",Table1[[#This Row],[Upsell Priorities ]], " ",TEXT(Table1[[#This Row],[Current Upsell $]],"$#,#"))</f>
        <v>Basic   $</v>
      </c>
      <c r="T2012">
        <f>COUNTIF(Table1[Sales Month],Table1[[#This Row],[Sales Month]])</f>
        <v>208</v>
      </c>
    </row>
    <row r="2013" spans="1:20" x14ac:dyDescent="0.2">
      <c r="A2013">
        <v>100256</v>
      </c>
      <c r="B2013" t="s">
        <v>3</v>
      </c>
      <c r="F2013">
        <v>0</v>
      </c>
      <c r="G2013">
        <v>13</v>
      </c>
      <c r="H2013" s="1">
        <v>44287</v>
      </c>
      <c r="I2013" s="1">
        <v>44317</v>
      </c>
      <c r="J2013">
        <v>1</v>
      </c>
      <c r="K2013">
        <v>1</v>
      </c>
      <c r="L2013" s="1">
        <v>44317</v>
      </c>
      <c r="M2013">
        <v>0</v>
      </c>
      <c r="N2013" s="8" cm="1">
        <f t="array" ref="N2013">_xlfn.SWITCH(Table1[[#This Row],[Subscription Type]],"Basic",10,"Premium",10,"Business",25,"Enterprise",27)</f>
        <v>10</v>
      </c>
      <c r="O2013" s="9">
        <f>IF(Table1[[#This Row],[Number of Users]]-Table1[[#This Row],[Licenses Bought]]&lt;0, 0, Table1[[#This Row],[Number of Users]]-Table1[[#This Row],[Licenses Bought]])</f>
        <v>13</v>
      </c>
      <c r="P2013" s="8">
        <f>Table1[[#This Row],[Upsell $ Per Non-Paying User]] * Table1[[#This Row],[Non-Paying Users]]</f>
        <v>130</v>
      </c>
      <c r="Q2013">
        <f>IF(Table1[[#This Row],[Sales Month]]=MAX(Table1[Sales Month]),Table1[[#This Row],[Upsell $ Per Non-Paying User]]*Table1[[#This Row],[Non-Paying Users]],0)</f>
        <v>0</v>
      </c>
      <c r="R2013" t="str" cm="1">
        <f t="array" ref="R2013">_xlfn.IFS(Table1[[#This Row],[Current Upsell $]]=0," ",Table1[[#This Row],[Current Upsell $]]&gt;=400,"High",Table1[[#This Row],[Current Upsell $]]&gt;=100,"Medium",Table1[[#This Row],[Current Upsell $]]&lt;100,"Low")</f>
        <v xml:space="preserve"> </v>
      </c>
      <c r="S2013" t="str">
        <f>_xlfn.CONCAT(Table1[[#This Row],[Subscription Type]]," ",Table1[[#This Row],[Upsell Priorities ]], " ",TEXT(Table1[[#This Row],[Current Upsell $]],"$#,#"))</f>
        <v>Basic   $</v>
      </c>
      <c r="T2013">
        <f>COUNTIF(Table1[Sales Month],Table1[[#This Row],[Sales Month]])</f>
        <v>249</v>
      </c>
    </row>
    <row r="2014" spans="1:20" x14ac:dyDescent="0.2">
      <c r="A2014">
        <v>100257</v>
      </c>
      <c r="B2014" t="s">
        <v>3</v>
      </c>
      <c r="D2014" s="1"/>
      <c r="E2014" s="1"/>
      <c r="F2014">
        <v>0</v>
      </c>
      <c r="G2014">
        <v>12</v>
      </c>
      <c r="H2014" s="1">
        <v>44287</v>
      </c>
      <c r="I2014" s="1">
        <v>44378</v>
      </c>
      <c r="J2014">
        <v>3</v>
      </c>
      <c r="K2014">
        <v>0</v>
      </c>
      <c r="L2014" s="1">
        <v>44287</v>
      </c>
      <c r="M2014">
        <v>0</v>
      </c>
      <c r="N2014" s="8" cm="1">
        <f t="array" ref="N2014">_xlfn.SWITCH(Table1[[#This Row],[Subscription Type]],"Basic",10,"Premium",10,"Business",25,"Enterprise",27)</f>
        <v>10</v>
      </c>
      <c r="O2014" s="9">
        <f>IF(Table1[[#This Row],[Number of Users]]-Table1[[#This Row],[Licenses Bought]]&lt;0, 0, Table1[[#This Row],[Number of Users]]-Table1[[#This Row],[Licenses Bought]])</f>
        <v>12</v>
      </c>
      <c r="P2014" s="8">
        <f>Table1[[#This Row],[Upsell $ Per Non-Paying User]] * Table1[[#This Row],[Non-Paying Users]]</f>
        <v>120</v>
      </c>
      <c r="Q2014">
        <f>IF(Table1[[#This Row],[Sales Month]]=MAX(Table1[Sales Month]),Table1[[#This Row],[Upsell $ Per Non-Paying User]]*Table1[[#This Row],[Non-Paying Users]],0)</f>
        <v>0</v>
      </c>
      <c r="R2014" t="str" cm="1">
        <f t="array" ref="R2014">_xlfn.IFS(Table1[[#This Row],[Current Upsell $]]=0," ",Table1[[#This Row],[Current Upsell $]]&gt;=400,"High",Table1[[#This Row],[Current Upsell $]]&gt;=100,"Medium",Table1[[#This Row],[Current Upsell $]]&lt;100,"Low")</f>
        <v xml:space="preserve"> </v>
      </c>
      <c r="S2014" t="str">
        <f>_xlfn.CONCAT(Table1[[#This Row],[Subscription Type]]," ",Table1[[#This Row],[Upsell Priorities ]], " ",TEXT(Table1[[#This Row],[Current Upsell $]],"$#,#"))</f>
        <v>Basic   $</v>
      </c>
      <c r="T2014">
        <f>COUNTIF(Table1[Sales Month],Table1[[#This Row],[Sales Month]])</f>
        <v>208</v>
      </c>
    </row>
    <row r="2015" spans="1:20" x14ac:dyDescent="0.2">
      <c r="A2015">
        <v>100257</v>
      </c>
      <c r="B2015" t="s">
        <v>0</v>
      </c>
      <c r="D2015" s="1"/>
      <c r="E2015" s="1"/>
      <c r="F2015">
        <v>7</v>
      </c>
      <c r="G2015">
        <v>12</v>
      </c>
      <c r="H2015" s="1">
        <v>44287</v>
      </c>
      <c r="I2015" s="1">
        <v>44378</v>
      </c>
      <c r="J2015">
        <v>3</v>
      </c>
      <c r="K2015">
        <v>0</v>
      </c>
      <c r="L2015" s="1">
        <v>44317</v>
      </c>
      <c r="M2015">
        <v>70</v>
      </c>
      <c r="N2015" s="8" cm="1">
        <f t="array" ref="N2015">_xlfn.SWITCH(Table1[[#This Row],[Subscription Type]],"Basic",10,"Premium",10,"Business",25,"Enterprise",27)</f>
        <v>10</v>
      </c>
      <c r="O2015" s="9">
        <f>IF(Table1[[#This Row],[Number of Users]]-Table1[[#This Row],[Licenses Bought]]&lt;0, 0, Table1[[#This Row],[Number of Users]]-Table1[[#This Row],[Licenses Bought]])</f>
        <v>5</v>
      </c>
      <c r="P2015" s="8">
        <f>Table1[[#This Row],[Upsell $ Per Non-Paying User]] * Table1[[#This Row],[Non-Paying Users]]</f>
        <v>50</v>
      </c>
      <c r="Q2015">
        <f>IF(Table1[[#This Row],[Sales Month]]=MAX(Table1[Sales Month]),Table1[[#This Row],[Upsell $ Per Non-Paying User]]*Table1[[#This Row],[Non-Paying Users]],0)</f>
        <v>0</v>
      </c>
      <c r="R2015" t="str" cm="1">
        <f t="array" ref="R2015">_xlfn.IFS(Table1[[#This Row],[Current Upsell $]]=0," ",Table1[[#This Row],[Current Upsell $]]&gt;=400,"High",Table1[[#This Row],[Current Upsell $]]&gt;=100,"Medium",Table1[[#This Row],[Current Upsell $]]&lt;100,"Low")</f>
        <v xml:space="preserve"> </v>
      </c>
      <c r="S2015" t="str">
        <f>_xlfn.CONCAT(Table1[[#This Row],[Subscription Type]]," ",Table1[[#This Row],[Upsell Priorities ]], " ",TEXT(Table1[[#This Row],[Current Upsell $]],"$#,#"))</f>
        <v>Premium   $</v>
      </c>
      <c r="T2015">
        <f>COUNTIF(Table1[Sales Month],Table1[[#This Row],[Sales Month]])</f>
        <v>249</v>
      </c>
    </row>
    <row r="2016" spans="1:20" x14ac:dyDescent="0.2">
      <c r="A2016">
        <v>100257</v>
      </c>
      <c r="B2016" t="s">
        <v>0</v>
      </c>
      <c r="D2016" s="1"/>
      <c r="E2016" s="1"/>
      <c r="F2016">
        <v>10</v>
      </c>
      <c r="G2016">
        <v>12</v>
      </c>
      <c r="H2016" s="1">
        <v>44287</v>
      </c>
      <c r="I2016" s="1">
        <v>44378</v>
      </c>
      <c r="J2016">
        <v>3</v>
      </c>
      <c r="K2016">
        <v>0</v>
      </c>
      <c r="L2016" s="1">
        <v>44348</v>
      </c>
      <c r="M2016">
        <v>100</v>
      </c>
      <c r="N2016" s="8" cm="1">
        <f t="array" ref="N2016">_xlfn.SWITCH(Table1[[#This Row],[Subscription Type]],"Basic",10,"Premium",10,"Business",25,"Enterprise",27)</f>
        <v>10</v>
      </c>
      <c r="O2016" s="9">
        <f>IF(Table1[[#This Row],[Number of Users]]-Table1[[#This Row],[Licenses Bought]]&lt;0, 0, Table1[[#This Row],[Number of Users]]-Table1[[#This Row],[Licenses Bought]])</f>
        <v>2</v>
      </c>
      <c r="P2016" s="8">
        <f>Table1[[#This Row],[Upsell $ Per Non-Paying User]] * Table1[[#This Row],[Non-Paying Users]]</f>
        <v>20</v>
      </c>
      <c r="Q2016">
        <f>IF(Table1[[#This Row],[Sales Month]]=MAX(Table1[Sales Month]),Table1[[#This Row],[Upsell $ Per Non-Paying User]]*Table1[[#This Row],[Non-Paying Users]],0)</f>
        <v>20</v>
      </c>
      <c r="R2016" t="str" cm="1">
        <f t="array" ref="R2016">_xlfn.IFS(Table1[[#This Row],[Current Upsell $]]=0," ",Table1[[#This Row],[Current Upsell $]]&gt;=400,"High",Table1[[#This Row],[Current Upsell $]]&gt;=100,"Medium",Table1[[#This Row],[Current Upsell $]]&lt;100,"Low")</f>
        <v>Low</v>
      </c>
      <c r="S2016" t="str">
        <f>_xlfn.CONCAT(Table1[[#This Row],[Subscription Type]]," ",Table1[[#This Row],[Upsell Priorities ]], " ",TEXT(Table1[[#This Row],[Current Upsell $]],"$#,#"))</f>
        <v>Premium Low $20</v>
      </c>
      <c r="T2016">
        <f>COUNTIF(Table1[Sales Month],Table1[[#This Row],[Sales Month]])</f>
        <v>307</v>
      </c>
    </row>
    <row r="2017" spans="1:20" x14ac:dyDescent="0.2">
      <c r="A2017">
        <v>100258</v>
      </c>
      <c r="B2017" t="s">
        <v>3</v>
      </c>
      <c r="D2017" s="1"/>
      <c r="E2017" s="1"/>
      <c r="F2017">
        <v>0</v>
      </c>
      <c r="G2017">
        <v>11</v>
      </c>
      <c r="H2017" s="1">
        <v>44287</v>
      </c>
      <c r="I2017" s="1">
        <v>44378</v>
      </c>
      <c r="J2017">
        <v>3</v>
      </c>
      <c r="K2017">
        <v>0</v>
      </c>
      <c r="L2017" s="1">
        <v>44287</v>
      </c>
      <c r="M2017">
        <v>0</v>
      </c>
      <c r="N2017" s="8" cm="1">
        <f t="array" ref="N2017">_xlfn.SWITCH(Table1[[#This Row],[Subscription Type]],"Basic",10,"Premium",10,"Business",25,"Enterprise",27)</f>
        <v>10</v>
      </c>
      <c r="O2017" s="9">
        <f>IF(Table1[[#This Row],[Number of Users]]-Table1[[#This Row],[Licenses Bought]]&lt;0, 0, Table1[[#This Row],[Number of Users]]-Table1[[#This Row],[Licenses Bought]])</f>
        <v>11</v>
      </c>
      <c r="P2017" s="8">
        <f>Table1[[#This Row],[Upsell $ Per Non-Paying User]] * Table1[[#This Row],[Non-Paying Users]]</f>
        <v>110</v>
      </c>
      <c r="Q2017">
        <f>IF(Table1[[#This Row],[Sales Month]]=MAX(Table1[Sales Month]),Table1[[#This Row],[Upsell $ Per Non-Paying User]]*Table1[[#This Row],[Non-Paying Users]],0)</f>
        <v>0</v>
      </c>
      <c r="R2017" t="str" cm="1">
        <f t="array" ref="R2017">_xlfn.IFS(Table1[[#This Row],[Current Upsell $]]=0," ",Table1[[#This Row],[Current Upsell $]]&gt;=400,"High",Table1[[#This Row],[Current Upsell $]]&gt;=100,"Medium",Table1[[#This Row],[Current Upsell $]]&lt;100,"Low")</f>
        <v xml:space="preserve"> </v>
      </c>
      <c r="S2017" t="str">
        <f>_xlfn.CONCAT(Table1[[#This Row],[Subscription Type]]," ",Table1[[#This Row],[Upsell Priorities ]], " ",TEXT(Table1[[#This Row],[Current Upsell $]],"$#,#"))</f>
        <v>Basic   $</v>
      </c>
      <c r="T2017">
        <f>COUNTIF(Table1[Sales Month],Table1[[#This Row],[Sales Month]])</f>
        <v>208</v>
      </c>
    </row>
    <row r="2018" spans="1:20" x14ac:dyDescent="0.2">
      <c r="A2018">
        <v>100258</v>
      </c>
      <c r="B2018" t="s">
        <v>1</v>
      </c>
      <c r="D2018" s="1"/>
      <c r="E2018" s="1"/>
      <c r="F2018">
        <v>3</v>
      </c>
      <c r="G2018">
        <v>14</v>
      </c>
      <c r="H2018" s="1">
        <v>44287</v>
      </c>
      <c r="I2018" s="1">
        <v>44378</v>
      </c>
      <c r="J2018">
        <v>3</v>
      </c>
      <c r="K2018">
        <v>0</v>
      </c>
      <c r="L2018" s="1">
        <v>44317</v>
      </c>
      <c r="M2018">
        <v>75</v>
      </c>
      <c r="N2018" s="8" cm="1">
        <f t="array" ref="N2018">_xlfn.SWITCH(Table1[[#This Row],[Subscription Type]],"Basic",10,"Premium",10,"Business",25,"Enterprise",27)</f>
        <v>25</v>
      </c>
      <c r="O2018" s="9">
        <f>IF(Table1[[#This Row],[Number of Users]]-Table1[[#This Row],[Licenses Bought]]&lt;0, 0, Table1[[#This Row],[Number of Users]]-Table1[[#This Row],[Licenses Bought]])</f>
        <v>11</v>
      </c>
      <c r="P2018" s="8">
        <f>Table1[[#This Row],[Upsell $ Per Non-Paying User]] * Table1[[#This Row],[Non-Paying Users]]</f>
        <v>275</v>
      </c>
      <c r="Q2018">
        <f>IF(Table1[[#This Row],[Sales Month]]=MAX(Table1[Sales Month]),Table1[[#This Row],[Upsell $ Per Non-Paying User]]*Table1[[#This Row],[Non-Paying Users]],0)</f>
        <v>0</v>
      </c>
      <c r="R2018" t="str" cm="1">
        <f t="array" ref="R2018">_xlfn.IFS(Table1[[#This Row],[Current Upsell $]]=0," ",Table1[[#This Row],[Current Upsell $]]&gt;=400,"High",Table1[[#This Row],[Current Upsell $]]&gt;=100,"Medium",Table1[[#This Row],[Current Upsell $]]&lt;100,"Low")</f>
        <v xml:space="preserve"> </v>
      </c>
      <c r="S2018" t="str">
        <f>_xlfn.CONCAT(Table1[[#This Row],[Subscription Type]]," ",Table1[[#This Row],[Upsell Priorities ]], " ",TEXT(Table1[[#This Row],[Current Upsell $]],"$#,#"))</f>
        <v>Business   $</v>
      </c>
      <c r="T2018">
        <f>COUNTIF(Table1[Sales Month],Table1[[#This Row],[Sales Month]])</f>
        <v>249</v>
      </c>
    </row>
    <row r="2019" spans="1:20" x14ac:dyDescent="0.2">
      <c r="A2019">
        <v>100258</v>
      </c>
      <c r="B2019" t="s">
        <v>1</v>
      </c>
      <c r="D2019" s="1"/>
      <c r="E2019" s="1"/>
      <c r="F2019">
        <v>7</v>
      </c>
      <c r="G2019">
        <v>9</v>
      </c>
      <c r="H2019" s="1">
        <v>44287</v>
      </c>
      <c r="I2019" s="1">
        <v>44378</v>
      </c>
      <c r="J2019">
        <v>3</v>
      </c>
      <c r="K2019">
        <v>0</v>
      </c>
      <c r="L2019" s="1">
        <v>44348</v>
      </c>
      <c r="M2019">
        <v>175</v>
      </c>
      <c r="N2019" s="8" cm="1">
        <f t="array" ref="N2019">_xlfn.SWITCH(Table1[[#This Row],[Subscription Type]],"Basic",10,"Premium",10,"Business",25,"Enterprise",27)</f>
        <v>25</v>
      </c>
      <c r="O2019" s="9">
        <f>IF(Table1[[#This Row],[Number of Users]]-Table1[[#This Row],[Licenses Bought]]&lt;0, 0, Table1[[#This Row],[Number of Users]]-Table1[[#This Row],[Licenses Bought]])</f>
        <v>2</v>
      </c>
      <c r="P2019" s="8">
        <f>Table1[[#This Row],[Upsell $ Per Non-Paying User]] * Table1[[#This Row],[Non-Paying Users]]</f>
        <v>50</v>
      </c>
      <c r="Q2019">
        <f>IF(Table1[[#This Row],[Sales Month]]=MAX(Table1[Sales Month]),Table1[[#This Row],[Upsell $ Per Non-Paying User]]*Table1[[#This Row],[Non-Paying Users]],0)</f>
        <v>50</v>
      </c>
      <c r="R2019" t="str" cm="1">
        <f t="array" ref="R2019">_xlfn.IFS(Table1[[#This Row],[Current Upsell $]]=0," ",Table1[[#This Row],[Current Upsell $]]&gt;=400,"High",Table1[[#This Row],[Current Upsell $]]&gt;=100,"Medium",Table1[[#This Row],[Current Upsell $]]&lt;100,"Low")</f>
        <v>Low</v>
      </c>
      <c r="S2019" t="str">
        <f>_xlfn.CONCAT(Table1[[#This Row],[Subscription Type]]," ",Table1[[#This Row],[Upsell Priorities ]], " ",TEXT(Table1[[#This Row],[Current Upsell $]],"$#,#"))</f>
        <v>Business Low $50</v>
      </c>
      <c r="T2019">
        <f>COUNTIF(Table1[Sales Month],Table1[[#This Row],[Sales Month]])</f>
        <v>307</v>
      </c>
    </row>
    <row r="2020" spans="1:20" x14ac:dyDescent="0.2">
      <c r="A2020">
        <v>100259</v>
      </c>
      <c r="B2020" t="s">
        <v>3</v>
      </c>
      <c r="D2020" s="1"/>
      <c r="E2020" s="1"/>
      <c r="F2020">
        <v>0</v>
      </c>
      <c r="G2020">
        <v>11</v>
      </c>
      <c r="H2020" s="1">
        <v>44287</v>
      </c>
      <c r="I2020" s="1">
        <v>44378</v>
      </c>
      <c r="J2020">
        <v>3</v>
      </c>
      <c r="K2020">
        <v>0</v>
      </c>
      <c r="L2020" s="1">
        <v>44287</v>
      </c>
      <c r="M2020">
        <v>0</v>
      </c>
      <c r="N2020" s="8" cm="1">
        <f t="array" ref="N2020">_xlfn.SWITCH(Table1[[#This Row],[Subscription Type]],"Basic",10,"Premium",10,"Business",25,"Enterprise",27)</f>
        <v>10</v>
      </c>
      <c r="O2020" s="9">
        <f>IF(Table1[[#This Row],[Number of Users]]-Table1[[#This Row],[Licenses Bought]]&lt;0, 0, Table1[[#This Row],[Number of Users]]-Table1[[#This Row],[Licenses Bought]])</f>
        <v>11</v>
      </c>
      <c r="P2020" s="8">
        <f>Table1[[#This Row],[Upsell $ Per Non-Paying User]] * Table1[[#This Row],[Non-Paying Users]]</f>
        <v>110</v>
      </c>
      <c r="Q2020">
        <f>IF(Table1[[#This Row],[Sales Month]]=MAX(Table1[Sales Month]),Table1[[#This Row],[Upsell $ Per Non-Paying User]]*Table1[[#This Row],[Non-Paying Users]],0)</f>
        <v>0</v>
      </c>
      <c r="R2020" t="str" cm="1">
        <f t="array" ref="R2020">_xlfn.IFS(Table1[[#This Row],[Current Upsell $]]=0," ",Table1[[#This Row],[Current Upsell $]]&gt;=400,"High",Table1[[#This Row],[Current Upsell $]]&gt;=100,"Medium",Table1[[#This Row],[Current Upsell $]]&lt;100,"Low")</f>
        <v xml:space="preserve"> </v>
      </c>
      <c r="S2020" t="str">
        <f>_xlfn.CONCAT(Table1[[#This Row],[Subscription Type]]," ",Table1[[#This Row],[Upsell Priorities ]], " ",TEXT(Table1[[#This Row],[Current Upsell $]],"$#,#"))</f>
        <v>Basic   $</v>
      </c>
      <c r="T2020">
        <f>COUNTIF(Table1[Sales Month],Table1[[#This Row],[Sales Month]])</f>
        <v>208</v>
      </c>
    </row>
    <row r="2021" spans="1:20" x14ac:dyDescent="0.2">
      <c r="A2021">
        <v>100259</v>
      </c>
      <c r="B2021" t="s">
        <v>1</v>
      </c>
      <c r="D2021" s="1"/>
      <c r="E2021" s="1"/>
      <c r="F2021">
        <v>4</v>
      </c>
      <c r="G2021">
        <v>11</v>
      </c>
      <c r="H2021" s="1">
        <v>44287</v>
      </c>
      <c r="I2021" s="1">
        <v>44378</v>
      </c>
      <c r="J2021">
        <v>3</v>
      </c>
      <c r="K2021">
        <v>0</v>
      </c>
      <c r="L2021" s="1">
        <v>44317</v>
      </c>
      <c r="M2021">
        <v>100</v>
      </c>
      <c r="N2021" s="8" cm="1">
        <f t="array" ref="N2021">_xlfn.SWITCH(Table1[[#This Row],[Subscription Type]],"Basic",10,"Premium",10,"Business",25,"Enterprise",27)</f>
        <v>25</v>
      </c>
      <c r="O2021" s="9">
        <f>IF(Table1[[#This Row],[Number of Users]]-Table1[[#This Row],[Licenses Bought]]&lt;0, 0, Table1[[#This Row],[Number of Users]]-Table1[[#This Row],[Licenses Bought]])</f>
        <v>7</v>
      </c>
      <c r="P2021" s="8">
        <f>Table1[[#This Row],[Upsell $ Per Non-Paying User]] * Table1[[#This Row],[Non-Paying Users]]</f>
        <v>175</v>
      </c>
      <c r="Q2021">
        <f>IF(Table1[[#This Row],[Sales Month]]=MAX(Table1[Sales Month]),Table1[[#This Row],[Upsell $ Per Non-Paying User]]*Table1[[#This Row],[Non-Paying Users]],0)</f>
        <v>0</v>
      </c>
      <c r="R2021" t="str" cm="1">
        <f t="array" ref="R2021">_xlfn.IFS(Table1[[#This Row],[Current Upsell $]]=0," ",Table1[[#This Row],[Current Upsell $]]&gt;=400,"High",Table1[[#This Row],[Current Upsell $]]&gt;=100,"Medium",Table1[[#This Row],[Current Upsell $]]&lt;100,"Low")</f>
        <v xml:space="preserve"> </v>
      </c>
      <c r="S2021" t="str">
        <f>_xlfn.CONCAT(Table1[[#This Row],[Subscription Type]]," ",Table1[[#This Row],[Upsell Priorities ]], " ",TEXT(Table1[[#This Row],[Current Upsell $]],"$#,#"))</f>
        <v>Business   $</v>
      </c>
      <c r="T2021">
        <f>COUNTIF(Table1[Sales Month],Table1[[#This Row],[Sales Month]])</f>
        <v>249</v>
      </c>
    </row>
    <row r="2022" spans="1:20" x14ac:dyDescent="0.2">
      <c r="A2022">
        <v>100259</v>
      </c>
      <c r="B2022" t="s">
        <v>1</v>
      </c>
      <c r="D2022" s="1"/>
      <c r="E2022" s="1"/>
      <c r="F2022">
        <v>6</v>
      </c>
      <c r="G2022">
        <v>12</v>
      </c>
      <c r="H2022" s="1">
        <v>44287</v>
      </c>
      <c r="I2022" s="1">
        <v>44378</v>
      </c>
      <c r="J2022">
        <v>3</v>
      </c>
      <c r="K2022">
        <v>0</v>
      </c>
      <c r="L2022" s="1">
        <v>44348</v>
      </c>
      <c r="M2022">
        <v>150</v>
      </c>
      <c r="N2022" s="8" cm="1">
        <f t="array" ref="N2022">_xlfn.SWITCH(Table1[[#This Row],[Subscription Type]],"Basic",10,"Premium",10,"Business",25,"Enterprise",27)</f>
        <v>25</v>
      </c>
      <c r="O2022" s="9">
        <f>IF(Table1[[#This Row],[Number of Users]]-Table1[[#This Row],[Licenses Bought]]&lt;0, 0, Table1[[#This Row],[Number of Users]]-Table1[[#This Row],[Licenses Bought]])</f>
        <v>6</v>
      </c>
      <c r="P2022" s="8">
        <f>Table1[[#This Row],[Upsell $ Per Non-Paying User]] * Table1[[#This Row],[Non-Paying Users]]</f>
        <v>150</v>
      </c>
      <c r="Q2022">
        <f>IF(Table1[[#This Row],[Sales Month]]=MAX(Table1[Sales Month]),Table1[[#This Row],[Upsell $ Per Non-Paying User]]*Table1[[#This Row],[Non-Paying Users]],0)</f>
        <v>150</v>
      </c>
      <c r="R2022" t="str" cm="1">
        <f t="array" ref="R2022">_xlfn.IFS(Table1[[#This Row],[Current Upsell $]]=0," ",Table1[[#This Row],[Current Upsell $]]&gt;=400,"High",Table1[[#This Row],[Current Upsell $]]&gt;=100,"Medium",Table1[[#This Row],[Current Upsell $]]&lt;100,"Low")</f>
        <v>Medium</v>
      </c>
      <c r="S2022" t="str">
        <f>_xlfn.CONCAT(Table1[[#This Row],[Subscription Type]]," ",Table1[[#This Row],[Upsell Priorities ]], " ",TEXT(Table1[[#This Row],[Current Upsell $]],"$#,#"))</f>
        <v>Business Medium $150</v>
      </c>
      <c r="T2022">
        <f>COUNTIF(Table1[Sales Month],Table1[[#This Row],[Sales Month]])</f>
        <v>307</v>
      </c>
    </row>
    <row r="2023" spans="1:20" x14ac:dyDescent="0.2">
      <c r="A2023">
        <v>100260</v>
      </c>
      <c r="B2023" t="s">
        <v>3</v>
      </c>
      <c r="F2023">
        <v>0</v>
      </c>
      <c r="G2023">
        <v>9</v>
      </c>
      <c r="H2023" s="1">
        <v>44287</v>
      </c>
      <c r="I2023" s="1">
        <v>44378</v>
      </c>
      <c r="J2023">
        <v>3</v>
      </c>
      <c r="K2023">
        <v>0</v>
      </c>
      <c r="L2023" s="1">
        <v>44287</v>
      </c>
      <c r="M2023">
        <v>0</v>
      </c>
      <c r="N2023" s="8" cm="1">
        <f t="array" ref="N2023">_xlfn.SWITCH(Table1[[#This Row],[Subscription Type]],"Basic",10,"Premium",10,"Business",25,"Enterprise",27)</f>
        <v>10</v>
      </c>
      <c r="O2023" s="9">
        <f>IF(Table1[[#This Row],[Number of Users]]-Table1[[#This Row],[Licenses Bought]]&lt;0, 0, Table1[[#This Row],[Number of Users]]-Table1[[#This Row],[Licenses Bought]])</f>
        <v>9</v>
      </c>
      <c r="P2023" s="8">
        <f>Table1[[#This Row],[Upsell $ Per Non-Paying User]] * Table1[[#This Row],[Non-Paying Users]]</f>
        <v>90</v>
      </c>
      <c r="Q2023">
        <f>IF(Table1[[#This Row],[Sales Month]]=MAX(Table1[Sales Month]),Table1[[#This Row],[Upsell $ Per Non-Paying User]]*Table1[[#This Row],[Non-Paying Users]],0)</f>
        <v>0</v>
      </c>
      <c r="R2023" t="str" cm="1">
        <f t="array" ref="R2023">_xlfn.IFS(Table1[[#This Row],[Current Upsell $]]=0," ",Table1[[#This Row],[Current Upsell $]]&gt;=400,"High",Table1[[#This Row],[Current Upsell $]]&gt;=100,"Medium",Table1[[#This Row],[Current Upsell $]]&lt;100,"Low")</f>
        <v xml:space="preserve"> </v>
      </c>
      <c r="S2023" t="str">
        <f>_xlfn.CONCAT(Table1[[#This Row],[Subscription Type]]," ",Table1[[#This Row],[Upsell Priorities ]], " ",TEXT(Table1[[#This Row],[Current Upsell $]],"$#,#"))</f>
        <v>Basic   $</v>
      </c>
      <c r="T2023">
        <f>COUNTIF(Table1[Sales Month],Table1[[#This Row],[Sales Month]])</f>
        <v>208</v>
      </c>
    </row>
    <row r="2024" spans="1:20" x14ac:dyDescent="0.2">
      <c r="A2024">
        <v>100260</v>
      </c>
      <c r="B2024" t="s">
        <v>3</v>
      </c>
      <c r="F2024">
        <v>0</v>
      </c>
      <c r="G2024">
        <v>6</v>
      </c>
      <c r="H2024" s="1">
        <v>44287</v>
      </c>
      <c r="I2024" s="1">
        <v>44378</v>
      </c>
      <c r="J2024">
        <v>3</v>
      </c>
      <c r="K2024">
        <v>0</v>
      </c>
      <c r="L2024" s="1">
        <v>44317</v>
      </c>
      <c r="M2024">
        <v>0</v>
      </c>
      <c r="N2024" s="8" cm="1">
        <f t="array" ref="N2024">_xlfn.SWITCH(Table1[[#This Row],[Subscription Type]],"Basic",10,"Premium",10,"Business",25,"Enterprise",27)</f>
        <v>10</v>
      </c>
      <c r="O2024" s="9">
        <f>IF(Table1[[#This Row],[Number of Users]]-Table1[[#This Row],[Licenses Bought]]&lt;0, 0, Table1[[#This Row],[Number of Users]]-Table1[[#This Row],[Licenses Bought]])</f>
        <v>6</v>
      </c>
      <c r="P2024" s="8">
        <f>Table1[[#This Row],[Upsell $ Per Non-Paying User]] * Table1[[#This Row],[Non-Paying Users]]</f>
        <v>60</v>
      </c>
      <c r="Q2024">
        <f>IF(Table1[[#This Row],[Sales Month]]=MAX(Table1[Sales Month]),Table1[[#This Row],[Upsell $ Per Non-Paying User]]*Table1[[#This Row],[Non-Paying Users]],0)</f>
        <v>0</v>
      </c>
      <c r="R2024" t="str" cm="1">
        <f t="array" ref="R2024">_xlfn.IFS(Table1[[#This Row],[Current Upsell $]]=0," ",Table1[[#This Row],[Current Upsell $]]&gt;=400,"High",Table1[[#This Row],[Current Upsell $]]&gt;=100,"Medium",Table1[[#This Row],[Current Upsell $]]&lt;100,"Low")</f>
        <v xml:space="preserve"> </v>
      </c>
      <c r="S2024" t="str">
        <f>_xlfn.CONCAT(Table1[[#This Row],[Subscription Type]]," ",Table1[[#This Row],[Upsell Priorities ]], " ",TEXT(Table1[[#This Row],[Current Upsell $]],"$#,#"))</f>
        <v>Basic   $</v>
      </c>
      <c r="T2024">
        <f>COUNTIF(Table1[Sales Month],Table1[[#This Row],[Sales Month]])</f>
        <v>249</v>
      </c>
    </row>
    <row r="2025" spans="1:20" x14ac:dyDescent="0.2">
      <c r="A2025">
        <v>100260</v>
      </c>
      <c r="B2025" t="s">
        <v>3</v>
      </c>
      <c r="F2025">
        <v>0</v>
      </c>
      <c r="G2025">
        <v>7</v>
      </c>
      <c r="H2025" s="1">
        <v>44287</v>
      </c>
      <c r="I2025" s="1">
        <v>44378</v>
      </c>
      <c r="J2025">
        <v>3</v>
      </c>
      <c r="K2025">
        <v>0</v>
      </c>
      <c r="L2025" s="1">
        <v>44348</v>
      </c>
      <c r="M2025">
        <v>0</v>
      </c>
      <c r="N2025" s="8" cm="1">
        <f t="array" ref="N2025">_xlfn.SWITCH(Table1[[#This Row],[Subscription Type]],"Basic",10,"Premium",10,"Business",25,"Enterprise",27)</f>
        <v>10</v>
      </c>
      <c r="O2025" s="9">
        <f>IF(Table1[[#This Row],[Number of Users]]-Table1[[#This Row],[Licenses Bought]]&lt;0, 0, Table1[[#This Row],[Number of Users]]-Table1[[#This Row],[Licenses Bought]])</f>
        <v>7</v>
      </c>
      <c r="P2025" s="8">
        <f>Table1[[#This Row],[Upsell $ Per Non-Paying User]] * Table1[[#This Row],[Non-Paying Users]]</f>
        <v>70</v>
      </c>
      <c r="Q2025">
        <f>IF(Table1[[#This Row],[Sales Month]]=MAX(Table1[Sales Month]),Table1[[#This Row],[Upsell $ Per Non-Paying User]]*Table1[[#This Row],[Non-Paying Users]],0)</f>
        <v>70</v>
      </c>
      <c r="R2025" t="str" cm="1">
        <f t="array" ref="R2025">_xlfn.IFS(Table1[[#This Row],[Current Upsell $]]=0," ",Table1[[#This Row],[Current Upsell $]]&gt;=400,"High",Table1[[#This Row],[Current Upsell $]]&gt;=100,"Medium",Table1[[#This Row],[Current Upsell $]]&lt;100,"Low")</f>
        <v>Low</v>
      </c>
      <c r="S2025" t="str">
        <f>_xlfn.CONCAT(Table1[[#This Row],[Subscription Type]]," ",Table1[[#This Row],[Upsell Priorities ]], " ",TEXT(Table1[[#This Row],[Current Upsell $]],"$#,#"))</f>
        <v>Basic Low $70</v>
      </c>
      <c r="T2025">
        <f>COUNTIF(Table1[Sales Month],Table1[[#This Row],[Sales Month]])</f>
        <v>307</v>
      </c>
    </row>
    <row r="2026" spans="1:20" x14ac:dyDescent="0.2">
      <c r="A2026">
        <v>100261</v>
      </c>
      <c r="B2026" t="s">
        <v>3</v>
      </c>
      <c r="D2026" s="1"/>
      <c r="E2026" s="1"/>
      <c r="F2026">
        <v>0</v>
      </c>
      <c r="G2026">
        <v>6</v>
      </c>
      <c r="H2026" s="1">
        <v>44287</v>
      </c>
      <c r="I2026" s="1">
        <v>44378</v>
      </c>
      <c r="J2026">
        <v>3</v>
      </c>
      <c r="K2026">
        <v>0</v>
      </c>
      <c r="L2026" s="1">
        <v>44287</v>
      </c>
      <c r="M2026">
        <v>0</v>
      </c>
      <c r="N2026" s="8" cm="1">
        <f t="array" ref="N2026">_xlfn.SWITCH(Table1[[#This Row],[Subscription Type]],"Basic",10,"Premium",10,"Business",25,"Enterprise",27)</f>
        <v>10</v>
      </c>
      <c r="O2026" s="9">
        <f>IF(Table1[[#This Row],[Number of Users]]-Table1[[#This Row],[Licenses Bought]]&lt;0, 0, Table1[[#This Row],[Number of Users]]-Table1[[#This Row],[Licenses Bought]])</f>
        <v>6</v>
      </c>
      <c r="P2026" s="8">
        <f>Table1[[#This Row],[Upsell $ Per Non-Paying User]] * Table1[[#This Row],[Non-Paying Users]]</f>
        <v>60</v>
      </c>
      <c r="Q2026">
        <f>IF(Table1[[#This Row],[Sales Month]]=MAX(Table1[Sales Month]),Table1[[#This Row],[Upsell $ Per Non-Paying User]]*Table1[[#This Row],[Non-Paying Users]],0)</f>
        <v>0</v>
      </c>
      <c r="R2026" t="str" cm="1">
        <f t="array" ref="R2026">_xlfn.IFS(Table1[[#This Row],[Current Upsell $]]=0," ",Table1[[#This Row],[Current Upsell $]]&gt;=400,"High",Table1[[#This Row],[Current Upsell $]]&gt;=100,"Medium",Table1[[#This Row],[Current Upsell $]]&lt;100,"Low")</f>
        <v xml:space="preserve"> </v>
      </c>
      <c r="S2026" t="str">
        <f>_xlfn.CONCAT(Table1[[#This Row],[Subscription Type]]," ",Table1[[#This Row],[Upsell Priorities ]], " ",TEXT(Table1[[#This Row],[Current Upsell $]],"$#,#"))</f>
        <v>Basic   $</v>
      </c>
      <c r="T2026">
        <f>COUNTIF(Table1[Sales Month],Table1[[#This Row],[Sales Month]])</f>
        <v>208</v>
      </c>
    </row>
    <row r="2027" spans="1:20" x14ac:dyDescent="0.2">
      <c r="A2027">
        <v>100261</v>
      </c>
      <c r="B2027" t="s">
        <v>0</v>
      </c>
      <c r="D2027" s="1"/>
      <c r="E2027" s="1"/>
      <c r="F2027">
        <v>2</v>
      </c>
      <c r="G2027">
        <v>4</v>
      </c>
      <c r="H2027" s="1">
        <v>44287</v>
      </c>
      <c r="I2027" s="1">
        <v>44378</v>
      </c>
      <c r="J2027">
        <v>3</v>
      </c>
      <c r="K2027">
        <v>0</v>
      </c>
      <c r="L2027" s="1">
        <v>44317</v>
      </c>
      <c r="M2027">
        <v>20</v>
      </c>
      <c r="N2027" s="8" cm="1">
        <f t="array" ref="N2027">_xlfn.SWITCH(Table1[[#This Row],[Subscription Type]],"Basic",10,"Premium",10,"Business",25,"Enterprise",27)</f>
        <v>10</v>
      </c>
      <c r="O2027" s="9">
        <f>IF(Table1[[#This Row],[Number of Users]]-Table1[[#This Row],[Licenses Bought]]&lt;0, 0, Table1[[#This Row],[Number of Users]]-Table1[[#This Row],[Licenses Bought]])</f>
        <v>2</v>
      </c>
      <c r="P2027" s="8">
        <f>Table1[[#This Row],[Upsell $ Per Non-Paying User]] * Table1[[#This Row],[Non-Paying Users]]</f>
        <v>20</v>
      </c>
      <c r="Q2027">
        <f>IF(Table1[[#This Row],[Sales Month]]=MAX(Table1[Sales Month]),Table1[[#This Row],[Upsell $ Per Non-Paying User]]*Table1[[#This Row],[Non-Paying Users]],0)</f>
        <v>0</v>
      </c>
      <c r="R2027" t="str" cm="1">
        <f t="array" ref="R2027">_xlfn.IFS(Table1[[#This Row],[Current Upsell $]]=0," ",Table1[[#This Row],[Current Upsell $]]&gt;=400,"High",Table1[[#This Row],[Current Upsell $]]&gt;=100,"Medium",Table1[[#This Row],[Current Upsell $]]&lt;100,"Low")</f>
        <v xml:space="preserve"> </v>
      </c>
      <c r="S2027" t="str">
        <f>_xlfn.CONCAT(Table1[[#This Row],[Subscription Type]]," ",Table1[[#This Row],[Upsell Priorities ]], " ",TEXT(Table1[[#This Row],[Current Upsell $]],"$#,#"))</f>
        <v>Premium   $</v>
      </c>
      <c r="T2027">
        <f>COUNTIF(Table1[Sales Month],Table1[[#This Row],[Sales Month]])</f>
        <v>249</v>
      </c>
    </row>
    <row r="2028" spans="1:20" x14ac:dyDescent="0.2">
      <c r="A2028">
        <v>100261</v>
      </c>
      <c r="B2028" t="s">
        <v>0</v>
      </c>
      <c r="D2028" s="1"/>
      <c r="E2028" s="1"/>
      <c r="F2028">
        <v>3</v>
      </c>
      <c r="G2028">
        <v>5</v>
      </c>
      <c r="H2028" s="1">
        <v>44287</v>
      </c>
      <c r="I2028" s="1">
        <v>44378</v>
      </c>
      <c r="J2028">
        <v>3</v>
      </c>
      <c r="K2028">
        <v>0</v>
      </c>
      <c r="L2028" s="1">
        <v>44348</v>
      </c>
      <c r="M2028">
        <v>30</v>
      </c>
      <c r="N2028" s="8" cm="1">
        <f t="array" ref="N2028">_xlfn.SWITCH(Table1[[#This Row],[Subscription Type]],"Basic",10,"Premium",10,"Business",25,"Enterprise",27)</f>
        <v>10</v>
      </c>
      <c r="O2028" s="9">
        <f>IF(Table1[[#This Row],[Number of Users]]-Table1[[#This Row],[Licenses Bought]]&lt;0, 0, Table1[[#This Row],[Number of Users]]-Table1[[#This Row],[Licenses Bought]])</f>
        <v>2</v>
      </c>
      <c r="P2028" s="8">
        <f>Table1[[#This Row],[Upsell $ Per Non-Paying User]] * Table1[[#This Row],[Non-Paying Users]]</f>
        <v>20</v>
      </c>
      <c r="Q2028">
        <f>IF(Table1[[#This Row],[Sales Month]]=MAX(Table1[Sales Month]),Table1[[#This Row],[Upsell $ Per Non-Paying User]]*Table1[[#This Row],[Non-Paying Users]],0)</f>
        <v>20</v>
      </c>
      <c r="R2028" t="str" cm="1">
        <f t="array" ref="R2028">_xlfn.IFS(Table1[[#This Row],[Current Upsell $]]=0," ",Table1[[#This Row],[Current Upsell $]]&gt;=400,"High",Table1[[#This Row],[Current Upsell $]]&gt;=100,"Medium",Table1[[#This Row],[Current Upsell $]]&lt;100,"Low")</f>
        <v>Low</v>
      </c>
      <c r="S2028" t="str">
        <f>_xlfn.CONCAT(Table1[[#This Row],[Subscription Type]]," ",Table1[[#This Row],[Upsell Priorities ]], " ",TEXT(Table1[[#This Row],[Current Upsell $]],"$#,#"))</f>
        <v>Premium Low $20</v>
      </c>
      <c r="T2028">
        <f>COUNTIF(Table1[Sales Month],Table1[[#This Row],[Sales Month]])</f>
        <v>307</v>
      </c>
    </row>
    <row r="2029" spans="1:20" x14ac:dyDescent="0.2">
      <c r="A2029">
        <v>100262</v>
      </c>
      <c r="B2029" t="s">
        <v>3</v>
      </c>
      <c r="F2029">
        <v>0</v>
      </c>
      <c r="G2029">
        <v>3</v>
      </c>
      <c r="H2029" s="1">
        <v>44287</v>
      </c>
      <c r="I2029" s="1">
        <v>44378</v>
      </c>
      <c r="J2029">
        <v>3</v>
      </c>
      <c r="K2029">
        <v>0</v>
      </c>
      <c r="L2029" s="1">
        <v>44287</v>
      </c>
      <c r="M2029">
        <v>0</v>
      </c>
      <c r="N2029" s="8" cm="1">
        <f t="array" ref="N2029">_xlfn.SWITCH(Table1[[#This Row],[Subscription Type]],"Basic",10,"Premium",10,"Business",25,"Enterprise",27)</f>
        <v>10</v>
      </c>
      <c r="O2029" s="9">
        <f>IF(Table1[[#This Row],[Number of Users]]-Table1[[#This Row],[Licenses Bought]]&lt;0, 0, Table1[[#This Row],[Number of Users]]-Table1[[#This Row],[Licenses Bought]])</f>
        <v>3</v>
      </c>
      <c r="P2029" s="8">
        <f>Table1[[#This Row],[Upsell $ Per Non-Paying User]] * Table1[[#This Row],[Non-Paying Users]]</f>
        <v>30</v>
      </c>
      <c r="Q2029">
        <f>IF(Table1[[#This Row],[Sales Month]]=MAX(Table1[Sales Month]),Table1[[#This Row],[Upsell $ Per Non-Paying User]]*Table1[[#This Row],[Non-Paying Users]],0)</f>
        <v>0</v>
      </c>
      <c r="R2029" t="str" cm="1">
        <f t="array" ref="R2029">_xlfn.IFS(Table1[[#This Row],[Current Upsell $]]=0," ",Table1[[#This Row],[Current Upsell $]]&gt;=400,"High",Table1[[#This Row],[Current Upsell $]]&gt;=100,"Medium",Table1[[#This Row],[Current Upsell $]]&lt;100,"Low")</f>
        <v xml:space="preserve"> </v>
      </c>
      <c r="S2029" t="str">
        <f>_xlfn.CONCAT(Table1[[#This Row],[Subscription Type]]," ",Table1[[#This Row],[Upsell Priorities ]], " ",TEXT(Table1[[#This Row],[Current Upsell $]],"$#,#"))</f>
        <v>Basic   $</v>
      </c>
      <c r="T2029">
        <f>COUNTIF(Table1[Sales Month],Table1[[#This Row],[Sales Month]])</f>
        <v>208</v>
      </c>
    </row>
    <row r="2030" spans="1:20" x14ac:dyDescent="0.2">
      <c r="A2030">
        <v>100262</v>
      </c>
      <c r="B2030" t="s">
        <v>0</v>
      </c>
      <c r="F2030">
        <v>1</v>
      </c>
      <c r="G2030">
        <v>3</v>
      </c>
      <c r="H2030" s="1">
        <v>44287</v>
      </c>
      <c r="I2030" s="1">
        <v>44378</v>
      </c>
      <c r="J2030">
        <v>3</v>
      </c>
      <c r="K2030">
        <v>0</v>
      </c>
      <c r="L2030" s="1">
        <v>44317</v>
      </c>
      <c r="M2030">
        <v>10</v>
      </c>
      <c r="N2030" s="8" cm="1">
        <f t="array" ref="N2030">_xlfn.SWITCH(Table1[[#This Row],[Subscription Type]],"Basic",10,"Premium",10,"Business",25,"Enterprise",27)</f>
        <v>10</v>
      </c>
      <c r="O2030" s="9">
        <f>IF(Table1[[#This Row],[Number of Users]]-Table1[[#This Row],[Licenses Bought]]&lt;0, 0, Table1[[#This Row],[Number of Users]]-Table1[[#This Row],[Licenses Bought]])</f>
        <v>2</v>
      </c>
      <c r="P2030" s="8">
        <f>Table1[[#This Row],[Upsell $ Per Non-Paying User]] * Table1[[#This Row],[Non-Paying Users]]</f>
        <v>20</v>
      </c>
      <c r="Q2030">
        <f>IF(Table1[[#This Row],[Sales Month]]=MAX(Table1[Sales Month]),Table1[[#This Row],[Upsell $ Per Non-Paying User]]*Table1[[#This Row],[Non-Paying Users]],0)</f>
        <v>0</v>
      </c>
      <c r="R2030" t="str" cm="1">
        <f t="array" ref="R2030">_xlfn.IFS(Table1[[#This Row],[Current Upsell $]]=0," ",Table1[[#This Row],[Current Upsell $]]&gt;=400,"High",Table1[[#This Row],[Current Upsell $]]&gt;=100,"Medium",Table1[[#This Row],[Current Upsell $]]&lt;100,"Low")</f>
        <v xml:space="preserve"> </v>
      </c>
      <c r="S2030" t="str">
        <f>_xlfn.CONCAT(Table1[[#This Row],[Subscription Type]]," ",Table1[[#This Row],[Upsell Priorities ]], " ",TEXT(Table1[[#This Row],[Current Upsell $]],"$#,#"))</f>
        <v>Premium   $</v>
      </c>
      <c r="T2030">
        <f>COUNTIF(Table1[Sales Month],Table1[[#This Row],[Sales Month]])</f>
        <v>249</v>
      </c>
    </row>
    <row r="2031" spans="1:20" x14ac:dyDescent="0.2">
      <c r="A2031">
        <v>100262</v>
      </c>
      <c r="B2031" t="s">
        <v>0</v>
      </c>
      <c r="F2031">
        <v>2</v>
      </c>
      <c r="G2031">
        <v>3</v>
      </c>
      <c r="H2031" s="1">
        <v>44287</v>
      </c>
      <c r="I2031" s="1">
        <v>44378</v>
      </c>
      <c r="J2031">
        <v>3</v>
      </c>
      <c r="K2031">
        <v>0</v>
      </c>
      <c r="L2031" s="1">
        <v>44348</v>
      </c>
      <c r="M2031">
        <v>20</v>
      </c>
      <c r="N2031" s="8" cm="1">
        <f t="array" ref="N2031">_xlfn.SWITCH(Table1[[#This Row],[Subscription Type]],"Basic",10,"Premium",10,"Business",25,"Enterprise",27)</f>
        <v>10</v>
      </c>
      <c r="O2031" s="9">
        <f>IF(Table1[[#This Row],[Number of Users]]-Table1[[#This Row],[Licenses Bought]]&lt;0, 0, Table1[[#This Row],[Number of Users]]-Table1[[#This Row],[Licenses Bought]])</f>
        <v>1</v>
      </c>
      <c r="P2031" s="8">
        <f>Table1[[#This Row],[Upsell $ Per Non-Paying User]] * Table1[[#This Row],[Non-Paying Users]]</f>
        <v>10</v>
      </c>
      <c r="Q2031">
        <f>IF(Table1[[#This Row],[Sales Month]]=MAX(Table1[Sales Month]),Table1[[#This Row],[Upsell $ Per Non-Paying User]]*Table1[[#This Row],[Non-Paying Users]],0)</f>
        <v>10</v>
      </c>
      <c r="R2031" t="str" cm="1">
        <f t="array" ref="R2031">_xlfn.IFS(Table1[[#This Row],[Current Upsell $]]=0," ",Table1[[#This Row],[Current Upsell $]]&gt;=400,"High",Table1[[#This Row],[Current Upsell $]]&gt;=100,"Medium",Table1[[#This Row],[Current Upsell $]]&lt;100,"Low")</f>
        <v>Low</v>
      </c>
      <c r="S2031" t="str">
        <f>_xlfn.CONCAT(Table1[[#This Row],[Subscription Type]]," ",Table1[[#This Row],[Upsell Priorities ]], " ",TEXT(Table1[[#This Row],[Current Upsell $]],"$#,#"))</f>
        <v>Premium Low $10</v>
      </c>
      <c r="T2031">
        <f>COUNTIF(Table1[Sales Month],Table1[[#This Row],[Sales Month]])</f>
        <v>307</v>
      </c>
    </row>
    <row r="2032" spans="1:20" x14ac:dyDescent="0.2">
      <c r="A2032">
        <v>100263</v>
      </c>
      <c r="B2032" t="s">
        <v>3</v>
      </c>
      <c r="F2032">
        <v>0</v>
      </c>
      <c r="G2032">
        <v>3</v>
      </c>
      <c r="H2032" s="1">
        <v>44287</v>
      </c>
      <c r="I2032" s="1">
        <v>44378</v>
      </c>
      <c r="J2032">
        <v>3</v>
      </c>
      <c r="K2032">
        <v>0</v>
      </c>
      <c r="L2032" s="1">
        <v>44287</v>
      </c>
      <c r="M2032">
        <v>0</v>
      </c>
      <c r="N2032" s="8" cm="1">
        <f t="array" ref="N2032">_xlfn.SWITCH(Table1[[#This Row],[Subscription Type]],"Basic",10,"Premium",10,"Business",25,"Enterprise",27)</f>
        <v>10</v>
      </c>
      <c r="O2032" s="9">
        <f>IF(Table1[[#This Row],[Number of Users]]-Table1[[#This Row],[Licenses Bought]]&lt;0, 0, Table1[[#This Row],[Number of Users]]-Table1[[#This Row],[Licenses Bought]])</f>
        <v>3</v>
      </c>
      <c r="P2032" s="8">
        <f>Table1[[#This Row],[Upsell $ Per Non-Paying User]] * Table1[[#This Row],[Non-Paying Users]]</f>
        <v>30</v>
      </c>
      <c r="Q2032">
        <f>IF(Table1[[#This Row],[Sales Month]]=MAX(Table1[Sales Month]),Table1[[#This Row],[Upsell $ Per Non-Paying User]]*Table1[[#This Row],[Non-Paying Users]],0)</f>
        <v>0</v>
      </c>
      <c r="R2032" t="str" cm="1">
        <f t="array" ref="R2032">_xlfn.IFS(Table1[[#This Row],[Current Upsell $]]=0," ",Table1[[#This Row],[Current Upsell $]]&gt;=400,"High",Table1[[#This Row],[Current Upsell $]]&gt;=100,"Medium",Table1[[#This Row],[Current Upsell $]]&lt;100,"Low")</f>
        <v xml:space="preserve"> </v>
      </c>
      <c r="S2032" t="str">
        <f>_xlfn.CONCAT(Table1[[#This Row],[Subscription Type]]," ",Table1[[#This Row],[Upsell Priorities ]], " ",TEXT(Table1[[#This Row],[Current Upsell $]],"$#,#"))</f>
        <v>Basic   $</v>
      </c>
      <c r="T2032">
        <f>COUNTIF(Table1[Sales Month],Table1[[#This Row],[Sales Month]])</f>
        <v>208</v>
      </c>
    </row>
    <row r="2033" spans="1:20" x14ac:dyDescent="0.2">
      <c r="A2033">
        <v>100263</v>
      </c>
      <c r="B2033" t="s">
        <v>3</v>
      </c>
      <c r="F2033">
        <v>0</v>
      </c>
      <c r="G2033">
        <v>4</v>
      </c>
      <c r="H2033" s="1">
        <v>44287</v>
      </c>
      <c r="I2033" s="1">
        <v>44378</v>
      </c>
      <c r="J2033">
        <v>3</v>
      </c>
      <c r="K2033">
        <v>0</v>
      </c>
      <c r="L2033" s="1">
        <v>44317</v>
      </c>
      <c r="M2033">
        <v>0</v>
      </c>
      <c r="N2033" s="8" cm="1">
        <f t="array" ref="N2033">_xlfn.SWITCH(Table1[[#This Row],[Subscription Type]],"Basic",10,"Premium",10,"Business",25,"Enterprise",27)</f>
        <v>10</v>
      </c>
      <c r="O2033" s="9">
        <f>IF(Table1[[#This Row],[Number of Users]]-Table1[[#This Row],[Licenses Bought]]&lt;0, 0, Table1[[#This Row],[Number of Users]]-Table1[[#This Row],[Licenses Bought]])</f>
        <v>4</v>
      </c>
      <c r="P2033" s="8">
        <f>Table1[[#This Row],[Upsell $ Per Non-Paying User]] * Table1[[#This Row],[Non-Paying Users]]</f>
        <v>40</v>
      </c>
      <c r="Q2033">
        <f>IF(Table1[[#This Row],[Sales Month]]=MAX(Table1[Sales Month]),Table1[[#This Row],[Upsell $ Per Non-Paying User]]*Table1[[#This Row],[Non-Paying Users]],0)</f>
        <v>0</v>
      </c>
      <c r="R2033" t="str" cm="1">
        <f t="array" ref="R2033">_xlfn.IFS(Table1[[#This Row],[Current Upsell $]]=0," ",Table1[[#This Row],[Current Upsell $]]&gt;=400,"High",Table1[[#This Row],[Current Upsell $]]&gt;=100,"Medium",Table1[[#This Row],[Current Upsell $]]&lt;100,"Low")</f>
        <v xml:space="preserve"> </v>
      </c>
      <c r="S2033" t="str">
        <f>_xlfn.CONCAT(Table1[[#This Row],[Subscription Type]]," ",Table1[[#This Row],[Upsell Priorities ]], " ",TEXT(Table1[[#This Row],[Current Upsell $]],"$#,#"))</f>
        <v>Basic   $</v>
      </c>
      <c r="T2033">
        <f>COUNTIF(Table1[Sales Month],Table1[[#This Row],[Sales Month]])</f>
        <v>249</v>
      </c>
    </row>
    <row r="2034" spans="1:20" x14ac:dyDescent="0.2">
      <c r="A2034">
        <v>100263</v>
      </c>
      <c r="B2034" t="s">
        <v>3</v>
      </c>
      <c r="F2034">
        <v>0</v>
      </c>
      <c r="G2034">
        <v>3</v>
      </c>
      <c r="H2034" s="1">
        <v>44287</v>
      </c>
      <c r="I2034" s="1">
        <v>44378</v>
      </c>
      <c r="J2034">
        <v>3</v>
      </c>
      <c r="K2034">
        <v>0</v>
      </c>
      <c r="L2034" s="1">
        <v>44348</v>
      </c>
      <c r="M2034">
        <v>0</v>
      </c>
      <c r="N2034" s="8" cm="1">
        <f t="array" ref="N2034">_xlfn.SWITCH(Table1[[#This Row],[Subscription Type]],"Basic",10,"Premium",10,"Business",25,"Enterprise",27)</f>
        <v>10</v>
      </c>
      <c r="O2034" s="9">
        <f>IF(Table1[[#This Row],[Number of Users]]-Table1[[#This Row],[Licenses Bought]]&lt;0, 0, Table1[[#This Row],[Number of Users]]-Table1[[#This Row],[Licenses Bought]])</f>
        <v>3</v>
      </c>
      <c r="P2034" s="8">
        <f>Table1[[#This Row],[Upsell $ Per Non-Paying User]] * Table1[[#This Row],[Non-Paying Users]]</f>
        <v>30</v>
      </c>
      <c r="Q2034">
        <f>IF(Table1[[#This Row],[Sales Month]]=MAX(Table1[Sales Month]),Table1[[#This Row],[Upsell $ Per Non-Paying User]]*Table1[[#This Row],[Non-Paying Users]],0)</f>
        <v>30</v>
      </c>
      <c r="R2034" t="str" cm="1">
        <f t="array" ref="R2034">_xlfn.IFS(Table1[[#This Row],[Current Upsell $]]=0," ",Table1[[#This Row],[Current Upsell $]]&gt;=400,"High",Table1[[#This Row],[Current Upsell $]]&gt;=100,"Medium",Table1[[#This Row],[Current Upsell $]]&lt;100,"Low")</f>
        <v>Low</v>
      </c>
      <c r="S2034" t="str">
        <f>_xlfn.CONCAT(Table1[[#This Row],[Subscription Type]]," ",Table1[[#This Row],[Upsell Priorities ]], " ",TEXT(Table1[[#This Row],[Current Upsell $]],"$#,#"))</f>
        <v>Basic Low $30</v>
      </c>
      <c r="T2034">
        <f>COUNTIF(Table1[Sales Month],Table1[[#This Row],[Sales Month]])</f>
        <v>307</v>
      </c>
    </row>
    <row r="2035" spans="1:20" x14ac:dyDescent="0.2">
      <c r="A2035">
        <v>100264</v>
      </c>
      <c r="B2035" t="s">
        <v>3</v>
      </c>
      <c r="F2035">
        <v>0</v>
      </c>
      <c r="G2035">
        <v>2</v>
      </c>
      <c r="H2035" s="1">
        <v>44287</v>
      </c>
      <c r="I2035" s="1">
        <v>44348</v>
      </c>
      <c r="J2035">
        <v>2</v>
      </c>
      <c r="K2035">
        <v>0</v>
      </c>
      <c r="L2035" s="1">
        <v>44287</v>
      </c>
      <c r="M2035">
        <v>0</v>
      </c>
      <c r="N2035" s="8" cm="1">
        <f t="array" ref="N2035">_xlfn.SWITCH(Table1[[#This Row],[Subscription Type]],"Basic",10,"Premium",10,"Business",25,"Enterprise",27)</f>
        <v>10</v>
      </c>
      <c r="O2035" s="9">
        <f>IF(Table1[[#This Row],[Number of Users]]-Table1[[#This Row],[Licenses Bought]]&lt;0, 0, Table1[[#This Row],[Number of Users]]-Table1[[#This Row],[Licenses Bought]])</f>
        <v>2</v>
      </c>
      <c r="P2035" s="8">
        <f>Table1[[#This Row],[Upsell $ Per Non-Paying User]] * Table1[[#This Row],[Non-Paying Users]]</f>
        <v>20</v>
      </c>
      <c r="Q2035">
        <f>IF(Table1[[#This Row],[Sales Month]]=MAX(Table1[Sales Month]),Table1[[#This Row],[Upsell $ Per Non-Paying User]]*Table1[[#This Row],[Non-Paying Users]],0)</f>
        <v>0</v>
      </c>
      <c r="R2035" t="str" cm="1">
        <f t="array" ref="R2035">_xlfn.IFS(Table1[[#This Row],[Current Upsell $]]=0," ",Table1[[#This Row],[Current Upsell $]]&gt;=400,"High",Table1[[#This Row],[Current Upsell $]]&gt;=100,"Medium",Table1[[#This Row],[Current Upsell $]]&lt;100,"Low")</f>
        <v xml:space="preserve"> </v>
      </c>
      <c r="S2035" t="str">
        <f>_xlfn.CONCAT(Table1[[#This Row],[Subscription Type]]," ",Table1[[#This Row],[Upsell Priorities ]], " ",TEXT(Table1[[#This Row],[Current Upsell $]],"$#,#"))</f>
        <v>Basic   $</v>
      </c>
      <c r="T2035">
        <f>COUNTIF(Table1[Sales Month],Table1[[#This Row],[Sales Month]])</f>
        <v>208</v>
      </c>
    </row>
    <row r="2036" spans="1:20" x14ac:dyDescent="0.2">
      <c r="A2036">
        <v>100264</v>
      </c>
      <c r="B2036" t="s">
        <v>0</v>
      </c>
      <c r="F2036">
        <v>1</v>
      </c>
      <c r="G2036">
        <v>2</v>
      </c>
      <c r="H2036" s="1">
        <v>44287</v>
      </c>
      <c r="I2036" s="1">
        <v>44348</v>
      </c>
      <c r="J2036">
        <v>2</v>
      </c>
      <c r="K2036">
        <v>0</v>
      </c>
      <c r="L2036" s="1">
        <v>44317</v>
      </c>
      <c r="M2036">
        <v>10</v>
      </c>
      <c r="N2036" s="8" cm="1">
        <f t="array" ref="N2036">_xlfn.SWITCH(Table1[[#This Row],[Subscription Type]],"Basic",10,"Premium",10,"Business",25,"Enterprise",27)</f>
        <v>10</v>
      </c>
      <c r="O2036" s="9">
        <f>IF(Table1[[#This Row],[Number of Users]]-Table1[[#This Row],[Licenses Bought]]&lt;0, 0, Table1[[#This Row],[Number of Users]]-Table1[[#This Row],[Licenses Bought]])</f>
        <v>1</v>
      </c>
      <c r="P2036" s="8">
        <f>Table1[[#This Row],[Upsell $ Per Non-Paying User]] * Table1[[#This Row],[Non-Paying Users]]</f>
        <v>10</v>
      </c>
      <c r="Q2036">
        <f>IF(Table1[[#This Row],[Sales Month]]=MAX(Table1[Sales Month]),Table1[[#This Row],[Upsell $ Per Non-Paying User]]*Table1[[#This Row],[Non-Paying Users]],0)</f>
        <v>0</v>
      </c>
      <c r="R2036" t="str" cm="1">
        <f t="array" ref="R2036">_xlfn.IFS(Table1[[#This Row],[Current Upsell $]]=0," ",Table1[[#This Row],[Current Upsell $]]&gt;=400,"High",Table1[[#This Row],[Current Upsell $]]&gt;=100,"Medium",Table1[[#This Row],[Current Upsell $]]&lt;100,"Low")</f>
        <v xml:space="preserve"> </v>
      </c>
      <c r="S2036" t="str">
        <f>_xlfn.CONCAT(Table1[[#This Row],[Subscription Type]]," ",Table1[[#This Row],[Upsell Priorities ]], " ",TEXT(Table1[[#This Row],[Current Upsell $]],"$#,#"))</f>
        <v>Premium   $</v>
      </c>
      <c r="T2036">
        <f>COUNTIF(Table1[Sales Month],Table1[[#This Row],[Sales Month]])</f>
        <v>249</v>
      </c>
    </row>
    <row r="2037" spans="1:20" x14ac:dyDescent="0.2">
      <c r="A2037">
        <v>100264</v>
      </c>
      <c r="B2037" t="s">
        <v>0</v>
      </c>
      <c r="F2037">
        <v>1</v>
      </c>
      <c r="G2037">
        <v>2</v>
      </c>
      <c r="H2037" s="1">
        <v>44287</v>
      </c>
      <c r="I2037" s="1">
        <v>44348</v>
      </c>
      <c r="J2037">
        <v>2</v>
      </c>
      <c r="K2037">
        <v>0</v>
      </c>
      <c r="L2037" s="1">
        <v>44348</v>
      </c>
      <c r="M2037">
        <v>10</v>
      </c>
      <c r="N2037" s="8" cm="1">
        <f t="array" ref="N2037">_xlfn.SWITCH(Table1[[#This Row],[Subscription Type]],"Basic",10,"Premium",10,"Business",25,"Enterprise",27)</f>
        <v>10</v>
      </c>
      <c r="O2037" s="9">
        <f>IF(Table1[[#This Row],[Number of Users]]-Table1[[#This Row],[Licenses Bought]]&lt;0, 0, Table1[[#This Row],[Number of Users]]-Table1[[#This Row],[Licenses Bought]])</f>
        <v>1</v>
      </c>
      <c r="P2037" s="8">
        <f>Table1[[#This Row],[Upsell $ Per Non-Paying User]] * Table1[[#This Row],[Non-Paying Users]]</f>
        <v>10</v>
      </c>
      <c r="Q2037">
        <f>IF(Table1[[#This Row],[Sales Month]]=MAX(Table1[Sales Month]),Table1[[#This Row],[Upsell $ Per Non-Paying User]]*Table1[[#This Row],[Non-Paying Users]],0)</f>
        <v>10</v>
      </c>
      <c r="R2037" t="str" cm="1">
        <f t="array" ref="R2037">_xlfn.IFS(Table1[[#This Row],[Current Upsell $]]=0," ",Table1[[#This Row],[Current Upsell $]]&gt;=400,"High",Table1[[#This Row],[Current Upsell $]]&gt;=100,"Medium",Table1[[#This Row],[Current Upsell $]]&lt;100,"Low")</f>
        <v>Low</v>
      </c>
      <c r="S2037" t="str">
        <f>_xlfn.CONCAT(Table1[[#This Row],[Subscription Type]]," ",Table1[[#This Row],[Upsell Priorities ]], " ",TEXT(Table1[[#This Row],[Current Upsell $]],"$#,#"))</f>
        <v>Premium Low $10</v>
      </c>
      <c r="T2037">
        <f>COUNTIF(Table1[Sales Month],Table1[[#This Row],[Sales Month]])</f>
        <v>307</v>
      </c>
    </row>
    <row r="2038" spans="1:20" x14ac:dyDescent="0.2">
      <c r="A2038">
        <v>100265</v>
      </c>
      <c r="B2038" t="s">
        <v>3</v>
      </c>
      <c r="F2038">
        <v>0</v>
      </c>
      <c r="G2038">
        <v>2</v>
      </c>
      <c r="H2038" s="1">
        <v>44287</v>
      </c>
      <c r="I2038" s="1">
        <v>44378</v>
      </c>
      <c r="J2038">
        <v>3</v>
      </c>
      <c r="K2038">
        <v>0</v>
      </c>
      <c r="L2038" s="1">
        <v>44287</v>
      </c>
      <c r="M2038">
        <v>0</v>
      </c>
      <c r="N2038" s="8" cm="1">
        <f t="array" ref="N2038">_xlfn.SWITCH(Table1[[#This Row],[Subscription Type]],"Basic",10,"Premium",10,"Business",25,"Enterprise",27)</f>
        <v>10</v>
      </c>
      <c r="O2038" s="9">
        <f>IF(Table1[[#This Row],[Number of Users]]-Table1[[#This Row],[Licenses Bought]]&lt;0, 0, Table1[[#This Row],[Number of Users]]-Table1[[#This Row],[Licenses Bought]])</f>
        <v>2</v>
      </c>
      <c r="P2038" s="8">
        <f>Table1[[#This Row],[Upsell $ Per Non-Paying User]] * Table1[[#This Row],[Non-Paying Users]]</f>
        <v>20</v>
      </c>
      <c r="Q2038">
        <f>IF(Table1[[#This Row],[Sales Month]]=MAX(Table1[Sales Month]),Table1[[#This Row],[Upsell $ Per Non-Paying User]]*Table1[[#This Row],[Non-Paying Users]],0)</f>
        <v>0</v>
      </c>
      <c r="R2038" t="str" cm="1">
        <f t="array" ref="R2038">_xlfn.IFS(Table1[[#This Row],[Current Upsell $]]=0," ",Table1[[#This Row],[Current Upsell $]]&gt;=400,"High",Table1[[#This Row],[Current Upsell $]]&gt;=100,"Medium",Table1[[#This Row],[Current Upsell $]]&lt;100,"Low")</f>
        <v xml:space="preserve"> </v>
      </c>
      <c r="S2038" t="str">
        <f>_xlfn.CONCAT(Table1[[#This Row],[Subscription Type]]," ",Table1[[#This Row],[Upsell Priorities ]], " ",TEXT(Table1[[#This Row],[Current Upsell $]],"$#,#"))</f>
        <v>Basic   $</v>
      </c>
      <c r="T2038">
        <f>COUNTIF(Table1[Sales Month],Table1[[#This Row],[Sales Month]])</f>
        <v>208</v>
      </c>
    </row>
    <row r="2039" spans="1:20" x14ac:dyDescent="0.2">
      <c r="A2039">
        <v>100265</v>
      </c>
      <c r="B2039" t="s">
        <v>3</v>
      </c>
      <c r="F2039">
        <v>0</v>
      </c>
      <c r="G2039">
        <v>2</v>
      </c>
      <c r="H2039" s="1">
        <v>44287</v>
      </c>
      <c r="I2039" s="1">
        <v>44378</v>
      </c>
      <c r="J2039">
        <v>3</v>
      </c>
      <c r="K2039">
        <v>0</v>
      </c>
      <c r="L2039" s="1">
        <v>44317</v>
      </c>
      <c r="M2039">
        <v>0</v>
      </c>
      <c r="N2039" s="8" cm="1">
        <f t="array" ref="N2039">_xlfn.SWITCH(Table1[[#This Row],[Subscription Type]],"Basic",10,"Premium",10,"Business",25,"Enterprise",27)</f>
        <v>10</v>
      </c>
      <c r="O2039" s="9">
        <f>IF(Table1[[#This Row],[Number of Users]]-Table1[[#This Row],[Licenses Bought]]&lt;0, 0, Table1[[#This Row],[Number of Users]]-Table1[[#This Row],[Licenses Bought]])</f>
        <v>2</v>
      </c>
      <c r="P2039" s="8">
        <f>Table1[[#This Row],[Upsell $ Per Non-Paying User]] * Table1[[#This Row],[Non-Paying Users]]</f>
        <v>20</v>
      </c>
      <c r="Q2039">
        <f>IF(Table1[[#This Row],[Sales Month]]=MAX(Table1[Sales Month]),Table1[[#This Row],[Upsell $ Per Non-Paying User]]*Table1[[#This Row],[Non-Paying Users]],0)</f>
        <v>0</v>
      </c>
      <c r="R2039" t="str" cm="1">
        <f t="array" ref="R2039">_xlfn.IFS(Table1[[#This Row],[Current Upsell $]]=0," ",Table1[[#This Row],[Current Upsell $]]&gt;=400,"High",Table1[[#This Row],[Current Upsell $]]&gt;=100,"Medium",Table1[[#This Row],[Current Upsell $]]&lt;100,"Low")</f>
        <v xml:space="preserve"> </v>
      </c>
      <c r="S2039" t="str">
        <f>_xlfn.CONCAT(Table1[[#This Row],[Subscription Type]]," ",Table1[[#This Row],[Upsell Priorities ]], " ",TEXT(Table1[[#This Row],[Current Upsell $]],"$#,#"))</f>
        <v>Basic   $</v>
      </c>
      <c r="T2039">
        <f>COUNTIF(Table1[Sales Month],Table1[[#This Row],[Sales Month]])</f>
        <v>249</v>
      </c>
    </row>
    <row r="2040" spans="1:20" x14ac:dyDescent="0.2">
      <c r="A2040">
        <v>100265</v>
      </c>
      <c r="B2040" t="s">
        <v>3</v>
      </c>
      <c r="F2040">
        <v>0</v>
      </c>
      <c r="G2040">
        <v>2</v>
      </c>
      <c r="H2040" s="1">
        <v>44287</v>
      </c>
      <c r="I2040" s="1">
        <v>44378</v>
      </c>
      <c r="J2040">
        <v>3</v>
      </c>
      <c r="K2040">
        <v>0</v>
      </c>
      <c r="L2040" s="1">
        <v>44348</v>
      </c>
      <c r="M2040">
        <v>0</v>
      </c>
      <c r="N2040" s="8" cm="1">
        <f t="array" ref="N2040">_xlfn.SWITCH(Table1[[#This Row],[Subscription Type]],"Basic",10,"Premium",10,"Business",25,"Enterprise",27)</f>
        <v>10</v>
      </c>
      <c r="O2040" s="9">
        <f>IF(Table1[[#This Row],[Number of Users]]-Table1[[#This Row],[Licenses Bought]]&lt;0, 0, Table1[[#This Row],[Number of Users]]-Table1[[#This Row],[Licenses Bought]])</f>
        <v>2</v>
      </c>
      <c r="P2040" s="8">
        <f>Table1[[#This Row],[Upsell $ Per Non-Paying User]] * Table1[[#This Row],[Non-Paying Users]]</f>
        <v>20</v>
      </c>
      <c r="Q2040">
        <f>IF(Table1[[#This Row],[Sales Month]]=MAX(Table1[Sales Month]),Table1[[#This Row],[Upsell $ Per Non-Paying User]]*Table1[[#This Row],[Non-Paying Users]],0)</f>
        <v>20</v>
      </c>
      <c r="R2040" t="str" cm="1">
        <f t="array" ref="R2040">_xlfn.IFS(Table1[[#This Row],[Current Upsell $]]=0," ",Table1[[#This Row],[Current Upsell $]]&gt;=400,"High",Table1[[#This Row],[Current Upsell $]]&gt;=100,"Medium",Table1[[#This Row],[Current Upsell $]]&lt;100,"Low")</f>
        <v>Low</v>
      </c>
      <c r="S2040" t="str">
        <f>_xlfn.CONCAT(Table1[[#This Row],[Subscription Type]]," ",Table1[[#This Row],[Upsell Priorities ]], " ",TEXT(Table1[[#This Row],[Current Upsell $]],"$#,#"))</f>
        <v>Basic Low $20</v>
      </c>
      <c r="T2040">
        <f>COUNTIF(Table1[Sales Month],Table1[[#This Row],[Sales Month]])</f>
        <v>307</v>
      </c>
    </row>
    <row r="2041" spans="1:20" x14ac:dyDescent="0.2">
      <c r="A2041">
        <v>100266</v>
      </c>
      <c r="B2041" t="s">
        <v>3</v>
      </c>
      <c r="D2041" s="1"/>
      <c r="E2041" s="1"/>
      <c r="F2041">
        <v>0</v>
      </c>
      <c r="G2041">
        <v>1</v>
      </c>
      <c r="H2041" s="1">
        <v>44287</v>
      </c>
      <c r="I2041" s="1">
        <v>44378</v>
      </c>
      <c r="J2041">
        <v>3</v>
      </c>
      <c r="K2041">
        <v>0</v>
      </c>
      <c r="L2041" s="1">
        <v>44287</v>
      </c>
      <c r="M2041">
        <v>0</v>
      </c>
      <c r="N2041" s="8" cm="1">
        <f t="array" ref="N2041">_xlfn.SWITCH(Table1[[#This Row],[Subscription Type]],"Basic",10,"Premium",10,"Business",25,"Enterprise",27)</f>
        <v>10</v>
      </c>
      <c r="O2041" s="9">
        <f>IF(Table1[[#This Row],[Number of Users]]-Table1[[#This Row],[Licenses Bought]]&lt;0, 0, Table1[[#This Row],[Number of Users]]-Table1[[#This Row],[Licenses Bought]])</f>
        <v>1</v>
      </c>
      <c r="P2041" s="8">
        <f>Table1[[#This Row],[Upsell $ Per Non-Paying User]] * Table1[[#This Row],[Non-Paying Users]]</f>
        <v>10</v>
      </c>
      <c r="Q2041">
        <f>IF(Table1[[#This Row],[Sales Month]]=MAX(Table1[Sales Month]),Table1[[#This Row],[Upsell $ Per Non-Paying User]]*Table1[[#This Row],[Non-Paying Users]],0)</f>
        <v>0</v>
      </c>
      <c r="R2041" t="str" cm="1">
        <f t="array" ref="R2041">_xlfn.IFS(Table1[[#This Row],[Current Upsell $]]=0," ",Table1[[#This Row],[Current Upsell $]]&gt;=400,"High",Table1[[#This Row],[Current Upsell $]]&gt;=100,"Medium",Table1[[#This Row],[Current Upsell $]]&lt;100,"Low")</f>
        <v xml:space="preserve"> </v>
      </c>
      <c r="S2041" t="str">
        <f>_xlfn.CONCAT(Table1[[#This Row],[Subscription Type]]," ",Table1[[#This Row],[Upsell Priorities ]], " ",TEXT(Table1[[#This Row],[Current Upsell $]],"$#,#"))</f>
        <v>Basic   $</v>
      </c>
      <c r="T2041">
        <f>COUNTIF(Table1[Sales Month],Table1[[#This Row],[Sales Month]])</f>
        <v>208</v>
      </c>
    </row>
    <row r="2042" spans="1:20" x14ac:dyDescent="0.2">
      <c r="A2042">
        <v>100266</v>
      </c>
      <c r="B2042" t="s">
        <v>0</v>
      </c>
      <c r="D2042" s="1"/>
      <c r="E2042" s="1"/>
      <c r="F2042">
        <v>1</v>
      </c>
      <c r="G2042">
        <v>1</v>
      </c>
      <c r="H2042" s="1">
        <v>44287</v>
      </c>
      <c r="I2042" s="1">
        <v>44378</v>
      </c>
      <c r="J2042">
        <v>3</v>
      </c>
      <c r="K2042">
        <v>0</v>
      </c>
      <c r="L2042" s="1">
        <v>44317</v>
      </c>
      <c r="M2042">
        <v>10</v>
      </c>
      <c r="N2042" s="8" cm="1">
        <f t="array" ref="N2042">_xlfn.SWITCH(Table1[[#This Row],[Subscription Type]],"Basic",10,"Premium",10,"Business",25,"Enterprise",27)</f>
        <v>10</v>
      </c>
      <c r="O2042" s="9">
        <f>IF(Table1[[#This Row],[Number of Users]]-Table1[[#This Row],[Licenses Bought]]&lt;0, 0, Table1[[#This Row],[Number of Users]]-Table1[[#This Row],[Licenses Bought]])</f>
        <v>0</v>
      </c>
      <c r="P2042" s="8">
        <f>Table1[[#This Row],[Upsell $ Per Non-Paying User]] * Table1[[#This Row],[Non-Paying Users]]</f>
        <v>0</v>
      </c>
      <c r="Q2042">
        <f>IF(Table1[[#This Row],[Sales Month]]=MAX(Table1[Sales Month]),Table1[[#This Row],[Upsell $ Per Non-Paying User]]*Table1[[#This Row],[Non-Paying Users]],0)</f>
        <v>0</v>
      </c>
      <c r="R2042" t="str" cm="1">
        <f t="array" ref="R2042">_xlfn.IFS(Table1[[#This Row],[Current Upsell $]]=0," ",Table1[[#This Row],[Current Upsell $]]&gt;=400,"High",Table1[[#This Row],[Current Upsell $]]&gt;=100,"Medium",Table1[[#This Row],[Current Upsell $]]&lt;100,"Low")</f>
        <v xml:space="preserve"> </v>
      </c>
      <c r="S2042" t="str">
        <f>_xlfn.CONCAT(Table1[[#This Row],[Subscription Type]]," ",Table1[[#This Row],[Upsell Priorities ]], " ",TEXT(Table1[[#This Row],[Current Upsell $]],"$#,#"))</f>
        <v>Premium   $</v>
      </c>
      <c r="T2042">
        <f>COUNTIF(Table1[Sales Month],Table1[[#This Row],[Sales Month]])</f>
        <v>249</v>
      </c>
    </row>
    <row r="2043" spans="1:20" x14ac:dyDescent="0.2">
      <c r="A2043">
        <v>100266</v>
      </c>
      <c r="B2043" t="s">
        <v>0</v>
      </c>
      <c r="D2043" s="1"/>
      <c r="E2043" s="1"/>
      <c r="F2043">
        <v>1</v>
      </c>
      <c r="G2043">
        <v>2</v>
      </c>
      <c r="H2043" s="1">
        <v>44287</v>
      </c>
      <c r="I2043" s="1">
        <v>44378</v>
      </c>
      <c r="J2043">
        <v>3</v>
      </c>
      <c r="K2043">
        <v>0</v>
      </c>
      <c r="L2043" s="1">
        <v>44348</v>
      </c>
      <c r="M2043">
        <v>10</v>
      </c>
      <c r="N2043" s="8" cm="1">
        <f t="array" ref="N2043">_xlfn.SWITCH(Table1[[#This Row],[Subscription Type]],"Basic",10,"Premium",10,"Business",25,"Enterprise",27)</f>
        <v>10</v>
      </c>
      <c r="O2043" s="9">
        <f>IF(Table1[[#This Row],[Number of Users]]-Table1[[#This Row],[Licenses Bought]]&lt;0, 0, Table1[[#This Row],[Number of Users]]-Table1[[#This Row],[Licenses Bought]])</f>
        <v>1</v>
      </c>
      <c r="P2043" s="8">
        <f>Table1[[#This Row],[Upsell $ Per Non-Paying User]] * Table1[[#This Row],[Non-Paying Users]]</f>
        <v>10</v>
      </c>
      <c r="Q2043">
        <f>IF(Table1[[#This Row],[Sales Month]]=MAX(Table1[Sales Month]),Table1[[#This Row],[Upsell $ Per Non-Paying User]]*Table1[[#This Row],[Non-Paying Users]],0)</f>
        <v>10</v>
      </c>
      <c r="R2043" t="str" cm="1">
        <f t="array" ref="R2043">_xlfn.IFS(Table1[[#This Row],[Current Upsell $]]=0," ",Table1[[#This Row],[Current Upsell $]]&gt;=400,"High",Table1[[#This Row],[Current Upsell $]]&gt;=100,"Medium",Table1[[#This Row],[Current Upsell $]]&lt;100,"Low")</f>
        <v>Low</v>
      </c>
      <c r="S2043" t="str">
        <f>_xlfn.CONCAT(Table1[[#This Row],[Subscription Type]]," ",Table1[[#This Row],[Upsell Priorities ]], " ",TEXT(Table1[[#This Row],[Current Upsell $]],"$#,#"))</f>
        <v>Premium Low $10</v>
      </c>
      <c r="T2043">
        <f>COUNTIF(Table1[Sales Month],Table1[[#This Row],[Sales Month]])</f>
        <v>307</v>
      </c>
    </row>
    <row r="2044" spans="1:20" x14ac:dyDescent="0.2">
      <c r="A2044">
        <v>100267</v>
      </c>
      <c r="B2044" t="s">
        <v>3</v>
      </c>
      <c r="D2044" s="1"/>
      <c r="E2044" s="1"/>
      <c r="F2044">
        <v>0</v>
      </c>
      <c r="G2044">
        <v>2</v>
      </c>
      <c r="H2044" s="1">
        <v>44287</v>
      </c>
      <c r="I2044" s="1">
        <v>44378</v>
      </c>
      <c r="J2044">
        <v>3</v>
      </c>
      <c r="K2044">
        <v>0</v>
      </c>
      <c r="L2044" s="1">
        <v>44287</v>
      </c>
      <c r="M2044">
        <v>0</v>
      </c>
      <c r="N2044" s="8" cm="1">
        <f t="array" ref="N2044">_xlfn.SWITCH(Table1[[#This Row],[Subscription Type]],"Basic",10,"Premium",10,"Business",25,"Enterprise",27)</f>
        <v>10</v>
      </c>
      <c r="O2044" s="9">
        <f>IF(Table1[[#This Row],[Number of Users]]-Table1[[#This Row],[Licenses Bought]]&lt;0, 0, Table1[[#This Row],[Number of Users]]-Table1[[#This Row],[Licenses Bought]])</f>
        <v>2</v>
      </c>
      <c r="P2044" s="8">
        <f>Table1[[#This Row],[Upsell $ Per Non-Paying User]] * Table1[[#This Row],[Non-Paying Users]]</f>
        <v>20</v>
      </c>
      <c r="Q2044">
        <f>IF(Table1[[#This Row],[Sales Month]]=MAX(Table1[Sales Month]),Table1[[#This Row],[Upsell $ Per Non-Paying User]]*Table1[[#This Row],[Non-Paying Users]],0)</f>
        <v>0</v>
      </c>
      <c r="R2044" t="str" cm="1">
        <f t="array" ref="R2044">_xlfn.IFS(Table1[[#This Row],[Current Upsell $]]=0," ",Table1[[#This Row],[Current Upsell $]]&gt;=400,"High",Table1[[#This Row],[Current Upsell $]]&gt;=100,"Medium",Table1[[#This Row],[Current Upsell $]]&lt;100,"Low")</f>
        <v xml:space="preserve"> </v>
      </c>
      <c r="S2044" t="str">
        <f>_xlfn.CONCAT(Table1[[#This Row],[Subscription Type]]," ",Table1[[#This Row],[Upsell Priorities ]], " ",TEXT(Table1[[#This Row],[Current Upsell $]],"$#,#"))</f>
        <v>Basic   $</v>
      </c>
      <c r="T2044">
        <f>COUNTIF(Table1[Sales Month],Table1[[#This Row],[Sales Month]])</f>
        <v>208</v>
      </c>
    </row>
    <row r="2045" spans="1:20" x14ac:dyDescent="0.2">
      <c r="A2045">
        <v>100267</v>
      </c>
      <c r="B2045" t="s">
        <v>0</v>
      </c>
      <c r="D2045" s="1"/>
      <c r="E2045" s="1"/>
      <c r="F2045">
        <v>1</v>
      </c>
      <c r="G2045">
        <v>2</v>
      </c>
      <c r="H2045" s="1">
        <v>44287</v>
      </c>
      <c r="I2045" s="1">
        <v>44378</v>
      </c>
      <c r="J2045">
        <v>3</v>
      </c>
      <c r="K2045">
        <v>0</v>
      </c>
      <c r="L2045" s="1">
        <v>44317</v>
      </c>
      <c r="M2045">
        <v>10</v>
      </c>
      <c r="N2045" s="8" cm="1">
        <f t="array" ref="N2045">_xlfn.SWITCH(Table1[[#This Row],[Subscription Type]],"Basic",10,"Premium",10,"Business",25,"Enterprise",27)</f>
        <v>10</v>
      </c>
      <c r="O2045" s="9">
        <f>IF(Table1[[#This Row],[Number of Users]]-Table1[[#This Row],[Licenses Bought]]&lt;0, 0, Table1[[#This Row],[Number of Users]]-Table1[[#This Row],[Licenses Bought]])</f>
        <v>1</v>
      </c>
      <c r="P2045" s="8">
        <f>Table1[[#This Row],[Upsell $ Per Non-Paying User]] * Table1[[#This Row],[Non-Paying Users]]</f>
        <v>10</v>
      </c>
      <c r="Q2045">
        <f>IF(Table1[[#This Row],[Sales Month]]=MAX(Table1[Sales Month]),Table1[[#This Row],[Upsell $ Per Non-Paying User]]*Table1[[#This Row],[Non-Paying Users]],0)</f>
        <v>0</v>
      </c>
      <c r="R2045" t="str" cm="1">
        <f t="array" ref="R2045">_xlfn.IFS(Table1[[#This Row],[Current Upsell $]]=0," ",Table1[[#This Row],[Current Upsell $]]&gt;=400,"High",Table1[[#This Row],[Current Upsell $]]&gt;=100,"Medium",Table1[[#This Row],[Current Upsell $]]&lt;100,"Low")</f>
        <v xml:space="preserve"> </v>
      </c>
      <c r="S2045" t="str">
        <f>_xlfn.CONCAT(Table1[[#This Row],[Subscription Type]]," ",Table1[[#This Row],[Upsell Priorities ]], " ",TEXT(Table1[[#This Row],[Current Upsell $]],"$#,#"))</f>
        <v>Premium   $</v>
      </c>
      <c r="T2045">
        <f>COUNTIF(Table1[Sales Month],Table1[[#This Row],[Sales Month]])</f>
        <v>249</v>
      </c>
    </row>
    <row r="2046" spans="1:20" x14ac:dyDescent="0.2">
      <c r="A2046">
        <v>100267</v>
      </c>
      <c r="B2046" t="s">
        <v>0</v>
      </c>
      <c r="D2046" s="1"/>
      <c r="E2046" s="1"/>
      <c r="F2046">
        <v>1</v>
      </c>
      <c r="G2046">
        <v>2</v>
      </c>
      <c r="H2046" s="1">
        <v>44287</v>
      </c>
      <c r="I2046" s="1">
        <v>44378</v>
      </c>
      <c r="J2046">
        <v>3</v>
      </c>
      <c r="K2046">
        <v>0</v>
      </c>
      <c r="L2046" s="1">
        <v>44348</v>
      </c>
      <c r="M2046">
        <v>10</v>
      </c>
      <c r="N2046" s="8" cm="1">
        <f t="array" ref="N2046">_xlfn.SWITCH(Table1[[#This Row],[Subscription Type]],"Basic",10,"Premium",10,"Business",25,"Enterprise",27)</f>
        <v>10</v>
      </c>
      <c r="O2046" s="9">
        <f>IF(Table1[[#This Row],[Number of Users]]-Table1[[#This Row],[Licenses Bought]]&lt;0, 0, Table1[[#This Row],[Number of Users]]-Table1[[#This Row],[Licenses Bought]])</f>
        <v>1</v>
      </c>
      <c r="P2046" s="8">
        <f>Table1[[#This Row],[Upsell $ Per Non-Paying User]] * Table1[[#This Row],[Non-Paying Users]]</f>
        <v>10</v>
      </c>
      <c r="Q2046">
        <f>IF(Table1[[#This Row],[Sales Month]]=MAX(Table1[Sales Month]),Table1[[#This Row],[Upsell $ Per Non-Paying User]]*Table1[[#This Row],[Non-Paying Users]],0)</f>
        <v>10</v>
      </c>
      <c r="R2046" t="str" cm="1">
        <f t="array" ref="R2046">_xlfn.IFS(Table1[[#This Row],[Current Upsell $]]=0," ",Table1[[#This Row],[Current Upsell $]]&gt;=400,"High",Table1[[#This Row],[Current Upsell $]]&gt;=100,"Medium",Table1[[#This Row],[Current Upsell $]]&lt;100,"Low")</f>
        <v>Low</v>
      </c>
      <c r="S2046" t="str">
        <f>_xlfn.CONCAT(Table1[[#This Row],[Subscription Type]]," ",Table1[[#This Row],[Upsell Priorities ]], " ",TEXT(Table1[[#This Row],[Current Upsell $]],"$#,#"))</f>
        <v>Premium Low $10</v>
      </c>
      <c r="T2046">
        <f>COUNTIF(Table1[Sales Month],Table1[[#This Row],[Sales Month]])</f>
        <v>307</v>
      </c>
    </row>
    <row r="2047" spans="1:20" x14ac:dyDescent="0.2">
      <c r="A2047">
        <v>100268</v>
      </c>
      <c r="B2047" t="s">
        <v>3</v>
      </c>
      <c r="D2047" s="1"/>
      <c r="E2047" s="1"/>
      <c r="F2047">
        <v>0</v>
      </c>
      <c r="G2047">
        <v>63</v>
      </c>
      <c r="H2047" s="1">
        <v>44317</v>
      </c>
      <c r="I2047" s="1">
        <v>44378</v>
      </c>
      <c r="J2047">
        <v>2</v>
      </c>
      <c r="K2047">
        <v>0</v>
      </c>
      <c r="L2047" s="1">
        <v>44317</v>
      </c>
      <c r="M2047">
        <v>0</v>
      </c>
      <c r="N2047" s="8" cm="1">
        <f t="array" ref="N2047">_xlfn.SWITCH(Table1[[#This Row],[Subscription Type]],"Basic",10,"Premium",10,"Business",25,"Enterprise",27)</f>
        <v>10</v>
      </c>
      <c r="O2047" s="9">
        <f>IF(Table1[[#This Row],[Number of Users]]-Table1[[#This Row],[Licenses Bought]]&lt;0, 0, Table1[[#This Row],[Number of Users]]-Table1[[#This Row],[Licenses Bought]])</f>
        <v>63</v>
      </c>
      <c r="P2047" s="8">
        <f>Table1[[#This Row],[Upsell $ Per Non-Paying User]] * Table1[[#This Row],[Non-Paying Users]]</f>
        <v>630</v>
      </c>
      <c r="Q2047">
        <f>IF(Table1[[#This Row],[Sales Month]]=MAX(Table1[Sales Month]),Table1[[#This Row],[Upsell $ Per Non-Paying User]]*Table1[[#This Row],[Non-Paying Users]],0)</f>
        <v>0</v>
      </c>
      <c r="R2047" t="str" cm="1">
        <f t="array" ref="R2047">_xlfn.IFS(Table1[[#This Row],[Current Upsell $]]=0," ",Table1[[#This Row],[Current Upsell $]]&gt;=400,"High",Table1[[#This Row],[Current Upsell $]]&gt;=100,"Medium",Table1[[#This Row],[Current Upsell $]]&lt;100,"Low")</f>
        <v xml:space="preserve"> </v>
      </c>
      <c r="S2047" t="str">
        <f>_xlfn.CONCAT(Table1[[#This Row],[Subscription Type]]," ",Table1[[#This Row],[Upsell Priorities ]], " ",TEXT(Table1[[#This Row],[Current Upsell $]],"$#,#"))</f>
        <v>Basic   $</v>
      </c>
      <c r="T2047">
        <f>COUNTIF(Table1[Sales Month],Table1[[#This Row],[Sales Month]])</f>
        <v>249</v>
      </c>
    </row>
    <row r="2048" spans="1:20" x14ac:dyDescent="0.2">
      <c r="A2048">
        <v>100268</v>
      </c>
      <c r="B2048" t="s">
        <v>0</v>
      </c>
      <c r="D2048" s="1"/>
      <c r="E2048" s="1"/>
      <c r="F2048">
        <v>18</v>
      </c>
      <c r="G2048">
        <v>84</v>
      </c>
      <c r="H2048" s="1">
        <v>44317</v>
      </c>
      <c r="I2048" s="1">
        <v>44378</v>
      </c>
      <c r="J2048">
        <v>2</v>
      </c>
      <c r="K2048">
        <v>0</v>
      </c>
      <c r="L2048" s="1">
        <v>44348</v>
      </c>
      <c r="M2048">
        <v>180</v>
      </c>
      <c r="N2048" s="8" cm="1">
        <f t="array" ref="N2048">_xlfn.SWITCH(Table1[[#This Row],[Subscription Type]],"Basic",10,"Premium",10,"Business",25,"Enterprise",27)</f>
        <v>10</v>
      </c>
      <c r="O2048" s="9">
        <f>IF(Table1[[#This Row],[Number of Users]]-Table1[[#This Row],[Licenses Bought]]&lt;0, 0, Table1[[#This Row],[Number of Users]]-Table1[[#This Row],[Licenses Bought]])</f>
        <v>66</v>
      </c>
      <c r="P2048" s="8">
        <f>Table1[[#This Row],[Upsell $ Per Non-Paying User]] * Table1[[#This Row],[Non-Paying Users]]</f>
        <v>660</v>
      </c>
      <c r="Q2048">
        <f>IF(Table1[[#This Row],[Sales Month]]=MAX(Table1[Sales Month]),Table1[[#This Row],[Upsell $ Per Non-Paying User]]*Table1[[#This Row],[Non-Paying Users]],0)</f>
        <v>660</v>
      </c>
      <c r="R2048" t="str" cm="1">
        <f t="array" ref="R2048">_xlfn.IFS(Table1[[#This Row],[Current Upsell $]]=0," ",Table1[[#This Row],[Current Upsell $]]&gt;=400,"High",Table1[[#This Row],[Current Upsell $]]&gt;=100,"Medium",Table1[[#This Row],[Current Upsell $]]&lt;100,"Low")</f>
        <v>High</v>
      </c>
      <c r="S2048" t="str">
        <f>_xlfn.CONCAT(Table1[[#This Row],[Subscription Type]]," ",Table1[[#This Row],[Upsell Priorities ]], " ",TEXT(Table1[[#This Row],[Current Upsell $]],"$#,#"))</f>
        <v>Premium High $660</v>
      </c>
      <c r="T2048">
        <f>COUNTIF(Table1[Sales Month],Table1[[#This Row],[Sales Month]])</f>
        <v>307</v>
      </c>
    </row>
    <row r="2049" spans="1:20" x14ac:dyDescent="0.2">
      <c r="A2049">
        <v>100269</v>
      </c>
      <c r="B2049" t="s">
        <v>3</v>
      </c>
      <c r="D2049" s="1"/>
      <c r="E2049" s="1"/>
      <c r="F2049">
        <v>0</v>
      </c>
      <c r="G2049">
        <v>54</v>
      </c>
      <c r="H2049" s="1">
        <v>44317</v>
      </c>
      <c r="I2049" s="1">
        <v>44378</v>
      </c>
      <c r="J2049">
        <v>2</v>
      </c>
      <c r="K2049">
        <v>0</v>
      </c>
      <c r="L2049" s="1">
        <v>44317</v>
      </c>
      <c r="M2049">
        <v>0</v>
      </c>
      <c r="N2049" s="8" cm="1">
        <f t="array" ref="N2049">_xlfn.SWITCH(Table1[[#This Row],[Subscription Type]],"Basic",10,"Premium",10,"Business",25,"Enterprise",27)</f>
        <v>10</v>
      </c>
      <c r="O2049" s="9">
        <f>IF(Table1[[#This Row],[Number of Users]]-Table1[[#This Row],[Licenses Bought]]&lt;0, 0, Table1[[#This Row],[Number of Users]]-Table1[[#This Row],[Licenses Bought]])</f>
        <v>54</v>
      </c>
      <c r="P2049" s="8">
        <f>Table1[[#This Row],[Upsell $ Per Non-Paying User]] * Table1[[#This Row],[Non-Paying Users]]</f>
        <v>540</v>
      </c>
      <c r="Q2049">
        <f>IF(Table1[[#This Row],[Sales Month]]=MAX(Table1[Sales Month]),Table1[[#This Row],[Upsell $ Per Non-Paying User]]*Table1[[#This Row],[Non-Paying Users]],0)</f>
        <v>0</v>
      </c>
      <c r="R2049" t="str" cm="1">
        <f t="array" ref="R2049">_xlfn.IFS(Table1[[#This Row],[Current Upsell $]]=0," ",Table1[[#This Row],[Current Upsell $]]&gt;=400,"High",Table1[[#This Row],[Current Upsell $]]&gt;=100,"Medium",Table1[[#This Row],[Current Upsell $]]&lt;100,"Low")</f>
        <v xml:space="preserve"> </v>
      </c>
      <c r="S2049" t="str">
        <f>_xlfn.CONCAT(Table1[[#This Row],[Subscription Type]]," ",Table1[[#This Row],[Upsell Priorities ]], " ",TEXT(Table1[[#This Row],[Current Upsell $]],"$#,#"))</f>
        <v>Basic   $</v>
      </c>
      <c r="T2049">
        <f>COUNTIF(Table1[Sales Month],Table1[[#This Row],[Sales Month]])</f>
        <v>249</v>
      </c>
    </row>
    <row r="2050" spans="1:20" x14ac:dyDescent="0.2">
      <c r="A2050">
        <v>100269</v>
      </c>
      <c r="B2050" t="s">
        <v>0</v>
      </c>
      <c r="D2050" s="1"/>
      <c r="E2050" s="1"/>
      <c r="F2050">
        <v>12</v>
      </c>
      <c r="G2050">
        <v>55</v>
      </c>
      <c r="H2050" s="1">
        <v>44317</v>
      </c>
      <c r="I2050" s="1">
        <v>44378</v>
      </c>
      <c r="J2050">
        <v>2</v>
      </c>
      <c r="K2050">
        <v>0</v>
      </c>
      <c r="L2050" s="1">
        <v>44348</v>
      </c>
      <c r="M2050">
        <v>120</v>
      </c>
      <c r="N2050" s="8" cm="1">
        <f t="array" ref="N2050">_xlfn.SWITCH(Table1[[#This Row],[Subscription Type]],"Basic",10,"Premium",10,"Business",25,"Enterprise",27)</f>
        <v>10</v>
      </c>
      <c r="O2050" s="9">
        <f>IF(Table1[[#This Row],[Number of Users]]-Table1[[#This Row],[Licenses Bought]]&lt;0, 0, Table1[[#This Row],[Number of Users]]-Table1[[#This Row],[Licenses Bought]])</f>
        <v>43</v>
      </c>
      <c r="P2050" s="8">
        <f>Table1[[#This Row],[Upsell $ Per Non-Paying User]] * Table1[[#This Row],[Non-Paying Users]]</f>
        <v>430</v>
      </c>
      <c r="Q2050">
        <f>IF(Table1[[#This Row],[Sales Month]]=MAX(Table1[Sales Month]),Table1[[#This Row],[Upsell $ Per Non-Paying User]]*Table1[[#This Row],[Non-Paying Users]],0)</f>
        <v>430</v>
      </c>
      <c r="R2050" t="str" cm="1">
        <f t="array" ref="R2050">_xlfn.IFS(Table1[[#This Row],[Current Upsell $]]=0," ",Table1[[#This Row],[Current Upsell $]]&gt;=400,"High",Table1[[#This Row],[Current Upsell $]]&gt;=100,"Medium",Table1[[#This Row],[Current Upsell $]]&lt;100,"Low")</f>
        <v>High</v>
      </c>
      <c r="S2050" t="str">
        <f>_xlfn.CONCAT(Table1[[#This Row],[Subscription Type]]," ",Table1[[#This Row],[Upsell Priorities ]], " ",TEXT(Table1[[#This Row],[Current Upsell $]],"$#,#"))</f>
        <v>Premium High $430</v>
      </c>
      <c r="T2050">
        <f>COUNTIF(Table1[Sales Month],Table1[[#This Row],[Sales Month]])</f>
        <v>307</v>
      </c>
    </row>
    <row r="2051" spans="1:20" x14ac:dyDescent="0.2">
      <c r="A2051">
        <v>100270</v>
      </c>
      <c r="B2051" t="s">
        <v>3</v>
      </c>
      <c r="D2051" s="1"/>
      <c r="E2051" s="1"/>
      <c r="F2051">
        <v>0</v>
      </c>
      <c r="G2051">
        <v>56</v>
      </c>
      <c r="H2051" s="1">
        <v>44317</v>
      </c>
      <c r="I2051" s="1">
        <v>44378</v>
      </c>
      <c r="J2051">
        <v>2</v>
      </c>
      <c r="K2051">
        <v>0</v>
      </c>
      <c r="L2051" s="1">
        <v>44317</v>
      </c>
      <c r="M2051">
        <v>0</v>
      </c>
      <c r="N2051" s="8" cm="1">
        <f t="array" ref="N2051">_xlfn.SWITCH(Table1[[#This Row],[Subscription Type]],"Basic",10,"Premium",10,"Business",25,"Enterprise",27)</f>
        <v>10</v>
      </c>
      <c r="O2051" s="9">
        <f>IF(Table1[[#This Row],[Number of Users]]-Table1[[#This Row],[Licenses Bought]]&lt;0, 0, Table1[[#This Row],[Number of Users]]-Table1[[#This Row],[Licenses Bought]])</f>
        <v>56</v>
      </c>
      <c r="P2051" s="8">
        <f>Table1[[#This Row],[Upsell $ Per Non-Paying User]] * Table1[[#This Row],[Non-Paying Users]]</f>
        <v>560</v>
      </c>
      <c r="Q2051">
        <f>IF(Table1[[#This Row],[Sales Month]]=MAX(Table1[Sales Month]),Table1[[#This Row],[Upsell $ Per Non-Paying User]]*Table1[[#This Row],[Non-Paying Users]],0)</f>
        <v>0</v>
      </c>
      <c r="R2051" t="str" cm="1">
        <f t="array" ref="R2051">_xlfn.IFS(Table1[[#This Row],[Current Upsell $]]=0," ",Table1[[#This Row],[Current Upsell $]]&gt;=400,"High",Table1[[#This Row],[Current Upsell $]]&gt;=100,"Medium",Table1[[#This Row],[Current Upsell $]]&lt;100,"Low")</f>
        <v xml:space="preserve"> </v>
      </c>
      <c r="S2051" t="str">
        <f>_xlfn.CONCAT(Table1[[#This Row],[Subscription Type]]," ",Table1[[#This Row],[Upsell Priorities ]], " ",TEXT(Table1[[#This Row],[Current Upsell $]],"$#,#"))</f>
        <v>Basic   $</v>
      </c>
      <c r="T2051">
        <f>COUNTIF(Table1[Sales Month],Table1[[#This Row],[Sales Month]])</f>
        <v>249</v>
      </c>
    </row>
    <row r="2052" spans="1:20" x14ac:dyDescent="0.2">
      <c r="A2052">
        <v>100270</v>
      </c>
      <c r="B2052" t="s">
        <v>0</v>
      </c>
      <c r="D2052" s="1"/>
      <c r="E2052" s="1"/>
      <c r="F2052">
        <v>14</v>
      </c>
      <c r="G2052">
        <v>51</v>
      </c>
      <c r="H2052" s="1">
        <v>44317</v>
      </c>
      <c r="I2052" s="1">
        <v>44378</v>
      </c>
      <c r="J2052">
        <v>2</v>
      </c>
      <c r="K2052">
        <v>0</v>
      </c>
      <c r="L2052" s="1">
        <v>44348</v>
      </c>
      <c r="M2052">
        <v>140</v>
      </c>
      <c r="N2052" s="8" cm="1">
        <f t="array" ref="N2052">_xlfn.SWITCH(Table1[[#This Row],[Subscription Type]],"Basic",10,"Premium",10,"Business",25,"Enterprise",27)</f>
        <v>10</v>
      </c>
      <c r="O2052" s="9">
        <f>IF(Table1[[#This Row],[Number of Users]]-Table1[[#This Row],[Licenses Bought]]&lt;0, 0, Table1[[#This Row],[Number of Users]]-Table1[[#This Row],[Licenses Bought]])</f>
        <v>37</v>
      </c>
      <c r="P2052" s="8">
        <f>Table1[[#This Row],[Upsell $ Per Non-Paying User]] * Table1[[#This Row],[Non-Paying Users]]</f>
        <v>370</v>
      </c>
      <c r="Q2052">
        <f>IF(Table1[[#This Row],[Sales Month]]=MAX(Table1[Sales Month]),Table1[[#This Row],[Upsell $ Per Non-Paying User]]*Table1[[#This Row],[Non-Paying Users]],0)</f>
        <v>370</v>
      </c>
      <c r="R2052" t="str" cm="1">
        <f t="array" ref="R2052">_xlfn.IFS(Table1[[#This Row],[Current Upsell $]]=0," ",Table1[[#This Row],[Current Upsell $]]&gt;=400,"High",Table1[[#This Row],[Current Upsell $]]&gt;=100,"Medium",Table1[[#This Row],[Current Upsell $]]&lt;100,"Low")</f>
        <v>Medium</v>
      </c>
      <c r="S2052" t="str">
        <f>_xlfn.CONCAT(Table1[[#This Row],[Subscription Type]]," ",Table1[[#This Row],[Upsell Priorities ]], " ",TEXT(Table1[[#This Row],[Current Upsell $]],"$#,#"))</f>
        <v>Premium Medium $370</v>
      </c>
      <c r="T2052">
        <f>COUNTIF(Table1[Sales Month],Table1[[#This Row],[Sales Month]])</f>
        <v>307</v>
      </c>
    </row>
    <row r="2053" spans="1:20" x14ac:dyDescent="0.2">
      <c r="A2053">
        <v>100271</v>
      </c>
      <c r="B2053" t="s">
        <v>3</v>
      </c>
      <c r="D2053" s="1"/>
      <c r="E2053" s="1"/>
      <c r="F2053">
        <v>0</v>
      </c>
      <c r="G2053">
        <v>44</v>
      </c>
      <c r="H2053" s="1">
        <v>44317</v>
      </c>
      <c r="I2053" s="1">
        <v>44378</v>
      </c>
      <c r="J2053">
        <v>2</v>
      </c>
      <c r="K2053">
        <v>0</v>
      </c>
      <c r="L2053" s="1">
        <v>44317</v>
      </c>
      <c r="M2053">
        <v>0</v>
      </c>
      <c r="N2053" s="8" cm="1">
        <f t="array" ref="N2053">_xlfn.SWITCH(Table1[[#This Row],[Subscription Type]],"Basic",10,"Premium",10,"Business",25,"Enterprise",27)</f>
        <v>10</v>
      </c>
      <c r="O2053" s="9">
        <f>IF(Table1[[#This Row],[Number of Users]]-Table1[[#This Row],[Licenses Bought]]&lt;0, 0, Table1[[#This Row],[Number of Users]]-Table1[[#This Row],[Licenses Bought]])</f>
        <v>44</v>
      </c>
      <c r="P2053" s="8">
        <f>Table1[[#This Row],[Upsell $ Per Non-Paying User]] * Table1[[#This Row],[Non-Paying Users]]</f>
        <v>440</v>
      </c>
      <c r="Q2053">
        <f>IF(Table1[[#This Row],[Sales Month]]=MAX(Table1[Sales Month]),Table1[[#This Row],[Upsell $ Per Non-Paying User]]*Table1[[#This Row],[Non-Paying Users]],0)</f>
        <v>0</v>
      </c>
      <c r="R2053" t="str" cm="1">
        <f t="array" ref="R2053">_xlfn.IFS(Table1[[#This Row],[Current Upsell $]]=0," ",Table1[[#This Row],[Current Upsell $]]&gt;=400,"High",Table1[[#This Row],[Current Upsell $]]&gt;=100,"Medium",Table1[[#This Row],[Current Upsell $]]&lt;100,"Low")</f>
        <v xml:space="preserve"> </v>
      </c>
      <c r="S2053" t="str">
        <f>_xlfn.CONCAT(Table1[[#This Row],[Subscription Type]]," ",Table1[[#This Row],[Upsell Priorities ]], " ",TEXT(Table1[[#This Row],[Current Upsell $]],"$#,#"))</f>
        <v>Basic   $</v>
      </c>
      <c r="T2053">
        <f>COUNTIF(Table1[Sales Month],Table1[[#This Row],[Sales Month]])</f>
        <v>249</v>
      </c>
    </row>
    <row r="2054" spans="1:20" x14ac:dyDescent="0.2">
      <c r="A2054">
        <v>100271</v>
      </c>
      <c r="B2054" t="s">
        <v>0</v>
      </c>
      <c r="D2054" s="1"/>
      <c r="E2054" s="1"/>
      <c r="F2054">
        <v>39</v>
      </c>
      <c r="G2054">
        <v>55</v>
      </c>
      <c r="H2054" s="1">
        <v>44317</v>
      </c>
      <c r="I2054" s="1">
        <v>44378</v>
      </c>
      <c r="J2054">
        <v>2</v>
      </c>
      <c r="K2054">
        <v>0</v>
      </c>
      <c r="L2054" s="1">
        <v>44348</v>
      </c>
      <c r="M2054">
        <v>390</v>
      </c>
      <c r="N2054" s="8" cm="1">
        <f t="array" ref="N2054">_xlfn.SWITCH(Table1[[#This Row],[Subscription Type]],"Basic",10,"Premium",10,"Business",25,"Enterprise",27)</f>
        <v>10</v>
      </c>
      <c r="O2054" s="9">
        <f>IF(Table1[[#This Row],[Number of Users]]-Table1[[#This Row],[Licenses Bought]]&lt;0, 0, Table1[[#This Row],[Number of Users]]-Table1[[#This Row],[Licenses Bought]])</f>
        <v>16</v>
      </c>
      <c r="P2054" s="8">
        <f>Table1[[#This Row],[Upsell $ Per Non-Paying User]] * Table1[[#This Row],[Non-Paying Users]]</f>
        <v>160</v>
      </c>
      <c r="Q2054">
        <f>IF(Table1[[#This Row],[Sales Month]]=MAX(Table1[Sales Month]),Table1[[#This Row],[Upsell $ Per Non-Paying User]]*Table1[[#This Row],[Non-Paying Users]],0)</f>
        <v>160</v>
      </c>
      <c r="R2054" t="str" cm="1">
        <f t="array" ref="R2054">_xlfn.IFS(Table1[[#This Row],[Current Upsell $]]=0," ",Table1[[#This Row],[Current Upsell $]]&gt;=400,"High",Table1[[#This Row],[Current Upsell $]]&gt;=100,"Medium",Table1[[#This Row],[Current Upsell $]]&lt;100,"Low")</f>
        <v>Medium</v>
      </c>
      <c r="S2054" t="str">
        <f>_xlfn.CONCAT(Table1[[#This Row],[Subscription Type]]," ",Table1[[#This Row],[Upsell Priorities ]], " ",TEXT(Table1[[#This Row],[Current Upsell $]],"$#,#"))</f>
        <v>Premium Medium $160</v>
      </c>
      <c r="T2054">
        <f>COUNTIF(Table1[Sales Month],Table1[[#This Row],[Sales Month]])</f>
        <v>307</v>
      </c>
    </row>
    <row r="2055" spans="1:20" x14ac:dyDescent="0.2">
      <c r="A2055">
        <v>100272</v>
      </c>
      <c r="B2055" t="s">
        <v>3</v>
      </c>
      <c r="D2055" s="1"/>
      <c r="E2055" s="1"/>
      <c r="F2055">
        <v>0</v>
      </c>
      <c r="G2055">
        <v>46</v>
      </c>
      <c r="H2055" s="1">
        <v>44317</v>
      </c>
      <c r="I2055" s="1">
        <v>44378</v>
      </c>
      <c r="J2055">
        <v>2</v>
      </c>
      <c r="K2055">
        <v>0</v>
      </c>
      <c r="L2055" s="1">
        <v>44317</v>
      </c>
      <c r="M2055">
        <v>0</v>
      </c>
      <c r="N2055" s="8" cm="1">
        <f t="array" ref="N2055">_xlfn.SWITCH(Table1[[#This Row],[Subscription Type]],"Basic",10,"Premium",10,"Business",25,"Enterprise",27)</f>
        <v>10</v>
      </c>
      <c r="O2055" s="9">
        <f>IF(Table1[[#This Row],[Number of Users]]-Table1[[#This Row],[Licenses Bought]]&lt;0, 0, Table1[[#This Row],[Number of Users]]-Table1[[#This Row],[Licenses Bought]])</f>
        <v>46</v>
      </c>
      <c r="P2055" s="8">
        <f>Table1[[#This Row],[Upsell $ Per Non-Paying User]] * Table1[[#This Row],[Non-Paying Users]]</f>
        <v>460</v>
      </c>
      <c r="Q2055">
        <f>IF(Table1[[#This Row],[Sales Month]]=MAX(Table1[Sales Month]),Table1[[#This Row],[Upsell $ Per Non-Paying User]]*Table1[[#This Row],[Non-Paying Users]],0)</f>
        <v>0</v>
      </c>
      <c r="R2055" t="str" cm="1">
        <f t="array" ref="R2055">_xlfn.IFS(Table1[[#This Row],[Current Upsell $]]=0," ",Table1[[#This Row],[Current Upsell $]]&gt;=400,"High",Table1[[#This Row],[Current Upsell $]]&gt;=100,"Medium",Table1[[#This Row],[Current Upsell $]]&lt;100,"Low")</f>
        <v xml:space="preserve"> </v>
      </c>
      <c r="S2055" t="str">
        <f>_xlfn.CONCAT(Table1[[#This Row],[Subscription Type]]," ",Table1[[#This Row],[Upsell Priorities ]], " ",TEXT(Table1[[#This Row],[Current Upsell $]],"$#,#"))</f>
        <v>Basic   $</v>
      </c>
      <c r="T2055">
        <f>COUNTIF(Table1[Sales Month],Table1[[#This Row],[Sales Month]])</f>
        <v>249</v>
      </c>
    </row>
    <row r="2056" spans="1:20" x14ac:dyDescent="0.2">
      <c r="A2056">
        <v>100272</v>
      </c>
      <c r="B2056" t="s">
        <v>1</v>
      </c>
      <c r="D2056" s="1"/>
      <c r="E2056" s="1"/>
      <c r="F2056">
        <v>24</v>
      </c>
      <c r="G2056">
        <v>45</v>
      </c>
      <c r="H2056" s="1">
        <v>44317</v>
      </c>
      <c r="I2056" s="1">
        <v>44378</v>
      </c>
      <c r="J2056">
        <v>2</v>
      </c>
      <c r="K2056">
        <v>0</v>
      </c>
      <c r="L2056" s="1">
        <v>44348</v>
      </c>
      <c r="M2056">
        <v>600</v>
      </c>
      <c r="N2056" s="8" cm="1">
        <f t="array" ref="N2056">_xlfn.SWITCH(Table1[[#This Row],[Subscription Type]],"Basic",10,"Premium",10,"Business",25,"Enterprise",27)</f>
        <v>25</v>
      </c>
      <c r="O2056" s="9">
        <f>IF(Table1[[#This Row],[Number of Users]]-Table1[[#This Row],[Licenses Bought]]&lt;0, 0, Table1[[#This Row],[Number of Users]]-Table1[[#This Row],[Licenses Bought]])</f>
        <v>21</v>
      </c>
      <c r="P2056" s="8">
        <f>Table1[[#This Row],[Upsell $ Per Non-Paying User]] * Table1[[#This Row],[Non-Paying Users]]</f>
        <v>525</v>
      </c>
      <c r="Q2056">
        <f>IF(Table1[[#This Row],[Sales Month]]=MAX(Table1[Sales Month]),Table1[[#This Row],[Upsell $ Per Non-Paying User]]*Table1[[#This Row],[Non-Paying Users]],0)</f>
        <v>525</v>
      </c>
      <c r="R2056" t="str" cm="1">
        <f t="array" ref="R2056">_xlfn.IFS(Table1[[#This Row],[Current Upsell $]]=0," ",Table1[[#This Row],[Current Upsell $]]&gt;=400,"High",Table1[[#This Row],[Current Upsell $]]&gt;=100,"Medium",Table1[[#This Row],[Current Upsell $]]&lt;100,"Low")</f>
        <v>High</v>
      </c>
      <c r="S2056" t="str">
        <f>_xlfn.CONCAT(Table1[[#This Row],[Subscription Type]]," ",Table1[[#This Row],[Upsell Priorities ]], " ",TEXT(Table1[[#This Row],[Current Upsell $]],"$#,#"))</f>
        <v>Business High $525</v>
      </c>
      <c r="T2056">
        <f>COUNTIF(Table1[Sales Month],Table1[[#This Row],[Sales Month]])</f>
        <v>307</v>
      </c>
    </row>
    <row r="2057" spans="1:20" x14ac:dyDescent="0.2">
      <c r="A2057">
        <v>100273</v>
      </c>
      <c r="B2057" t="s">
        <v>3</v>
      </c>
      <c r="D2057" s="1"/>
      <c r="E2057" s="1"/>
      <c r="F2057">
        <v>0</v>
      </c>
      <c r="G2057">
        <v>47</v>
      </c>
      <c r="H2057" s="1">
        <v>44317</v>
      </c>
      <c r="I2057" s="1">
        <v>44378</v>
      </c>
      <c r="J2057">
        <v>2</v>
      </c>
      <c r="K2057">
        <v>0</v>
      </c>
      <c r="L2057" s="1">
        <v>44317</v>
      </c>
      <c r="M2057">
        <v>0</v>
      </c>
      <c r="N2057" s="8" cm="1">
        <f t="array" ref="N2057">_xlfn.SWITCH(Table1[[#This Row],[Subscription Type]],"Basic",10,"Premium",10,"Business",25,"Enterprise",27)</f>
        <v>10</v>
      </c>
      <c r="O2057" s="9">
        <f>IF(Table1[[#This Row],[Number of Users]]-Table1[[#This Row],[Licenses Bought]]&lt;0, 0, Table1[[#This Row],[Number of Users]]-Table1[[#This Row],[Licenses Bought]])</f>
        <v>47</v>
      </c>
      <c r="P2057" s="8">
        <f>Table1[[#This Row],[Upsell $ Per Non-Paying User]] * Table1[[#This Row],[Non-Paying Users]]</f>
        <v>470</v>
      </c>
      <c r="Q2057">
        <f>IF(Table1[[#This Row],[Sales Month]]=MAX(Table1[Sales Month]),Table1[[#This Row],[Upsell $ Per Non-Paying User]]*Table1[[#This Row],[Non-Paying Users]],0)</f>
        <v>0</v>
      </c>
      <c r="R2057" t="str" cm="1">
        <f t="array" ref="R2057">_xlfn.IFS(Table1[[#This Row],[Current Upsell $]]=0," ",Table1[[#This Row],[Current Upsell $]]&gt;=400,"High",Table1[[#This Row],[Current Upsell $]]&gt;=100,"Medium",Table1[[#This Row],[Current Upsell $]]&lt;100,"Low")</f>
        <v xml:space="preserve"> </v>
      </c>
      <c r="S2057" t="str">
        <f>_xlfn.CONCAT(Table1[[#This Row],[Subscription Type]]," ",Table1[[#This Row],[Upsell Priorities ]], " ",TEXT(Table1[[#This Row],[Current Upsell $]],"$#,#"))</f>
        <v>Basic   $</v>
      </c>
      <c r="T2057">
        <f>COUNTIF(Table1[Sales Month],Table1[[#This Row],[Sales Month]])</f>
        <v>249</v>
      </c>
    </row>
    <row r="2058" spans="1:20" x14ac:dyDescent="0.2">
      <c r="A2058">
        <v>100273</v>
      </c>
      <c r="B2058" t="s">
        <v>0</v>
      </c>
      <c r="D2058" s="1"/>
      <c r="E2058" s="1"/>
      <c r="F2058">
        <v>15</v>
      </c>
      <c r="G2058">
        <v>35</v>
      </c>
      <c r="H2058" s="1">
        <v>44317</v>
      </c>
      <c r="I2058" s="1">
        <v>44378</v>
      </c>
      <c r="J2058">
        <v>2</v>
      </c>
      <c r="K2058">
        <v>0</v>
      </c>
      <c r="L2058" s="1">
        <v>44348</v>
      </c>
      <c r="M2058">
        <v>150</v>
      </c>
      <c r="N2058" s="8" cm="1">
        <f t="array" ref="N2058">_xlfn.SWITCH(Table1[[#This Row],[Subscription Type]],"Basic",10,"Premium",10,"Business",25,"Enterprise",27)</f>
        <v>10</v>
      </c>
      <c r="O2058" s="9">
        <f>IF(Table1[[#This Row],[Number of Users]]-Table1[[#This Row],[Licenses Bought]]&lt;0, 0, Table1[[#This Row],[Number of Users]]-Table1[[#This Row],[Licenses Bought]])</f>
        <v>20</v>
      </c>
      <c r="P2058" s="8">
        <f>Table1[[#This Row],[Upsell $ Per Non-Paying User]] * Table1[[#This Row],[Non-Paying Users]]</f>
        <v>200</v>
      </c>
      <c r="Q2058">
        <f>IF(Table1[[#This Row],[Sales Month]]=MAX(Table1[Sales Month]),Table1[[#This Row],[Upsell $ Per Non-Paying User]]*Table1[[#This Row],[Non-Paying Users]],0)</f>
        <v>200</v>
      </c>
      <c r="R2058" t="str" cm="1">
        <f t="array" ref="R2058">_xlfn.IFS(Table1[[#This Row],[Current Upsell $]]=0," ",Table1[[#This Row],[Current Upsell $]]&gt;=400,"High",Table1[[#This Row],[Current Upsell $]]&gt;=100,"Medium",Table1[[#This Row],[Current Upsell $]]&lt;100,"Low")</f>
        <v>Medium</v>
      </c>
      <c r="S2058" t="str">
        <f>_xlfn.CONCAT(Table1[[#This Row],[Subscription Type]]," ",Table1[[#This Row],[Upsell Priorities ]], " ",TEXT(Table1[[#This Row],[Current Upsell $]],"$#,#"))</f>
        <v>Premium Medium $200</v>
      </c>
      <c r="T2058">
        <f>COUNTIF(Table1[Sales Month],Table1[[#This Row],[Sales Month]])</f>
        <v>307</v>
      </c>
    </row>
    <row r="2059" spans="1:20" x14ac:dyDescent="0.2">
      <c r="A2059">
        <v>100274</v>
      </c>
      <c r="B2059" t="s">
        <v>3</v>
      </c>
      <c r="D2059" s="1"/>
      <c r="E2059" s="1"/>
      <c r="F2059">
        <v>0</v>
      </c>
      <c r="G2059">
        <v>40</v>
      </c>
      <c r="H2059" s="1">
        <v>44317</v>
      </c>
      <c r="I2059" s="1">
        <v>44378</v>
      </c>
      <c r="J2059">
        <v>2</v>
      </c>
      <c r="K2059">
        <v>0</v>
      </c>
      <c r="L2059" s="1">
        <v>44317</v>
      </c>
      <c r="M2059">
        <v>0</v>
      </c>
      <c r="N2059" s="8" cm="1">
        <f t="array" ref="N2059">_xlfn.SWITCH(Table1[[#This Row],[Subscription Type]],"Basic",10,"Premium",10,"Business",25,"Enterprise",27)</f>
        <v>10</v>
      </c>
      <c r="O2059" s="9">
        <f>IF(Table1[[#This Row],[Number of Users]]-Table1[[#This Row],[Licenses Bought]]&lt;0, 0, Table1[[#This Row],[Number of Users]]-Table1[[#This Row],[Licenses Bought]])</f>
        <v>40</v>
      </c>
      <c r="P2059" s="8">
        <f>Table1[[#This Row],[Upsell $ Per Non-Paying User]] * Table1[[#This Row],[Non-Paying Users]]</f>
        <v>400</v>
      </c>
      <c r="Q2059">
        <f>IF(Table1[[#This Row],[Sales Month]]=MAX(Table1[Sales Month]),Table1[[#This Row],[Upsell $ Per Non-Paying User]]*Table1[[#This Row],[Non-Paying Users]],0)</f>
        <v>0</v>
      </c>
      <c r="R2059" t="str" cm="1">
        <f t="array" ref="R2059">_xlfn.IFS(Table1[[#This Row],[Current Upsell $]]=0," ",Table1[[#This Row],[Current Upsell $]]&gt;=400,"High",Table1[[#This Row],[Current Upsell $]]&gt;=100,"Medium",Table1[[#This Row],[Current Upsell $]]&lt;100,"Low")</f>
        <v xml:space="preserve"> </v>
      </c>
      <c r="S2059" t="str">
        <f>_xlfn.CONCAT(Table1[[#This Row],[Subscription Type]]," ",Table1[[#This Row],[Upsell Priorities ]], " ",TEXT(Table1[[#This Row],[Current Upsell $]],"$#,#"))</f>
        <v>Basic   $</v>
      </c>
      <c r="T2059">
        <f>COUNTIF(Table1[Sales Month],Table1[[#This Row],[Sales Month]])</f>
        <v>249</v>
      </c>
    </row>
    <row r="2060" spans="1:20" x14ac:dyDescent="0.2">
      <c r="A2060">
        <v>100274</v>
      </c>
      <c r="B2060" t="s">
        <v>0</v>
      </c>
      <c r="D2060" s="1"/>
      <c r="E2060" s="1"/>
      <c r="F2060">
        <v>10</v>
      </c>
      <c r="G2060">
        <v>38</v>
      </c>
      <c r="H2060" s="1">
        <v>44317</v>
      </c>
      <c r="I2060" s="1">
        <v>44378</v>
      </c>
      <c r="J2060">
        <v>2</v>
      </c>
      <c r="K2060">
        <v>0</v>
      </c>
      <c r="L2060" s="1">
        <v>44348</v>
      </c>
      <c r="M2060">
        <v>100</v>
      </c>
      <c r="N2060" s="8" cm="1">
        <f t="array" ref="N2060">_xlfn.SWITCH(Table1[[#This Row],[Subscription Type]],"Basic",10,"Premium",10,"Business",25,"Enterprise",27)</f>
        <v>10</v>
      </c>
      <c r="O2060" s="9">
        <f>IF(Table1[[#This Row],[Number of Users]]-Table1[[#This Row],[Licenses Bought]]&lt;0, 0, Table1[[#This Row],[Number of Users]]-Table1[[#This Row],[Licenses Bought]])</f>
        <v>28</v>
      </c>
      <c r="P2060" s="8">
        <f>Table1[[#This Row],[Upsell $ Per Non-Paying User]] * Table1[[#This Row],[Non-Paying Users]]</f>
        <v>280</v>
      </c>
      <c r="Q2060">
        <f>IF(Table1[[#This Row],[Sales Month]]=MAX(Table1[Sales Month]),Table1[[#This Row],[Upsell $ Per Non-Paying User]]*Table1[[#This Row],[Non-Paying Users]],0)</f>
        <v>280</v>
      </c>
      <c r="R2060" t="str" cm="1">
        <f t="array" ref="R2060">_xlfn.IFS(Table1[[#This Row],[Current Upsell $]]=0," ",Table1[[#This Row],[Current Upsell $]]&gt;=400,"High",Table1[[#This Row],[Current Upsell $]]&gt;=100,"Medium",Table1[[#This Row],[Current Upsell $]]&lt;100,"Low")</f>
        <v>Medium</v>
      </c>
      <c r="S2060" t="str">
        <f>_xlfn.CONCAT(Table1[[#This Row],[Subscription Type]]," ",Table1[[#This Row],[Upsell Priorities ]], " ",TEXT(Table1[[#This Row],[Current Upsell $]],"$#,#"))</f>
        <v>Premium Medium $280</v>
      </c>
      <c r="T2060">
        <f>COUNTIF(Table1[Sales Month],Table1[[#This Row],[Sales Month]])</f>
        <v>307</v>
      </c>
    </row>
    <row r="2061" spans="1:20" x14ac:dyDescent="0.2">
      <c r="A2061">
        <v>100275</v>
      </c>
      <c r="B2061" t="s">
        <v>3</v>
      </c>
      <c r="D2061" s="1"/>
      <c r="E2061" s="1"/>
      <c r="F2061">
        <v>0</v>
      </c>
      <c r="G2061">
        <v>34</v>
      </c>
      <c r="H2061" s="1">
        <v>44317</v>
      </c>
      <c r="I2061" s="1">
        <v>44378</v>
      </c>
      <c r="J2061">
        <v>2</v>
      </c>
      <c r="K2061">
        <v>0</v>
      </c>
      <c r="L2061" s="1">
        <v>44317</v>
      </c>
      <c r="M2061">
        <v>0</v>
      </c>
      <c r="N2061" s="8" cm="1">
        <f t="array" ref="N2061">_xlfn.SWITCH(Table1[[#This Row],[Subscription Type]],"Basic",10,"Premium",10,"Business",25,"Enterprise",27)</f>
        <v>10</v>
      </c>
      <c r="O2061" s="9">
        <f>IF(Table1[[#This Row],[Number of Users]]-Table1[[#This Row],[Licenses Bought]]&lt;0, 0, Table1[[#This Row],[Number of Users]]-Table1[[#This Row],[Licenses Bought]])</f>
        <v>34</v>
      </c>
      <c r="P2061" s="8">
        <f>Table1[[#This Row],[Upsell $ Per Non-Paying User]] * Table1[[#This Row],[Non-Paying Users]]</f>
        <v>340</v>
      </c>
      <c r="Q2061">
        <f>IF(Table1[[#This Row],[Sales Month]]=MAX(Table1[Sales Month]),Table1[[#This Row],[Upsell $ Per Non-Paying User]]*Table1[[#This Row],[Non-Paying Users]],0)</f>
        <v>0</v>
      </c>
      <c r="R2061" t="str" cm="1">
        <f t="array" ref="R2061">_xlfn.IFS(Table1[[#This Row],[Current Upsell $]]=0," ",Table1[[#This Row],[Current Upsell $]]&gt;=400,"High",Table1[[#This Row],[Current Upsell $]]&gt;=100,"Medium",Table1[[#This Row],[Current Upsell $]]&lt;100,"Low")</f>
        <v xml:space="preserve"> </v>
      </c>
      <c r="S2061" t="str">
        <f>_xlfn.CONCAT(Table1[[#This Row],[Subscription Type]]," ",Table1[[#This Row],[Upsell Priorities ]], " ",TEXT(Table1[[#This Row],[Current Upsell $]],"$#,#"))</f>
        <v>Basic   $</v>
      </c>
      <c r="T2061">
        <f>COUNTIF(Table1[Sales Month],Table1[[#This Row],[Sales Month]])</f>
        <v>249</v>
      </c>
    </row>
    <row r="2062" spans="1:20" x14ac:dyDescent="0.2">
      <c r="A2062">
        <v>100275</v>
      </c>
      <c r="B2062" t="s">
        <v>0</v>
      </c>
      <c r="D2062" s="1"/>
      <c r="E2062" s="1"/>
      <c r="F2062">
        <v>13</v>
      </c>
      <c r="G2062">
        <v>23</v>
      </c>
      <c r="H2062" s="1">
        <v>44317</v>
      </c>
      <c r="I2062" s="1">
        <v>44378</v>
      </c>
      <c r="J2062">
        <v>2</v>
      </c>
      <c r="K2062">
        <v>0</v>
      </c>
      <c r="L2062" s="1">
        <v>44348</v>
      </c>
      <c r="M2062">
        <v>130</v>
      </c>
      <c r="N2062" s="8" cm="1">
        <f t="array" ref="N2062">_xlfn.SWITCH(Table1[[#This Row],[Subscription Type]],"Basic",10,"Premium",10,"Business",25,"Enterprise",27)</f>
        <v>10</v>
      </c>
      <c r="O2062" s="9">
        <f>IF(Table1[[#This Row],[Number of Users]]-Table1[[#This Row],[Licenses Bought]]&lt;0, 0, Table1[[#This Row],[Number of Users]]-Table1[[#This Row],[Licenses Bought]])</f>
        <v>10</v>
      </c>
      <c r="P2062" s="8">
        <f>Table1[[#This Row],[Upsell $ Per Non-Paying User]] * Table1[[#This Row],[Non-Paying Users]]</f>
        <v>100</v>
      </c>
      <c r="Q2062">
        <f>IF(Table1[[#This Row],[Sales Month]]=MAX(Table1[Sales Month]),Table1[[#This Row],[Upsell $ Per Non-Paying User]]*Table1[[#This Row],[Non-Paying Users]],0)</f>
        <v>100</v>
      </c>
      <c r="R2062" t="str" cm="1">
        <f t="array" ref="R2062">_xlfn.IFS(Table1[[#This Row],[Current Upsell $]]=0," ",Table1[[#This Row],[Current Upsell $]]&gt;=400,"High",Table1[[#This Row],[Current Upsell $]]&gt;=100,"Medium",Table1[[#This Row],[Current Upsell $]]&lt;100,"Low")</f>
        <v>Medium</v>
      </c>
      <c r="S2062" t="str">
        <f>_xlfn.CONCAT(Table1[[#This Row],[Subscription Type]]," ",Table1[[#This Row],[Upsell Priorities ]], " ",TEXT(Table1[[#This Row],[Current Upsell $]],"$#,#"))</f>
        <v>Premium Medium $100</v>
      </c>
      <c r="T2062">
        <f>COUNTIF(Table1[Sales Month],Table1[[#This Row],[Sales Month]])</f>
        <v>307</v>
      </c>
    </row>
    <row r="2063" spans="1:20" x14ac:dyDescent="0.2">
      <c r="A2063">
        <v>100276</v>
      </c>
      <c r="B2063" t="s">
        <v>3</v>
      </c>
      <c r="D2063" s="1"/>
      <c r="E2063" s="1"/>
      <c r="F2063">
        <v>0</v>
      </c>
      <c r="G2063">
        <v>38</v>
      </c>
      <c r="H2063" s="1">
        <v>44317</v>
      </c>
      <c r="I2063" s="1">
        <v>44378</v>
      </c>
      <c r="J2063">
        <v>2</v>
      </c>
      <c r="K2063">
        <v>0</v>
      </c>
      <c r="L2063" s="1">
        <v>44317</v>
      </c>
      <c r="M2063">
        <v>0</v>
      </c>
      <c r="N2063" s="8" cm="1">
        <f t="array" ref="N2063">_xlfn.SWITCH(Table1[[#This Row],[Subscription Type]],"Basic",10,"Premium",10,"Business",25,"Enterprise",27)</f>
        <v>10</v>
      </c>
      <c r="O2063" s="9">
        <f>IF(Table1[[#This Row],[Number of Users]]-Table1[[#This Row],[Licenses Bought]]&lt;0, 0, Table1[[#This Row],[Number of Users]]-Table1[[#This Row],[Licenses Bought]])</f>
        <v>38</v>
      </c>
      <c r="P2063" s="8">
        <f>Table1[[#This Row],[Upsell $ Per Non-Paying User]] * Table1[[#This Row],[Non-Paying Users]]</f>
        <v>380</v>
      </c>
      <c r="Q2063">
        <f>IF(Table1[[#This Row],[Sales Month]]=MAX(Table1[Sales Month]),Table1[[#This Row],[Upsell $ Per Non-Paying User]]*Table1[[#This Row],[Non-Paying Users]],0)</f>
        <v>0</v>
      </c>
      <c r="R2063" t="str" cm="1">
        <f t="array" ref="R2063">_xlfn.IFS(Table1[[#This Row],[Current Upsell $]]=0," ",Table1[[#This Row],[Current Upsell $]]&gt;=400,"High",Table1[[#This Row],[Current Upsell $]]&gt;=100,"Medium",Table1[[#This Row],[Current Upsell $]]&lt;100,"Low")</f>
        <v xml:space="preserve"> </v>
      </c>
      <c r="S2063" t="str">
        <f>_xlfn.CONCAT(Table1[[#This Row],[Subscription Type]]," ",Table1[[#This Row],[Upsell Priorities ]], " ",TEXT(Table1[[#This Row],[Current Upsell $]],"$#,#"))</f>
        <v>Basic   $</v>
      </c>
      <c r="T2063">
        <f>COUNTIF(Table1[Sales Month],Table1[[#This Row],[Sales Month]])</f>
        <v>249</v>
      </c>
    </row>
    <row r="2064" spans="1:20" x14ac:dyDescent="0.2">
      <c r="A2064">
        <v>100276</v>
      </c>
      <c r="B2064" t="s">
        <v>0</v>
      </c>
      <c r="D2064" s="1"/>
      <c r="E2064" s="1"/>
      <c r="F2064">
        <v>8</v>
      </c>
      <c r="G2064">
        <v>28</v>
      </c>
      <c r="H2064" s="1">
        <v>44317</v>
      </c>
      <c r="I2064" s="1">
        <v>44378</v>
      </c>
      <c r="J2064">
        <v>2</v>
      </c>
      <c r="K2064">
        <v>0</v>
      </c>
      <c r="L2064" s="1">
        <v>44348</v>
      </c>
      <c r="M2064">
        <v>80</v>
      </c>
      <c r="N2064" s="8" cm="1">
        <f t="array" ref="N2064">_xlfn.SWITCH(Table1[[#This Row],[Subscription Type]],"Basic",10,"Premium",10,"Business",25,"Enterprise",27)</f>
        <v>10</v>
      </c>
      <c r="O2064" s="9">
        <f>IF(Table1[[#This Row],[Number of Users]]-Table1[[#This Row],[Licenses Bought]]&lt;0, 0, Table1[[#This Row],[Number of Users]]-Table1[[#This Row],[Licenses Bought]])</f>
        <v>20</v>
      </c>
      <c r="P2064" s="8">
        <f>Table1[[#This Row],[Upsell $ Per Non-Paying User]] * Table1[[#This Row],[Non-Paying Users]]</f>
        <v>200</v>
      </c>
      <c r="Q2064">
        <f>IF(Table1[[#This Row],[Sales Month]]=MAX(Table1[Sales Month]),Table1[[#This Row],[Upsell $ Per Non-Paying User]]*Table1[[#This Row],[Non-Paying Users]],0)</f>
        <v>200</v>
      </c>
      <c r="R2064" t="str" cm="1">
        <f t="array" ref="R2064">_xlfn.IFS(Table1[[#This Row],[Current Upsell $]]=0," ",Table1[[#This Row],[Current Upsell $]]&gt;=400,"High",Table1[[#This Row],[Current Upsell $]]&gt;=100,"Medium",Table1[[#This Row],[Current Upsell $]]&lt;100,"Low")</f>
        <v>Medium</v>
      </c>
      <c r="S2064" t="str">
        <f>_xlfn.CONCAT(Table1[[#This Row],[Subscription Type]]," ",Table1[[#This Row],[Upsell Priorities ]], " ",TEXT(Table1[[#This Row],[Current Upsell $]],"$#,#"))</f>
        <v>Premium Medium $200</v>
      </c>
      <c r="T2064">
        <f>COUNTIF(Table1[Sales Month],Table1[[#This Row],[Sales Month]])</f>
        <v>307</v>
      </c>
    </row>
    <row r="2065" spans="1:20" x14ac:dyDescent="0.2">
      <c r="A2065">
        <v>100277</v>
      </c>
      <c r="B2065" t="s">
        <v>3</v>
      </c>
      <c r="D2065" s="1"/>
      <c r="E2065" s="1"/>
      <c r="F2065">
        <v>0</v>
      </c>
      <c r="G2065">
        <v>29</v>
      </c>
      <c r="H2065" s="1">
        <v>44317</v>
      </c>
      <c r="I2065" s="1">
        <v>44378</v>
      </c>
      <c r="J2065">
        <v>2</v>
      </c>
      <c r="K2065">
        <v>0</v>
      </c>
      <c r="L2065" s="1">
        <v>44317</v>
      </c>
      <c r="M2065">
        <v>0</v>
      </c>
      <c r="N2065" s="8" cm="1">
        <f t="array" ref="N2065">_xlfn.SWITCH(Table1[[#This Row],[Subscription Type]],"Basic",10,"Premium",10,"Business",25,"Enterprise",27)</f>
        <v>10</v>
      </c>
      <c r="O2065" s="9">
        <f>IF(Table1[[#This Row],[Number of Users]]-Table1[[#This Row],[Licenses Bought]]&lt;0, 0, Table1[[#This Row],[Number of Users]]-Table1[[#This Row],[Licenses Bought]])</f>
        <v>29</v>
      </c>
      <c r="P2065" s="8">
        <f>Table1[[#This Row],[Upsell $ Per Non-Paying User]] * Table1[[#This Row],[Non-Paying Users]]</f>
        <v>290</v>
      </c>
      <c r="Q2065">
        <f>IF(Table1[[#This Row],[Sales Month]]=MAX(Table1[Sales Month]),Table1[[#This Row],[Upsell $ Per Non-Paying User]]*Table1[[#This Row],[Non-Paying Users]],0)</f>
        <v>0</v>
      </c>
      <c r="R2065" t="str" cm="1">
        <f t="array" ref="R2065">_xlfn.IFS(Table1[[#This Row],[Current Upsell $]]=0," ",Table1[[#This Row],[Current Upsell $]]&gt;=400,"High",Table1[[#This Row],[Current Upsell $]]&gt;=100,"Medium",Table1[[#This Row],[Current Upsell $]]&lt;100,"Low")</f>
        <v xml:space="preserve"> </v>
      </c>
      <c r="S2065" t="str">
        <f>_xlfn.CONCAT(Table1[[#This Row],[Subscription Type]]," ",Table1[[#This Row],[Upsell Priorities ]], " ",TEXT(Table1[[#This Row],[Current Upsell $]],"$#,#"))</f>
        <v>Basic   $</v>
      </c>
      <c r="T2065">
        <f>COUNTIF(Table1[Sales Month],Table1[[#This Row],[Sales Month]])</f>
        <v>249</v>
      </c>
    </row>
    <row r="2066" spans="1:20" x14ac:dyDescent="0.2">
      <c r="A2066">
        <v>100277</v>
      </c>
      <c r="B2066" t="s">
        <v>0</v>
      </c>
      <c r="D2066" s="1"/>
      <c r="E2066" s="1"/>
      <c r="F2066">
        <v>12</v>
      </c>
      <c r="G2066">
        <v>27</v>
      </c>
      <c r="H2066" s="1">
        <v>44317</v>
      </c>
      <c r="I2066" s="1">
        <v>44378</v>
      </c>
      <c r="J2066">
        <v>2</v>
      </c>
      <c r="K2066">
        <v>0</v>
      </c>
      <c r="L2066" s="1">
        <v>44348</v>
      </c>
      <c r="M2066">
        <v>120</v>
      </c>
      <c r="N2066" s="8" cm="1">
        <f t="array" ref="N2066">_xlfn.SWITCH(Table1[[#This Row],[Subscription Type]],"Basic",10,"Premium",10,"Business",25,"Enterprise",27)</f>
        <v>10</v>
      </c>
      <c r="O2066" s="9">
        <f>IF(Table1[[#This Row],[Number of Users]]-Table1[[#This Row],[Licenses Bought]]&lt;0, 0, Table1[[#This Row],[Number of Users]]-Table1[[#This Row],[Licenses Bought]])</f>
        <v>15</v>
      </c>
      <c r="P2066" s="8">
        <f>Table1[[#This Row],[Upsell $ Per Non-Paying User]] * Table1[[#This Row],[Non-Paying Users]]</f>
        <v>150</v>
      </c>
      <c r="Q2066">
        <f>IF(Table1[[#This Row],[Sales Month]]=MAX(Table1[Sales Month]),Table1[[#This Row],[Upsell $ Per Non-Paying User]]*Table1[[#This Row],[Non-Paying Users]],0)</f>
        <v>150</v>
      </c>
      <c r="R2066" t="str" cm="1">
        <f t="array" ref="R2066">_xlfn.IFS(Table1[[#This Row],[Current Upsell $]]=0," ",Table1[[#This Row],[Current Upsell $]]&gt;=400,"High",Table1[[#This Row],[Current Upsell $]]&gt;=100,"Medium",Table1[[#This Row],[Current Upsell $]]&lt;100,"Low")</f>
        <v>Medium</v>
      </c>
      <c r="S2066" t="str">
        <f>_xlfn.CONCAT(Table1[[#This Row],[Subscription Type]]," ",Table1[[#This Row],[Upsell Priorities ]], " ",TEXT(Table1[[#This Row],[Current Upsell $]],"$#,#"))</f>
        <v>Premium Medium $150</v>
      </c>
      <c r="T2066">
        <f>COUNTIF(Table1[Sales Month],Table1[[#This Row],[Sales Month]])</f>
        <v>307</v>
      </c>
    </row>
    <row r="2067" spans="1:20" x14ac:dyDescent="0.2">
      <c r="A2067">
        <v>100278</v>
      </c>
      <c r="B2067" t="s">
        <v>3</v>
      </c>
      <c r="D2067" s="1"/>
      <c r="E2067" s="1"/>
      <c r="F2067">
        <v>0</v>
      </c>
      <c r="G2067">
        <v>25</v>
      </c>
      <c r="H2067" s="1">
        <v>44317</v>
      </c>
      <c r="I2067" s="1">
        <v>44378</v>
      </c>
      <c r="J2067">
        <v>2</v>
      </c>
      <c r="K2067">
        <v>0</v>
      </c>
      <c r="L2067" s="1">
        <v>44317</v>
      </c>
      <c r="M2067">
        <v>0</v>
      </c>
      <c r="N2067" s="8" cm="1">
        <f t="array" ref="N2067">_xlfn.SWITCH(Table1[[#This Row],[Subscription Type]],"Basic",10,"Premium",10,"Business",25,"Enterprise",27)</f>
        <v>10</v>
      </c>
      <c r="O2067" s="9">
        <f>IF(Table1[[#This Row],[Number of Users]]-Table1[[#This Row],[Licenses Bought]]&lt;0, 0, Table1[[#This Row],[Number of Users]]-Table1[[#This Row],[Licenses Bought]])</f>
        <v>25</v>
      </c>
      <c r="P2067" s="8">
        <f>Table1[[#This Row],[Upsell $ Per Non-Paying User]] * Table1[[#This Row],[Non-Paying Users]]</f>
        <v>250</v>
      </c>
      <c r="Q2067">
        <f>IF(Table1[[#This Row],[Sales Month]]=MAX(Table1[Sales Month]),Table1[[#This Row],[Upsell $ Per Non-Paying User]]*Table1[[#This Row],[Non-Paying Users]],0)</f>
        <v>0</v>
      </c>
      <c r="R2067" t="str" cm="1">
        <f t="array" ref="R2067">_xlfn.IFS(Table1[[#This Row],[Current Upsell $]]=0," ",Table1[[#This Row],[Current Upsell $]]&gt;=400,"High",Table1[[#This Row],[Current Upsell $]]&gt;=100,"Medium",Table1[[#This Row],[Current Upsell $]]&lt;100,"Low")</f>
        <v xml:space="preserve"> </v>
      </c>
      <c r="S2067" t="str">
        <f>_xlfn.CONCAT(Table1[[#This Row],[Subscription Type]]," ",Table1[[#This Row],[Upsell Priorities ]], " ",TEXT(Table1[[#This Row],[Current Upsell $]],"$#,#"))</f>
        <v>Basic   $</v>
      </c>
      <c r="T2067">
        <f>COUNTIF(Table1[Sales Month],Table1[[#This Row],[Sales Month]])</f>
        <v>249</v>
      </c>
    </row>
    <row r="2068" spans="1:20" x14ac:dyDescent="0.2">
      <c r="A2068">
        <v>100278</v>
      </c>
      <c r="B2068" t="s">
        <v>0</v>
      </c>
      <c r="D2068" s="1"/>
      <c r="E2068" s="1"/>
      <c r="F2068">
        <v>6</v>
      </c>
      <c r="G2068">
        <v>19</v>
      </c>
      <c r="H2068" s="1">
        <v>44317</v>
      </c>
      <c r="I2068" s="1">
        <v>44378</v>
      </c>
      <c r="J2068">
        <v>2</v>
      </c>
      <c r="K2068">
        <v>0</v>
      </c>
      <c r="L2068" s="1">
        <v>44348</v>
      </c>
      <c r="M2068">
        <v>60</v>
      </c>
      <c r="N2068" s="8" cm="1">
        <f t="array" ref="N2068">_xlfn.SWITCH(Table1[[#This Row],[Subscription Type]],"Basic",10,"Premium",10,"Business",25,"Enterprise",27)</f>
        <v>10</v>
      </c>
      <c r="O2068" s="9">
        <f>IF(Table1[[#This Row],[Number of Users]]-Table1[[#This Row],[Licenses Bought]]&lt;0, 0, Table1[[#This Row],[Number of Users]]-Table1[[#This Row],[Licenses Bought]])</f>
        <v>13</v>
      </c>
      <c r="P2068" s="8">
        <f>Table1[[#This Row],[Upsell $ Per Non-Paying User]] * Table1[[#This Row],[Non-Paying Users]]</f>
        <v>130</v>
      </c>
      <c r="Q2068">
        <f>IF(Table1[[#This Row],[Sales Month]]=MAX(Table1[Sales Month]),Table1[[#This Row],[Upsell $ Per Non-Paying User]]*Table1[[#This Row],[Non-Paying Users]],0)</f>
        <v>130</v>
      </c>
      <c r="R2068" t="str" cm="1">
        <f t="array" ref="R2068">_xlfn.IFS(Table1[[#This Row],[Current Upsell $]]=0," ",Table1[[#This Row],[Current Upsell $]]&gt;=400,"High",Table1[[#This Row],[Current Upsell $]]&gt;=100,"Medium",Table1[[#This Row],[Current Upsell $]]&lt;100,"Low")</f>
        <v>Medium</v>
      </c>
      <c r="S2068" t="str">
        <f>_xlfn.CONCAT(Table1[[#This Row],[Subscription Type]]," ",Table1[[#This Row],[Upsell Priorities ]], " ",TEXT(Table1[[#This Row],[Current Upsell $]],"$#,#"))</f>
        <v>Premium Medium $130</v>
      </c>
      <c r="T2068">
        <f>COUNTIF(Table1[Sales Month],Table1[[#This Row],[Sales Month]])</f>
        <v>307</v>
      </c>
    </row>
    <row r="2069" spans="1:20" x14ac:dyDescent="0.2">
      <c r="A2069">
        <v>100279</v>
      </c>
      <c r="B2069" t="s">
        <v>3</v>
      </c>
      <c r="D2069" s="1"/>
      <c r="E2069" s="1"/>
      <c r="F2069">
        <v>0</v>
      </c>
      <c r="G2069">
        <v>23</v>
      </c>
      <c r="H2069" s="1">
        <v>44317</v>
      </c>
      <c r="I2069" s="1">
        <v>44378</v>
      </c>
      <c r="J2069">
        <v>2</v>
      </c>
      <c r="K2069">
        <v>0</v>
      </c>
      <c r="L2069" s="1">
        <v>44317</v>
      </c>
      <c r="M2069">
        <v>0</v>
      </c>
      <c r="N2069" s="8" cm="1">
        <f t="array" ref="N2069">_xlfn.SWITCH(Table1[[#This Row],[Subscription Type]],"Basic",10,"Premium",10,"Business",25,"Enterprise",27)</f>
        <v>10</v>
      </c>
      <c r="O2069" s="9">
        <f>IF(Table1[[#This Row],[Number of Users]]-Table1[[#This Row],[Licenses Bought]]&lt;0, 0, Table1[[#This Row],[Number of Users]]-Table1[[#This Row],[Licenses Bought]])</f>
        <v>23</v>
      </c>
      <c r="P2069" s="8">
        <f>Table1[[#This Row],[Upsell $ Per Non-Paying User]] * Table1[[#This Row],[Non-Paying Users]]</f>
        <v>230</v>
      </c>
      <c r="Q2069">
        <f>IF(Table1[[#This Row],[Sales Month]]=MAX(Table1[Sales Month]),Table1[[#This Row],[Upsell $ Per Non-Paying User]]*Table1[[#This Row],[Non-Paying Users]],0)</f>
        <v>0</v>
      </c>
      <c r="R2069" t="str" cm="1">
        <f t="array" ref="R2069">_xlfn.IFS(Table1[[#This Row],[Current Upsell $]]=0," ",Table1[[#This Row],[Current Upsell $]]&gt;=400,"High",Table1[[#This Row],[Current Upsell $]]&gt;=100,"Medium",Table1[[#This Row],[Current Upsell $]]&lt;100,"Low")</f>
        <v xml:space="preserve"> </v>
      </c>
      <c r="S2069" t="str">
        <f>_xlfn.CONCAT(Table1[[#This Row],[Subscription Type]]," ",Table1[[#This Row],[Upsell Priorities ]], " ",TEXT(Table1[[#This Row],[Current Upsell $]],"$#,#"))</f>
        <v>Basic   $</v>
      </c>
      <c r="T2069">
        <f>COUNTIF(Table1[Sales Month],Table1[[#This Row],[Sales Month]])</f>
        <v>249</v>
      </c>
    </row>
    <row r="2070" spans="1:20" x14ac:dyDescent="0.2">
      <c r="A2070">
        <v>100279</v>
      </c>
      <c r="B2070" t="s">
        <v>0</v>
      </c>
      <c r="D2070" s="1"/>
      <c r="E2070" s="1"/>
      <c r="F2070">
        <v>8</v>
      </c>
      <c r="G2070">
        <v>22</v>
      </c>
      <c r="H2070" s="1">
        <v>44317</v>
      </c>
      <c r="I2070" s="1">
        <v>44378</v>
      </c>
      <c r="J2070">
        <v>2</v>
      </c>
      <c r="K2070">
        <v>0</v>
      </c>
      <c r="L2070" s="1">
        <v>44348</v>
      </c>
      <c r="M2070">
        <v>80</v>
      </c>
      <c r="N2070" s="8" cm="1">
        <f t="array" ref="N2070">_xlfn.SWITCH(Table1[[#This Row],[Subscription Type]],"Basic",10,"Premium",10,"Business",25,"Enterprise",27)</f>
        <v>10</v>
      </c>
      <c r="O2070" s="9">
        <f>IF(Table1[[#This Row],[Number of Users]]-Table1[[#This Row],[Licenses Bought]]&lt;0, 0, Table1[[#This Row],[Number of Users]]-Table1[[#This Row],[Licenses Bought]])</f>
        <v>14</v>
      </c>
      <c r="P2070" s="8">
        <f>Table1[[#This Row],[Upsell $ Per Non-Paying User]] * Table1[[#This Row],[Non-Paying Users]]</f>
        <v>140</v>
      </c>
      <c r="Q2070">
        <f>IF(Table1[[#This Row],[Sales Month]]=MAX(Table1[Sales Month]),Table1[[#This Row],[Upsell $ Per Non-Paying User]]*Table1[[#This Row],[Non-Paying Users]],0)</f>
        <v>140</v>
      </c>
      <c r="R2070" t="str" cm="1">
        <f t="array" ref="R2070">_xlfn.IFS(Table1[[#This Row],[Current Upsell $]]=0," ",Table1[[#This Row],[Current Upsell $]]&gt;=400,"High",Table1[[#This Row],[Current Upsell $]]&gt;=100,"Medium",Table1[[#This Row],[Current Upsell $]]&lt;100,"Low")</f>
        <v>Medium</v>
      </c>
      <c r="S2070" t="str">
        <f>_xlfn.CONCAT(Table1[[#This Row],[Subscription Type]]," ",Table1[[#This Row],[Upsell Priorities ]], " ",TEXT(Table1[[#This Row],[Current Upsell $]],"$#,#"))</f>
        <v>Premium Medium $140</v>
      </c>
      <c r="T2070">
        <f>COUNTIF(Table1[Sales Month],Table1[[#This Row],[Sales Month]])</f>
        <v>307</v>
      </c>
    </row>
    <row r="2071" spans="1:20" x14ac:dyDescent="0.2">
      <c r="A2071">
        <v>100280</v>
      </c>
      <c r="B2071" t="s">
        <v>3</v>
      </c>
      <c r="F2071">
        <v>0</v>
      </c>
      <c r="G2071">
        <v>23</v>
      </c>
      <c r="H2071" s="1">
        <v>44317</v>
      </c>
      <c r="I2071" s="1">
        <v>44348</v>
      </c>
      <c r="J2071">
        <v>1</v>
      </c>
      <c r="K2071">
        <v>0</v>
      </c>
      <c r="L2071" s="1">
        <v>44317</v>
      </c>
      <c r="M2071">
        <v>0</v>
      </c>
      <c r="N2071" s="8" cm="1">
        <f t="array" ref="N2071">_xlfn.SWITCH(Table1[[#This Row],[Subscription Type]],"Basic",10,"Premium",10,"Business",25,"Enterprise",27)</f>
        <v>10</v>
      </c>
      <c r="O2071" s="9">
        <f>IF(Table1[[#This Row],[Number of Users]]-Table1[[#This Row],[Licenses Bought]]&lt;0, 0, Table1[[#This Row],[Number of Users]]-Table1[[#This Row],[Licenses Bought]])</f>
        <v>23</v>
      </c>
      <c r="P2071" s="8">
        <f>Table1[[#This Row],[Upsell $ Per Non-Paying User]] * Table1[[#This Row],[Non-Paying Users]]</f>
        <v>230</v>
      </c>
      <c r="Q2071">
        <f>IF(Table1[[#This Row],[Sales Month]]=MAX(Table1[Sales Month]),Table1[[#This Row],[Upsell $ Per Non-Paying User]]*Table1[[#This Row],[Non-Paying Users]],0)</f>
        <v>0</v>
      </c>
      <c r="R2071" t="str" cm="1">
        <f t="array" ref="R2071">_xlfn.IFS(Table1[[#This Row],[Current Upsell $]]=0," ",Table1[[#This Row],[Current Upsell $]]&gt;=400,"High",Table1[[#This Row],[Current Upsell $]]&gt;=100,"Medium",Table1[[#This Row],[Current Upsell $]]&lt;100,"Low")</f>
        <v xml:space="preserve"> </v>
      </c>
      <c r="S2071" t="str">
        <f>_xlfn.CONCAT(Table1[[#This Row],[Subscription Type]]," ",Table1[[#This Row],[Upsell Priorities ]], " ",TEXT(Table1[[#This Row],[Current Upsell $]],"$#,#"))</f>
        <v>Basic   $</v>
      </c>
      <c r="T2071">
        <f>COUNTIF(Table1[Sales Month],Table1[[#This Row],[Sales Month]])</f>
        <v>249</v>
      </c>
    </row>
    <row r="2072" spans="1:20" x14ac:dyDescent="0.2">
      <c r="A2072">
        <v>100280</v>
      </c>
      <c r="B2072" t="s">
        <v>3</v>
      </c>
      <c r="F2072">
        <v>0</v>
      </c>
      <c r="G2072">
        <v>21</v>
      </c>
      <c r="H2072" s="1">
        <v>44317</v>
      </c>
      <c r="I2072" s="1">
        <v>44348</v>
      </c>
      <c r="J2072">
        <v>1</v>
      </c>
      <c r="K2072">
        <v>0</v>
      </c>
      <c r="L2072" s="1">
        <v>44348</v>
      </c>
      <c r="M2072">
        <v>0</v>
      </c>
      <c r="N2072" s="8" cm="1">
        <f t="array" ref="N2072">_xlfn.SWITCH(Table1[[#This Row],[Subscription Type]],"Basic",10,"Premium",10,"Business",25,"Enterprise",27)</f>
        <v>10</v>
      </c>
      <c r="O2072" s="9">
        <f>IF(Table1[[#This Row],[Number of Users]]-Table1[[#This Row],[Licenses Bought]]&lt;0, 0, Table1[[#This Row],[Number of Users]]-Table1[[#This Row],[Licenses Bought]])</f>
        <v>21</v>
      </c>
      <c r="P2072" s="8">
        <f>Table1[[#This Row],[Upsell $ Per Non-Paying User]] * Table1[[#This Row],[Non-Paying Users]]</f>
        <v>210</v>
      </c>
      <c r="Q2072">
        <f>IF(Table1[[#This Row],[Sales Month]]=MAX(Table1[Sales Month]),Table1[[#This Row],[Upsell $ Per Non-Paying User]]*Table1[[#This Row],[Non-Paying Users]],0)</f>
        <v>210</v>
      </c>
      <c r="R2072" t="str" cm="1">
        <f t="array" ref="R2072">_xlfn.IFS(Table1[[#This Row],[Current Upsell $]]=0," ",Table1[[#This Row],[Current Upsell $]]&gt;=400,"High",Table1[[#This Row],[Current Upsell $]]&gt;=100,"Medium",Table1[[#This Row],[Current Upsell $]]&lt;100,"Low")</f>
        <v>Medium</v>
      </c>
      <c r="S2072" t="str">
        <f>_xlfn.CONCAT(Table1[[#This Row],[Subscription Type]]," ",Table1[[#This Row],[Upsell Priorities ]], " ",TEXT(Table1[[#This Row],[Current Upsell $]],"$#,#"))</f>
        <v>Basic Medium $210</v>
      </c>
      <c r="T2072">
        <f>COUNTIF(Table1[Sales Month],Table1[[#This Row],[Sales Month]])</f>
        <v>307</v>
      </c>
    </row>
    <row r="2073" spans="1:20" x14ac:dyDescent="0.2">
      <c r="A2073">
        <v>100281</v>
      </c>
      <c r="B2073" t="s">
        <v>3</v>
      </c>
      <c r="D2073" s="1"/>
      <c r="E2073" s="1"/>
      <c r="F2073">
        <v>0</v>
      </c>
      <c r="G2073">
        <v>20</v>
      </c>
      <c r="H2073" s="1">
        <v>44317</v>
      </c>
      <c r="I2073" s="1">
        <v>44378</v>
      </c>
      <c r="J2073">
        <v>2</v>
      </c>
      <c r="K2073">
        <v>0</v>
      </c>
      <c r="L2073" s="1">
        <v>44317</v>
      </c>
      <c r="M2073">
        <v>0</v>
      </c>
      <c r="N2073" s="8" cm="1">
        <f t="array" ref="N2073">_xlfn.SWITCH(Table1[[#This Row],[Subscription Type]],"Basic",10,"Premium",10,"Business",25,"Enterprise",27)</f>
        <v>10</v>
      </c>
      <c r="O2073" s="9">
        <f>IF(Table1[[#This Row],[Number of Users]]-Table1[[#This Row],[Licenses Bought]]&lt;0, 0, Table1[[#This Row],[Number of Users]]-Table1[[#This Row],[Licenses Bought]])</f>
        <v>20</v>
      </c>
      <c r="P2073" s="8">
        <f>Table1[[#This Row],[Upsell $ Per Non-Paying User]] * Table1[[#This Row],[Non-Paying Users]]</f>
        <v>200</v>
      </c>
      <c r="Q2073">
        <f>IF(Table1[[#This Row],[Sales Month]]=MAX(Table1[Sales Month]),Table1[[#This Row],[Upsell $ Per Non-Paying User]]*Table1[[#This Row],[Non-Paying Users]],0)</f>
        <v>0</v>
      </c>
      <c r="R2073" t="str" cm="1">
        <f t="array" ref="R2073">_xlfn.IFS(Table1[[#This Row],[Current Upsell $]]=0," ",Table1[[#This Row],[Current Upsell $]]&gt;=400,"High",Table1[[#This Row],[Current Upsell $]]&gt;=100,"Medium",Table1[[#This Row],[Current Upsell $]]&lt;100,"Low")</f>
        <v xml:space="preserve"> </v>
      </c>
      <c r="S2073" t="str">
        <f>_xlfn.CONCAT(Table1[[#This Row],[Subscription Type]]," ",Table1[[#This Row],[Upsell Priorities ]], " ",TEXT(Table1[[#This Row],[Current Upsell $]],"$#,#"))</f>
        <v>Basic   $</v>
      </c>
      <c r="T2073">
        <f>COUNTIF(Table1[Sales Month],Table1[[#This Row],[Sales Month]])</f>
        <v>249</v>
      </c>
    </row>
    <row r="2074" spans="1:20" x14ac:dyDescent="0.2">
      <c r="A2074">
        <v>100281</v>
      </c>
      <c r="B2074" t="s">
        <v>0</v>
      </c>
      <c r="D2074" s="1"/>
      <c r="E2074" s="1"/>
      <c r="F2074">
        <v>10</v>
      </c>
      <c r="G2074">
        <v>17</v>
      </c>
      <c r="H2074" s="1">
        <v>44317</v>
      </c>
      <c r="I2074" s="1">
        <v>44378</v>
      </c>
      <c r="J2074">
        <v>2</v>
      </c>
      <c r="K2074">
        <v>0</v>
      </c>
      <c r="L2074" s="1">
        <v>44348</v>
      </c>
      <c r="M2074">
        <v>100</v>
      </c>
      <c r="N2074" s="8" cm="1">
        <f t="array" ref="N2074">_xlfn.SWITCH(Table1[[#This Row],[Subscription Type]],"Basic",10,"Premium",10,"Business",25,"Enterprise",27)</f>
        <v>10</v>
      </c>
      <c r="O2074" s="9">
        <f>IF(Table1[[#This Row],[Number of Users]]-Table1[[#This Row],[Licenses Bought]]&lt;0, 0, Table1[[#This Row],[Number of Users]]-Table1[[#This Row],[Licenses Bought]])</f>
        <v>7</v>
      </c>
      <c r="P2074" s="8">
        <f>Table1[[#This Row],[Upsell $ Per Non-Paying User]] * Table1[[#This Row],[Non-Paying Users]]</f>
        <v>70</v>
      </c>
      <c r="Q2074">
        <f>IF(Table1[[#This Row],[Sales Month]]=MAX(Table1[Sales Month]),Table1[[#This Row],[Upsell $ Per Non-Paying User]]*Table1[[#This Row],[Non-Paying Users]],0)</f>
        <v>70</v>
      </c>
      <c r="R2074" t="str" cm="1">
        <f t="array" ref="R2074">_xlfn.IFS(Table1[[#This Row],[Current Upsell $]]=0," ",Table1[[#This Row],[Current Upsell $]]&gt;=400,"High",Table1[[#This Row],[Current Upsell $]]&gt;=100,"Medium",Table1[[#This Row],[Current Upsell $]]&lt;100,"Low")</f>
        <v>Low</v>
      </c>
      <c r="S2074" t="str">
        <f>_xlfn.CONCAT(Table1[[#This Row],[Subscription Type]]," ",Table1[[#This Row],[Upsell Priorities ]], " ",TEXT(Table1[[#This Row],[Current Upsell $]],"$#,#"))</f>
        <v>Premium Low $70</v>
      </c>
      <c r="T2074">
        <f>COUNTIF(Table1[Sales Month],Table1[[#This Row],[Sales Month]])</f>
        <v>307</v>
      </c>
    </row>
    <row r="2075" spans="1:20" x14ac:dyDescent="0.2">
      <c r="A2075">
        <v>100282</v>
      </c>
      <c r="B2075" t="s">
        <v>3</v>
      </c>
      <c r="F2075">
        <v>0</v>
      </c>
      <c r="G2075">
        <v>14</v>
      </c>
      <c r="H2075" s="1">
        <v>44317</v>
      </c>
      <c r="I2075" s="1">
        <v>44348</v>
      </c>
      <c r="J2075">
        <v>1</v>
      </c>
      <c r="K2075">
        <v>0</v>
      </c>
      <c r="L2075" s="1">
        <v>44317</v>
      </c>
      <c r="M2075">
        <v>0</v>
      </c>
      <c r="N2075" s="8" cm="1">
        <f t="array" ref="N2075">_xlfn.SWITCH(Table1[[#This Row],[Subscription Type]],"Basic",10,"Premium",10,"Business",25,"Enterprise",27)</f>
        <v>10</v>
      </c>
      <c r="O2075" s="9">
        <f>IF(Table1[[#This Row],[Number of Users]]-Table1[[#This Row],[Licenses Bought]]&lt;0, 0, Table1[[#This Row],[Number of Users]]-Table1[[#This Row],[Licenses Bought]])</f>
        <v>14</v>
      </c>
      <c r="P2075" s="8">
        <f>Table1[[#This Row],[Upsell $ Per Non-Paying User]] * Table1[[#This Row],[Non-Paying Users]]</f>
        <v>140</v>
      </c>
      <c r="Q2075">
        <f>IF(Table1[[#This Row],[Sales Month]]=MAX(Table1[Sales Month]),Table1[[#This Row],[Upsell $ Per Non-Paying User]]*Table1[[#This Row],[Non-Paying Users]],0)</f>
        <v>0</v>
      </c>
      <c r="R2075" t="str" cm="1">
        <f t="array" ref="R2075">_xlfn.IFS(Table1[[#This Row],[Current Upsell $]]=0," ",Table1[[#This Row],[Current Upsell $]]&gt;=400,"High",Table1[[#This Row],[Current Upsell $]]&gt;=100,"Medium",Table1[[#This Row],[Current Upsell $]]&lt;100,"Low")</f>
        <v xml:space="preserve"> </v>
      </c>
      <c r="S2075" t="str">
        <f>_xlfn.CONCAT(Table1[[#This Row],[Subscription Type]]," ",Table1[[#This Row],[Upsell Priorities ]], " ",TEXT(Table1[[#This Row],[Current Upsell $]],"$#,#"))</f>
        <v>Basic   $</v>
      </c>
      <c r="T2075">
        <f>COUNTIF(Table1[Sales Month],Table1[[#This Row],[Sales Month]])</f>
        <v>249</v>
      </c>
    </row>
    <row r="2076" spans="1:20" x14ac:dyDescent="0.2">
      <c r="A2076">
        <v>100282</v>
      </c>
      <c r="B2076" t="s">
        <v>3</v>
      </c>
      <c r="F2076">
        <v>0</v>
      </c>
      <c r="G2076">
        <v>16</v>
      </c>
      <c r="H2076" s="1">
        <v>44317</v>
      </c>
      <c r="I2076" s="1">
        <v>44348</v>
      </c>
      <c r="J2076">
        <v>1</v>
      </c>
      <c r="K2076">
        <v>0</v>
      </c>
      <c r="L2076" s="1">
        <v>44348</v>
      </c>
      <c r="M2076">
        <v>0</v>
      </c>
      <c r="N2076" s="8" cm="1">
        <f t="array" ref="N2076">_xlfn.SWITCH(Table1[[#This Row],[Subscription Type]],"Basic",10,"Premium",10,"Business",25,"Enterprise",27)</f>
        <v>10</v>
      </c>
      <c r="O2076" s="9">
        <f>IF(Table1[[#This Row],[Number of Users]]-Table1[[#This Row],[Licenses Bought]]&lt;0, 0, Table1[[#This Row],[Number of Users]]-Table1[[#This Row],[Licenses Bought]])</f>
        <v>16</v>
      </c>
      <c r="P2076" s="8">
        <f>Table1[[#This Row],[Upsell $ Per Non-Paying User]] * Table1[[#This Row],[Non-Paying Users]]</f>
        <v>160</v>
      </c>
      <c r="Q2076">
        <f>IF(Table1[[#This Row],[Sales Month]]=MAX(Table1[Sales Month]),Table1[[#This Row],[Upsell $ Per Non-Paying User]]*Table1[[#This Row],[Non-Paying Users]],0)</f>
        <v>160</v>
      </c>
      <c r="R2076" t="str" cm="1">
        <f t="array" ref="R2076">_xlfn.IFS(Table1[[#This Row],[Current Upsell $]]=0," ",Table1[[#This Row],[Current Upsell $]]&gt;=400,"High",Table1[[#This Row],[Current Upsell $]]&gt;=100,"Medium",Table1[[#This Row],[Current Upsell $]]&lt;100,"Low")</f>
        <v>Medium</v>
      </c>
      <c r="S2076" t="str">
        <f>_xlfn.CONCAT(Table1[[#This Row],[Subscription Type]]," ",Table1[[#This Row],[Upsell Priorities ]], " ",TEXT(Table1[[#This Row],[Current Upsell $]],"$#,#"))</f>
        <v>Basic Medium $160</v>
      </c>
      <c r="T2076">
        <f>COUNTIF(Table1[Sales Month],Table1[[#This Row],[Sales Month]])</f>
        <v>307</v>
      </c>
    </row>
    <row r="2077" spans="1:20" x14ac:dyDescent="0.2">
      <c r="A2077">
        <v>100283</v>
      </c>
      <c r="B2077" t="s">
        <v>3</v>
      </c>
      <c r="F2077">
        <v>0</v>
      </c>
      <c r="G2077">
        <v>14</v>
      </c>
      <c r="H2077" s="1">
        <v>44317</v>
      </c>
      <c r="I2077" s="1">
        <v>44348</v>
      </c>
      <c r="J2077">
        <v>1</v>
      </c>
      <c r="K2077">
        <v>0</v>
      </c>
      <c r="L2077" s="1">
        <v>44317</v>
      </c>
      <c r="M2077">
        <v>0</v>
      </c>
      <c r="N2077" s="8" cm="1">
        <f t="array" ref="N2077">_xlfn.SWITCH(Table1[[#This Row],[Subscription Type]],"Basic",10,"Premium",10,"Business",25,"Enterprise",27)</f>
        <v>10</v>
      </c>
      <c r="O2077" s="9">
        <f>IF(Table1[[#This Row],[Number of Users]]-Table1[[#This Row],[Licenses Bought]]&lt;0, 0, Table1[[#This Row],[Number of Users]]-Table1[[#This Row],[Licenses Bought]])</f>
        <v>14</v>
      </c>
      <c r="P2077" s="8">
        <f>Table1[[#This Row],[Upsell $ Per Non-Paying User]] * Table1[[#This Row],[Non-Paying Users]]</f>
        <v>140</v>
      </c>
      <c r="Q2077">
        <f>IF(Table1[[#This Row],[Sales Month]]=MAX(Table1[Sales Month]),Table1[[#This Row],[Upsell $ Per Non-Paying User]]*Table1[[#This Row],[Non-Paying Users]],0)</f>
        <v>0</v>
      </c>
      <c r="R2077" t="str" cm="1">
        <f t="array" ref="R2077">_xlfn.IFS(Table1[[#This Row],[Current Upsell $]]=0," ",Table1[[#This Row],[Current Upsell $]]&gt;=400,"High",Table1[[#This Row],[Current Upsell $]]&gt;=100,"Medium",Table1[[#This Row],[Current Upsell $]]&lt;100,"Low")</f>
        <v xml:space="preserve"> </v>
      </c>
      <c r="S2077" t="str">
        <f>_xlfn.CONCAT(Table1[[#This Row],[Subscription Type]]," ",Table1[[#This Row],[Upsell Priorities ]], " ",TEXT(Table1[[#This Row],[Current Upsell $]],"$#,#"))</f>
        <v>Basic   $</v>
      </c>
      <c r="T2077">
        <f>COUNTIF(Table1[Sales Month],Table1[[#This Row],[Sales Month]])</f>
        <v>249</v>
      </c>
    </row>
    <row r="2078" spans="1:20" x14ac:dyDescent="0.2">
      <c r="A2078">
        <v>100283</v>
      </c>
      <c r="B2078" t="s">
        <v>3</v>
      </c>
      <c r="F2078">
        <v>0</v>
      </c>
      <c r="G2078">
        <v>15</v>
      </c>
      <c r="H2078" s="1">
        <v>44317</v>
      </c>
      <c r="I2078" s="1">
        <v>44348</v>
      </c>
      <c r="J2078">
        <v>1</v>
      </c>
      <c r="K2078">
        <v>0</v>
      </c>
      <c r="L2078" s="1">
        <v>44348</v>
      </c>
      <c r="M2078">
        <v>0</v>
      </c>
      <c r="N2078" s="8" cm="1">
        <f t="array" ref="N2078">_xlfn.SWITCH(Table1[[#This Row],[Subscription Type]],"Basic",10,"Premium",10,"Business",25,"Enterprise",27)</f>
        <v>10</v>
      </c>
      <c r="O2078" s="9">
        <f>IF(Table1[[#This Row],[Number of Users]]-Table1[[#This Row],[Licenses Bought]]&lt;0, 0, Table1[[#This Row],[Number of Users]]-Table1[[#This Row],[Licenses Bought]])</f>
        <v>15</v>
      </c>
      <c r="P2078" s="8">
        <f>Table1[[#This Row],[Upsell $ Per Non-Paying User]] * Table1[[#This Row],[Non-Paying Users]]</f>
        <v>150</v>
      </c>
      <c r="Q2078">
        <f>IF(Table1[[#This Row],[Sales Month]]=MAX(Table1[Sales Month]),Table1[[#This Row],[Upsell $ Per Non-Paying User]]*Table1[[#This Row],[Non-Paying Users]],0)</f>
        <v>150</v>
      </c>
      <c r="R2078" t="str" cm="1">
        <f t="array" ref="R2078">_xlfn.IFS(Table1[[#This Row],[Current Upsell $]]=0," ",Table1[[#This Row],[Current Upsell $]]&gt;=400,"High",Table1[[#This Row],[Current Upsell $]]&gt;=100,"Medium",Table1[[#This Row],[Current Upsell $]]&lt;100,"Low")</f>
        <v>Medium</v>
      </c>
      <c r="S2078" t="str">
        <f>_xlfn.CONCAT(Table1[[#This Row],[Subscription Type]]," ",Table1[[#This Row],[Upsell Priorities ]], " ",TEXT(Table1[[#This Row],[Current Upsell $]],"$#,#"))</f>
        <v>Basic Medium $150</v>
      </c>
      <c r="T2078">
        <f>COUNTIF(Table1[Sales Month],Table1[[#This Row],[Sales Month]])</f>
        <v>307</v>
      </c>
    </row>
    <row r="2079" spans="1:20" x14ac:dyDescent="0.2">
      <c r="A2079">
        <v>100284</v>
      </c>
      <c r="B2079" t="s">
        <v>3</v>
      </c>
      <c r="D2079" s="1"/>
      <c r="E2079" s="1"/>
      <c r="F2079">
        <v>0</v>
      </c>
      <c r="G2079">
        <v>15</v>
      </c>
      <c r="H2079" s="1">
        <v>44317</v>
      </c>
      <c r="I2079" s="1">
        <v>44378</v>
      </c>
      <c r="J2079">
        <v>2</v>
      </c>
      <c r="K2079">
        <v>0</v>
      </c>
      <c r="L2079" s="1">
        <v>44317</v>
      </c>
      <c r="M2079">
        <v>0</v>
      </c>
      <c r="N2079" s="8" cm="1">
        <f t="array" ref="N2079">_xlfn.SWITCH(Table1[[#This Row],[Subscription Type]],"Basic",10,"Premium",10,"Business",25,"Enterprise",27)</f>
        <v>10</v>
      </c>
      <c r="O2079" s="9">
        <f>IF(Table1[[#This Row],[Number of Users]]-Table1[[#This Row],[Licenses Bought]]&lt;0, 0, Table1[[#This Row],[Number of Users]]-Table1[[#This Row],[Licenses Bought]])</f>
        <v>15</v>
      </c>
      <c r="P2079" s="8">
        <f>Table1[[#This Row],[Upsell $ Per Non-Paying User]] * Table1[[#This Row],[Non-Paying Users]]</f>
        <v>150</v>
      </c>
      <c r="Q2079">
        <f>IF(Table1[[#This Row],[Sales Month]]=MAX(Table1[Sales Month]),Table1[[#This Row],[Upsell $ Per Non-Paying User]]*Table1[[#This Row],[Non-Paying Users]],0)</f>
        <v>0</v>
      </c>
      <c r="R2079" t="str" cm="1">
        <f t="array" ref="R2079">_xlfn.IFS(Table1[[#This Row],[Current Upsell $]]=0," ",Table1[[#This Row],[Current Upsell $]]&gt;=400,"High",Table1[[#This Row],[Current Upsell $]]&gt;=100,"Medium",Table1[[#This Row],[Current Upsell $]]&lt;100,"Low")</f>
        <v xml:space="preserve"> </v>
      </c>
      <c r="S2079" t="str">
        <f>_xlfn.CONCAT(Table1[[#This Row],[Subscription Type]]," ",Table1[[#This Row],[Upsell Priorities ]], " ",TEXT(Table1[[#This Row],[Current Upsell $]],"$#,#"))</f>
        <v>Basic   $</v>
      </c>
      <c r="T2079">
        <f>COUNTIF(Table1[Sales Month],Table1[[#This Row],[Sales Month]])</f>
        <v>249</v>
      </c>
    </row>
    <row r="2080" spans="1:20" x14ac:dyDescent="0.2">
      <c r="A2080">
        <v>100284</v>
      </c>
      <c r="B2080" t="s">
        <v>0</v>
      </c>
      <c r="D2080" s="1"/>
      <c r="E2080" s="1"/>
      <c r="F2080">
        <v>12</v>
      </c>
      <c r="G2080">
        <v>18</v>
      </c>
      <c r="H2080" s="1">
        <v>44317</v>
      </c>
      <c r="I2080" s="1">
        <v>44378</v>
      </c>
      <c r="J2080">
        <v>2</v>
      </c>
      <c r="K2080">
        <v>0</v>
      </c>
      <c r="L2080" s="1">
        <v>44348</v>
      </c>
      <c r="M2080">
        <v>120</v>
      </c>
      <c r="N2080" s="8" cm="1">
        <f t="array" ref="N2080">_xlfn.SWITCH(Table1[[#This Row],[Subscription Type]],"Basic",10,"Premium",10,"Business",25,"Enterprise",27)</f>
        <v>10</v>
      </c>
      <c r="O2080" s="9">
        <f>IF(Table1[[#This Row],[Number of Users]]-Table1[[#This Row],[Licenses Bought]]&lt;0, 0, Table1[[#This Row],[Number of Users]]-Table1[[#This Row],[Licenses Bought]])</f>
        <v>6</v>
      </c>
      <c r="P2080" s="8">
        <f>Table1[[#This Row],[Upsell $ Per Non-Paying User]] * Table1[[#This Row],[Non-Paying Users]]</f>
        <v>60</v>
      </c>
      <c r="Q2080">
        <f>IF(Table1[[#This Row],[Sales Month]]=MAX(Table1[Sales Month]),Table1[[#This Row],[Upsell $ Per Non-Paying User]]*Table1[[#This Row],[Non-Paying Users]],0)</f>
        <v>60</v>
      </c>
      <c r="R2080" t="str" cm="1">
        <f t="array" ref="R2080">_xlfn.IFS(Table1[[#This Row],[Current Upsell $]]=0," ",Table1[[#This Row],[Current Upsell $]]&gt;=400,"High",Table1[[#This Row],[Current Upsell $]]&gt;=100,"Medium",Table1[[#This Row],[Current Upsell $]]&lt;100,"Low")</f>
        <v>Low</v>
      </c>
      <c r="S2080" t="str">
        <f>_xlfn.CONCAT(Table1[[#This Row],[Subscription Type]]," ",Table1[[#This Row],[Upsell Priorities ]], " ",TEXT(Table1[[#This Row],[Current Upsell $]],"$#,#"))</f>
        <v>Premium Low $60</v>
      </c>
      <c r="T2080">
        <f>COUNTIF(Table1[Sales Month],Table1[[#This Row],[Sales Month]])</f>
        <v>307</v>
      </c>
    </row>
    <row r="2081" spans="1:20" x14ac:dyDescent="0.2">
      <c r="A2081">
        <v>100285</v>
      </c>
      <c r="B2081" t="s">
        <v>3</v>
      </c>
      <c r="F2081">
        <v>0</v>
      </c>
      <c r="G2081">
        <v>14</v>
      </c>
      <c r="H2081" s="1">
        <v>44317</v>
      </c>
      <c r="I2081" s="1">
        <v>44378</v>
      </c>
      <c r="J2081">
        <v>2</v>
      </c>
      <c r="K2081">
        <v>0</v>
      </c>
      <c r="L2081" s="1">
        <v>44317</v>
      </c>
      <c r="M2081">
        <v>0</v>
      </c>
      <c r="N2081" s="8" cm="1">
        <f t="array" ref="N2081">_xlfn.SWITCH(Table1[[#This Row],[Subscription Type]],"Basic",10,"Premium",10,"Business",25,"Enterprise",27)</f>
        <v>10</v>
      </c>
      <c r="O2081" s="9">
        <f>IF(Table1[[#This Row],[Number of Users]]-Table1[[#This Row],[Licenses Bought]]&lt;0, 0, Table1[[#This Row],[Number of Users]]-Table1[[#This Row],[Licenses Bought]])</f>
        <v>14</v>
      </c>
      <c r="P2081" s="8">
        <f>Table1[[#This Row],[Upsell $ Per Non-Paying User]] * Table1[[#This Row],[Non-Paying Users]]</f>
        <v>140</v>
      </c>
      <c r="Q2081">
        <f>IF(Table1[[#This Row],[Sales Month]]=MAX(Table1[Sales Month]),Table1[[#This Row],[Upsell $ Per Non-Paying User]]*Table1[[#This Row],[Non-Paying Users]],0)</f>
        <v>0</v>
      </c>
      <c r="R2081" t="str" cm="1">
        <f t="array" ref="R2081">_xlfn.IFS(Table1[[#This Row],[Current Upsell $]]=0," ",Table1[[#This Row],[Current Upsell $]]&gt;=400,"High",Table1[[#This Row],[Current Upsell $]]&gt;=100,"Medium",Table1[[#This Row],[Current Upsell $]]&lt;100,"Low")</f>
        <v xml:space="preserve"> </v>
      </c>
      <c r="S2081" t="str">
        <f>_xlfn.CONCAT(Table1[[#This Row],[Subscription Type]]," ",Table1[[#This Row],[Upsell Priorities ]], " ",TEXT(Table1[[#This Row],[Current Upsell $]],"$#,#"))</f>
        <v>Basic   $</v>
      </c>
      <c r="T2081">
        <f>COUNTIF(Table1[Sales Month],Table1[[#This Row],[Sales Month]])</f>
        <v>249</v>
      </c>
    </row>
    <row r="2082" spans="1:20" x14ac:dyDescent="0.2">
      <c r="A2082">
        <v>100285</v>
      </c>
      <c r="B2082" t="s">
        <v>3</v>
      </c>
      <c r="F2082">
        <v>0</v>
      </c>
      <c r="G2082">
        <v>14</v>
      </c>
      <c r="H2082" s="1">
        <v>44317</v>
      </c>
      <c r="I2082" s="1">
        <v>44378</v>
      </c>
      <c r="J2082">
        <v>2</v>
      </c>
      <c r="K2082">
        <v>0</v>
      </c>
      <c r="L2082" s="1">
        <v>44348</v>
      </c>
      <c r="M2082">
        <v>0</v>
      </c>
      <c r="N2082" s="8" cm="1">
        <f t="array" ref="N2082">_xlfn.SWITCH(Table1[[#This Row],[Subscription Type]],"Basic",10,"Premium",10,"Business",25,"Enterprise",27)</f>
        <v>10</v>
      </c>
      <c r="O2082" s="9">
        <f>IF(Table1[[#This Row],[Number of Users]]-Table1[[#This Row],[Licenses Bought]]&lt;0, 0, Table1[[#This Row],[Number of Users]]-Table1[[#This Row],[Licenses Bought]])</f>
        <v>14</v>
      </c>
      <c r="P2082" s="8">
        <f>Table1[[#This Row],[Upsell $ Per Non-Paying User]] * Table1[[#This Row],[Non-Paying Users]]</f>
        <v>140</v>
      </c>
      <c r="Q2082">
        <f>IF(Table1[[#This Row],[Sales Month]]=MAX(Table1[Sales Month]),Table1[[#This Row],[Upsell $ Per Non-Paying User]]*Table1[[#This Row],[Non-Paying Users]],0)</f>
        <v>140</v>
      </c>
      <c r="R2082" t="str" cm="1">
        <f t="array" ref="R2082">_xlfn.IFS(Table1[[#This Row],[Current Upsell $]]=0," ",Table1[[#This Row],[Current Upsell $]]&gt;=400,"High",Table1[[#This Row],[Current Upsell $]]&gt;=100,"Medium",Table1[[#This Row],[Current Upsell $]]&lt;100,"Low")</f>
        <v>Medium</v>
      </c>
      <c r="S2082" t="str">
        <f>_xlfn.CONCAT(Table1[[#This Row],[Subscription Type]]," ",Table1[[#This Row],[Upsell Priorities ]], " ",TEXT(Table1[[#This Row],[Current Upsell $]],"$#,#"))</f>
        <v>Basic Medium $140</v>
      </c>
      <c r="T2082">
        <f>COUNTIF(Table1[Sales Month],Table1[[#This Row],[Sales Month]])</f>
        <v>307</v>
      </c>
    </row>
    <row r="2083" spans="1:20" x14ac:dyDescent="0.2">
      <c r="A2083">
        <v>100286</v>
      </c>
      <c r="B2083" t="s">
        <v>3</v>
      </c>
      <c r="F2083">
        <v>0</v>
      </c>
      <c r="G2083">
        <v>12</v>
      </c>
      <c r="H2083" s="1">
        <v>44317</v>
      </c>
      <c r="I2083" s="1">
        <v>44348</v>
      </c>
      <c r="J2083">
        <v>1</v>
      </c>
      <c r="K2083">
        <v>0</v>
      </c>
      <c r="L2083" s="1">
        <v>44317</v>
      </c>
      <c r="M2083">
        <v>0</v>
      </c>
      <c r="N2083" s="8" cm="1">
        <f t="array" ref="N2083">_xlfn.SWITCH(Table1[[#This Row],[Subscription Type]],"Basic",10,"Premium",10,"Business",25,"Enterprise",27)</f>
        <v>10</v>
      </c>
      <c r="O2083" s="9">
        <f>IF(Table1[[#This Row],[Number of Users]]-Table1[[#This Row],[Licenses Bought]]&lt;0, 0, Table1[[#This Row],[Number of Users]]-Table1[[#This Row],[Licenses Bought]])</f>
        <v>12</v>
      </c>
      <c r="P2083" s="8">
        <f>Table1[[#This Row],[Upsell $ Per Non-Paying User]] * Table1[[#This Row],[Non-Paying Users]]</f>
        <v>120</v>
      </c>
      <c r="Q2083">
        <f>IF(Table1[[#This Row],[Sales Month]]=MAX(Table1[Sales Month]),Table1[[#This Row],[Upsell $ Per Non-Paying User]]*Table1[[#This Row],[Non-Paying Users]],0)</f>
        <v>0</v>
      </c>
      <c r="R2083" t="str" cm="1">
        <f t="array" ref="R2083">_xlfn.IFS(Table1[[#This Row],[Current Upsell $]]=0," ",Table1[[#This Row],[Current Upsell $]]&gt;=400,"High",Table1[[#This Row],[Current Upsell $]]&gt;=100,"Medium",Table1[[#This Row],[Current Upsell $]]&lt;100,"Low")</f>
        <v xml:space="preserve"> </v>
      </c>
      <c r="S2083" t="str">
        <f>_xlfn.CONCAT(Table1[[#This Row],[Subscription Type]]," ",Table1[[#This Row],[Upsell Priorities ]], " ",TEXT(Table1[[#This Row],[Current Upsell $]],"$#,#"))</f>
        <v>Basic   $</v>
      </c>
      <c r="T2083">
        <f>COUNTIF(Table1[Sales Month],Table1[[#This Row],[Sales Month]])</f>
        <v>249</v>
      </c>
    </row>
    <row r="2084" spans="1:20" x14ac:dyDescent="0.2">
      <c r="A2084">
        <v>100286</v>
      </c>
      <c r="B2084" t="s">
        <v>3</v>
      </c>
      <c r="F2084">
        <v>0</v>
      </c>
      <c r="G2084">
        <v>13</v>
      </c>
      <c r="H2084" s="1">
        <v>44317</v>
      </c>
      <c r="I2084" s="1">
        <v>44348</v>
      </c>
      <c r="J2084">
        <v>1</v>
      </c>
      <c r="K2084">
        <v>0</v>
      </c>
      <c r="L2084" s="1">
        <v>44348</v>
      </c>
      <c r="M2084">
        <v>0</v>
      </c>
      <c r="N2084" s="8" cm="1">
        <f t="array" ref="N2084">_xlfn.SWITCH(Table1[[#This Row],[Subscription Type]],"Basic",10,"Premium",10,"Business",25,"Enterprise",27)</f>
        <v>10</v>
      </c>
      <c r="O2084" s="9">
        <f>IF(Table1[[#This Row],[Number of Users]]-Table1[[#This Row],[Licenses Bought]]&lt;0, 0, Table1[[#This Row],[Number of Users]]-Table1[[#This Row],[Licenses Bought]])</f>
        <v>13</v>
      </c>
      <c r="P2084" s="8">
        <f>Table1[[#This Row],[Upsell $ Per Non-Paying User]] * Table1[[#This Row],[Non-Paying Users]]</f>
        <v>130</v>
      </c>
      <c r="Q2084">
        <f>IF(Table1[[#This Row],[Sales Month]]=MAX(Table1[Sales Month]),Table1[[#This Row],[Upsell $ Per Non-Paying User]]*Table1[[#This Row],[Non-Paying Users]],0)</f>
        <v>130</v>
      </c>
      <c r="R2084" t="str" cm="1">
        <f t="array" ref="R2084">_xlfn.IFS(Table1[[#This Row],[Current Upsell $]]=0," ",Table1[[#This Row],[Current Upsell $]]&gt;=400,"High",Table1[[#This Row],[Current Upsell $]]&gt;=100,"Medium",Table1[[#This Row],[Current Upsell $]]&lt;100,"Low")</f>
        <v>Medium</v>
      </c>
      <c r="S2084" t="str">
        <f>_xlfn.CONCAT(Table1[[#This Row],[Subscription Type]]," ",Table1[[#This Row],[Upsell Priorities ]], " ",TEXT(Table1[[#This Row],[Current Upsell $]],"$#,#"))</f>
        <v>Basic Medium $130</v>
      </c>
      <c r="T2084">
        <f>COUNTIF(Table1[Sales Month],Table1[[#This Row],[Sales Month]])</f>
        <v>307</v>
      </c>
    </row>
    <row r="2085" spans="1:20" x14ac:dyDescent="0.2">
      <c r="A2085">
        <v>100287</v>
      </c>
      <c r="B2085" t="s">
        <v>3</v>
      </c>
      <c r="D2085" s="1"/>
      <c r="E2085" s="1"/>
      <c r="F2085">
        <v>0</v>
      </c>
      <c r="G2085">
        <v>12</v>
      </c>
      <c r="H2085" s="1">
        <v>44317</v>
      </c>
      <c r="I2085" s="1">
        <v>44378</v>
      </c>
      <c r="J2085">
        <v>2</v>
      </c>
      <c r="K2085">
        <v>0</v>
      </c>
      <c r="L2085" s="1">
        <v>44317</v>
      </c>
      <c r="M2085">
        <v>0</v>
      </c>
      <c r="N2085" s="8" cm="1">
        <f t="array" ref="N2085">_xlfn.SWITCH(Table1[[#This Row],[Subscription Type]],"Basic",10,"Premium",10,"Business",25,"Enterprise",27)</f>
        <v>10</v>
      </c>
      <c r="O2085" s="9">
        <f>IF(Table1[[#This Row],[Number of Users]]-Table1[[#This Row],[Licenses Bought]]&lt;0, 0, Table1[[#This Row],[Number of Users]]-Table1[[#This Row],[Licenses Bought]])</f>
        <v>12</v>
      </c>
      <c r="P2085" s="8">
        <f>Table1[[#This Row],[Upsell $ Per Non-Paying User]] * Table1[[#This Row],[Non-Paying Users]]</f>
        <v>120</v>
      </c>
      <c r="Q2085">
        <f>IF(Table1[[#This Row],[Sales Month]]=MAX(Table1[Sales Month]),Table1[[#This Row],[Upsell $ Per Non-Paying User]]*Table1[[#This Row],[Non-Paying Users]],0)</f>
        <v>0</v>
      </c>
      <c r="R2085" t="str" cm="1">
        <f t="array" ref="R2085">_xlfn.IFS(Table1[[#This Row],[Current Upsell $]]=0," ",Table1[[#This Row],[Current Upsell $]]&gt;=400,"High",Table1[[#This Row],[Current Upsell $]]&gt;=100,"Medium",Table1[[#This Row],[Current Upsell $]]&lt;100,"Low")</f>
        <v xml:space="preserve"> </v>
      </c>
      <c r="S2085" t="str">
        <f>_xlfn.CONCAT(Table1[[#This Row],[Subscription Type]]," ",Table1[[#This Row],[Upsell Priorities ]], " ",TEXT(Table1[[#This Row],[Current Upsell $]],"$#,#"))</f>
        <v>Basic   $</v>
      </c>
      <c r="T2085">
        <f>COUNTIF(Table1[Sales Month],Table1[[#This Row],[Sales Month]])</f>
        <v>249</v>
      </c>
    </row>
    <row r="2086" spans="1:20" x14ac:dyDescent="0.2">
      <c r="A2086">
        <v>100287</v>
      </c>
      <c r="B2086" t="s">
        <v>1</v>
      </c>
      <c r="D2086" s="1"/>
      <c r="E2086" s="1"/>
      <c r="F2086">
        <v>5</v>
      </c>
      <c r="G2086">
        <v>9</v>
      </c>
      <c r="H2086" s="1">
        <v>44317</v>
      </c>
      <c r="I2086" s="1">
        <v>44378</v>
      </c>
      <c r="J2086">
        <v>2</v>
      </c>
      <c r="K2086">
        <v>0</v>
      </c>
      <c r="L2086" s="1">
        <v>44348</v>
      </c>
      <c r="M2086">
        <v>125</v>
      </c>
      <c r="N2086" s="8" cm="1">
        <f t="array" ref="N2086">_xlfn.SWITCH(Table1[[#This Row],[Subscription Type]],"Basic",10,"Premium",10,"Business",25,"Enterprise",27)</f>
        <v>25</v>
      </c>
      <c r="O2086" s="9">
        <f>IF(Table1[[#This Row],[Number of Users]]-Table1[[#This Row],[Licenses Bought]]&lt;0, 0, Table1[[#This Row],[Number of Users]]-Table1[[#This Row],[Licenses Bought]])</f>
        <v>4</v>
      </c>
      <c r="P2086" s="8">
        <f>Table1[[#This Row],[Upsell $ Per Non-Paying User]] * Table1[[#This Row],[Non-Paying Users]]</f>
        <v>100</v>
      </c>
      <c r="Q2086">
        <f>IF(Table1[[#This Row],[Sales Month]]=MAX(Table1[Sales Month]),Table1[[#This Row],[Upsell $ Per Non-Paying User]]*Table1[[#This Row],[Non-Paying Users]],0)</f>
        <v>100</v>
      </c>
      <c r="R2086" t="str" cm="1">
        <f t="array" ref="R2086">_xlfn.IFS(Table1[[#This Row],[Current Upsell $]]=0," ",Table1[[#This Row],[Current Upsell $]]&gt;=400,"High",Table1[[#This Row],[Current Upsell $]]&gt;=100,"Medium",Table1[[#This Row],[Current Upsell $]]&lt;100,"Low")</f>
        <v>Medium</v>
      </c>
      <c r="S2086" t="str">
        <f>_xlfn.CONCAT(Table1[[#This Row],[Subscription Type]]," ",Table1[[#This Row],[Upsell Priorities ]], " ",TEXT(Table1[[#This Row],[Current Upsell $]],"$#,#"))</f>
        <v>Business Medium $100</v>
      </c>
      <c r="T2086">
        <f>COUNTIF(Table1[Sales Month],Table1[[#This Row],[Sales Month]])</f>
        <v>307</v>
      </c>
    </row>
    <row r="2087" spans="1:20" x14ac:dyDescent="0.2">
      <c r="A2087">
        <v>100288</v>
      </c>
      <c r="B2087" t="s">
        <v>3</v>
      </c>
      <c r="D2087" s="1"/>
      <c r="E2087" s="1"/>
      <c r="F2087">
        <v>0</v>
      </c>
      <c r="G2087">
        <v>11</v>
      </c>
      <c r="H2087" s="1">
        <v>44317</v>
      </c>
      <c r="I2087" s="1">
        <v>44378</v>
      </c>
      <c r="J2087">
        <v>2</v>
      </c>
      <c r="K2087">
        <v>0</v>
      </c>
      <c r="L2087" s="1">
        <v>44317</v>
      </c>
      <c r="M2087">
        <v>0</v>
      </c>
      <c r="N2087" s="8" cm="1">
        <f t="array" ref="N2087">_xlfn.SWITCH(Table1[[#This Row],[Subscription Type]],"Basic",10,"Premium",10,"Business",25,"Enterprise",27)</f>
        <v>10</v>
      </c>
      <c r="O2087" s="9">
        <f>IF(Table1[[#This Row],[Number of Users]]-Table1[[#This Row],[Licenses Bought]]&lt;0, 0, Table1[[#This Row],[Number of Users]]-Table1[[#This Row],[Licenses Bought]])</f>
        <v>11</v>
      </c>
      <c r="P2087" s="8">
        <f>Table1[[#This Row],[Upsell $ Per Non-Paying User]] * Table1[[#This Row],[Non-Paying Users]]</f>
        <v>110</v>
      </c>
      <c r="Q2087">
        <f>IF(Table1[[#This Row],[Sales Month]]=MAX(Table1[Sales Month]),Table1[[#This Row],[Upsell $ Per Non-Paying User]]*Table1[[#This Row],[Non-Paying Users]],0)</f>
        <v>0</v>
      </c>
      <c r="R2087" t="str" cm="1">
        <f t="array" ref="R2087">_xlfn.IFS(Table1[[#This Row],[Current Upsell $]]=0," ",Table1[[#This Row],[Current Upsell $]]&gt;=400,"High",Table1[[#This Row],[Current Upsell $]]&gt;=100,"Medium",Table1[[#This Row],[Current Upsell $]]&lt;100,"Low")</f>
        <v xml:space="preserve"> </v>
      </c>
      <c r="S2087" t="str">
        <f>_xlfn.CONCAT(Table1[[#This Row],[Subscription Type]]," ",Table1[[#This Row],[Upsell Priorities ]], " ",TEXT(Table1[[#This Row],[Current Upsell $]],"$#,#"))</f>
        <v>Basic   $</v>
      </c>
      <c r="T2087">
        <f>COUNTIF(Table1[Sales Month],Table1[[#This Row],[Sales Month]])</f>
        <v>249</v>
      </c>
    </row>
    <row r="2088" spans="1:20" x14ac:dyDescent="0.2">
      <c r="A2088">
        <v>100288</v>
      </c>
      <c r="B2088" t="s">
        <v>0</v>
      </c>
      <c r="D2088" s="1"/>
      <c r="E2088" s="1"/>
      <c r="F2088">
        <v>4</v>
      </c>
      <c r="G2088">
        <v>11</v>
      </c>
      <c r="H2088" s="1">
        <v>44317</v>
      </c>
      <c r="I2088" s="1">
        <v>44378</v>
      </c>
      <c r="J2088">
        <v>2</v>
      </c>
      <c r="K2088">
        <v>0</v>
      </c>
      <c r="L2088" s="1">
        <v>44348</v>
      </c>
      <c r="M2088">
        <v>40</v>
      </c>
      <c r="N2088" s="8" cm="1">
        <f t="array" ref="N2088">_xlfn.SWITCH(Table1[[#This Row],[Subscription Type]],"Basic",10,"Premium",10,"Business",25,"Enterprise",27)</f>
        <v>10</v>
      </c>
      <c r="O2088" s="9">
        <f>IF(Table1[[#This Row],[Number of Users]]-Table1[[#This Row],[Licenses Bought]]&lt;0, 0, Table1[[#This Row],[Number of Users]]-Table1[[#This Row],[Licenses Bought]])</f>
        <v>7</v>
      </c>
      <c r="P2088" s="8">
        <f>Table1[[#This Row],[Upsell $ Per Non-Paying User]] * Table1[[#This Row],[Non-Paying Users]]</f>
        <v>70</v>
      </c>
      <c r="Q2088">
        <f>IF(Table1[[#This Row],[Sales Month]]=MAX(Table1[Sales Month]),Table1[[#This Row],[Upsell $ Per Non-Paying User]]*Table1[[#This Row],[Non-Paying Users]],0)</f>
        <v>70</v>
      </c>
      <c r="R2088" t="str" cm="1">
        <f t="array" ref="R2088">_xlfn.IFS(Table1[[#This Row],[Current Upsell $]]=0," ",Table1[[#This Row],[Current Upsell $]]&gt;=400,"High",Table1[[#This Row],[Current Upsell $]]&gt;=100,"Medium",Table1[[#This Row],[Current Upsell $]]&lt;100,"Low")</f>
        <v>Low</v>
      </c>
      <c r="S2088" t="str">
        <f>_xlfn.CONCAT(Table1[[#This Row],[Subscription Type]]," ",Table1[[#This Row],[Upsell Priorities ]], " ",TEXT(Table1[[#This Row],[Current Upsell $]],"$#,#"))</f>
        <v>Premium Low $70</v>
      </c>
      <c r="T2088">
        <f>COUNTIF(Table1[Sales Month],Table1[[#This Row],[Sales Month]])</f>
        <v>307</v>
      </c>
    </row>
    <row r="2089" spans="1:20" x14ac:dyDescent="0.2">
      <c r="A2089">
        <v>100289</v>
      </c>
      <c r="B2089" t="s">
        <v>3</v>
      </c>
      <c r="F2089">
        <v>0</v>
      </c>
      <c r="G2089">
        <v>12</v>
      </c>
      <c r="H2089" s="1">
        <v>44317</v>
      </c>
      <c r="I2089" s="1">
        <v>44378</v>
      </c>
      <c r="J2089">
        <v>2</v>
      </c>
      <c r="K2089">
        <v>0</v>
      </c>
      <c r="L2089" s="1">
        <v>44317</v>
      </c>
      <c r="M2089">
        <v>0</v>
      </c>
      <c r="N2089" s="8" cm="1">
        <f t="array" ref="N2089">_xlfn.SWITCH(Table1[[#This Row],[Subscription Type]],"Basic",10,"Premium",10,"Business",25,"Enterprise",27)</f>
        <v>10</v>
      </c>
      <c r="O2089" s="9">
        <f>IF(Table1[[#This Row],[Number of Users]]-Table1[[#This Row],[Licenses Bought]]&lt;0, 0, Table1[[#This Row],[Number of Users]]-Table1[[#This Row],[Licenses Bought]])</f>
        <v>12</v>
      </c>
      <c r="P2089" s="8">
        <f>Table1[[#This Row],[Upsell $ Per Non-Paying User]] * Table1[[#This Row],[Non-Paying Users]]</f>
        <v>120</v>
      </c>
      <c r="Q2089">
        <f>IF(Table1[[#This Row],[Sales Month]]=MAX(Table1[Sales Month]),Table1[[#This Row],[Upsell $ Per Non-Paying User]]*Table1[[#This Row],[Non-Paying Users]],0)</f>
        <v>0</v>
      </c>
      <c r="R2089" t="str" cm="1">
        <f t="array" ref="R2089">_xlfn.IFS(Table1[[#This Row],[Current Upsell $]]=0," ",Table1[[#This Row],[Current Upsell $]]&gt;=400,"High",Table1[[#This Row],[Current Upsell $]]&gt;=100,"Medium",Table1[[#This Row],[Current Upsell $]]&lt;100,"Low")</f>
        <v xml:space="preserve"> </v>
      </c>
      <c r="S2089" t="str">
        <f>_xlfn.CONCAT(Table1[[#This Row],[Subscription Type]]," ",Table1[[#This Row],[Upsell Priorities ]], " ",TEXT(Table1[[#This Row],[Current Upsell $]],"$#,#"))</f>
        <v>Basic   $</v>
      </c>
      <c r="T2089">
        <f>COUNTIF(Table1[Sales Month],Table1[[#This Row],[Sales Month]])</f>
        <v>249</v>
      </c>
    </row>
    <row r="2090" spans="1:20" x14ac:dyDescent="0.2">
      <c r="A2090">
        <v>100289</v>
      </c>
      <c r="B2090" t="s">
        <v>3</v>
      </c>
      <c r="F2090">
        <v>0</v>
      </c>
      <c r="G2090">
        <v>9</v>
      </c>
      <c r="H2090" s="1">
        <v>44317</v>
      </c>
      <c r="I2090" s="1">
        <v>44378</v>
      </c>
      <c r="J2090">
        <v>2</v>
      </c>
      <c r="K2090">
        <v>0</v>
      </c>
      <c r="L2090" s="1">
        <v>44348</v>
      </c>
      <c r="M2090">
        <v>0</v>
      </c>
      <c r="N2090" s="8" cm="1">
        <f t="array" ref="N2090">_xlfn.SWITCH(Table1[[#This Row],[Subscription Type]],"Basic",10,"Premium",10,"Business",25,"Enterprise",27)</f>
        <v>10</v>
      </c>
      <c r="O2090" s="9">
        <f>IF(Table1[[#This Row],[Number of Users]]-Table1[[#This Row],[Licenses Bought]]&lt;0, 0, Table1[[#This Row],[Number of Users]]-Table1[[#This Row],[Licenses Bought]])</f>
        <v>9</v>
      </c>
      <c r="P2090" s="8">
        <f>Table1[[#This Row],[Upsell $ Per Non-Paying User]] * Table1[[#This Row],[Non-Paying Users]]</f>
        <v>90</v>
      </c>
      <c r="Q2090">
        <f>IF(Table1[[#This Row],[Sales Month]]=MAX(Table1[Sales Month]),Table1[[#This Row],[Upsell $ Per Non-Paying User]]*Table1[[#This Row],[Non-Paying Users]],0)</f>
        <v>90</v>
      </c>
      <c r="R2090" t="str" cm="1">
        <f t="array" ref="R2090">_xlfn.IFS(Table1[[#This Row],[Current Upsell $]]=0," ",Table1[[#This Row],[Current Upsell $]]&gt;=400,"High",Table1[[#This Row],[Current Upsell $]]&gt;=100,"Medium",Table1[[#This Row],[Current Upsell $]]&lt;100,"Low")</f>
        <v>Low</v>
      </c>
      <c r="S2090" t="str">
        <f>_xlfn.CONCAT(Table1[[#This Row],[Subscription Type]]," ",Table1[[#This Row],[Upsell Priorities ]], " ",TEXT(Table1[[#This Row],[Current Upsell $]],"$#,#"))</f>
        <v>Basic Low $90</v>
      </c>
      <c r="T2090">
        <f>COUNTIF(Table1[Sales Month],Table1[[#This Row],[Sales Month]])</f>
        <v>307</v>
      </c>
    </row>
    <row r="2091" spans="1:20" x14ac:dyDescent="0.2">
      <c r="A2091">
        <v>100290</v>
      </c>
      <c r="B2091" t="s">
        <v>3</v>
      </c>
      <c r="F2091">
        <v>0</v>
      </c>
      <c r="G2091">
        <v>8</v>
      </c>
      <c r="H2091" s="1">
        <v>44317</v>
      </c>
      <c r="I2091" s="1">
        <v>44348</v>
      </c>
      <c r="J2091">
        <v>1</v>
      </c>
      <c r="K2091">
        <v>0</v>
      </c>
      <c r="L2091" s="1">
        <v>44317</v>
      </c>
      <c r="M2091">
        <v>0</v>
      </c>
      <c r="N2091" s="8" cm="1">
        <f t="array" ref="N2091">_xlfn.SWITCH(Table1[[#This Row],[Subscription Type]],"Basic",10,"Premium",10,"Business",25,"Enterprise",27)</f>
        <v>10</v>
      </c>
      <c r="O2091" s="9">
        <f>IF(Table1[[#This Row],[Number of Users]]-Table1[[#This Row],[Licenses Bought]]&lt;0, 0, Table1[[#This Row],[Number of Users]]-Table1[[#This Row],[Licenses Bought]])</f>
        <v>8</v>
      </c>
      <c r="P2091" s="8">
        <f>Table1[[#This Row],[Upsell $ Per Non-Paying User]] * Table1[[#This Row],[Non-Paying Users]]</f>
        <v>80</v>
      </c>
      <c r="Q2091">
        <f>IF(Table1[[#This Row],[Sales Month]]=MAX(Table1[Sales Month]),Table1[[#This Row],[Upsell $ Per Non-Paying User]]*Table1[[#This Row],[Non-Paying Users]],0)</f>
        <v>0</v>
      </c>
      <c r="R2091" t="str" cm="1">
        <f t="array" ref="R2091">_xlfn.IFS(Table1[[#This Row],[Current Upsell $]]=0," ",Table1[[#This Row],[Current Upsell $]]&gt;=400,"High",Table1[[#This Row],[Current Upsell $]]&gt;=100,"Medium",Table1[[#This Row],[Current Upsell $]]&lt;100,"Low")</f>
        <v xml:space="preserve"> </v>
      </c>
      <c r="S2091" t="str">
        <f>_xlfn.CONCAT(Table1[[#This Row],[Subscription Type]]," ",Table1[[#This Row],[Upsell Priorities ]], " ",TEXT(Table1[[#This Row],[Current Upsell $]],"$#,#"))</f>
        <v>Basic   $</v>
      </c>
      <c r="T2091">
        <f>COUNTIF(Table1[Sales Month],Table1[[#This Row],[Sales Month]])</f>
        <v>249</v>
      </c>
    </row>
    <row r="2092" spans="1:20" x14ac:dyDescent="0.2">
      <c r="A2092">
        <v>100290</v>
      </c>
      <c r="B2092" t="s">
        <v>0</v>
      </c>
      <c r="F2092">
        <v>4</v>
      </c>
      <c r="G2092">
        <v>9</v>
      </c>
      <c r="H2092" s="1">
        <v>44317</v>
      </c>
      <c r="I2092" s="1">
        <v>44348</v>
      </c>
      <c r="J2092">
        <v>1</v>
      </c>
      <c r="K2092">
        <v>0</v>
      </c>
      <c r="L2092" s="1">
        <v>44348</v>
      </c>
      <c r="M2092">
        <v>40</v>
      </c>
      <c r="N2092" s="8" cm="1">
        <f t="array" ref="N2092">_xlfn.SWITCH(Table1[[#This Row],[Subscription Type]],"Basic",10,"Premium",10,"Business",25,"Enterprise",27)</f>
        <v>10</v>
      </c>
      <c r="O2092" s="9">
        <f>IF(Table1[[#This Row],[Number of Users]]-Table1[[#This Row],[Licenses Bought]]&lt;0, 0, Table1[[#This Row],[Number of Users]]-Table1[[#This Row],[Licenses Bought]])</f>
        <v>5</v>
      </c>
      <c r="P2092" s="8">
        <f>Table1[[#This Row],[Upsell $ Per Non-Paying User]] * Table1[[#This Row],[Non-Paying Users]]</f>
        <v>50</v>
      </c>
      <c r="Q2092">
        <f>IF(Table1[[#This Row],[Sales Month]]=MAX(Table1[Sales Month]),Table1[[#This Row],[Upsell $ Per Non-Paying User]]*Table1[[#This Row],[Non-Paying Users]],0)</f>
        <v>50</v>
      </c>
      <c r="R2092" t="str" cm="1">
        <f t="array" ref="R2092">_xlfn.IFS(Table1[[#This Row],[Current Upsell $]]=0," ",Table1[[#This Row],[Current Upsell $]]&gt;=400,"High",Table1[[#This Row],[Current Upsell $]]&gt;=100,"Medium",Table1[[#This Row],[Current Upsell $]]&lt;100,"Low")</f>
        <v>Low</v>
      </c>
      <c r="S2092" t="str">
        <f>_xlfn.CONCAT(Table1[[#This Row],[Subscription Type]]," ",Table1[[#This Row],[Upsell Priorities ]], " ",TEXT(Table1[[#This Row],[Current Upsell $]],"$#,#"))</f>
        <v>Premium Low $50</v>
      </c>
      <c r="T2092">
        <f>COUNTIF(Table1[Sales Month],Table1[[#This Row],[Sales Month]])</f>
        <v>307</v>
      </c>
    </row>
    <row r="2093" spans="1:20" x14ac:dyDescent="0.2">
      <c r="A2093">
        <v>100291</v>
      </c>
      <c r="B2093" t="s">
        <v>3</v>
      </c>
      <c r="D2093" s="1"/>
      <c r="E2093" s="1"/>
      <c r="F2093">
        <v>0</v>
      </c>
      <c r="G2093">
        <v>10</v>
      </c>
      <c r="H2093" s="1">
        <v>44317</v>
      </c>
      <c r="I2093" s="1">
        <v>44378</v>
      </c>
      <c r="J2093">
        <v>2</v>
      </c>
      <c r="K2093">
        <v>0</v>
      </c>
      <c r="L2093" s="1">
        <v>44317</v>
      </c>
      <c r="M2093">
        <v>0</v>
      </c>
      <c r="N2093" s="8" cm="1">
        <f t="array" ref="N2093">_xlfn.SWITCH(Table1[[#This Row],[Subscription Type]],"Basic",10,"Premium",10,"Business",25,"Enterprise",27)</f>
        <v>10</v>
      </c>
      <c r="O2093" s="9">
        <f>IF(Table1[[#This Row],[Number of Users]]-Table1[[#This Row],[Licenses Bought]]&lt;0, 0, Table1[[#This Row],[Number of Users]]-Table1[[#This Row],[Licenses Bought]])</f>
        <v>10</v>
      </c>
      <c r="P2093" s="8">
        <f>Table1[[#This Row],[Upsell $ Per Non-Paying User]] * Table1[[#This Row],[Non-Paying Users]]</f>
        <v>100</v>
      </c>
      <c r="Q2093">
        <f>IF(Table1[[#This Row],[Sales Month]]=MAX(Table1[Sales Month]),Table1[[#This Row],[Upsell $ Per Non-Paying User]]*Table1[[#This Row],[Non-Paying Users]],0)</f>
        <v>0</v>
      </c>
      <c r="R2093" t="str" cm="1">
        <f t="array" ref="R2093">_xlfn.IFS(Table1[[#This Row],[Current Upsell $]]=0," ",Table1[[#This Row],[Current Upsell $]]&gt;=400,"High",Table1[[#This Row],[Current Upsell $]]&gt;=100,"Medium",Table1[[#This Row],[Current Upsell $]]&lt;100,"Low")</f>
        <v xml:space="preserve"> </v>
      </c>
      <c r="S2093" t="str">
        <f>_xlfn.CONCAT(Table1[[#This Row],[Subscription Type]]," ",Table1[[#This Row],[Upsell Priorities ]], " ",TEXT(Table1[[#This Row],[Current Upsell $]],"$#,#"))</f>
        <v>Basic   $</v>
      </c>
      <c r="T2093">
        <f>COUNTIF(Table1[Sales Month],Table1[[#This Row],[Sales Month]])</f>
        <v>249</v>
      </c>
    </row>
    <row r="2094" spans="1:20" x14ac:dyDescent="0.2">
      <c r="A2094">
        <v>100291</v>
      </c>
      <c r="B2094" t="s">
        <v>0</v>
      </c>
      <c r="D2094" s="1"/>
      <c r="E2094" s="1"/>
      <c r="F2094">
        <v>2</v>
      </c>
      <c r="G2094">
        <v>7</v>
      </c>
      <c r="H2094" s="1">
        <v>44317</v>
      </c>
      <c r="I2094" s="1">
        <v>44378</v>
      </c>
      <c r="J2094">
        <v>2</v>
      </c>
      <c r="K2094">
        <v>0</v>
      </c>
      <c r="L2094" s="1">
        <v>44348</v>
      </c>
      <c r="M2094">
        <v>20</v>
      </c>
      <c r="N2094" s="8" cm="1">
        <f t="array" ref="N2094">_xlfn.SWITCH(Table1[[#This Row],[Subscription Type]],"Basic",10,"Premium",10,"Business",25,"Enterprise",27)</f>
        <v>10</v>
      </c>
      <c r="O2094" s="9">
        <f>IF(Table1[[#This Row],[Number of Users]]-Table1[[#This Row],[Licenses Bought]]&lt;0, 0, Table1[[#This Row],[Number of Users]]-Table1[[#This Row],[Licenses Bought]])</f>
        <v>5</v>
      </c>
      <c r="P2094" s="8">
        <f>Table1[[#This Row],[Upsell $ Per Non-Paying User]] * Table1[[#This Row],[Non-Paying Users]]</f>
        <v>50</v>
      </c>
      <c r="Q2094">
        <f>IF(Table1[[#This Row],[Sales Month]]=MAX(Table1[Sales Month]),Table1[[#This Row],[Upsell $ Per Non-Paying User]]*Table1[[#This Row],[Non-Paying Users]],0)</f>
        <v>50</v>
      </c>
      <c r="R2094" t="str" cm="1">
        <f t="array" ref="R2094">_xlfn.IFS(Table1[[#This Row],[Current Upsell $]]=0," ",Table1[[#This Row],[Current Upsell $]]&gt;=400,"High",Table1[[#This Row],[Current Upsell $]]&gt;=100,"Medium",Table1[[#This Row],[Current Upsell $]]&lt;100,"Low")</f>
        <v>Low</v>
      </c>
      <c r="S2094" t="str">
        <f>_xlfn.CONCAT(Table1[[#This Row],[Subscription Type]]," ",Table1[[#This Row],[Upsell Priorities ]], " ",TEXT(Table1[[#This Row],[Current Upsell $]],"$#,#"))</f>
        <v>Premium Low $50</v>
      </c>
      <c r="T2094">
        <f>COUNTIF(Table1[Sales Month],Table1[[#This Row],[Sales Month]])</f>
        <v>307</v>
      </c>
    </row>
    <row r="2095" spans="1:20" x14ac:dyDescent="0.2">
      <c r="A2095">
        <v>100292</v>
      </c>
      <c r="B2095" t="s">
        <v>3</v>
      </c>
      <c r="F2095">
        <v>0</v>
      </c>
      <c r="G2095">
        <v>11</v>
      </c>
      <c r="H2095" s="1">
        <v>44317</v>
      </c>
      <c r="I2095" s="1">
        <v>44348</v>
      </c>
      <c r="J2095">
        <v>1</v>
      </c>
      <c r="K2095">
        <v>0</v>
      </c>
      <c r="L2095" s="1">
        <v>44317</v>
      </c>
      <c r="M2095">
        <v>0</v>
      </c>
      <c r="N2095" s="8" cm="1">
        <f t="array" ref="N2095">_xlfn.SWITCH(Table1[[#This Row],[Subscription Type]],"Basic",10,"Premium",10,"Business",25,"Enterprise",27)</f>
        <v>10</v>
      </c>
      <c r="O2095" s="9">
        <f>IF(Table1[[#This Row],[Number of Users]]-Table1[[#This Row],[Licenses Bought]]&lt;0, 0, Table1[[#This Row],[Number of Users]]-Table1[[#This Row],[Licenses Bought]])</f>
        <v>11</v>
      </c>
      <c r="P2095" s="8">
        <f>Table1[[#This Row],[Upsell $ Per Non-Paying User]] * Table1[[#This Row],[Non-Paying Users]]</f>
        <v>110</v>
      </c>
      <c r="Q2095">
        <f>IF(Table1[[#This Row],[Sales Month]]=MAX(Table1[Sales Month]),Table1[[#This Row],[Upsell $ Per Non-Paying User]]*Table1[[#This Row],[Non-Paying Users]],0)</f>
        <v>0</v>
      </c>
      <c r="R2095" t="str" cm="1">
        <f t="array" ref="R2095">_xlfn.IFS(Table1[[#This Row],[Current Upsell $]]=0," ",Table1[[#This Row],[Current Upsell $]]&gt;=400,"High",Table1[[#This Row],[Current Upsell $]]&gt;=100,"Medium",Table1[[#This Row],[Current Upsell $]]&lt;100,"Low")</f>
        <v xml:space="preserve"> </v>
      </c>
      <c r="S2095" t="str">
        <f>_xlfn.CONCAT(Table1[[#This Row],[Subscription Type]]," ",Table1[[#This Row],[Upsell Priorities ]], " ",TEXT(Table1[[#This Row],[Current Upsell $]],"$#,#"))</f>
        <v>Basic   $</v>
      </c>
      <c r="T2095">
        <f>COUNTIF(Table1[Sales Month],Table1[[#This Row],[Sales Month]])</f>
        <v>249</v>
      </c>
    </row>
    <row r="2096" spans="1:20" x14ac:dyDescent="0.2">
      <c r="A2096">
        <v>100292</v>
      </c>
      <c r="B2096" t="s">
        <v>0</v>
      </c>
      <c r="F2096">
        <v>2</v>
      </c>
      <c r="G2096">
        <v>7</v>
      </c>
      <c r="H2096" s="1">
        <v>44317</v>
      </c>
      <c r="I2096" s="1">
        <v>44348</v>
      </c>
      <c r="J2096">
        <v>1</v>
      </c>
      <c r="K2096">
        <v>0</v>
      </c>
      <c r="L2096" s="1">
        <v>44348</v>
      </c>
      <c r="M2096">
        <v>20</v>
      </c>
      <c r="N2096" s="8" cm="1">
        <f t="array" ref="N2096">_xlfn.SWITCH(Table1[[#This Row],[Subscription Type]],"Basic",10,"Premium",10,"Business",25,"Enterprise",27)</f>
        <v>10</v>
      </c>
      <c r="O2096" s="9">
        <f>IF(Table1[[#This Row],[Number of Users]]-Table1[[#This Row],[Licenses Bought]]&lt;0, 0, Table1[[#This Row],[Number of Users]]-Table1[[#This Row],[Licenses Bought]])</f>
        <v>5</v>
      </c>
      <c r="P2096" s="8">
        <f>Table1[[#This Row],[Upsell $ Per Non-Paying User]] * Table1[[#This Row],[Non-Paying Users]]</f>
        <v>50</v>
      </c>
      <c r="Q2096">
        <f>IF(Table1[[#This Row],[Sales Month]]=MAX(Table1[Sales Month]),Table1[[#This Row],[Upsell $ Per Non-Paying User]]*Table1[[#This Row],[Non-Paying Users]],0)</f>
        <v>50</v>
      </c>
      <c r="R2096" t="str" cm="1">
        <f t="array" ref="R2096">_xlfn.IFS(Table1[[#This Row],[Current Upsell $]]=0," ",Table1[[#This Row],[Current Upsell $]]&gt;=400,"High",Table1[[#This Row],[Current Upsell $]]&gt;=100,"Medium",Table1[[#This Row],[Current Upsell $]]&lt;100,"Low")</f>
        <v>Low</v>
      </c>
      <c r="S2096" t="str">
        <f>_xlfn.CONCAT(Table1[[#This Row],[Subscription Type]]," ",Table1[[#This Row],[Upsell Priorities ]], " ",TEXT(Table1[[#This Row],[Current Upsell $]],"$#,#"))</f>
        <v>Premium Low $50</v>
      </c>
      <c r="T2096">
        <f>COUNTIF(Table1[Sales Month],Table1[[#This Row],[Sales Month]])</f>
        <v>307</v>
      </c>
    </row>
    <row r="2097" spans="1:20" x14ac:dyDescent="0.2">
      <c r="A2097">
        <v>100293</v>
      </c>
      <c r="B2097" t="s">
        <v>3</v>
      </c>
      <c r="F2097">
        <v>0</v>
      </c>
      <c r="G2097">
        <v>7</v>
      </c>
      <c r="H2097" s="1">
        <v>44317</v>
      </c>
      <c r="I2097" s="1">
        <v>44378</v>
      </c>
      <c r="J2097">
        <v>2</v>
      </c>
      <c r="K2097">
        <v>0</v>
      </c>
      <c r="L2097" s="1">
        <v>44317</v>
      </c>
      <c r="M2097">
        <v>0</v>
      </c>
      <c r="N2097" s="8" cm="1">
        <f t="array" ref="N2097">_xlfn.SWITCH(Table1[[#This Row],[Subscription Type]],"Basic",10,"Premium",10,"Business",25,"Enterprise",27)</f>
        <v>10</v>
      </c>
      <c r="O2097" s="9">
        <f>IF(Table1[[#This Row],[Number of Users]]-Table1[[#This Row],[Licenses Bought]]&lt;0, 0, Table1[[#This Row],[Number of Users]]-Table1[[#This Row],[Licenses Bought]])</f>
        <v>7</v>
      </c>
      <c r="P2097" s="8">
        <f>Table1[[#This Row],[Upsell $ Per Non-Paying User]] * Table1[[#This Row],[Non-Paying Users]]</f>
        <v>70</v>
      </c>
      <c r="Q2097">
        <f>IF(Table1[[#This Row],[Sales Month]]=MAX(Table1[Sales Month]),Table1[[#This Row],[Upsell $ Per Non-Paying User]]*Table1[[#This Row],[Non-Paying Users]],0)</f>
        <v>0</v>
      </c>
      <c r="R2097" t="str" cm="1">
        <f t="array" ref="R2097">_xlfn.IFS(Table1[[#This Row],[Current Upsell $]]=0," ",Table1[[#This Row],[Current Upsell $]]&gt;=400,"High",Table1[[#This Row],[Current Upsell $]]&gt;=100,"Medium",Table1[[#This Row],[Current Upsell $]]&lt;100,"Low")</f>
        <v xml:space="preserve"> </v>
      </c>
      <c r="S2097" t="str">
        <f>_xlfn.CONCAT(Table1[[#This Row],[Subscription Type]]," ",Table1[[#This Row],[Upsell Priorities ]], " ",TEXT(Table1[[#This Row],[Current Upsell $]],"$#,#"))</f>
        <v>Basic   $</v>
      </c>
      <c r="T2097">
        <f>COUNTIF(Table1[Sales Month],Table1[[#This Row],[Sales Month]])</f>
        <v>249</v>
      </c>
    </row>
    <row r="2098" spans="1:20" x14ac:dyDescent="0.2">
      <c r="A2098">
        <v>100293</v>
      </c>
      <c r="B2098" t="s">
        <v>3</v>
      </c>
      <c r="F2098">
        <v>0</v>
      </c>
      <c r="G2098">
        <v>7</v>
      </c>
      <c r="H2098" s="1">
        <v>44317</v>
      </c>
      <c r="I2098" s="1">
        <v>44378</v>
      </c>
      <c r="J2098">
        <v>2</v>
      </c>
      <c r="K2098">
        <v>0</v>
      </c>
      <c r="L2098" s="1">
        <v>44348</v>
      </c>
      <c r="M2098">
        <v>0</v>
      </c>
      <c r="N2098" s="8" cm="1">
        <f t="array" ref="N2098">_xlfn.SWITCH(Table1[[#This Row],[Subscription Type]],"Basic",10,"Premium",10,"Business",25,"Enterprise",27)</f>
        <v>10</v>
      </c>
      <c r="O2098" s="9">
        <f>IF(Table1[[#This Row],[Number of Users]]-Table1[[#This Row],[Licenses Bought]]&lt;0, 0, Table1[[#This Row],[Number of Users]]-Table1[[#This Row],[Licenses Bought]])</f>
        <v>7</v>
      </c>
      <c r="P2098" s="8">
        <f>Table1[[#This Row],[Upsell $ Per Non-Paying User]] * Table1[[#This Row],[Non-Paying Users]]</f>
        <v>70</v>
      </c>
      <c r="Q2098">
        <f>IF(Table1[[#This Row],[Sales Month]]=MAX(Table1[Sales Month]),Table1[[#This Row],[Upsell $ Per Non-Paying User]]*Table1[[#This Row],[Non-Paying Users]],0)</f>
        <v>70</v>
      </c>
      <c r="R2098" t="str" cm="1">
        <f t="array" ref="R2098">_xlfn.IFS(Table1[[#This Row],[Current Upsell $]]=0," ",Table1[[#This Row],[Current Upsell $]]&gt;=400,"High",Table1[[#This Row],[Current Upsell $]]&gt;=100,"Medium",Table1[[#This Row],[Current Upsell $]]&lt;100,"Low")</f>
        <v>Low</v>
      </c>
      <c r="S2098" t="str">
        <f>_xlfn.CONCAT(Table1[[#This Row],[Subscription Type]]," ",Table1[[#This Row],[Upsell Priorities ]], " ",TEXT(Table1[[#This Row],[Current Upsell $]],"$#,#"))</f>
        <v>Basic Low $70</v>
      </c>
      <c r="T2098">
        <f>COUNTIF(Table1[Sales Month],Table1[[#This Row],[Sales Month]])</f>
        <v>307</v>
      </c>
    </row>
    <row r="2099" spans="1:20" x14ac:dyDescent="0.2">
      <c r="A2099">
        <v>100294</v>
      </c>
      <c r="B2099" t="s">
        <v>3</v>
      </c>
      <c r="F2099">
        <v>0</v>
      </c>
      <c r="G2099">
        <v>5</v>
      </c>
      <c r="H2099" s="1">
        <v>44317</v>
      </c>
      <c r="I2099" s="1">
        <v>44348</v>
      </c>
      <c r="J2099">
        <v>1</v>
      </c>
      <c r="K2099">
        <v>0</v>
      </c>
      <c r="L2099" s="1">
        <v>44317</v>
      </c>
      <c r="M2099">
        <v>0</v>
      </c>
      <c r="N2099" s="8" cm="1">
        <f t="array" ref="N2099">_xlfn.SWITCH(Table1[[#This Row],[Subscription Type]],"Basic",10,"Premium",10,"Business",25,"Enterprise",27)</f>
        <v>10</v>
      </c>
      <c r="O2099" s="9">
        <f>IF(Table1[[#This Row],[Number of Users]]-Table1[[#This Row],[Licenses Bought]]&lt;0, 0, Table1[[#This Row],[Number of Users]]-Table1[[#This Row],[Licenses Bought]])</f>
        <v>5</v>
      </c>
      <c r="P2099" s="8">
        <f>Table1[[#This Row],[Upsell $ Per Non-Paying User]] * Table1[[#This Row],[Non-Paying Users]]</f>
        <v>50</v>
      </c>
      <c r="Q2099">
        <f>IF(Table1[[#This Row],[Sales Month]]=MAX(Table1[Sales Month]),Table1[[#This Row],[Upsell $ Per Non-Paying User]]*Table1[[#This Row],[Non-Paying Users]],0)</f>
        <v>0</v>
      </c>
      <c r="R2099" t="str" cm="1">
        <f t="array" ref="R2099">_xlfn.IFS(Table1[[#This Row],[Current Upsell $]]=0," ",Table1[[#This Row],[Current Upsell $]]&gt;=400,"High",Table1[[#This Row],[Current Upsell $]]&gt;=100,"Medium",Table1[[#This Row],[Current Upsell $]]&lt;100,"Low")</f>
        <v xml:space="preserve"> </v>
      </c>
      <c r="S2099" t="str">
        <f>_xlfn.CONCAT(Table1[[#This Row],[Subscription Type]]," ",Table1[[#This Row],[Upsell Priorities ]], " ",TEXT(Table1[[#This Row],[Current Upsell $]],"$#,#"))</f>
        <v>Basic   $</v>
      </c>
      <c r="T2099">
        <f>COUNTIF(Table1[Sales Month],Table1[[#This Row],[Sales Month]])</f>
        <v>249</v>
      </c>
    </row>
    <row r="2100" spans="1:20" x14ac:dyDescent="0.2">
      <c r="A2100">
        <v>100294</v>
      </c>
      <c r="B2100" t="s">
        <v>3</v>
      </c>
      <c r="F2100">
        <v>0</v>
      </c>
      <c r="G2100">
        <v>8</v>
      </c>
      <c r="H2100" s="1">
        <v>44317</v>
      </c>
      <c r="I2100" s="1">
        <v>44348</v>
      </c>
      <c r="J2100">
        <v>1</v>
      </c>
      <c r="K2100">
        <v>0</v>
      </c>
      <c r="L2100" s="1">
        <v>44348</v>
      </c>
      <c r="M2100">
        <v>0</v>
      </c>
      <c r="N2100" s="8" cm="1">
        <f t="array" ref="N2100">_xlfn.SWITCH(Table1[[#This Row],[Subscription Type]],"Basic",10,"Premium",10,"Business",25,"Enterprise",27)</f>
        <v>10</v>
      </c>
      <c r="O2100" s="9">
        <f>IF(Table1[[#This Row],[Number of Users]]-Table1[[#This Row],[Licenses Bought]]&lt;0, 0, Table1[[#This Row],[Number of Users]]-Table1[[#This Row],[Licenses Bought]])</f>
        <v>8</v>
      </c>
      <c r="P2100" s="8">
        <f>Table1[[#This Row],[Upsell $ Per Non-Paying User]] * Table1[[#This Row],[Non-Paying Users]]</f>
        <v>80</v>
      </c>
      <c r="Q2100">
        <f>IF(Table1[[#This Row],[Sales Month]]=MAX(Table1[Sales Month]),Table1[[#This Row],[Upsell $ Per Non-Paying User]]*Table1[[#This Row],[Non-Paying Users]],0)</f>
        <v>80</v>
      </c>
      <c r="R2100" t="str" cm="1">
        <f t="array" ref="R2100">_xlfn.IFS(Table1[[#This Row],[Current Upsell $]]=0," ",Table1[[#This Row],[Current Upsell $]]&gt;=400,"High",Table1[[#This Row],[Current Upsell $]]&gt;=100,"Medium",Table1[[#This Row],[Current Upsell $]]&lt;100,"Low")</f>
        <v>Low</v>
      </c>
      <c r="S2100" t="str">
        <f>_xlfn.CONCAT(Table1[[#This Row],[Subscription Type]]," ",Table1[[#This Row],[Upsell Priorities ]], " ",TEXT(Table1[[#This Row],[Current Upsell $]],"$#,#"))</f>
        <v>Basic Low $80</v>
      </c>
      <c r="T2100">
        <f>COUNTIF(Table1[Sales Month],Table1[[#This Row],[Sales Month]])</f>
        <v>307</v>
      </c>
    </row>
    <row r="2101" spans="1:20" x14ac:dyDescent="0.2">
      <c r="A2101">
        <v>100295</v>
      </c>
      <c r="B2101" t="s">
        <v>3</v>
      </c>
      <c r="D2101" s="1"/>
      <c r="E2101" s="1"/>
      <c r="F2101">
        <v>0</v>
      </c>
      <c r="G2101">
        <v>5</v>
      </c>
      <c r="H2101" s="1">
        <v>44317</v>
      </c>
      <c r="I2101" s="1">
        <v>44378</v>
      </c>
      <c r="J2101">
        <v>2</v>
      </c>
      <c r="K2101">
        <v>0</v>
      </c>
      <c r="L2101" s="1">
        <v>44317</v>
      </c>
      <c r="M2101">
        <v>0</v>
      </c>
      <c r="N2101" s="8" cm="1">
        <f t="array" ref="N2101">_xlfn.SWITCH(Table1[[#This Row],[Subscription Type]],"Basic",10,"Premium",10,"Business",25,"Enterprise",27)</f>
        <v>10</v>
      </c>
      <c r="O2101" s="9">
        <f>IF(Table1[[#This Row],[Number of Users]]-Table1[[#This Row],[Licenses Bought]]&lt;0, 0, Table1[[#This Row],[Number of Users]]-Table1[[#This Row],[Licenses Bought]])</f>
        <v>5</v>
      </c>
      <c r="P2101" s="8">
        <f>Table1[[#This Row],[Upsell $ Per Non-Paying User]] * Table1[[#This Row],[Non-Paying Users]]</f>
        <v>50</v>
      </c>
      <c r="Q2101">
        <f>IF(Table1[[#This Row],[Sales Month]]=MAX(Table1[Sales Month]),Table1[[#This Row],[Upsell $ Per Non-Paying User]]*Table1[[#This Row],[Non-Paying Users]],0)</f>
        <v>0</v>
      </c>
      <c r="R2101" t="str" cm="1">
        <f t="array" ref="R2101">_xlfn.IFS(Table1[[#This Row],[Current Upsell $]]=0," ",Table1[[#This Row],[Current Upsell $]]&gt;=400,"High",Table1[[#This Row],[Current Upsell $]]&gt;=100,"Medium",Table1[[#This Row],[Current Upsell $]]&lt;100,"Low")</f>
        <v xml:space="preserve"> </v>
      </c>
      <c r="S2101" t="str">
        <f>_xlfn.CONCAT(Table1[[#This Row],[Subscription Type]]," ",Table1[[#This Row],[Upsell Priorities ]], " ",TEXT(Table1[[#This Row],[Current Upsell $]],"$#,#"))</f>
        <v>Basic   $</v>
      </c>
      <c r="T2101">
        <f>COUNTIF(Table1[Sales Month],Table1[[#This Row],[Sales Month]])</f>
        <v>249</v>
      </c>
    </row>
    <row r="2102" spans="1:20" x14ac:dyDescent="0.2">
      <c r="A2102">
        <v>100295</v>
      </c>
      <c r="B2102" t="s">
        <v>0</v>
      </c>
      <c r="D2102" s="1"/>
      <c r="E2102" s="1"/>
      <c r="F2102">
        <v>2</v>
      </c>
      <c r="G2102">
        <v>7</v>
      </c>
      <c r="H2102" s="1">
        <v>44317</v>
      </c>
      <c r="I2102" s="1">
        <v>44378</v>
      </c>
      <c r="J2102">
        <v>2</v>
      </c>
      <c r="K2102">
        <v>0</v>
      </c>
      <c r="L2102" s="1">
        <v>44348</v>
      </c>
      <c r="M2102">
        <v>20</v>
      </c>
      <c r="N2102" s="8" cm="1">
        <f t="array" ref="N2102">_xlfn.SWITCH(Table1[[#This Row],[Subscription Type]],"Basic",10,"Premium",10,"Business",25,"Enterprise",27)</f>
        <v>10</v>
      </c>
      <c r="O2102" s="9">
        <f>IF(Table1[[#This Row],[Number of Users]]-Table1[[#This Row],[Licenses Bought]]&lt;0, 0, Table1[[#This Row],[Number of Users]]-Table1[[#This Row],[Licenses Bought]])</f>
        <v>5</v>
      </c>
      <c r="P2102" s="8">
        <f>Table1[[#This Row],[Upsell $ Per Non-Paying User]] * Table1[[#This Row],[Non-Paying Users]]</f>
        <v>50</v>
      </c>
      <c r="Q2102">
        <f>IF(Table1[[#This Row],[Sales Month]]=MAX(Table1[Sales Month]),Table1[[#This Row],[Upsell $ Per Non-Paying User]]*Table1[[#This Row],[Non-Paying Users]],0)</f>
        <v>50</v>
      </c>
      <c r="R2102" t="str" cm="1">
        <f t="array" ref="R2102">_xlfn.IFS(Table1[[#This Row],[Current Upsell $]]=0," ",Table1[[#This Row],[Current Upsell $]]&gt;=400,"High",Table1[[#This Row],[Current Upsell $]]&gt;=100,"Medium",Table1[[#This Row],[Current Upsell $]]&lt;100,"Low")</f>
        <v>Low</v>
      </c>
      <c r="S2102" t="str">
        <f>_xlfn.CONCAT(Table1[[#This Row],[Subscription Type]]," ",Table1[[#This Row],[Upsell Priorities ]], " ",TEXT(Table1[[#This Row],[Current Upsell $]],"$#,#"))</f>
        <v>Premium Low $50</v>
      </c>
      <c r="T2102">
        <f>COUNTIF(Table1[Sales Month],Table1[[#This Row],[Sales Month]])</f>
        <v>307</v>
      </c>
    </row>
    <row r="2103" spans="1:20" x14ac:dyDescent="0.2">
      <c r="A2103">
        <v>100296</v>
      </c>
      <c r="B2103" t="s">
        <v>3</v>
      </c>
      <c r="F2103">
        <v>0</v>
      </c>
      <c r="G2103">
        <v>6</v>
      </c>
      <c r="H2103" s="1">
        <v>44317</v>
      </c>
      <c r="I2103" s="1">
        <v>44348</v>
      </c>
      <c r="J2103">
        <v>1</v>
      </c>
      <c r="K2103">
        <v>0</v>
      </c>
      <c r="L2103" s="1">
        <v>44317</v>
      </c>
      <c r="M2103">
        <v>0</v>
      </c>
      <c r="N2103" s="8" cm="1">
        <f t="array" ref="N2103">_xlfn.SWITCH(Table1[[#This Row],[Subscription Type]],"Basic",10,"Premium",10,"Business",25,"Enterprise",27)</f>
        <v>10</v>
      </c>
      <c r="O2103" s="9">
        <f>IF(Table1[[#This Row],[Number of Users]]-Table1[[#This Row],[Licenses Bought]]&lt;0, 0, Table1[[#This Row],[Number of Users]]-Table1[[#This Row],[Licenses Bought]])</f>
        <v>6</v>
      </c>
      <c r="P2103" s="8">
        <f>Table1[[#This Row],[Upsell $ Per Non-Paying User]] * Table1[[#This Row],[Non-Paying Users]]</f>
        <v>60</v>
      </c>
      <c r="Q2103">
        <f>IF(Table1[[#This Row],[Sales Month]]=MAX(Table1[Sales Month]),Table1[[#This Row],[Upsell $ Per Non-Paying User]]*Table1[[#This Row],[Non-Paying Users]],0)</f>
        <v>0</v>
      </c>
      <c r="R2103" t="str" cm="1">
        <f t="array" ref="R2103">_xlfn.IFS(Table1[[#This Row],[Current Upsell $]]=0," ",Table1[[#This Row],[Current Upsell $]]&gt;=400,"High",Table1[[#This Row],[Current Upsell $]]&gt;=100,"Medium",Table1[[#This Row],[Current Upsell $]]&lt;100,"Low")</f>
        <v xml:space="preserve"> </v>
      </c>
      <c r="S2103" t="str">
        <f>_xlfn.CONCAT(Table1[[#This Row],[Subscription Type]]," ",Table1[[#This Row],[Upsell Priorities ]], " ",TEXT(Table1[[#This Row],[Current Upsell $]],"$#,#"))</f>
        <v>Basic   $</v>
      </c>
      <c r="T2103">
        <f>COUNTIF(Table1[Sales Month],Table1[[#This Row],[Sales Month]])</f>
        <v>249</v>
      </c>
    </row>
    <row r="2104" spans="1:20" x14ac:dyDescent="0.2">
      <c r="A2104">
        <v>100296</v>
      </c>
      <c r="B2104" t="s">
        <v>0</v>
      </c>
      <c r="F2104">
        <v>2</v>
      </c>
      <c r="G2104">
        <v>5</v>
      </c>
      <c r="H2104" s="1">
        <v>44317</v>
      </c>
      <c r="I2104" s="1">
        <v>44348</v>
      </c>
      <c r="J2104">
        <v>1</v>
      </c>
      <c r="K2104">
        <v>0</v>
      </c>
      <c r="L2104" s="1">
        <v>44348</v>
      </c>
      <c r="M2104">
        <v>20</v>
      </c>
      <c r="N2104" s="8" cm="1">
        <f t="array" ref="N2104">_xlfn.SWITCH(Table1[[#This Row],[Subscription Type]],"Basic",10,"Premium",10,"Business",25,"Enterprise",27)</f>
        <v>10</v>
      </c>
      <c r="O2104" s="9">
        <f>IF(Table1[[#This Row],[Number of Users]]-Table1[[#This Row],[Licenses Bought]]&lt;0, 0, Table1[[#This Row],[Number of Users]]-Table1[[#This Row],[Licenses Bought]])</f>
        <v>3</v>
      </c>
      <c r="P2104" s="8">
        <f>Table1[[#This Row],[Upsell $ Per Non-Paying User]] * Table1[[#This Row],[Non-Paying Users]]</f>
        <v>30</v>
      </c>
      <c r="Q2104">
        <f>IF(Table1[[#This Row],[Sales Month]]=MAX(Table1[Sales Month]),Table1[[#This Row],[Upsell $ Per Non-Paying User]]*Table1[[#This Row],[Non-Paying Users]],0)</f>
        <v>30</v>
      </c>
      <c r="R2104" t="str" cm="1">
        <f t="array" ref="R2104">_xlfn.IFS(Table1[[#This Row],[Current Upsell $]]=0," ",Table1[[#This Row],[Current Upsell $]]&gt;=400,"High",Table1[[#This Row],[Current Upsell $]]&gt;=100,"Medium",Table1[[#This Row],[Current Upsell $]]&lt;100,"Low")</f>
        <v>Low</v>
      </c>
      <c r="S2104" t="str">
        <f>_xlfn.CONCAT(Table1[[#This Row],[Subscription Type]]," ",Table1[[#This Row],[Upsell Priorities ]], " ",TEXT(Table1[[#This Row],[Current Upsell $]],"$#,#"))</f>
        <v>Premium Low $30</v>
      </c>
      <c r="T2104">
        <f>COUNTIF(Table1[Sales Month],Table1[[#This Row],[Sales Month]])</f>
        <v>307</v>
      </c>
    </row>
    <row r="2105" spans="1:20" x14ac:dyDescent="0.2">
      <c r="A2105">
        <v>100297</v>
      </c>
      <c r="B2105" t="s">
        <v>3</v>
      </c>
      <c r="F2105">
        <v>0</v>
      </c>
      <c r="G2105">
        <v>6</v>
      </c>
      <c r="H2105" s="1">
        <v>44317</v>
      </c>
      <c r="I2105" s="1">
        <v>44378</v>
      </c>
      <c r="J2105">
        <v>2</v>
      </c>
      <c r="K2105">
        <v>0</v>
      </c>
      <c r="L2105" s="1">
        <v>44317</v>
      </c>
      <c r="M2105">
        <v>0</v>
      </c>
      <c r="N2105" s="8" cm="1">
        <f t="array" ref="N2105">_xlfn.SWITCH(Table1[[#This Row],[Subscription Type]],"Basic",10,"Premium",10,"Business",25,"Enterprise",27)</f>
        <v>10</v>
      </c>
      <c r="O2105" s="9">
        <f>IF(Table1[[#This Row],[Number of Users]]-Table1[[#This Row],[Licenses Bought]]&lt;0, 0, Table1[[#This Row],[Number of Users]]-Table1[[#This Row],[Licenses Bought]])</f>
        <v>6</v>
      </c>
      <c r="P2105" s="8">
        <f>Table1[[#This Row],[Upsell $ Per Non-Paying User]] * Table1[[#This Row],[Non-Paying Users]]</f>
        <v>60</v>
      </c>
      <c r="Q2105">
        <f>IF(Table1[[#This Row],[Sales Month]]=MAX(Table1[Sales Month]),Table1[[#This Row],[Upsell $ Per Non-Paying User]]*Table1[[#This Row],[Non-Paying Users]],0)</f>
        <v>0</v>
      </c>
      <c r="R2105" t="str" cm="1">
        <f t="array" ref="R2105">_xlfn.IFS(Table1[[#This Row],[Current Upsell $]]=0," ",Table1[[#This Row],[Current Upsell $]]&gt;=400,"High",Table1[[#This Row],[Current Upsell $]]&gt;=100,"Medium",Table1[[#This Row],[Current Upsell $]]&lt;100,"Low")</f>
        <v xml:space="preserve"> </v>
      </c>
      <c r="S2105" t="str">
        <f>_xlfn.CONCAT(Table1[[#This Row],[Subscription Type]]," ",Table1[[#This Row],[Upsell Priorities ]], " ",TEXT(Table1[[#This Row],[Current Upsell $]],"$#,#"))</f>
        <v>Basic   $</v>
      </c>
      <c r="T2105">
        <f>COUNTIF(Table1[Sales Month],Table1[[#This Row],[Sales Month]])</f>
        <v>249</v>
      </c>
    </row>
    <row r="2106" spans="1:20" x14ac:dyDescent="0.2">
      <c r="A2106">
        <v>100297</v>
      </c>
      <c r="B2106" t="s">
        <v>3</v>
      </c>
      <c r="F2106">
        <v>0</v>
      </c>
      <c r="G2106">
        <v>5</v>
      </c>
      <c r="H2106" s="1">
        <v>44317</v>
      </c>
      <c r="I2106" s="1">
        <v>44378</v>
      </c>
      <c r="J2106">
        <v>2</v>
      </c>
      <c r="K2106">
        <v>0</v>
      </c>
      <c r="L2106" s="1">
        <v>44348</v>
      </c>
      <c r="M2106">
        <v>0</v>
      </c>
      <c r="N2106" s="8" cm="1">
        <f t="array" ref="N2106">_xlfn.SWITCH(Table1[[#This Row],[Subscription Type]],"Basic",10,"Premium",10,"Business",25,"Enterprise",27)</f>
        <v>10</v>
      </c>
      <c r="O2106" s="9">
        <f>IF(Table1[[#This Row],[Number of Users]]-Table1[[#This Row],[Licenses Bought]]&lt;0, 0, Table1[[#This Row],[Number of Users]]-Table1[[#This Row],[Licenses Bought]])</f>
        <v>5</v>
      </c>
      <c r="P2106" s="8">
        <f>Table1[[#This Row],[Upsell $ Per Non-Paying User]] * Table1[[#This Row],[Non-Paying Users]]</f>
        <v>50</v>
      </c>
      <c r="Q2106">
        <f>IF(Table1[[#This Row],[Sales Month]]=MAX(Table1[Sales Month]),Table1[[#This Row],[Upsell $ Per Non-Paying User]]*Table1[[#This Row],[Non-Paying Users]],0)</f>
        <v>50</v>
      </c>
      <c r="R2106" t="str" cm="1">
        <f t="array" ref="R2106">_xlfn.IFS(Table1[[#This Row],[Current Upsell $]]=0," ",Table1[[#This Row],[Current Upsell $]]&gt;=400,"High",Table1[[#This Row],[Current Upsell $]]&gt;=100,"Medium",Table1[[#This Row],[Current Upsell $]]&lt;100,"Low")</f>
        <v>Low</v>
      </c>
      <c r="S2106" t="str">
        <f>_xlfn.CONCAT(Table1[[#This Row],[Subscription Type]]," ",Table1[[#This Row],[Upsell Priorities ]], " ",TEXT(Table1[[#This Row],[Current Upsell $]],"$#,#"))</f>
        <v>Basic Low $50</v>
      </c>
      <c r="T2106">
        <f>COUNTIF(Table1[Sales Month],Table1[[#This Row],[Sales Month]])</f>
        <v>307</v>
      </c>
    </row>
    <row r="2107" spans="1:20" x14ac:dyDescent="0.2">
      <c r="A2107">
        <v>100298</v>
      </c>
      <c r="B2107" t="s">
        <v>3</v>
      </c>
      <c r="F2107">
        <v>0</v>
      </c>
      <c r="G2107">
        <v>5</v>
      </c>
      <c r="H2107" s="1">
        <v>44317</v>
      </c>
      <c r="I2107" s="1">
        <v>44378</v>
      </c>
      <c r="J2107">
        <v>2</v>
      </c>
      <c r="K2107">
        <v>0</v>
      </c>
      <c r="L2107" s="1">
        <v>44317</v>
      </c>
      <c r="M2107">
        <v>0</v>
      </c>
      <c r="N2107" s="8" cm="1">
        <f t="array" ref="N2107">_xlfn.SWITCH(Table1[[#This Row],[Subscription Type]],"Basic",10,"Premium",10,"Business",25,"Enterprise",27)</f>
        <v>10</v>
      </c>
      <c r="O2107" s="9">
        <f>IF(Table1[[#This Row],[Number of Users]]-Table1[[#This Row],[Licenses Bought]]&lt;0, 0, Table1[[#This Row],[Number of Users]]-Table1[[#This Row],[Licenses Bought]])</f>
        <v>5</v>
      </c>
      <c r="P2107" s="8">
        <f>Table1[[#This Row],[Upsell $ Per Non-Paying User]] * Table1[[#This Row],[Non-Paying Users]]</f>
        <v>50</v>
      </c>
      <c r="Q2107">
        <f>IF(Table1[[#This Row],[Sales Month]]=MAX(Table1[Sales Month]),Table1[[#This Row],[Upsell $ Per Non-Paying User]]*Table1[[#This Row],[Non-Paying Users]],0)</f>
        <v>0</v>
      </c>
      <c r="R2107" t="str" cm="1">
        <f t="array" ref="R2107">_xlfn.IFS(Table1[[#This Row],[Current Upsell $]]=0," ",Table1[[#This Row],[Current Upsell $]]&gt;=400,"High",Table1[[#This Row],[Current Upsell $]]&gt;=100,"Medium",Table1[[#This Row],[Current Upsell $]]&lt;100,"Low")</f>
        <v xml:space="preserve"> </v>
      </c>
      <c r="S2107" t="str">
        <f>_xlfn.CONCAT(Table1[[#This Row],[Subscription Type]]," ",Table1[[#This Row],[Upsell Priorities ]], " ",TEXT(Table1[[#This Row],[Current Upsell $]],"$#,#"))</f>
        <v>Basic   $</v>
      </c>
      <c r="T2107">
        <f>COUNTIF(Table1[Sales Month],Table1[[#This Row],[Sales Month]])</f>
        <v>249</v>
      </c>
    </row>
    <row r="2108" spans="1:20" x14ac:dyDescent="0.2">
      <c r="A2108">
        <v>100298</v>
      </c>
      <c r="B2108" t="s">
        <v>3</v>
      </c>
      <c r="F2108">
        <v>0</v>
      </c>
      <c r="G2108">
        <v>5</v>
      </c>
      <c r="H2108" s="1">
        <v>44317</v>
      </c>
      <c r="I2108" s="1">
        <v>44378</v>
      </c>
      <c r="J2108">
        <v>2</v>
      </c>
      <c r="K2108">
        <v>0</v>
      </c>
      <c r="L2108" s="1">
        <v>44348</v>
      </c>
      <c r="M2108">
        <v>0</v>
      </c>
      <c r="N2108" s="8" cm="1">
        <f t="array" ref="N2108">_xlfn.SWITCH(Table1[[#This Row],[Subscription Type]],"Basic",10,"Premium",10,"Business",25,"Enterprise",27)</f>
        <v>10</v>
      </c>
      <c r="O2108" s="9">
        <f>IF(Table1[[#This Row],[Number of Users]]-Table1[[#This Row],[Licenses Bought]]&lt;0, 0, Table1[[#This Row],[Number of Users]]-Table1[[#This Row],[Licenses Bought]])</f>
        <v>5</v>
      </c>
      <c r="P2108" s="8">
        <f>Table1[[#This Row],[Upsell $ Per Non-Paying User]] * Table1[[#This Row],[Non-Paying Users]]</f>
        <v>50</v>
      </c>
      <c r="Q2108">
        <f>IF(Table1[[#This Row],[Sales Month]]=MAX(Table1[Sales Month]),Table1[[#This Row],[Upsell $ Per Non-Paying User]]*Table1[[#This Row],[Non-Paying Users]],0)</f>
        <v>50</v>
      </c>
      <c r="R2108" t="str" cm="1">
        <f t="array" ref="R2108">_xlfn.IFS(Table1[[#This Row],[Current Upsell $]]=0," ",Table1[[#This Row],[Current Upsell $]]&gt;=400,"High",Table1[[#This Row],[Current Upsell $]]&gt;=100,"Medium",Table1[[#This Row],[Current Upsell $]]&lt;100,"Low")</f>
        <v>Low</v>
      </c>
      <c r="S2108" t="str">
        <f>_xlfn.CONCAT(Table1[[#This Row],[Subscription Type]]," ",Table1[[#This Row],[Upsell Priorities ]], " ",TEXT(Table1[[#This Row],[Current Upsell $]],"$#,#"))</f>
        <v>Basic Low $50</v>
      </c>
      <c r="T2108">
        <f>COUNTIF(Table1[Sales Month],Table1[[#This Row],[Sales Month]])</f>
        <v>307</v>
      </c>
    </row>
    <row r="2109" spans="1:20" x14ac:dyDescent="0.2">
      <c r="A2109">
        <v>100299</v>
      </c>
      <c r="B2109" t="s">
        <v>3</v>
      </c>
      <c r="F2109">
        <v>0</v>
      </c>
      <c r="G2109">
        <v>6</v>
      </c>
      <c r="H2109" s="1">
        <v>44317</v>
      </c>
      <c r="I2109" s="1">
        <v>44348</v>
      </c>
      <c r="J2109">
        <v>1</v>
      </c>
      <c r="K2109">
        <v>0</v>
      </c>
      <c r="L2109" s="1">
        <v>44317</v>
      </c>
      <c r="M2109">
        <v>0</v>
      </c>
      <c r="N2109" s="8" cm="1">
        <f t="array" ref="N2109">_xlfn.SWITCH(Table1[[#This Row],[Subscription Type]],"Basic",10,"Premium",10,"Business",25,"Enterprise",27)</f>
        <v>10</v>
      </c>
      <c r="O2109" s="9">
        <f>IF(Table1[[#This Row],[Number of Users]]-Table1[[#This Row],[Licenses Bought]]&lt;0, 0, Table1[[#This Row],[Number of Users]]-Table1[[#This Row],[Licenses Bought]])</f>
        <v>6</v>
      </c>
      <c r="P2109" s="8">
        <f>Table1[[#This Row],[Upsell $ Per Non-Paying User]] * Table1[[#This Row],[Non-Paying Users]]</f>
        <v>60</v>
      </c>
      <c r="Q2109">
        <f>IF(Table1[[#This Row],[Sales Month]]=MAX(Table1[Sales Month]),Table1[[#This Row],[Upsell $ Per Non-Paying User]]*Table1[[#This Row],[Non-Paying Users]],0)</f>
        <v>0</v>
      </c>
      <c r="R2109" t="str" cm="1">
        <f t="array" ref="R2109">_xlfn.IFS(Table1[[#This Row],[Current Upsell $]]=0," ",Table1[[#This Row],[Current Upsell $]]&gt;=400,"High",Table1[[#This Row],[Current Upsell $]]&gt;=100,"Medium",Table1[[#This Row],[Current Upsell $]]&lt;100,"Low")</f>
        <v xml:space="preserve"> </v>
      </c>
      <c r="S2109" t="str">
        <f>_xlfn.CONCAT(Table1[[#This Row],[Subscription Type]]," ",Table1[[#This Row],[Upsell Priorities ]], " ",TEXT(Table1[[#This Row],[Current Upsell $]],"$#,#"))</f>
        <v>Basic   $</v>
      </c>
      <c r="T2109">
        <f>COUNTIF(Table1[Sales Month],Table1[[#This Row],[Sales Month]])</f>
        <v>249</v>
      </c>
    </row>
    <row r="2110" spans="1:20" x14ac:dyDescent="0.2">
      <c r="A2110">
        <v>100299</v>
      </c>
      <c r="B2110" t="s">
        <v>3</v>
      </c>
      <c r="F2110">
        <v>0</v>
      </c>
      <c r="G2110">
        <v>4</v>
      </c>
      <c r="H2110" s="1">
        <v>44317</v>
      </c>
      <c r="I2110" s="1">
        <v>44348</v>
      </c>
      <c r="J2110">
        <v>1</v>
      </c>
      <c r="K2110">
        <v>0</v>
      </c>
      <c r="L2110" s="1">
        <v>44348</v>
      </c>
      <c r="M2110">
        <v>0</v>
      </c>
      <c r="N2110" s="8" cm="1">
        <f t="array" ref="N2110">_xlfn.SWITCH(Table1[[#This Row],[Subscription Type]],"Basic",10,"Premium",10,"Business",25,"Enterprise",27)</f>
        <v>10</v>
      </c>
      <c r="O2110" s="9">
        <f>IF(Table1[[#This Row],[Number of Users]]-Table1[[#This Row],[Licenses Bought]]&lt;0, 0, Table1[[#This Row],[Number of Users]]-Table1[[#This Row],[Licenses Bought]])</f>
        <v>4</v>
      </c>
      <c r="P2110" s="8">
        <f>Table1[[#This Row],[Upsell $ Per Non-Paying User]] * Table1[[#This Row],[Non-Paying Users]]</f>
        <v>40</v>
      </c>
      <c r="Q2110">
        <f>IF(Table1[[#This Row],[Sales Month]]=MAX(Table1[Sales Month]),Table1[[#This Row],[Upsell $ Per Non-Paying User]]*Table1[[#This Row],[Non-Paying Users]],0)</f>
        <v>40</v>
      </c>
      <c r="R2110" t="str" cm="1">
        <f t="array" ref="R2110">_xlfn.IFS(Table1[[#This Row],[Current Upsell $]]=0," ",Table1[[#This Row],[Current Upsell $]]&gt;=400,"High",Table1[[#This Row],[Current Upsell $]]&gt;=100,"Medium",Table1[[#This Row],[Current Upsell $]]&lt;100,"Low")</f>
        <v>Low</v>
      </c>
      <c r="S2110" t="str">
        <f>_xlfn.CONCAT(Table1[[#This Row],[Subscription Type]]," ",Table1[[#This Row],[Upsell Priorities ]], " ",TEXT(Table1[[#This Row],[Current Upsell $]],"$#,#"))</f>
        <v>Basic Low $40</v>
      </c>
      <c r="T2110">
        <f>COUNTIF(Table1[Sales Month],Table1[[#This Row],[Sales Month]])</f>
        <v>307</v>
      </c>
    </row>
    <row r="2111" spans="1:20" x14ac:dyDescent="0.2">
      <c r="A2111">
        <v>100300</v>
      </c>
      <c r="B2111" t="s">
        <v>3</v>
      </c>
      <c r="D2111" s="1"/>
      <c r="E2111" s="1"/>
      <c r="F2111">
        <v>0</v>
      </c>
      <c r="G2111">
        <v>43</v>
      </c>
      <c r="H2111" s="1">
        <v>44317</v>
      </c>
      <c r="I2111" s="1">
        <v>44378</v>
      </c>
      <c r="J2111">
        <v>2</v>
      </c>
      <c r="K2111">
        <v>0</v>
      </c>
      <c r="L2111" s="1">
        <v>44317</v>
      </c>
      <c r="M2111">
        <v>0</v>
      </c>
      <c r="N2111" s="8" cm="1">
        <f t="array" ref="N2111">_xlfn.SWITCH(Table1[[#This Row],[Subscription Type]],"Basic",10,"Premium",10,"Business",25,"Enterprise",27)</f>
        <v>10</v>
      </c>
      <c r="O2111" s="9">
        <f>IF(Table1[[#This Row],[Number of Users]]-Table1[[#This Row],[Licenses Bought]]&lt;0, 0, Table1[[#This Row],[Number of Users]]-Table1[[#This Row],[Licenses Bought]])</f>
        <v>43</v>
      </c>
      <c r="P2111" s="8">
        <f>Table1[[#This Row],[Upsell $ Per Non-Paying User]] * Table1[[#This Row],[Non-Paying Users]]</f>
        <v>430</v>
      </c>
      <c r="Q2111">
        <f>IF(Table1[[#This Row],[Sales Month]]=MAX(Table1[Sales Month]),Table1[[#This Row],[Upsell $ Per Non-Paying User]]*Table1[[#This Row],[Non-Paying Users]],0)</f>
        <v>0</v>
      </c>
      <c r="R2111" t="str" cm="1">
        <f t="array" ref="R2111">_xlfn.IFS(Table1[[#This Row],[Current Upsell $]]=0," ",Table1[[#This Row],[Current Upsell $]]&gt;=400,"High",Table1[[#This Row],[Current Upsell $]]&gt;=100,"Medium",Table1[[#This Row],[Current Upsell $]]&lt;100,"Low")</f>
        <v xml:space="preserve"> </v>
      </c>
      <c r="S2111" t="str">
        <f>_xlfn.CONCAT(Table1[[#This Row],[Subscription Type]]," ",Table1[[#This Row],[Upsell Priorities ]], " ",TEXT(Table1[[#This Row],[Current Upsell $]],"$#,#"))</f>
        <v>Basic   $</v>
      </c>
      <c r="T2111">
        <f>COUNTIF(Table1[Sales Month],Table1[[#This Row],[Sales Month]])</f>
        <v>249</v>
      </c>
    </row>
    <row r="2112" spans="1:20" x14ac:dyDescent="0.2">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_xlfn.SWITCH(Table1[[#This Row],[Subscription Type]],"Basic",10,"Premium",10,"Business",25,"Enterprise",27)</f>
        <v>27</v>
      </c>
      <c r="O2112" s="9">
        <f>IF(Table1[[#This Row],[Number of Users]]-Table1[[#This Row],[Licenses Bought]]&lt;0, 0, Table1[[#This Row],[Number of Users]]-Table1[[#This Row],[Licenses Bought]])</f>
        <v>7</v>
      </c>
      <c r="P2112" s="8">
        <f>Table1[[#This Row],[Upsell $ Per Non-Paying User]] * Table1[[#This Row],[Non-Paying Users]]</f>
        <v>189</v>
      </c>
      <c r="Q2112">
        <f>IF(Table1[[#This Row],[Sales Month]]=MAX(Table1[Sales Month]),Table1[[#This Row],[Upsell $ Per Non-Paying User]]*Table1[[#This Row],[Non-Paying Users]],0)</f>
        <v>189</v>
      </c>
      <c r="R2112" t="str" cm="1">
        <f t="array" ref="R2112">_xlfn.IFS(Table1[[#This Row],[Current Upsell $]]=0," ",Table1[[#This Row],[Current Upsell $]]&gt;=400,"High",Table1[[#This Row],[Current Upsell $]]&gt;=100,"Medium",Table1[[#This Row],[Current Upsell $]]&lt;100,"Low")</f>
        <v>Medium</v>
      </c>
      <c r="S2112" t="str">
        <f>_xlfn.CONCAT(Table1[[#This Row],[Subscription Type]]," ",Table1[[#This Row],[Upsell Priorities ]], " ",TEXT(Table1[[#This Row],[Current Upsell $]],"$#,#"))</f>
        <v>Enterprise Medium $189</v>
      </c>
      <c r="T2112">
        <f>COUNTIF(Table1[Sales Month],Table1[[#This Row],[Sales Month]])</f>
        <v>307</v>
      </c>
    </row>
    <row r="2113" spans="1:20" x14ac:dyDescent="0.2">
      <c r="A2113">
        <v>100301</v>
      </c>
      <c r="B2113" t="s">
        <v>3</v>
      </c>
      <c r="D2113" s="1"/>
      <c r="E2113" s="1"/>
      <c r="F2113">
        <v>0</v>
      </c>
      <c r="G2113">
        <v>513</v>
      </c>
      <c r="H2113" s="1">
        <v>44317</v>
      </c>
      <c r="I2113" s="1">
        <v>44378</v>
      </c>
      <c r="J2113">
        <v>2</v>
      </c>
      <c r="K2113">
        <v>0</v>
      </c>
      <c r="L2113" s="1">
        <v>44317</v>
      </c>
      <c r="M2113">
        <v>0</v>
      </c>
      <c r="N2113" s="8" cm="1">
        <f t="array" ref="N2113">_xlfn.SWITCH(Table1[[#This Row],[Subscription Type]],"Basic",10,"Premium",10,"Business",25,"Enterprise",27)</f>
        <v>10</v>
      </c>
      <c r="O2113" s="9">
        <f>IF(Table1[[#This Row],[Number of Users]]-Table1[[#This Row],[Licenses Bought]]&lt;0, 0, Table1[[#This Row],[Number of Users]]-Table1[[#This Row],[Licenses Bought]])</f>
        <v>513</v>
      </c>
      <c r="P2113" s="8">
        <f>Table1[[#This Row],[Upsell $ Per Non-Paying User]] * Table1[[#This Row],[Non-Paying Users]]</f>
        <v>5130</v>
      </c>
      <c r="Q2113">
        <f>IF(Table1[[#This Row],[Sales Month]]=MAX(Table1[Sales Month]),Table1[[#This Row],[Upsell $ Per Non-Paying User]]*Table1[[#This Row],[Non-Paying Users]],0)</f>
        <v>0</v>
      </c>
      <c r="R2113" t="str" cm="1">
        <f t="array" ref="R2113">_xlfn.IFS(Table1[[#This Row],[Current Upsell $]]=0," ",Table1[[#This Row],[Current Upsell $]]&gt;=400,"High",Table1[[#This Row],[Current Upsell $]]&gt;=100,"Medium",Table1[[#This Row],[Current Upsell $]]&lt;100,"Low")</f>
        <v xml:space="preserve"> </v>
      </c>
      <c r="S2113" t="str">
        <f>_xlfn.CONCAT(Table1[[#This Row],[Subscription Type]]," ",Table1[[#This Row],[Upsell Priorities ]], " ",TEXT(Table1[[#This Row],[Current Upsell $]],"$#,#"))</f>
        <v>Basic   $</v>
      </c>
      <c r="T2113">
        <f>COUNTIF(Table1[Sales Month],Table1[[#This Row],[Sales Month]])</f>
        <v>249</v>
      </c>
    </row>
    <row r="2114" spans="1:20" x14ac:dyDescent="0.2">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_xlfn.SWITCH(Table1[[#This Row],[Subscription Type]],"Basic",10,"Premium",10,"Business",25,"Enterprise",27)</f>
        <v>27</v>
      </c>
      <c r="O2114" s="9">
        <f>IF(Table1[[#This Row],[Number of Users]]-Table1[[#This Row],[Licenses Bought]]&lt;0, 0, Table1[[#This Row],[Number of Users]]-Table1[[#This Row],[Licenses Bought]])</f>
        <v>0</v>
      </c>
      <c r="P2114" s="8">
        <f>Table1[[#This Row],[Upsell $ Per Non-Paying User]] * Table1[[#This Row],[Non-Paying Users]]</f>
        <v>0</v>
      </c>
      <c r="Q2114">
        <f>IF(Table1[[#This Row],[Sales Month]]=MAX(Table1[Sales Month]),Table1[[#This Row],[Upsell $ Per Non-Paying User]]*Table1[[#This Row],[Non-Paying Users]],0)</f>
        <v>0</v>
      </c>
      <c r="R2114" t="str" cm="1">
        <f t="array" ref="R2114">_xlfn.IFS(Table1[[#This Row],[Current Upsell $]]=0," ",Table1[[#This Row],[Current Upsell $]]&gt;=400,"High",Table1[[#This Row],[Current Upsell $]]&gt;=100,"Medium",Table1[[#This Row],[Current Upsell $]]&lt;100,"Low")</f>
        <v xml:space="preserve"> </v>
      </c>
      <c r="S2114" t="str">
        <f>_xlfn.CONCAT(Table1[[#This Row],[Subscription Type]]," ",Table1[[#This Row],[Upsell Priorities ]], " ",TEXT(Table1[[#This Row],[Current Upsell $]],"$#,#"))</f>
        <v>Enterprise   $</v>
      </c>
      <c r="T2114">
        <f>COUNTIF(Table1[Sales Month],Table1[[#This Row],[Sales Month]])</f>
        <v>307</v>
      </c>
    </row>
    <row r="2115" spans="1:20" x14ac:dyDescent="0.2">
      <c r="A2115">
        <v>100302</v>
      </c>
      <c r="B2115" t="s">
        <v>3</v>
      </c>
      <c r="F2115">
        <v>0</v>
      </c>
      <c r="G2115">
        <v>4</v>
      </c>
      <c r="H2115" s="1">
        <v>44317</v>
      </c>
      <c r="I2115" s="1">
        <v>44348</v>
      </c>
      <c r="J2115">
        <v>1</v>
      </c>
      <c r="K2115">
        <v>0</v>
      </c>
      <c r="L2115" s="1">
        <v>44317</v>
      </c>
      <c r="M2115">
        <v>0</v>
      </c>
      <c r="N2115" s="8" cm="1">
        <f t="array" ref="N2115">_xlfn.SWITCH(Table1[[#This Row],[Subscription Type]],"Basic",10,"Premium",10,"Business",25,"Enterprise",27)</f>
        <v>10</v>
      </c>
      <c r="O2115" s="9">
        <f>IF(Table1[[#This Row],[Number of Users]]-Table1[[#This Row],[Licenses Bought]]&lt;0, 0, Table1[[#This Row],[Number of Users]]-Table1[[#This Row],[Licenses Bought]])</f>
        <v>4</v>
      </c>
      <c r="P2115" s="8">
        <f>Table1[[#This Row],[Upsell $ Per Non-Paying User]] * Table1[[#This Row],[Non-Paying Users]]</f>
        <v>40</v>
      </c>
      <c r="Q2115">
        <f>IF(Table1[[#This Row],[Sales Month]]=MAX(Table1[Sales Month]),Table1[[#This Row],[Upsell $ Per Non-Paying User]]*Table1[[#This Row],[Non-Paying Users]],0)</f>
        <v>0</v>
      </c>
      <c r="R2115" t="str" cm="1">
        <f t="array" ref="R2115">_xlfn.IFS(Table1[[#This Row],[Current Upsell $]]=0," ",Table1[[#This Row],[Current Upsell $]]&gt;=400,"High",Table1[[#This Row],[Current Upsell $]]&gt;=100,"Medium",Table1[[#This Row],[Current Upsell $]]&lt;100,"Low")</f>
        <v xml:space="preserve"> </v>
      </c>
      <c r="S2115" t="str">
        <f>_xlfn.CONCAT(Table1[[#This Row],[Subscription Type]]," ",Table1[[#This Row],[Upsell Priorities ]], " ",TEXT(Table1[[#This Row],[Current Upsell $]],"$#,#"))</f>
        <v>Basic   $</v>
      </c>
      <c r="T2115">
        <f>COUNTIF(Table1[Sales Month],Table1[[#This Row],[Sales Month]])</f>
        <v>249</v>
      </c>
    </row>
    <row r="2116" spans="1:20" x14ac:dyDescent="0.2">
      <c r="A2116">
        <v>100302</v>
      </c>
      <c r="B2116" t="s">
        <v>3</v>
      </c>
      <c r="F2116">
        <v>0</v>
      </c>
      <c r="G2116">
        <v>4</v>
      </c>
      <c r="H2116" s="1">
        <v>44317</v>
      </c>
      <c r="I2116" s="1">
        <v>44348</v>
      </c>
      <c r="J2116">
        <v>1</v>
      </c>
      <c r="K2116">
        <v>0</v>
      </c>
      <c r="L2116" s="1">
        <v>44348</v>
      </c>
      <c r="M2116">
        <v>0</v>
      </c>
      <c r="N2116" s="8" cm="1">
        <f t="array" ref="N2116">_xlfn.SWITCH(Table1[[#This Row],[Subscription Type]],"Basic",10,"Premium",10,"Business",25,"Enterprise",27)</f>
        <v>10</v>
      </c>
      <c r="O2116" s="9">
        <f>IF(Table1[[#This Row],[Number of Users]]-Table1[[#This Row],[Licenses Bought]]&lt;0, 0, Table1[[#This Row],[Number of Users]]-Table1[[#This Row],[Licenses Bought]])</f>
        <v>4</v>
      </c>
      <c r="P2116" s="8">
        <f>Table1[[#This Row],[Upsell $ Per Non-Paying User]] * Table1[[#This Row],[Non-Paying Users]]</f>
        <v>40</v>
      </c>
      <c r="Q2116">
        <f>IF(Table1[[#This Row],[Sales Month]]=MAX(Table1[Sales Month]),Table1[[#This Row],[Upsell $ Per Non-Paying User]]*Table1[[#This Row],[Non-Paying Users]],0)</f>
        <v>40</v>
      </c>
      <c r="R2116" t="str" cm="1">
        <f t="array" ref="R2116">_xlfn.IFS(Table1[[#This Row],[Current Upsell $]]=0," ",Table1[[#This Row],[Current Upsell $]]&gt;=400,"High",Table1[[#This Row],[Current Upsell $]]&gt;=100,"Medium",Table1[[#This Row],[Current Upsell $]]&lt;100,"Low")</f>
        <v>Low</v>
      </c>
      <c r="S2116" t="str">
        <f>_xlfn.CONCAT(Table1[[#This Row],[Subscription Type]]," ",Table1[[#This Row],[Upsell Priorities ]], " ",TEXT(Table1[[#This Row],[Current Upsell $]],"$#,#"))</f>
        <v>Basic Low $40</v>
      </c>
      <c r="T2116">
        <f>COUNTIF(Table1[Sales Month],Table1[[#This Row],[Sales Month]])</f>
        <v>307</v>
      </c>
    </row>
    <row r="2117" spans="1:20" x14ac:dyDescent="0.2">
      <c r="A2117">
        <v>100303</v>
      </c>
      <c r="B2117" t="s">
        <v>3</v>
      </c>
      <c r="F2117">
        <v>0</v>
      </c>
      <c r="G2117">
        <v>4</v>
      </c>
      <c r="H2117" s="1">
        <v>44317</v>
      </c>
      <c r="I2117" s="1">
        <v>44378</v>
      </c>
      <c r="J2117">
        <v>2</v>
      </c>
      <c r="K2117">
        <v>0</v>
      </c>
      <c r="L2117" s="1">
        <v>44317</v>
      </c>
      <c r="M2117">
        <v>0</v>
      </c>
      <c r="N2117" s="8" cm="1">
        <f t="array" ref="N2117">_xlfn.SWITCH(Table1[[#This Row],[Subscription Type]],"Basic",10,"Premium",10,"Business",25,"Enterprise",27)</f>
        <v>10</v>
      </c>
      <c r="O2117" s="9">
        <f>IF(Table1[[#This Row],[Number of Users]]-Table1[[#This Row],[Licenses Bought]]&lt;0, 0, Table1[[#This Row],[Number of Users]]-Table1[[#This Row],[Licenses Bought]])</f>
        <v>4</v>
      </c>
      <c r="P2117" s="8">
        <f>Table1[[#This Row],[Upsell $ Per Non-Paying User]] * Table1[[#This Row],[Non-Paying Users]]</f>
        <v>40</v>
      </c>
      <c r="Q2117">
        <f>IF(Table1[[#This Row],[Sales Month]]=MAX(Table1[Sales Month]),Table1[[#This Row],[Upsell $ Per Non-Paying User]]*Table1[[#This Row],[Non-Paying Users]],0)</f>
        <v>0</v>
      </c>
      <c r="R2117" t="str" cm="1">
        <f t="array" ref="R2117">_xlfn.IFS(Table1[[#This Row],[Current Upsell $]]=0," ",Table1[[#This Row],[Current Upsell $]]&gt;=400,"High",Table1[[#This Row],[Current Upsell $]]&gt;=100,"Medium",Table1[[#This Row],[Current Upsell $]]&lt;100,"Low")</f>
        <v xml:space="preserve"> </v>
      </c>
      <c r="S2117" t="str">
        <f>_xlfn.CONCAT(Table1[[#This Row],[Subscription Type]]," ",Table1[[#This Row],[Upsell Priorities ]], " ",TEXT(Table1[[#This Row],[Current Upsell $]],"$#,#"))</f>
        <v>Basic   $</v>
      </c>
      <c r="T2117">
        <f>COUNTIF(Table1[Sales Month],Table1[[#This Row],[Sales Month]])</f>
        <v>249</v>
      </c>
    </row>
    <row r="2118" spans="1:20" x14ac:dyDescent="0.2">
      <c r="A2118">
        <v>100303</v>
      </c>
      <c r="B2118" t="s">
        <v>3</v>
      </c>
      <c r="F2118">
        <v>0</v>
      </c>
      <c r="G2118">
        <v>4</v>
      </c>
      <c r="H2118" s="1">
        <v>44317</v>
      </c>
      <c r="I2118" s="1">
        <v>44378</v>
      </c>
      <c r="J2118">
        <v>2</v>
      </c>
      <c r="K2118">
        <v>0</v>
      </c>
      <c r="L2118" s="1">
        <v>44348</v>
      </c>
      <c r="M2118">
        <v>0</v>
      </c>
      <c r="N2118" s="8" cm="1">
        <f t="array" ref="N2118">_xlfn.SWITCH(Table1[[#This Row],[Subscription Type]],"Basic",10,"Premium",10,"Business",25,"Enterprise",27)</f>
        <v>10</v>
      </c>
      <c r="O2118" s="9">
        <f>IF(Table1[[#This Row],[Number of Users]]-Table1[[#This Row],[Licenses Bought]]&lt;0, 0, Table1[[#This Row],[Number of Users]]-Table1[[#This Row],[Licenses Bought]])</f>
        <v>4</v>
      </c>
      <c r="P2118" s="8">
        <f>Table1[[#This Row],[Upsell $ Per Non-Paying User]] * Table1[[#This Row],[Non-Paying Users]]</f>
        <v>40</v>
      </c>
      <c r="Q2118">
        <f>IF(Table1[[#This Row],[Sales Month]]=MAX(Table1[Sales Month]),Table1[[#This Row],[Upsell $ Per Non-Paying User]]*Table1[[#This Row],[Non-Paying Users]],0)</f>
        <v>40</v>
      </c>
      <c r="R2118" t="str" cm="1">
        <f t="array" ref="R2118">_xlfn.IFS(Table1[[#This Row],[Current Upsell $]]=0," ",Table1[[#This Row],[Current Upsell $]]&gt;=400,"High",Table1[[#This Row],[Current Upsell $]]&gt;=100,"Medium",Table1[[#This Row],[Current Upsell $]]&lt;100,"Low")</f>
        <v>Low</v>
      </c>
      <c r="S2118" t="str">
        <f>_xlfn.CONCAT(Table1[[#This Row],[Subscription Type]]," ",Table1[[#This Row],[Upsell Priorities ]], " ",TEXT(Table1[[#This Row],[Current Upsell $]],"$#,#"))</f>
        <v>Basic Low $40</v>
      </c>
      <c r="T2118">
        <f>COUNTIF(Table1[Sales Month],Table1[[#This Row],[Sales Month]])</f>
        <v>307</v>
      </c>
    </row>
    <row r="2119" spans="1:20" x14ac:dyDescent="0.2">
      <c r="A2119">
        <v>100304</v>
      </c>
      <c r="B2119" t="s">
        <v>3</v>
      </c>
      <c r="D2119" s="1"/>
      <c r="E2119" s="1"/>
      <c r="F2119">
        <v>0</v>
      </c>
      <c r="G2119">
        <v>3</v>
      </c>
      <c r="H2119" s="1">
        <v>44317</v>
      </c>
      <c r="I2119" s="1">
        <v>44378</v>
      </c>
      <c r="J2119">
        <v>2</v>
      </c>
      <c r="K2119">
        <v>0</v>
      </c>
      <c r="L2119" s="1">
        <v>44317</v>
      </c>
      <c r="M2119">
        <v>0</v>
      </c>
      <c r="N2119" s="8" cm="1">
        <f t="array" ref="N2119">_xlfn.SWITCH(Table1[[#This Row],[Subscription Type]],"Basic",10,"Premium",10,"Business",25,"Enterprise",27)</f>
        <v>10</v>
      </c>
      <c r="O2119" s="9">
        <f>IF(Table1[[#This Row],[Number of Users]]-Table1[[#This Row],[Licenses Bought]]&lt;0, 0, Table1[[#This Row],[Number of Users]]-Table1[[#This Row],[Licenses Bought]])</f>
        <v>3</v>
      </c>
      <c r="P2119" s="8">
        <f>Table1[[#This Row],[Upsell $ Per Non-Paying User]] * Table1[[#This Row],[Non-Paying Users]]</f>
        <v>30</v>
      </c>
      <c r="Q2119">
        <f>IF(Table1[[#This Row],[Sales Month]]=MAX(Table1[Sales Month]),Table1[[#This Row],[Upsell $ Per Non-Paying User]]*Table1[[#This Row],[Non-Paying Users]],0)</f>
        <v>0</v>
      </c>
      <c r="R2119" t="str" cm="1">
        <f t="array" ref="R2119">_xlfn.IFS(Table1[[#This Row],[Current Upsell $]]=0," ",Table1[[#This Row],[Current Upsell $]]&gt;=400,"High",Table1[[#This Row],[Current Upsell $]]&gt;=100,"Medium",Table1[[#This Row],[Current Upsell $]]&lt;100,"Low")</f>
        <v xml:space="preserve"> </v>
      </c>
      <c r="S2119" t="str">
        <f>_xlfn.CONCAT(Table1[[#This Row],[Subscription Type]]," ",Table1[[#This Row],[Upsell Priorities ]], " ",TEXT(Table1[[#This Row],[Current Upsell $]],"$#,#"))</f>
        <v>Basic   $</v>
      </c>
      <c r="T2119">
        <f>COUNTIF(Table1[Sales Month],Table1[[#This Row],[Sales Month]])</f>
        <v>249</v>
      </c>
    </row>
    <row r="2120" spans="1:20" x14ac:dyDescent="0.2">
      <c r="A2120">
        <v>100304</v>
      </c>
      <c r="B2120" t="s">
        <v>0</v>
      </c>
      <c r="D2120" s="1"/>
      <c r="E2120" s="1"/>
      <c r="F2120">
        <v>2</v>
      </c>
      <c r="G2120">
        <v>3</v>
      </c>
      <c r="H2120" s="1">
        <v>44317</v>
      </c>
      <c r="I2120" s="1">
        <v>44378</v>
      </c>
      <c r="J2120">
        <v>2</v>
      </c>
      <c r="K2120">
        <v>0</v>
      </c>
      <c r="L2120" s="1">
        <v>44348</v>
      </c>
      <c r="M2120">
        <v>20</v>
      </c>
      <c r="N2120" s="8" cm="1">
        <f t="array" ref="N2120">_xlfn.SWITCH(Table1[[#This Row],[Subscription Type]],"Basic",10,"Premium",10,"Business",25,"Enterprise",27)</f>
        <v>10</v>
      </c>
      <c r="O2120" s="9">
        <f>IF(Table1[[#This Row],[Number of Users]]-Table1[[#This Row],[Licenses Bought]]&lt;0, 0, Table1[[#This Row],[Number of Users]]-Table1[[#This Row],[Licenses Bought]])</f>
        <v>1</v>
      </c>
      <c r="P2120" s="8">
        <f>Table1[[#This Row],[Upsell $ Per Non-Paying User]] * Table1[[#This Row],[Non-Paying Users]]</f>
        <v>10</v>
      </c>
      <c r="Q2120">
        <f>IF(Table1[[#This Row],[Sales Month]]=MAX(Table1[Sales Month]),Table1[[#This Row],[Upsell $ Per Non-Paying User]]*Table1[[#This Row],[Non-Paying Users]],0)</f>
        <v>10</v>
      </c>
      <c r="R2120" t="str" cm="1">
        <f t="array" ref="R2120">_xlfn.IFS(Table1[[#This Row],[Current Upsell $]]=0," ",Table1[[#This Row],[Current Upsell $]]&gt;=400,"High",Table1[[#This Row],[Current Upsell $]]&gt;=100,"Medium",Table1[[#This Row],[Current Upsell $]]&lt;100,"Low")</f>
        <v>Low</v>
      </c>
      <c r="S2120" t="str">
        <f>_xlfn.CONCAT(Table1[[#This Row],[Subscription Type]]," ",Table1[[#This Row],[Upsell Priorities ]], " ",TEXT(Table1[[#This Row],[Current Upsell $]],"$#,#"))</f>
        <v>Premium Low $10</v>
      </c>
      <c r="T2120">
        <f>COUNTIF(Table1[Sales Month],Table1[[#This Row],[Sales Month]])</f>
        <v>307</v>
      </c>
    </row>
    <row r="2121" spans="1:20" x14ac:dyDescent="0.2">
      <c r="A2121">
        <v>100305</v>
      </c>
      <c r="B2121" t="s">
        <v>3</v>
      </c>
      <c r="F2121">
        <v>0</v>
      </c>
      <c r="G2121">
        <v>2</v>
      </c>
      <c r="H2121" s="1">
        <v>44317</v>
      </c>
      <c r="I2121" s="1">
        <v>44348</v>
      </c>
      <c r="J2121">
        <v>1</v>
      </c>
      <c r="K2121">
        <v>0</v>
      </c>
      <c r="L2121" s="1">
        <v>44317</v>
      </c>
      <c r="M2121">
        <v>0</v>
      </c>
      <c r="N2121" s="8" cm="1">
        <f t="array" ref="N2121">_xlfn.SWITCH(Table1[[#This Row],[Subscription Type]],"Basic",10,"Premium",10,"Business",25,"Enterprise",27)</f>
        <v>10</v>
      </c>
      <c r="O2121" s="9">
        <f>IF(Table1[[#This Row],[Number of Users]]-Table1[[#This Row],[Licenses Bought]]&lt;0, 0, Table1[[#This Row],[Number of Users]]-Table1[[#This Row],[Licenses Bought]])</f>
        <v>2</v>
      </c>
      <c r="P2121" s="8">
        <f>Table1[[#This Row],[Upsell $ Per Non-Paying User]] * Table1[[#This Row],[Non-Paying Users]]</f>
        <v>20</v>
      </c>
      <c r="Q2121">
        <f>IF(Table1[[#This Row],[Sales Month]]=MAX(Table1[Sales Month]),Table1[[#This Row],[Upsell $ Per Non-Paying User]]*Table1[[#This Row],[Non-Paying Users]],0)</f>
        <v>0</v>
      </c>
      <c r="R2121" t="str" cm="1">
        <f t="array" ref="R2121">_xlfn.IFS(Table1[[#This Row],[Current Upsell $]]=0," ",Table1[[#This Row],[Current Upsell $]]&gt;=400,"High",Table1[[#This Row],[Current Upsell $]]&gt;=100,"Medium",Table1[[#This Row],[Current Upsell $]]&lt;100,"Low")</f>
        <v xml:space="preserve"> </v>
      </c>
      <c r="S2121" t="str">
        <f>_xlfn.CONCAT(Table1[[#This Row],[Subscription Type]]," ",Table1[[#This Row],[Upsell Priorities ]], " ",TEXT(Table1[[#This Row],[Current Upsell $]],"$#,#"))</f>
        <v>Basic   $</v>
      </c>
      <c r="T2121">
        <f>COUNTIF(Table1[Sales Month],Table1[[#This Row],[Sales Month]])</f>
        <v>249</v>
      </c>
    </row>
    <row r="2122" spans="1:20" x14ac:dyDescent="0.2">
      <c r="A2122">
        <v>100305</v>
      </c>
      <c r="B2122" t="s">
        <v>3</v>
      </c>
      <c r="F2122">
        <v>0</v>
      </c>
      <c r="G2122">
        <v>2</v>
      </c>
      <c r="H2122" s="1">
        <v>44317</v>
      </c>
      <c r="I2122" s="1">
        <v>44348</v>
      </c>
      <c r="J2122">
        <v>1</v>
      </c>
      <c r="K2122">
        <v>0</v>
      </c>
      <c r="L2122" s="1">
        <v>44348</v>
      </c>
      <c r="M2122">
        <v>0</v>
      </c>
      <c r="N2122" s="8" cm="1">
        <f t="array" ref="N2122">_xlfn.SWITCH(Table1[[#This Row],[Subscription Type]],"Basic",10,"Premium",10,"Business",25,"Enterprise",27)</f>
        <v>10</v>
      </c>
      <c r="O2122" s="9">
        <f>IF(Table1[[#This Row],[Number of Users]]-Table1[[#This Row],[Licenses Bought]]&lt;0, 0, Table1[[#This Row],[Number of Users]]-Table1[[#This Row],[Licenses Bought]])</f>
        <v>2</v>
      </c>
      <c r="P2122" s="8">
        <f>Table1[[#This Row],[Upsell $ Per Non-Paying User]] * Table1[[#This Row],[Non-Paying Users]]</f>
        <v>20</v>
      </c>
      <c r="Q2122">
        <f>IF(Table1[[#This Row],[Sales Month]]=MAX(Table1[Sales Month]),Table1[[#This Row],[Upsell $ Per Non-Paying User]]*Table1[[#This Row],[Non-Paying Users]],0)</f>
        <v>20</v>
      </c>
      <c r="R2122" t="str" cm="1">
        <f t="array" ref="R2122">_xlfn.IFS(Table1[[#This Row],[Current Upsell $]]=0," ",Table1[[#This Row],[Current Upsell $]]&gt;=400,"High",Table1[[#This Row],[Current Upsell $]]&gt;=100,"Medium",Table1[[#This Row],[Current Upsell $]]&lt;100,"Low")</f>
        <v>Low</v>
      </c>
      <c r="S2122" t="str">
        <f>_xlfn.CONCAT(Table1[[#This Row],[Subscription Type]]," ",Table1[[#This Row],[Upsell Priorities ]], " ",TEXT(Table1[[#This Row],[Current Upsell $]],"$#,#"))</f>
        <v>Basic Low $20</v>
      </c>
      <c r="T2122">
        <f>COUNTIF(Table1[Sales Month],Table1[[#This Row],[Sales Month]])</f>
        <v>307</v>
      </c>
    </row>
    <row r="2123" spans="1:20" x14ac:dyDescent="0.2">
      <c r="A2123">
        <v>100306</v>
      </c>
      <c r="B2123" t="s">
        <v>3</v>
      </c>
      <c r="F2123">
        <v>0</v>
      </c>
      <c r="G2123">
        <v>2</v>
      </c>
      <c r="H2123" s="1">
        <v>44317</v>
      </c>
      <c r="I2123" s="1">
        <v>44348</v>
      </c>
      <c r="J2123">
        <v>1</v>
      </c>
      <c r="K2123">
        <v>0</v>
      </c>
      <c r="L2123" s="1">
        <v>44317</v>
      </c>
      <c r="M2123">
        <v>0</v>
      </c>
      <c r="N2123" s="8" cm="1">
        <f t="array" ref="N2123">_xlfn.SWITCH(Table1[[#This Row],[Subscription Type]],"Basic",10,"Premium",10,"Business",25,"Enterprise",27)</f>
        <v>10</v>
      </c>
      <c r="O2123" s="9">
        <f>IF(Table1[[#This Row],[Number of Users]]-Table1[[#This Row],[Licenses Bought]]&lt;0, 0, Table1[[#This Row],[Number of Users]]-Table1[[#This Row],[Licenses Bought]])</f>
        <v>2</v>
      </c>
      <c r="P2123" s="8">
        <f>Table1[[#This Row],[Upsell $ Per Non-Paying User]] * Table1[[#This Row],[Non-Paying Users]]</f>
        <v>20</v>
      </c>
      <c r="Q2123">
        <f>IF(Table1[[#This Row],[Sales Month]]=MAX(Table1[Sales Month]),Table1[[#This Row],[Upsell $ Per Non-Paying User]]*Table1[[#This Row],[Non-Paying Users]],0)</f>
        <v>0</v>
      </c>
      <c r="R2123" t="str" cm="1">
        <f t="array" ref="R2123">_xlfn.IFS(Table1[[#This Row],[Current Upsell $]]=0," ",Table1[[#This Row],[Current Upsell $]]&gt;=400,"High",Table1[[#This Row],[Current Upsell $]]&gt;=100,"Medium",Table1[[#This Row],[Current Upsell $]]&lt;100,"Low")</f>
        <v xml:space="preserve"> </v>
      </c>
      <c r="S2123" t="str">
        <f>_xlfn.CONCAT(Table1[[#This Row],[Subscription Type]]," ",Table1[[#This Row],[Upsell Priorities ]], " ",TEXT(Table1[[#This Row],[Current Upsell $]],"$#,#"))</f>
        <v>Basic   $</v>
      </c>
      <c r="T2123">
        <f>COUNTIF(Table1[Sales Month],Table1[[#This Row],[Sales Month]])</f>
        <v>249</v>
      </c>
    </row>
    <row r="2124" spans="1:20" x14ac:dyDescent="0.2">
      <c r="A2124">
        <v>100306</v>
      </c>
      <c r="B2124" t="s">
        <v>3</v>
      </c>
      <c r="F2124">
        <v>0</v>
      </c>
      <c r="G2124">
        <v>2</v>
      </c>
      <c r="H2124" s="1">
        <v>44317</v>
      </c>
      <c r="I2124" s="1">
        <v>44348</v>
      </c>
      <c r="J2124">
        <v>1</v>
      </c>
      <c r="K2124">
        <v>0</v>
      </c>
      <c r="L2124" s="1">
        <v>44348</v>
      </c>
      <c r="M2124">
        <v>0</v>
      </c>
      <c r="N2124" s="8" cm="1">
        <f t="array" ref="N2124">_xlfn.SWITCH(Table1[[#This Row],[Subscription Type]],"Basic",10,"Premium",10,"Business",25,"Enterprise",27)</f>
        <v>10</v>
      </c>
      <c r="O2124" s="9">
        <f>IF(Table1[[#This Row],[Number of Users]]-Table1[[#This Row],[Licenses Bought]]&lt;0, 0, Table1[[#This Row],[Number of Users]]-Table1[[#This Row],[Licenses Bought]])</f>
        <v>2</v>
      </c>
      <c r="P2124" s="8">
        <f>Table1[[#This Row],[Upsell $ Per Non-Paying User]] * Table1[[#This Row],[Non-Paying Users]]</f>
        <v>20</v>
      </c>
      <c r="Q2124">
        <f>IF(Table1[[#This Row],[Sales Month]]=MAX(Table1[Sales Month]),Table1[[#This Row],[Upsell $ Per Non-Paying User]]*Table1[[#This Row],[Non-Paying Users]],0)</f>
        <v>20</v>
      </c>
      <c r="R2124" t="str" cm="1">
        <f t="array" ref="R2124">_xlfn.IFS(Table1[[#This Row],[Current Upsell $]]=0," ",Table1[[#This Row],[Current Upsell $]]&gt;=400,"High",Table1[[#This Row],[Current Upsell $]]&gt;=100,"Medium",Table1[[#This Row],[Current Upsell $]]&lt;100,"Low")</f>
        <v>Low</v>
      </c>
      <c r="S2124" t="str">
        <f>_xlfn.CONCAT(Table1[[#This Row],[Subscription Type]]," ",Table1[[#This Row],[Upsell Priorities ]], " ",TEXT(Table1[[#This Row],[Current Upsell $]],"$#,#"))</f>
        <v>Basic Low $20</v>
      </c>
      <c r="T2124">
        <f>COUNTIF(Table1[Sales Month],Table1[[#This Row],[Sales Month]])</f>
        <v>307</v>
      </c>
    </row>
    <row r="2125" spans="1:20" x14ac:dyDescent="0.2">
      <c r="A2125">
        <v>100307</v>
      </c>
      <c r="B2125" t="s">
        <v>3</v>
      </c>
      <c r="F2125">
        <v>0</v>
      </c>
      <c r="G2125">
        <v>2</v>
      </c>
      <c r="H2125" s="1">
        <v>44317</v>
      </c>
      <c r="I2125" s="1">
        <v>44378</v>
      </c>
      <c r="J2125">
        <v>2</v>
      </c>
      <c r="K2125">
        <v>0</v>
      </c>
      <c r="L2125" s="1">
        <v>44317</v>
      </c>
      <c r="M2125">
        <v>0</v>
      </c>
      <c r="N2125" s="8" cm="1">
        <f t="array" ref="N2125">_xlfn.SWITCH(Table1[[#This Row],[Subscription Type]],"Basic",10,"Premium",10,"Business",25,"Enterprise",27)</f>
        <v>10</v>
      </c>
      <c r="O2125" s="9">
        <f>IF(Table1[[#This Row],[Number of Users]]-Table1[[#This Row],[Licenses Bought]]&lt;0, 0, Table1[[#This Row],[Number of Users]]-Table1[[#This Row],[Licenses Bought]])</f>
        <v>2</v>
      </c>
      <c r="P2125" s="8">
        <f>Table1[[#This Row],[Upsell $ Per Non-Paying User]] * Table1[[#This Row],[Non-Paying Users]]</f>
        <v>20</v>
      </c>
      <c r="Q2125">
        <f>IF(Table1[[#This Row],[Sales Month]]=MAX(Table1[Sales Month]),Table1[[#This Row],[Upsell $ Per Non-Paying User]]*Table1[[#This Row],[Non-Paying Users]],0)</f>
        <v>0</v>
      </c>
      <c r="R2125" t="str" cm="1">
        <f t="array" ref="R2125">_xlfn.IFS(Table1[[#This Row],[Current Upsell $]]=0," ",Table1[[#This Row],[Current Upsell $]]&gt;=400,"High",Table1[[#This Row],[Current Upsell $]]&gt;=100,"Medium",Table1[[#This Row],[Current Upsell $]]&lt;100,"Low")</f>
        <v xml:space="preserve"> </v>
      </c>
      <c r="S2125" t="str">
        <f>_xlfn.CONCAT(Table1[[#This Row],[Subscription Type]]," ",Table1[[#This Row],[Upsell Priorities ]], " ",TEXT(Table1[[#This Row],[Current Upsell $]],"$#,#"))</f>
        <v>Basic   $</v>
      </c>
      <c r="T2125">
        <f>COUNTIF(Table1[Sales Month],Table1[[#This Row],[Sales Month]])</f>
        <v>249</v>
      </c>
    </row>
    <row r="2126" spans="1:20" x14ac:dyDescent="0.2">
      <c r="A2126">
        <v>100307</v>
      </c>
      <c r="B2126" t="s">
        <v>3</v>
      </c>
      <c r="F2126">
        <v>0</v>
      </c>
      <c r="G2126">
        <v>2</v>
      </c>
      <c r="H2126" s="1">
        <v>44317</v>
      </c>
      <c r="I2126" s="1">
        <v>44378</v>
      </c>
      <c r="J2126">
        <v>2</v>
      </c>
      <c r="K2126">
        <v>0</v>
      </c>
      <c r="L2126" s="1">
        <v>44348</v>
      </c>
      <c r="M2126">
        <v>0</v>
      </c>
      <c r="N2126" s="8" cm="1">
        <f t="array" ref="N2126">_xlfn.SWITCH(Table1[[#This Row],[Subscription Type]],"Basic",10,"Premium",10,"Business",25,"Enterprise",27)</f>
        <v>10</v>
      </c>
      <c r="O2126" s="9">
        <f>IF(Table1[[#This Row],[Number of Users]]-Table1[[#This Row],[Licenses Bought]]&lt;0, 0, Table1[[#This Row],[Number of Users]]-Table1[[#This Row],[Licenses Bought]])</f>
        <v>2</v>
      </c>
      <c r="P2126" s="8">
        <f>Table1[[#This Row],[Upsell $ Per Non-Paying User]] * Table1[[#This Row],[Non-Paying Users]]</f>
        <v>20</v>
      </c>
      <c r="Q2126">
        <f>IF(Table1[[#This Row],[Sales Month]]=MAX(Table1[Sales Month]),Table1[[#This Row],[Upsell $ Per Non-Paying User]]*Table1[[#This Row],[Non-Paying Users]],0)</f>
        <v>20</v>
      </c>
      <c r="R2126" t="str" cm="1">
        <f t="array" ref="R2126">_xlfn.IFS(Table1[[#This Row],[Current Upsell $]]=0," ",Table1[[#This Row],[Current Upsell $]]&gt;=400,"High",Table1[[#This Row],[Current Upsell $]]&gt;=100,"Medium",Table1[[#This Row],[Current Upsell $]]&lt;100,"Low")</f>
        <v>Low</v>
      </c>
      <c r="S2126" t="str">
        <f>_xlfn.CONCAT(Table1[[#This Row],[Subscription Type]]," ",Table1[[#This Row],[Upsell Priorities ]], " ",TEXT(Table1[[#This Row],[Current Upsell $]],"$#,#"))</f>
        <v>Basic Low $20</v>
      </c>
      <c r="T2126">
        <f>COUNTIF(Table1[Sales Month],Table1[[#This Row],[Sales Month]])</f>
        <v>307</v>
      </c>
    </row>
    <row r="2127" spans="1:20" x14ac:dyDescent="0.2">
      <c r="A2127">
        <v>100308</v>
      </c>
      <c r="B2127" t="s">
        <v>3</v>
      </c>
      <c r="F2127">
        <v>0</v>
      </c>
      <c r="G2127">
        <v>2</v>
      </c>
      <c r="H2127" s="1">
        <v>44317</v>
      </c>
      <c r="I2127" s="1">
        <v>44348</v>
      </c>
      <c r="J2127">
        <v>1</v>
      </c>
      <c r="K2127">
        <v>0</v>
      </c>
      <c r="L2127" s="1">
        <v>44317</v>
      </c>
      <c r="M2127">
        <v>0</v>
      </c>
      <c r="N2127" s="8" cm="1">
        <f t="array" ref="N2127">_xlfn.SWITCH(Table1[[#This Row],[Subscription Type]],"Basic",10,"Premium",10,"Business",25,"Enterprise",27)</f>
        <v>10</v>
      </c>
      <c r="O2127" s="9">
        <f>IF(Table1[[#This Row],[Number of Users]]-Table1[[#This Row],[Licenses Bought]]&lt;0, 0, Table1[[#This Row],[Number of Users]]-Table1[[#This Row],[Licenses Bought]])</f>
        <v>2</v>
      </c>
      <c r="P2127" s="8">
        <f>Table1[[#This Row],[Upsell $ Per Non-Paying User]] * Table1[[#This Row],[Non-Paying Users]]</f>
        <v>20</v>
      </c>
      <c r="Q2127">
        <f>IF(Table1[[#This Row],[Sales Month]]=MAX(Table1[Sales Month]),Table1[[#This Row],[Upsell $ Per Non-Paying User]]*Table1[[#This Row],[Non-Paying Users]],0)</f>
        <v>0</v>
      </c>
      <c r="R2127" t="str" cm="1">
        <f t="array" ref="R2127">_xlfn.IFS(Table1[[#This Row],[Current Upsell $]]=0," ",Table1[[#This Row],[Current Upsell $]]&gt;=400,"High",Table1[[#This Row],[Current Upsell $]]&gt;=100,"Medium",Table1[[#This Row],[Current Upsell $]]&lt;100,"Low")</f>
        <v xml:space="preserve"> </v>
      </c>
      <c r="S2127" t="str">
        <f>_xlfn.CONCAT(Table1[[#This Row],[Subscription Type]]," ",Table1[[#This Row],[Upsell Priorities ]], " ",TEXT(Table1[[#This Row],[Current Upsell $]],"$#,#"))</f>
        <v>Basic   $</v>
      </c>
      <c r="T2127">
        <f>COUNTIF(Table1[Sales Month],Table1[[#This Row],[Sales Month]])</f>
        <v>249</v>
      </c>
    </row>
    <row r="2128" spans="1:20" x14ac:dyDescent="0.2">
      <c r="A2128">
        <v>100308</v>
      </c>
      <c r="B2128" t="s">
        <v>3</v>
      </c>
      <c r="F2128">
        <v>0</v>
      </c>
      <c r="G2128">
        <v>2</v>
      </c>
      <c r="H2128" s="1">
        <v>44317</v>
      </c>
      <c r="I2128" s="1">
        <v>44348</v>
      </c>
      <c r="J2128">
        <v>1</v>
      </c>
      <c r="K2128">
        <v>0</v>
      </c>
      <c r="L2128" s="1">
        <v>44348</v>
      </c>
      <c r="M2128">
        <v>0</v>
      </c>
      <c r="N2128" s="8" cm="1">
        <f t="array" ref="N2128">_xlfn.SWITCH(Table1[[#This Row],[Subscription Type]],"Basic",10,"Premium",10,"Business",25,"Enterprise",27)</f>
        <v>10</v>
      </c>
      <c r="O2128" s="9">
        <f>IF(Table1[[#This Row],[Number of Users]]-Table1[[#This Row],[Licenses Bought]]&lt;0, 0, Table1[[#This Row],[Number of Users]]-Table1[[#This Row],[Licenses Bought]])</f>
        <v>2</v>
      </c>
      <c r="P2128" s="8">
        <f>Table1[[#This Row],[Upsell $ Per Non-Paying User]] * Table1[[#This Row],[Non-Paying Users]]</f>
        <v>20</v>
      </c>
      <c r="Q2128">
        <f>IF(Table1[[#This Row],[Sales Month]]=MAX(Table1[Sales Month]),Table1[[#This Row],[Upsell $ Per Non-Paying User]]*Table1[[#This Row],[Non-Paying Users]],0)</f>
        <v>20</v>
      </c>
      <c r="R2128" t="str" cm="1">
        <f t="array" ref="R2128">_xlfn.IFS(Table1[[#This Row],[Current Upsell $]]=0," ",Table1[[#This Row],[Current Upsell $]]&gt;=400,"High",Table1[[#This Row],[Current Upsell $]]&gt;=100,"Medium",Table1[[#This Row],[Current Upsell $]]&lt;100,"Low")</f>
        <v>Low</v>
      </c>
      <c r="S2128" t="str">
        <f>_xlfn.CONCAT(Table1[[#This Row],[Subscription Type]]," ",Table1[[#This Row],[Upsell Priorities ]], " ",TEXT(Table1[[#This Row],[Current Upsell $]],"$#,#"))</f>
        <v>Basic Low $20</v>
      </c>
      <c r="T2128">
        <f>COUNTIF(Table1[Sales Month],Table1[[#This Row],[Sales Month]])</f>
        <v>307</v>
      </c>
    </row>
    <row r="2129" spans="1:20" x14ac:dyDescent="0.2">
      <c r="A2129">
        <v>100309</v>
      </c>
      <c r="B2129" t="s">
        <v>3</v>
      </c>
      <c r="F2129">
        <v>0</v>
      </c>
      <c r="G2129">
        <v>2</v>
      </c>
      <c r="H2129" s="1">
        <v>44317</v>
      </c>
      <c r="I2129" s="1">
        <v>44348</v>
      </c>
      <c r="J2129">
        <v>1</v>
      </c>
      <c r="K2129">
        <v>0</v>
      </c>
      <c r="L2129" s="1">
        <v>44317</v>
      </c>
      <c r="M2129">
        <v>0</v>
      </c>
      <c r="N2129" s="8" cm="1">
        <f t="array" ref="N2129">_xlfn.SWITCH(Table1[[#This Row],[Subscription Type]],"Basic",10,"Premium",10,"Business",25,"Enterprise",27)</f>
        <v>10</v>
      </c>
      <c r="O2129" s="9">
        <f>IF(Table1[[#This Row],[Number of Users]]-Table1[[#This Row],[Licenses Bought]]&lt;0, 0, Table1[[#This Row],[Number of Users]]-Table1[[#This Row],[Licenses Bought]])</f>
        <v>2</v>
      </c>
      <c r="P2129" s="8">
        <f>Table1[[#This Row],[Upsell $ Per Non-Paying User]] * Table1[[#This Row],[Non-Paying Users]]</f>
        <v>20</v>
      </c>
      <c r="Q2129">
        <f>IF(Table1[[#This Row],[Sales Month]]=MAX(Table1[Sales Month]),Table1[[#This Row],[Upsell $ Per Non-Paying User]]*Table1[[#This Row],[Non-Paying Users]],0)</f>
        <v>0</v>
      </c>
      <c r="R2129" t="str" cm="1">
        <f t="array" ref="R2129">_xlfn.IFS(Table1[[#This Row],[Current Upsell $]]=0," ",Table1[[#This Row],[Current Upsell $]]&gt;=400,"High",Table1[[#This Row],[Current Upsell $]]&gt;=100,"Medium",Table1[[#This Row],[Current Upsell $]]&lt;100,"Low")</f>
        <v xml:space="preserve"> </v>
      </c>
      <c r="S2129" t="str">
        <f>_xlfn.CONCAT(Table1[[#This Row],[Subscription Type]]," ",Table1[[#This Row],[Upsell Priorities ]], " ",TEXT(Table1[[#This Row],[Current Upsell $]],"$#,#"))</f>
        <v>Basic   $</v>
      </c>
      <c r="T2129">
        <f>COUNTIF(Table1[Sales Month],Table1[[#This Row],[Sales Month]])</f>
        <v>249</v>
      </c>
    </row>
    <row r="2130" spans="1:20" x14ac:dyDescent="0.2">
      <c r="A2130">
        <v>100309</v>
      </c>
      <c r="B2130" t="s">
        <v>3</v>
      </c>
      <c r="F2130">
        <v>0</v>
      </c>
      <c r="G2130">
        <v>2</v>
      </c>
      <c r="H2130" s="1">
        <v>44317</v>
      </c>
      <c r="I2130" s="1">
        <v>44348</v>
      </c>
      <c r="J2130">
        <v>1</v>
      </c>
      <c r="K2130">
        <v>0</v>
      </c>
      <c r="L2130" s="1">
        <v>44348</v>
      </c>
      <c r="M2130">
        <v>0</v>
      </c>
      <c r="N2130" s="8" cm="1">
        <f t="array" ref="N2130">_xlfn.SWITCH(Table1[[#This Row],[Subscription Type]],"Basic",10,"Premium",10,"Business",25,"Enterprise",27)</f>
        <v>10</v>
      </c>
      <c r="O2130" s="9">
        <f>IF(Table1[[#This Row],[Number of Users]]-Table1[[#This Row],[Licenses Bought]]&lt;0, 0, Table1[[#This Row],[Number of Users]]-Table1[[#This Row],[Licenses Bought]])</f>
        <v>2</v>
      </c>
      <c r="P2130" s="8">
        <f>Table1[[#This Row],[Upsell $ Per Non-Paying User]] * Table1[[#This Row],[Non-Paying Users]]</f>
        <v>20</v>
      </c>
      <c r="Q2130">
        <f>IF(Table1[[#This Row],[Sales Month]]=MAX(Table1[Sales Month]),Table1[[#This Row],[Upsell $ Per Non-Paying User]]*Table1[[#This Row],[Non-Paying Users]],0)</f>
        <v>20</v>
      </c>
      <c r="R2130" t="str" cm="1">
        <f t="array" ref="R2130">_xlfn.IFS(Table1[[#This Row],[Current Upsell $]]=0," ",Table1[[#This Row],[Current Upsell $]]&gt;=400,"High",Table1[[#This Row],[Current Upsell $]]&gt;=100,"Medium",Table1[[#This Row],[Current Upsell $]]&lt;100,"Low")</f>
        <v>Low</v>
      </c>
      <c r="S2130" t="str">
        <f>_xlfn.CONCAT(Table1[[#This Row],[Subscription Type]]," ",Table1[[#This Row],[Upsell Priorities ]], " ",TEXT(Table1[[#This Row],[Current Upsell $]],"$#,#"))</f>
        <v>Basic Low $20</v>
      </c>
      <c r="T2130">
        <f>COUNTIF(Table1[Sales Month],Table1[[#This Row],[Sales Month]])</f>
        <v>307</v>
      </c>
    </row>
    <row r="2131" spans="1:20" x14ac:dyDescent="0.2">
      <c r="A2131">
        <v>100310</v>
      </c>
      <c r="B2131" t="s">
        <v>3</v>
      </c>
      <c r="F2131">
        <v>0</v>
      </c>
      <c r="G2131">
        <v>2</v>
      </c>
      <c r="H2131" s="1">
        <v>44317</v>
      </c>
      <c r="I2131" s="1">
        <v>44378</v>
      </c>
      <c r="J2131">
        <v>2</v>
      </c>
      <c r="K2131">
        <v>0</v>
      </c>
      <c r="L2131" s="1">
        <v>44317</v>
      </c>
      <c r="M2131">
        <v>0</v>
      </c>
      <c r="N2131" s="8" cm="1">
        <f t="array" ref="N2131">_xlfn.SWITCH(Table1[[#This Row],[Subscription Type]],"Basic",10,"Premium",10,"Business",25,"Enterprise",27)</f>
        <v>10</v>
      </c>
      <c r="O2131" s="9">
        <f>IF(Table1[[#This Row],[Number of Users]]-Table1[[#This Row],[Licenses Bought]]&lt;0, 0, Table1[[#This Row],[Number of Users]]-Table1[[#This Row],[Licenses Bought]])</f>
        <v>2</v>
      </c>
      <c r="P2131" s="8">
        <f>Table1[[#This Row],[Upsell $ Per Non-Paying User]] * Table1[[#This Row],[Non-Paying Users]]</f>
        <v>20</v>
      </c>
      <c r="Q2131">
        <f>IF(Table1[[#This Row],[Sales Month]]=MAX(Table1[Sales Month]),Table1[[#This Row],[Upsell $ Per Non-Paying User]]*Table1[[#This Row],[Non-Paying Users]],0)</f>
        <v>0</v>
      </c>
      <c r="R2131" t="str" cm="1">
        <f t="array" ref="R2131">_xlfn.IFS(Table1[[#This Row],[Current Upsell $]]=0," ",Table1[[#This Row],[Current Upsell $]]&gt;=400,"High",Table1[[#This Row],[Current Upsell $]]&gt;=100,"Medium",Table1[[#This Row],[Current Upsell $]]&lt;100,"Low")</f>
        <v xml:space="preserve"> </v>
      </c>
      <c r="S2131" t="str">
        <f>_xlfn.CONCAT(Table1[[#This Row],[Subscription Type]]," ",Table1[[#This Row],[Upsell Priorities ]], " ",TEXT(Table1[[#This Row],[Current Upsell $]],"$#,#"))</f>
        <v>Basic   $</v>
      </c>
      <c r="T2131">
        <f>COUNTIF(Table1[Sales Month],Table1[[#This Row],[Sales Month]])</f>
        <v>249</v>
      </c>
    </row>
    <row r="2132" spans="1:20" x14ac:dyDescent="0.2">
      <c r="A2132">
        <v>100310</v>
      </c>
      <c r="B2132" t="s">
        <v>0</v>
      </c>
      <c r="F2132">
        <v>1</v>
      </c>
      <c r="G2132">
        <v>2</v>
      </c>
      <c r="H2132" s="1">
        <v>44317</v>
      </c>
      <c r="I2132" s="1">
        <v>44378</v>
      </c>
      <c r="J2132">
        <v>2</v>
      </c>
      <c r="K2132">
        <v>0</v>
      </c>
      <c r="L2132" s="1">
        <v>44348</v>
      </c>
      <c r="M2132">
        <v>10</v>
      </c>
      <c r="N2132" s="8" cm="1">
        <f t="array" ref="N2132">_xlfn.SWITCH(Table1[[#This Row],[Subscription Type]],"Basic",10,"Premium",10,"Business",25,"Enterprise",27)</f>
        <v>10</v>
      </c>
      <c r="O2132" s="9">
        <f>IF(Table1[[#This Row],[Number of Users]]-Table1[[#This Row],[Licenses Bought]]&lt;0, 0, Table1[[#This Row],[Number of Users]]-Table1[[#This Row],[Licenses Bought]])</f>
        <v>1</v>
      </c>
      <c r="P2132" s="8">
        <f>Table1[[#This Row],[Upsell $ Per Non-Paying User]] * Table1[[#This Row],[Non-Paying Users]]</f>
        <v>10</v>
      </c>
      <c r="Q2132">
        <f>IF(Table1[[#This Row],[Sales Month]]=MAX(Table1[Sales Month]),Table1[[#This Row],[Upsell $ Per Non-Paying User]]*Table1[[#This Row],[Non-Paying Users]],0)</f>
        <v>10</v>
      </c>
      <c r="R2132" t="str" cm="1">
        <f t="array" ref="R2132">_xlfn.IFS(Table1[[#This Row],[Current Upsell $]]=0," ",Table1[[#This Row],[Current Upsell $]]&gt;=400,"High",Table1[[#This Row],[Current Upsell $]]&gt;=100,"Medium",Table1[[#This Row],[Current Upsell $]]&lt;100,"Low")</f>
        <v>Low</v>
      </c>
      <c r="S2132" t="str">
        <f>_xlfn.CONCAT(Table1[[#This Row],[Subscription Type]]," ",Table1[[#This Row],[Upsell Priorities ]], " ",TEXT(Table1[[#This Row],[Current Upsell $]],"$#,#"))</f>
        <v>Premium Low $10</v>
      </c>
      <c r="T2132">
        <f>COUNTIF(Table1[Sales Month],Table1[[#This Row],[Sales Month]])</f>
        <v>307</v>
      </c>
    </row>
    <row r="2133" spans="1:20" x14ac:dyDescent="0.2">
      <c r="A2133">
        <v>100311</v>
      </c>
      <c r="B2133" t="s">
        <v>3</v>
      </c>
      <c r="F2133">
        <v>0</v>
      </c>
      <c r="G2133">
        <v>1</v>
      </c>
      <c r="H2133" s="1">
        <v>44317</v>
      </c>
      <c r="I2133" s="1">
        <v>44378</v>
      </c>
      <c r="J2133">
        <v>2</v>
      </c>
      <c r="K2133">
        <v>0</v>
      </c>
      <c r="L2133" s="1">
        <v>44317</v>
      </c>
      <c r="M2133">
        <v>0</v>
      </c>
      <c r="N2133" s="8" cm="1">
        <f t="array" ref="N2133">_xlfn.SWITCH(Table1[[#This Row],[Subscription Type]],"Basic",10,"Premium",10,"Business",25,"Enterprise",27)</f>
        <v>10</v>
      </c>
      <c r="O2133" s="9">
        <f>IF(Table1[[#This Row],[Number of Users]]-Table1[[#This Row],[Licenses Bought]]&lt;0, 0, Table1[[#This Row],[Number of Users]]-Table1[[#This Row],[Licenses Bought]])</f>
        <v>1</v>
      </c>
      <c r="P2133" s="8">
        <f>Table1[[#This Row],[Upsell $ Per Non-Paying User]] * Table1[[#This Row],[Non-Paying Users]]</f>
        <v>10</v>
      </c>
      <c r="Q2133">
        <f>IF(Table1[[#This Row],[Sales Month]]=MAX(Table1[Sales Month]),Table1[[#This Row],[Upsell $ Per Non-Paying User]]*Table1[[#This Row],[Non-Paying Users]],0)</f>
        <v>0</v>
      </c>
      <c r="R2133" t="str" cm="1">
        <f t="array" ref="R2133">_xlfn.IFS(Table1[[#This Row],[Current Upsell $]]=0," ",Table1[[#This Row],[Current Upsell $]]&gt;=400,"High",Table1[[#This Row],[Current Upsell $]]&gt;=100,"Medium",Table1[[#This Row],[Current Upsell $]]&lt;100,"Low")</f>
        <v xml:space="preserve"> </v>
      </c>
      <c r="S2133" t="str">
        <f>_xlfn.CONCAT(Table1[[#This Row],[Subscription Type]]," ",Table1[[#This Row],[Upsell Priorities ]], " ",TEXT(Table1[[#This Row],[Current Upsell $]],"$#,#"))</f>
        <v>Basic   $</v>
      </c>
      <c r="T2133">
        <f>COUNTIF(Table1[Sales Month],Table1[[#This Row],[Sales Month]])</f>
        <v>249</v>
      </c>
    </row>
    <row r="2134" spans="1:20" x14ac:dyDescent="0.2">
      <c r="A2134">
        <v>100311</v>
      </c>
      <c r="B2134" t="s">
        <v>0</v>
      </c>
      <c r="F2134">
        <v>1</v>
      </c>
      <c r="G2134">
        <v>2</v>
      </c>
      <c r="H2134" s="1">
        <v>44317</v>
      </c>
      <c r="I2134" s="1">
        <v>44378</v>
      </c>
      <c r="J2134">
        <v>2</v>
      </c>
      <c r="K2134">
        <v>0</v>
      </c>
      <c r="L2134" s="1">
        <v>44348</v>
      </c>
      <c r="M2134">
        <v>10</v>
      </c>
      <c r="N2134" s="8" cm="1">
        <f t="array" ref="N2134">_xlfn.SWITCH(Table1[[#This Row],[Subscription Type]],"Basic",10,"Premium",10,"Business",25,"Enterprise",27)</f>
        <v>10</v>
      </c>
      <c r="O2134" s="9">
        <f>IF(Table1[[#This Row],[Number of Users]]-Table1[[#This Row],[Licenses Bought]]&lt;0, 0, Table1[[#This Row],[Number of Users]]-Table1[[#This Row],[Licenses Bought]])</f>
        <v>1</v>
      </c>
      <c r="P2134" s="8">
        <f>Table1[[#This Row],[Upsell $ Per Non-Paying User]] * Table1[[#This Row],[Non-Paying Users]]</f>
        <v>10</v>
      </c>
      <c r="Q2134">
        <f>IF(Table1[[#This Row],[Sales Month]]=MAX(Table1[Sales Month]),Table1[[#This Row],[Upsell $ Per Non-Paying User]]*Table1[[#This Row],[Non-Paying Users]],0)</f>
        <v>10</v>
      </c>
      <c r="R2134" t="str" cm="1">
        <f t="array" ref="R2134">_xlfn.IFS(Table1[[#This Row],[Current Upsell $]]=0," ",Table1[[#This Row],[Current Upsell $]]&gt;=400,"High",Table1[[#This Row],[Current Upsell $]]&gt;=100,"Medium",Table1[[#This Row],[Current Upsell $]]&lt;100,"Low")</f>
        <v>Low</v>
      </c>
      <c r="S2134" t="str">
        <f>_xlfn.CONCAT(Table1[[#This Row],[Subscription Type]]," ",Table1[[#This Row],[Upsell Priorities ]], " ",TEXT(Table1[[#This Row],[Current Upsell $]],"$#,#"))</f>
        <v>Premium Low $10</v>
      </c>
      <c r="T2134">
        <f>COUNTIF(Table1[Sales Month],Table1[[#This Row],[Sales Month]])</f>
        <v>307</v>
      </c>
    </row>
    <row r="2135" spans="1:20" x14ac:dyDescent="0.2">
      <c r="A2135">
        <v>100312</v>
      </c>
      <c r="B2135" t="s">
        <v>3</v>
      </c>
      <c r="F2135">
        <v>0</v>
      </c>
      <c r="G2135">
        <v>2</v>
      </c>
      <c r="H2135" s="1">
        <v>44317</v>
      </c>
      <c r="I2135" s="1">
        <v>44378</v>
      </c>
      <c r="J2135">
        <v>2</v>
      </c>
      <c r="K2135">
        <v>0</v>
      </c>
      <c r="L2135" s="1">
        <v>44317</v>
      </c>
      <c r="M2135">
        <v>0</v>
      </c>
      <c r="N2135" s="8" cm="1">
        <f t="array" ref="N2135">_xlfn.SWITCH(Table1[[#This Row],[Subscription Type]],"Basic",10,"Premium",10,"Business",25,"Enterprise",27)</f>
        <v>10</v>
      </c>
      <c r="O2135" s="9">
        <f>IF(Table1[[#This Row],[Number of Users]]-Table1[[#This Row],[Licenses Bought]]&lt;0, 0, Table1[[#This Row],[Number of Users]]-Table1[[#This Row],[Licenses Bought]])</f>
        <v>2</v>
      </c>
      <c r="P2135" s="8">
        <f>Table1[[#This Row],[Upsell $ Per Non-Paying User]] * Table1[[#This Row],[Non-Paying Users]]</f>
        <v>20</v>
      </c>
      <c r="Q2135">
        <f>IF(Table1[[#This Row],[Sales Month]]=MAX(Table1[Sales Month]),Table1[[#This Row],[Upsell $ Per Non-Paying User]]*Table1[[#This Row],[Non-Paying Users]],0)</f>
        <v>0</v>
      </c>
      <c r="R2135" t="str" cm="1">
        <f t="array" ref="R2135">_xlfn.IFS(Table1[[#This Row],[Current Upsell $]]=0," ",Table1[[#This Row],[Current Upsell $]]&gt;=400,"High",Table1[[#This Row],[Current Upsell $]]&gt;=100,"Medium",Table1[[#This Row],[Current Upsell $]]&lt;100,"Low")</f>
        <v xml:space="preserve"> </v>
      </c>
      <c r="S2135" t="str">
        <f>_xlfn.CONCAT(Table1[[#This Row],[Subscription Type]]," ",Table1[[#This Row],[Upsell Priorities ]], " ",TEXT(Table1[[#This Row],[Current Upsell $]],"$#,#"))</f>
        <v>Basic   $</v>
      </c>
      <c r="T2135">
        <f>COUNTIF(Table1[Sales Month],Table1[[#This Row],[Sales Month]])</f>
        <v>249</v>
      </c>
    </row>
    <row r="2136" spans="1:20" x14ac:dyDescent="0.2">
      <c r="A2136">
        <v>100312</v>
      </c>
      <c r="B2136" t="s">
        <v>3</v>
      </c>
      <c r="F2136">
        <v>0</v>
      </c>
      <c r="G2136">
        <v>2</v>
      </c>
      <c r="H2136" s="1">
        <v>44317</v>
      </c>
      <c r="I2136" s="1">
        <v>44378</v>
      </c>
      <c r="J2136">
        <v>2</v>
      </c>
      <c r="K2136">
        <v>0</v>
      </c>
      <c r="L2136" s="1">
        <v>44348</v>
      </c>
      <c r="M2136">
        <v>0</v>
      </c>
      <c r="N2136" s="8" cm="1">
        <f t="array" ref="N2136">_xlfn.SWITCH(Table1[[#This Row],[Subscription Type]],"Basic",10,"Premium",10,"Business",25,"Enterprise",27)</f>
        <v>10</v>
      </c>
      <c r="O2136" s="9">
        <f>IF(Table1[[#This Row],[Number of Users]]-Table1[[#This Row],[Licenses Bought]]&lt;0, 0, Table1[[#This Row],[Number of Users]]-Table1[[#This Row],[Licenses Bought]])</f>
        <v>2</v>
      </c>
      <c r="P2136" s="8">
        <f>Table1[[#This Row],[Upsell $ Per Non-Paying User]] * Table1[[#This Row],[Non-Paying Users]]</f>
        <v>20</v>
      </c>
      <c r="Q2136">
        <f>IF(Table1[[#This Row],[Sales Month]]=MAX(Table1[Sales Month]),Table1[[#This Row],[Upsell $ Per Non-Paying User]]*Table1[[#This Row],[Non-Paying Users]],0)</f>
        <v>20</v>
      </c>
      <c r="R2136" t="str" cm="1">
        <f t="array" ref="R2136">_xlfn.IFS(Table1[[#This Row],[Current Upsell $]]=0," ",Table1[[#This Row],[Current Upsell $]]&gt;=400,"High",Table1[[#This Row],[Current Upsell $]]&gt;=100,"Medium",Table1[[#This Row],[Current Upsell $]]&lt;100,"Low")</f>
        <v>Low</v>
      </c>
      <c r="S2136" t="str">
        <f>_xlfn.CONCAT(Table1[[#This Row],[Subscription Type]]," ",Table1[[#This Row],[Upsell Priorities ]], " ",TEXT(Table1[[#This Row],[Current Upsell $]],"$#,#"))</f>
        <v>Basic Low $20</v>
      </c>
      <c r="T2136">
        <f>COUNTIF(Table1[Sales Month],Table1[[#This Row],[Sales Month]])</f>
        <v>307</v>
      </c>
    </row>
    <row r="2137" spans="1:20" x14ac:dyDescent="0.2">
      <c r="A2137">
        <v>100313</v>
      </c>
      <c r="B2137" t="s">
        <v>3</v>
      </c>
      <c r="F2137">
        <v>0</v>
      </c>
      <c r="G2137">
        <v>2</v>
      </c>
      <c r="H2137" s="1">
        <v>44317</v>
      </c>
      <c r="I2137" s="1">
        <v>44378</v>
      </c>
      <c r="J2137">
        <v>2</v>
      </c>
      <c r="K2137">
        <v>0</v>
      </c>
      <c r="L2137" s="1">
        <v>44317</v>
      </c>
      <c r="M2137">
        <v>0</v>
      </c>
      <c r="N2137" s="8" cm="1">
        <f t="array" ref="N2137">_xlfn.SWITCH(Table1[[#This Row],[Subscription Type]],"Basic",10,"Premium",10,"Business",25,"Enterprise",27)</f>
        <v>10</v>
      </c>
      <c r="O2137" s="9">
        <f>IF(Table1[[#This Row],[Number of Users]]-Table1[[#This Row],[Licenses Bought]]&lt;0, 0, Table1[[#This Row],[Number of Users]]-Table1[[#This Row],[Licenses Bought]])</f>
        <v>2</v>
      </c>
      <c r="P2137" s="8">
        <f>Table1[[#This Row],[Upsell $ Per Non-Paying User]] * Table1[[#This Row],[Non-Paying Users]]</f>
        <v>20</v>
      </c>
      <c r="Q2137">
        <f>IF(Table1[[#This Row],[Sales Month]]=MAX(Table1[Sales Month]),Table1[[#This Row],[Upsell $ Per Non-Paying User]]*Table1[[#This Row],[Non-Paying Users]],0)</f>
        <v>0</v>
      </c>
      <c r="R2137" t="str" cm="1">
        <f t="array" ref="R2137">_xlfn.IFS(Table1[[#This Row],[Current Upsell $]]=0," ",Table1[[#This Row],[Current Upsell $]]&gt;=400,"High",Table1[[#This Row],[Current Upsell $]]&gt;=100,"Medium",Table1[[#This Row],[Current Upsell $]]&lt;100,"Low")</f>
        <v xml:space="preserve"> </v>
      </c>
      <c r="S2137" t="str">
        <f>_xlfn.CONCAT(Table1[[#This Row],[Subscription Type]]," ",Table1[[#This Row],[Upsell Priorities ]], " ",TEXT(Table1[[#This Row],[Current Upsell $]],"$#,#"))</f>
        <v>Basic   $</v>
      </c>
      <c r="T2137">
        <f>COUNTIF(Table1[Sales Month],Table1[[#This Row],[Sales Month]])</f>
        <v>249</v>
      </c>
    </row>
    <row r="2138" spans="1:20" x14ac:dyDescent="0.2">
      <c r="A2138">
        <v>100313</v>
      </c>
      <c r="B2138" t="s">
        <v>3</v>
      </c>
      <c r="F2138">
        <v>0</v>
      </c>
      <c r="G2138">
        <v>2</v>
      </c>
      <c r="H2138" s="1">
        <v>44317</v>
      </c>
      <c r="I2138" s="1">
        <v>44378</v>
      </c>
      <c r="J2138">
        <v>2</v>
      </c>
      <c r="K2138">
        <v>0</v>
      </c>
      <c r="L2138" s="1">
        <v>44348</v>
      </c>
      <c r="M2138">
        <v>0</v>
      </c>
      <c r="N2138" s="8" cm="1">
        <f t="array" ref="N2138">_xlfn.SWITCH(Table1[[#This Row],[Subscription Type]],"Basic",10,"Premium",10,"Business",25,"Enterprise",27)</f>
        <v>10</v>
      </c>
      <c r="O2138" s="9">
        <f>IF(Table1[[#This Row],[Number of Users]]-Table1[[#This Row],[Licenses Bought]]&lt;0, 0, Table1[[#This Row],[Number of Users]]-Table1[[#This Row],[Licenses Bought]])</f>
        <v>2</v>
      </c>
      <c r="P2138" s="8">
        <f>Table1[[#This Row],[Upsell $ Per Non-Paying User]] * Table1[[#This Row],[Non-Paying Users]]</f>
        <v>20</v>
      </c>
      <c r="Q2138">
        <f>IF(Table1[[#This Row],[Sales Month]]=MAX(Table1[Sales Month]),Table1[[#This Row],[Upsell $ Per Non-Paying User]]*Table1[[#This Row],[Non-Paying Users]],0)</f>
        <v>20</v>
      </c>
      <c r="R2138" t="str" cm="1">
        <f t="array" ref="R2138">_xlfn.IFS(Table1[[#This Row],[Current Upsell $]]=0," ",Table1[[#This Row],[Current Upsell $]]&gt;=400,"High",Table1[[#This Row],[Current Upsell $]]&gt;=100,"Medium",Table1[[#This Row],[Current Upsell $]]&lt;100,"Low")</f>
        <v>Low</v>
      </c>
      <c r="S2138" t="str">
        <f>_xlfn.CONCAT(Table1[[#This Row],[Subscription Type]]," ",Table1[[#This Row],[Upsell Priorities ]], " ",TEXT(Table1[[#This Row],[Current Upsell $]],"$#,#"))</f>
        <v>Basic Low $20</v>
      </c>
      <c r="T2138">
        <f>COUNTIF(Table1[Sales Month],Table1[[#This Row],[Sales Month]])</f>
        <v>307</v>
      </c>
    </row>
    <row r="2139" spans="1:20" x14ac:dyDescent="0.2">
      <c r="A2139">
        <v>100314</v>
      </c>
      <c r="B2139" t="s">
        <v>3</v>
      </c>
      <c r="F2139">
        <v>0</v>
      </c>
      <c r="G2139">
        <v>2</v>
      </c>
      <c r="H2139" s="1">
        <v>44317</v>
      </c>
      <c r="I2139" s="1">
        <v>44378</v>
      </c>
      <c r="J2139">
        <v>2</v>
      </c>
      <c r="K2139">
        <v>0</v>
      </c>
      <c r="L2139" s="1">
        <v>44317</v>
      </c>
      <c r="M2139">
        <v>0</v>
      </c>
      <c r="N2139" s="8" cm="1">
        <f t="array" ref="N2139">_xlfn.SWITCH(Table1[[#This Row],[Subscription Type]],"Basic",10,"Premium",10,"Business",25,"Enterprise",27)</f>
        <v>10</v>
      </c>
      <c r="O2139" s="9">
        <f>IF(Table1[[#This Row],[Number of Users]]-Table1[[#This Row],[Licenses Bought]]&lt;0, 0, Table1[[#This Row],[Number of Users]]-Table1[[#This Row],[Licenses Bought]])</f>
        <v>2</v>
      </c>
      <c r="P2139" s="8">
        <f>Table1[[#This Row],[Upsell $ Per Non-Paying User]] * Table1[[#This Row],[Non-Paying Users]]</f>
        <v>20</v>
      </c>
      <c r="Q2139">
        <f>IF(Table1[[#This Row],[Sales Month]]=MAX(Table1[Sales Month]),Table1[[#This Row],[Upsell $ Per Non-Paying User]]*Table1[[#This Row],[Non-Paying Users]],0)</f>
        <v>0</v>
      </c>
      <c r="R2139" t="str" cm="1">
        <f t="array" ref="R2139">_xlfn.IFS(Table1[[#This Row],[Current Upsell $]]=0," ",Table1[[#This Row],[Current Upsell $]]&gt;=400,"High",Table1[[#This Row],[Current Upsell $]]&gt;=100,"Medium",Table1[[#This Row],[Current Upsell $]]&lt;100,"Low")</f>
        <v xml:space="preserve"> </v>
      </c>
      <c r="S2139" t="str">
        <f>_xlfn.CONCAT(Table1[[#This Row],[Subscription Type]]," ",Table1[[#This Row],[Upsell Priorities ]], " ",TEXT(Table1[[#This Row],[Current Upsell $]],"$#,#"))</f>
        <v>Basic   $</v>
      </c>
      <c r="T2139">
        <f>COUNTIF(Table1[Sales Month],Table1[[#This Row],[Sales Month]])</f>
        <v>249</v>
      </c>
    </row>
    <row r="2140" spans="1:20" x14ac:dyDescent="0.2">
      <c r="A2140">
        <v>100314</v>
      </c>
      <c r="B2140" t="s">
        <v>3</v>
      </c>
      <c r="F2140">
        <v>0</v>
      </c>
      <c r="G2140">
        <v>2</v>
      </c>
      <c r="H2140" s="1">
        <v>44317</v>
      </c>
      <c r="I2140" s="1">
        <v>44378</v>
      </c>
      <c r="J2140">
        <v>2</v>
      </c>
      <c r="K2140">
        <v>0</v>
      </c>
      <c r="L2140" s="1">
        <v>44348</v>
      </c>
      <c r="M2140">
        <v>0</v>
      </c>
      <c r="N2140" s="8" cm="1">
        <f t="array" ref="N2140">_xlfn.SWITCH(Table1[[#This Row],[Subscription Type]],"Basic",10,"Premium",10,"Business",25,"Enterprise",27)</f>
        <v>10</v>
      </c>
      <c r="O2140" s="9">
        <f>IF(Table1[[#This Row],[Number of Users]]-Table1[[#This Row],[Licenses Bought]]&lt;0, 0, Table1[[#This Row],[Number of Users]]-Table1[[#This Row],[Licenses Bought]])</f>
        <v>2</v>
      </c>
      <c r="P2140" s="8">
        <f>Table1[[#This Row],[Upsell $ Per Non-Paying User]] * Table1[[#This Row],[Non-Paying Users]]</f>
        <v>20</v>
      </c>
      <c r="Q2140">
        <f>IF(Table1[[#This Row],[Sales Month]]=MAX(Table1[Sales Month]),Table1[[#This Row],[Upsell $ Per Non-Paying User]]*Table1[[#This Row],[Non-Paying Users]],0)</f>
        <v>20</v>
      </c>
      <c r="R2140" t="str" cm="1">
        <f t="array" ref="R2140">_xlfn.IFS(Table1[[#This Row],[Current Upsell $]]=0," ",Table1[[#This Row],[Current Upsell $]]&gt;=400,"High",Table1[[#This Row],[Current Upsell $]]&gt;=100,"Medium",Table1[[#This Row],[Current Upsell $]]&lt;100,"Low")</f>
        <v>Low</v>
      </c>
      <c r="S2140" t="str">
        <f>_xlfn.CONCAT(Table1[[#This Row],[Subscription Type]]," ",Table1[[#This Row],[Upsell Priorities ]], " ",TEXT(Table1[[#This Row],[Current Upsell $]],"$#,#"))</f>
        <v>Basic Low $20</v>
      </c>
      <c r="T2140">
        <f>COUNTIF(Table1[Sales Month],Table1[[#This Row],[Sales Month]])</f>
        <v>307</v>
      </c>
    </row>
    <row r="2141" spans="1:20" x14ac:dyDescent="0.2">
      <c r="A2141">
        <v>100315</v>
      </c>
      <c r="B2141" t="s">
        <v>3</v>
      </c>
      <c r="F2141">
        <v>0</v>
      </c>
      <c r="G2141">
        <v>2</v>
      </c>
      <c r="H2141" s="1">
        <v>44317</v>
      </c>
      <c r="I2141" s="1">
        <v>44348</v>
      </c>
      <c r="J2141">
        <v>1</v>
      </c>
      <c r="K2141">
        <v>0</v>
      </c>
      <c r="L2141" s="1">
        <v>44317</v>
      </c>
      <c r="M2141">
        <v>0</v>
      </c>
      <c r="N2141" s="8" cm="1">
        <f t="array" ref="N2141">_xlfn.SWITCH(Table1[[#This Row],[Subscription Type]],"Basic",10,"Premium",10,"Business",25,"Enterprise",27)</f>
        <v>10</v>
      </c>
      <c r="O2141" s="9">
        <f>IF(Table1[[#This Row],[Number of Users]]-Table1[[#This Row],[Licenses Bought]]&lt;0, 0, Table1[[#This Row],[Number of Users]]-Table1[[#This Row],[Licenses Bought]])</f>
        <v>2</v>
      </c>
      <c r="P2141" s="8">
        <f>Table1[[#This Row],[Upsell $ Per Non-Paying User]] * Table1[[#This Row],[Non-Paying Users]]</f>
        <v>20</v>
      </c>
      <c r="Q2141">
        <f>IF(Table1[[#This Row],[Sales Month]]=MAX(Table1[Sales Month]),Table1[[#This Row],[Upsell $ Per Non-Paying User]]*Table1[[#This Row],[Non-Paying Users]],0)</f>
        <v>0</v>
      </c>
      <c r="R2141" t="str" cm="1">
        <f t="array" ref="R2141">_xlfn.IFS(Table1[[#This Row],[Current Upsell $]]=0," ",Table1[[#This Row],[Current Upsell $]]&gt;=400,"High",Table1[[#This Row],[Current Upsell $]]&gt;=100,"Medium",Table1[[#This Row],[Current Upsell $]]&lt;100,"Low")</f>
        <v xml:space="preserve"> </v>
      </c>
      <c r="S2141" t="str">
        <f>_xlfn.CONCAT(Table1[[#This Row],[Subscription Type]]," ",Table1[[#This Row],[Upsell Priorities ]], " ",TEXT(Table1[[#This Row],[Current Upsell $]],"$#,#"))</f>
        <v>Basic   $</v>
      </c>
      <c r="T2141">
        <f>COUNTIF(Table1[Sales Month],Table1[[#This Row],[Sales Month]])</f>
        <v>249</v>
      </c>
    </row>
    <row r="2142" spans="1:20" x14ac:dyDescent="0.2">
      <c r="A2142">
        <v>100315</v>
      </c>
      <c r="B2142" t="s">
        <v>3</v>
      </c>
      <c r="F2142">
        <v>0</v>
      </c>
      <c r="G2142">
        <v>2</v>
      </c>
      <c r="H2142" s="1">
        <v>44317</v>
      </c>
      <c r="I2142" s="1">
        <v>44348</v>
      </c>
      <c r="J2142">
        <v>1</v>
      </c>
      <c r="K2142">
        <v>0</v>
      </c>
      <c r="L2142" s="1">
        <v>44348</v>
      </c>
      <c r="M2142">
        <v>0</v>
      </c>
      <c r="N2142" s="8" cm="1">
        <f t="array" ref="N2142">_xlfn.SWITCH(Table1[[#This Row],[Subscription Type]],"Basic",10,"Premium",10,"Business",25,"Enterprise",27)</f>
        <v>10</v>
      </c>
      <c r="O2142" s="9">
        <f>IF(Table1[[#This Row],[Number of Users]]-Table1[[#This Row],[Licenses Bought]]&lt;0, 0, Table1[[#This Row],[Number of Users]]-Table1[[#This Row],[Licenses Bought]])</f>
        <v>2</v>
      </c>
      <c r="P2142" s="8">
        <f>Table1[[#This Row],[Upsell $ Per Non-Paying User]] * Table1[[#This Row],[Non-Paying Users]]</f>
        <v>20</v>
      </c>
      <c r="Q2142">
        <f>IF(Table1[[#This Row],[Sales Month]]=MAX(Table1[Sales Month]),Table1[[#This Row],[Upsell $ Per Non-Paying User]]*Table1[[#This Row],[Non-Paying Users]],0)</f>
        <v>20</v>
      </c>
      <c r="R2142" t="str" cm="1">
        <f t="array" ref="R2142">_xlfn.IFS(Table1[[#This Row],[Current Upsell $]]=0," ",Table1[[#This Row],[Current Upsell $]]&gt;=400,"High",Table1[[#This Row],[Current Upsell $]]&gt;=100,"Medium",Table1[[#This Row],[Current Upsell $]]&lt;100,"Low")</f>
        <v>Low</v>
      </c>
      <c r="S2142" t="str">
        <f>_xlfn.CONCAT(Table1[[#This Row],[Subscription Type]]," ",Table1[[#This Row],[Upsell Priorities ]], " ",TEXT(Table1[[#This Row],[Current Upsell $]],"$#,#"))</f>
        <v>Basic Low $20</v>
      </c>
      <c r="T2142">
        <f>COUNTIF(Table1[Sales Month],Table1[[#This Row],[Sales Month]])</f>
        <v>307</v>
      </c>
    </row>
    <row r="2143" spans="1:20" x14ac:dyDescent="0.2">
      <c r="A2143">
        <v>100316</v>
      </c>
      <c r="B2143" t="s">
        <v>3</v>
      </c>
      <c r="F2143">
        <v>0</v>
      </c>
      <c r="G2143">
        <v>2</v>
      </c>
      <c r="H2143" s="1">
        <v>44317</v>
      </c>
      <c r="I2143" s="1">
        <v>44378</v>
      </c>
      <c r="J2143">
        <v>2</v>
      </c>
      <c r="K2143">
        <v>0</v>
      </c>
      <c r="L2143" s="1">
        <v>44317</v>
      </c>
      <c r="M2143">
        <v>0</v>
      </c>
      <c r="N2143" s="8" cm="1">
        <f t="array" ref="N2143">_xlfn.SWITCH(Table1[[#This Row],[Subscription Type]],"Basic",10,"Premium",10,"Business",25,"Enterprise",27)</f>
        <v>10</v>
      </c>
      <c r="O2143" s="9">
        <f>IF(Table1[[#This Row],[Number of Users]]-Table1[[#This Row],[Licenses Bought]]&lt;0, 0, Table1[[#This Row],[Number of Users]]-Table1[[#This Row],[Licenses Bought]])</f>
        <v>2</v>
      </c>
      <c r="P2143" s="8">
        <f>Table1[[#This Row],[Upsell $ Per Non-Paying User]] * Table1[[#This Row],[Non-Paying Users]]</f>
        <v>20</v>
      </c>
      <c r="Q2143">
        <f>IF(Table1[[#This Row],[Sales Month]]=MAX(Table1[Sales Month]),Table1[[#This Row],[Upsell $ Per Non-Paying User]]*Table1[[#This Row],[Non-Paying Users]],0)</f>
        <v>0</v>
      </c>
      <c r="R2143" t="str" cm="1">
        <f t="array" ref="R2143">_xlfn.IFS(Table1[[#This Row],[Current Upsell $]]=0," ",Table1[[#This Row],[Current Upsell $]]&gt;=400,"High",Table1[[#This Row],[Current Upsell $]]&gt;=100,"Medium",Table1[[#This Row],[Current Upsell $]]&lt;100,"Low")</f>
        <v xml:space="preserve"> </v>
      </c>
      <c r="S2143" t="str">
        <f>_xlfn.CONCAT(Table1[[#This Row],[Subscription Type]]," ",Table1[[#This Row],[Upsell Priorities ]], " ",TEXT(Table1[[#This Row],[Current Upsell $]],"$#,#"))</f>
        <v>Basic   $</v>
      </c>
      <c r="T2143">
        <f>COUNTIF(Table1[Sales Month],Table1[[#This Row],[Sales Month]])</f>
        <v>249</v>
      </c>
    </row>
    <row r="2144" spans="1:20" x14ac:dyDescent="0.2">
      <c r="A2144">
        <v>100316</v>
      </c>
      <c r="B2144" t="s">
        <v>3</v>
      </c>
      <c r="F2144">
        <v>0</v>
      </c>
      <c r="G2144">
        <v>2</v>
      </c>
      <c r="H2144" s="1">
        <v>44317</v>
      </c>
      <c r="I2144" s="1">
        <v>44378</v>
      </c>
      <c r="J2144">
        <v>2</v>
      </c>
      <c r="K2144">
        <v>0</v>
      </c>
      <c r="L2144" s="1">
        <v>44348</v>
      </c>
      <c r="M2144">
        <v>0</v>
      </c>
      <c r="N2144" s="8" cm="1">
        <f t="array" ref="N2144">_xlfn.SWITCH(Table1[[#This Row],[Subscription Type]],"Basic",10,"Premium",10,"Business",25,"Enterprise",27)</f>
        <v>10</v>
      </c>
      <c r="O2144" s="9">
        <f>IF(Table1[[#This Row],[Number of Users]]-Table1[[#This Row],[Licenses Bought]]&lt;0, 0, Table1[[#This Row],[Number of Users]]-Table1[[#This Row],[Licenses Bought]])</f>
        <v>2</v>
      </c>
      <c r="P2144" s="8">
        <f>Table1[[#This Row],[Upsell $ Per Non-Paying User]] * Table1[[#This Row],[Non-Paying Users]]</f>
        <v>20</v>
      </c>
      <c r="Q2144">
        <f>IF(Table1[[#This Row],[Sales Month]]=MAX(Table1[Sales Month]),Table1[[#This Row],[Upsell $ Per Non-Paying User]]*Table1[[#This Row],[Non-Paying Users]],0)</f>
        <v>20</v>
      </c>
      <c r="R2144" t="str" cm="1">
        <f t="array" ref="R2144">_xlfn.IFS(Table1[[#This Row],[Current Upsell $]]=0," ",Table1[[#This Row],[Current Upsell $]]&gt;=400,"High",Table1[[#This Row],[Current Upsell $]]&gt;=100,"Medium",Table1[[#This Row],[Current Upsell $]]&lt;100,"Low")</f>
        <v>Low</v>
      </c>
      <c r="S2144" t="str">
        <f>_xlfn.CONCAT(Table1[[#This Row],[Subscription Type]]," ",Table1[[#This Row],[Upsell Priorities ]], " ",TEXT(Table1[[#This Row],[Current Upsell $]],"$#,#"))</f>
        <v>Basic Low $20</v>
      </c>
      <c r="T2144">
        <f>COUNTIF(Table1[Sales Month],Table1[[#This Row],[Sales Month]])</f>
        <v>307</v>
      </c>
    </row>
    <row r="2145" spans="1:20" x14ac:dyDescent="0.2">
      <c r="A2145">
        <v>100317</v>
      </c>
      <c r="B2145" t="s">
        <v>3</v>
      </c>
      <c r="F2145">
        <v>0</v>
      </c>
      <c r="G2145">
        <v>2</v>
      </c>
      <c r="H2145" s="1">
        <v>44317</v>
      </c>
      <c r="I2145" s="1">
        <v>44348</v>
      </c>
      <c r="J2145">
        <v>1</v>
      </c>
      <c r="K2145">
        <v>0</v>
      </c>
      <c r="L2145" s="1">
        <v>44317</v>
      </c>
      <c r="M2145">
        <v>0</v>
      </c>
      <c r="N2145" s="8" cm="1">
        <f t="array" ref="N2145">_xlfn.SWITCH(Table1[[#This Row],[Subscription Type]],"Basic",10,"Premium",10,"Business",25,"Enterprise",27)</f>
        <v>10</v>
      </c>
      <c r="O2145" s="9">
        <f>IF(Table1[[#This Row],[Number of Users]]-Table1[[#This Row],[Licenses Bought]]&lt;0, 0, Table1[[#This Row],[Number of Users]]-Table1[[#This Row],[Licenses Bought]])</f>
        <v>2</v>
      </c>
      <c r="P2145" s="8">
        <f>Table1[[#This Row],[Upsell $ Per Non-Paying User]] * Table1[[#This Row],[Non-Paying Users]]</f>
        <v>20</v>
      </c>
      <c r="Q2145">
        <f>IF(Table1[[#This Row],[Sales Month]]=MAX(Table1[Sales Month]),Table1[[#This Row],[Upsell $ Per Non-Paying User]]*Table1[[#This Row],[Non-Paying Users]],0)</f>
        <v>0</v>
      </c>
      <c r="R2145" t="str" cm="1">
        <f t="array" ref="R2145">_xlfn.IFS(Table1[[#This Row],[Current Upsell $]]=0," ",Table1[[#This Row],[Current Upsell $]]&gt;=400,"High",Table1[[#This Row],[Current Upsell $]]&gt;=100,"Medium",Table1[[#This Row],[Current Upsell $]]&lt;100,"Low")</f>
        <v xml:space="preserve"> </v>
      </c>
      <c r="S2145" t="str">
        <f>_xlfn.CONCAT(Table1[[#This Row],[Subscription Type]]," ",Table1[[#This Row],[Upsell Priorities ]], " ",TEXT(Table1[[#This Row],[Current Upsell $]],"$#,#"))</f>
        <v>Basic   $</v>
      </c>
      <c r="T2145">
        <f>COUNTIF(Table1[Sales Month],Table1[[#This Row],[Sales Month]])</f>
        <v>249</v>
      </c>
    </row>
    <row r="2146" spans="1:20" x14ac:dyDescent="0.2">
      <c r="A2146">
        <v>100317</v>
      </c>
      <c r="B2146" t="s">
        <v>0</v>
      </c>
      <c r="F2146">
        <v>1</v>
      </c>
      <c r="G2146">
        <v>2</v>
      </c>
      <c r="H2146" s="1">
        <v>44317</v>
      </c>
      <c r="I2146" s="1">
        <v>44348</v>
      </c>
      <c r="J2146">
        <v>1</v>
      </c>
      <c r="K2146">
        <v>0</v>
      </c>
      <c r="L2146" s="1">
        <v>44348</v>
      </c>
      <c r="M2146">
        <v>10</v>
      </c>
      <c r="N2146" s="8" cm="1">
        <f t="array" ref="N2146">_xlfn.SWITCH(Table1[[#This Row],[Subscription Type]],"Basic",10,"Premium",10,"Business",25,"Enterprise",27)</f>
        <v>10</v>
      </c>
      <c r="O2146" s="9">
        <f>IF(Table1[[#This Row],[Number of Users]]-Table1[[#This Row],[Licenses Bought]]&lt;0, 0, Table1[[#This Row],[Number of Users]]-Table1[[#This Row],[Licenses Bought]])</f>
        <v>1</v>
      </c>
      <c r="P2146" s="8">
        <f>Table1[[#This Row],[Upsell $ Per Non-Paying User]] * Table1[[#This Row],[Non-Paying Users]]</f>
        <v>10</v>
      </c>
      <c r="Q2146">
        <f>IF(Table1[[#This Row],[Sales Month]]=MAX(Table1[Sales Month]),Table1[[#This Row],[Upsell $ Per Non-Paying User]]*Table1[[#This Row],[Non-Paying Users]],0)</f>
        <v>10</v>
      </c>
      <c r="R2146" t="str" cm="1">
        <f t="array" ref="R2146">_xlfn.IFS(Table1[[#This Row],[Current Upsell $]]=0," ",Table1[[#This Row],[Current Upsell $]]&gt;=400,"High",Table1[[#This Row],[Current Upsell $]]&gt;=100,"Medium",Table1[[#This Row],[Current Upsell $]]&lt;100,"Low")</f>
        <v>Low</v>
      </c>
      <c r="S2146" t="str">
        <f>_xlfn.CONCAT(Table1[[#This Row],[Subscription Type]]," ",Table1[[#This Row],[Upsell Priorities ]], " ",TEXT(Table1[[#This Row],[Current Upsell $]],"$#,#"))</f>
        <v>Premium Low $10</v>
      </c>
      <c r="T2146">
        <f>COUNTIF(Table1[Sales Month],Table1[[#This Row],[Sales Month]])</f>
        <v>307</v>
      </c>
    </row>
    <row r="2147" spans="1:20" x14ac:dyDescent="0.2">
      <c r="A2147">
        <v>100318</v>
      </c>
      <c r="B2147" t="s">
        <v>3</v>
      </c>
      <c r="D2147" s="1"/>
      <c r="E2147" s="1"/>
      <c r="F2147">
        <v>0</v>
      </c>
      <c r="G2147">
        <v>2</v>
      </c>
      <c r="H2147" s="1">
        <v>44317</v>
      </c>
      <c r="I2147" s="1">
        <v>44378</v>
      </c>
      <c r="J2147">
        <v>2</v>
      </c>
      <c r="K2147">
        <v>0</v>
      </c>
      <c r="L2147" s="1">
        <v>44317</v>
      </c>
      <c r="M2147">
        <v>0</v>
      </c>
      <c r="N2147" s="8" cm="1">
        <f t="array" ref="N2147">_xlfn.SWITCH(Table1[[#This Row],[Subscription Type]],"Basic",10,"Premium",10,"Business",25,"Enterprise",27)</f>
        <v>10</v>
      </c>
      <c r="O2147" s="9">
        <f>IF(Table1[[#This Row],[Number of Users]]-Table1[[#This Row],[Licenses Bought]]&lt;0, 0, Table1[[#This Row],[Number of Users]]-Table1[[#This Row],[Licenses Bought]])</f>
        <v>2</v>
      </c>
      <c r="P2147" s="8">
        <f>Table1[[#This Row],[Upsell $ Per Non-Paying User]] * Table1[[#This Row],[Non-Paying Users]]</f>
        <v>20</v>
      </c>
      <c r="Q2147">
        <f>IF(Table1[[#This Row],[Sales Month]]=MAX(Table1[Sales Month]),Table1[[#This Row],[Upsell $ Per Non-Paying User]]*Table1[[#This Row],[Non-Paying Users]],0)</f>
        <v>0</v>
      </c>
      <c r="R2147" t="str" cm="1">
        <f t="array" ref="R2147">_xlfn.IFS(Table1[[#This Row],[Current Upsell $]]=0," ",Table1[[#This Row],[Current Upsell $]]&gt;=400,"High",Table1[[#This Row],[Current Upsell $]]&gt;=100,"Medium",Table1[[#This Row],[Current Upsell $]]&lt;100,"Low")</f>
        <v xml:space="preserve"> </v>
      </c>
      <c r="S2147" t="str">
        <f>_xlfn.CONCAT(Table1[[#This Row],[Subscription Type]]," ",Table1[[#This Row],[Upsell Priorities ]], " ",TEXT(Table1[[#This Row],[Current Upsell $]],"$#,#"))</f>
        <v>Basic   $</v>
      </c>
      <c r="T2147">
        <f>COUNTIF(Table1[Sales Month],Table1[[#This Row],[Sales Month]])</f>
        <v>249</v>
      </c>
    </row>
    <row r="2148" spans="1:20" x14ac:dyDescent="0.2">
      <c r="A2148">
        <v>100318</v>
      </c>
      <c r="B2148" t="s">
        <v>0</v>
      </c>
      <c r="D2148" s="1"/>
      <c r="E2148" s="1"/>
      <c r="F2148">
        <v>1</v>
      </c>
      <c r="G2148">
        <v>2</v>
      </c>
      <c r="H2148" s="1">
        <v>44317</v>
      </c>
      <c r="I2148" s="1">
        <v>44378</v>
      </c>
      <c r="J2148">
        <v>2</v>
      </c>
      <c r="K2148">
        <v>0</v>
      </c>
      <c r="L2148" s="1">
        <v>44348</v>
      </c>
      <c r="M2148">
        <v>10</v>
      </c>
      <c r="N2148" s="8" cm="1">
        <f t="array" ref="N2148">_xlfn.SWITCH(Table1[[#This Row],[Subscription Type]],"Basic",10,"Premium",10,"Business",25,"Enterprise",27)</f>
        <v>10</v>
      </c>
      <c r="O2148" s="9">
        <f>IF(Table1[[#This Row],[Number of Users]]-Table1[[#This Row],[Licenses Bought]]&lt;0, 0, Table1[[#This Row],[Number of Users]]-Table1[[#This Row],[Licenses Bought]])</f>
        <v>1</v>
      </c>
      <c r="P2148" s="8">
        <f>Table1[[#This Row],[Upsell $ Per Non-Paying User]] * Table1[[#This Row],[Non-Paying Users]]</f>
        <v>10</v>
      </c>
      <c r="Q2148">
        <f>IF(Table1[[#This Row],[Sales Month]]=MAX(Table1[Sales Month]),Table1[[#This Row],[Upsell $ Per Non-Paying User]]*Table1[[#This Row],[Non-Paying Users]],0)</f>
        <v>10</v>
      </c>
      <c r="R2148" t="str" cm="1">
        <f t="array" ref="R2148">_xlfn.IFS(Table1[[#This Row],[Current Upsell $]]=0," ",Table1[[#This Row],[Current Upsell $]]&gt;=400,"High",Table1[[#This Row],[Current Upsell $]]&gt;=100,"Medium",Table1[[#This Row],[Current Upsell $]]&lt;100,"Low")</f>
        <v>Low</v>
      </c>
      <c r="S2148" t="str">
        <f>_xlfn.CONCAT(Table1[[#This Row],[Subscription Type]]," ",Table1[[#This Row],[Upsell Priorities ]], " ",TEXT(Table1[[#This Row],[Current Upsell $]],"$#,#"))</f>
        <v>Premium Low $10</v>
      </c>
      <c r="T2148">
        <f>COUNTIF(Table1[Sales Month],Table1[[#This Row],[Sales Month]])</f>
        <v>307</v>
      </c>
    </row>
    <row r="2149" spans="1:20" x14ac:dyDescent="0.2">
      <c r="A2149">
        <v>100370</v>
      </c>
      <c r="B2149" t="s">
        <v>3</v>
      </c>
      <c r="D2149" s="1"/>
      <c r="E2149" s="1"/>
      <c r="F2149">
        <v>0</v>
      </c>
      <c r="G2149">
        <v>85</v>
      </c>
      <c r="H2149" s="1">
        <v>44348</v>
      </c>
      <c r="I2149" s="1">
        <v>44378</v>
      </c>
      <c r="J2149">
        <v>1</v>
      </c>
      <c r="K2149">
        <v>0</v>
      </c>
      <c r="L2149" s="1">
        <v>44348</v>
      </c>
      <c r="M2149">
        <v>0</v>
      </c>
      <c r="N2149" s="8" cm="1">
        <f t="array" ref="N2149">_xlfn.SWITCH(Table1[[#This Row],[Subscription Type]],"Basic",10,"Premium",10,"Business",25,"Enterprise",27)</f>
        <v>10</v>
      </c>
      <c r="O2149" s="9">
        <f>IF(Table1[[#This Row],[Number of Users]]-Table1[[#This Row],[Licenses Bought]]&lt;0, 0, Table1[[#This Row],[Number of Users]]-Table1[[#This Row],[Licenses Bought]])</f>
        <v>85</v>
      </c>
      <c r="P2149" s="8">
        <f>Table1[[#This Row],[Upsell $ Per Non-Paying User]] * Table1[[#This Row],[Non-Paying Users]]</f>
        <v>850</v>
      </c>
      <c r="Q2149">
        <f>IF(Table1[[#This Row],[Sales Month]]=MAX(Table1[Sales Month]),Table1[[#This Row],[Upsell $ Per Non-Paying User]]*Table1[[#This Row],[Non-Paying Users]],0)</f>
        <v>850</v>
      </c>
      <c r="R2149" t="str" cm="1">
        <f t="array" ref="R2149">_xlfn.IFS(Table1[[#This Row],[Current Upsell $]]=0," ",Table1[[#This Row],[Current Upsell $]]&gt;=400,"High",Table1[[#This Row],[Current Upsell $]]&gt;=100,"Medium",Table1[[#This Row],[Current Upsell $]]&lt;100,"Low")</f>
        <v>High</v>
      </c>
      <c r="S2149" t="str">
        <f>_xlfn.CONCAT(Table1[[#This Row],[Subscription Type]]," ",Table1[[#This Row],[Upsell Priorities ]], " ",TEXT(Table1[[#This Row],[Current Upsell $]],"$#,#"))</f>
        <v>Basic High $850</v>
      </c>
      <c r="T2149">
        <f>COUNTIF(Table1[Sales Month],Table1[[#This Row],[Sales Month]])</f>
        <v>307</v>
      </c>
    </row>
    <row r="2150" spans="1:20" x14ac:dyDescent="0.2">
      <c r="A2150">
        <v>100320</v>
      </c>
      <c r="B2150" t="s">
        <v>3</v>
      </c>
      <c r="D2150" s="1"/>
      <c r="E2150" s="1"/>
      <c r="F2150">
        <v>0</v>
      </c>
      <c r="G2150">
        <v>84</v>
      </c>
      <c r="H2150" s="1">
        <v>44348</v>
      </c>
      <c r="I2150" s="1">
        <v>44378</v>
      </c>
      <c r="J2150">
        <v>1</v>
      </c>
      <c r="K2150">
        <v>0</v>
      </c>
      <c r="L2150" s="1">
        <v>44348</v>
      </c>
      <c r="M2150">
        <v>0</v>
      </c>
      <c r="N2150" s="8" cm="1">
        <f t="array" ref="N2150">_xlfn.SWITCH(Table1[[#This Row],[Subscription Type]],"Basic",10,"Premium",10,"Business",25,"Enterprise",27)</f>
        <v>10</v>
      </c>
      <c r="O2150" s="9">
        <f>IF(Table1[[#This Row],[Number of Users]]-Table1[[#This Row],[Licenses Bought]]&lt;0, 0, Table1[[#This Row],[Number of Users]]-Table1[[#This Row],[Licenses Bought]])</f>
        <v>84</v>
      </c>
      <c r="P2150" s="8">
        <f>Table1[[#This Row],[Upsell $ Per Non-Paying User]] * Table1[[#This Row],[Non-Paying Users]]</f>
        <v>840</v>
      </c>
      <c r="Q2150">
        <f>IF(Table1[[#This Row],[Sales Month]]=MAX(Table1[Sales Month]),Table1[[#This Row],[Upsell $ Per Non-Paying User]]*Table1[[#This Row],[Non-Paying Users]],0)</f>
        <v>840</v>
      </c>
      <c r="R2150" t="str" cm="1">
        <f t="array" ref="R2150">_xlfn.IFS(Table1[[#This Row],[Current Upsell $]]=0," ",Table1[[#This Row],[Current Upsell $]]&gt;=400,"High",Table1[[#This Row],[Current Upsell $]]&gt;=100,"Medium",Table1[[#This Row],[Current Upsell $]]&lt;100,"Low")</f>
        <v>High</v>
      </c>
      <c r="S2150" t="str">
        <f>_xlfn.CONCAT(Table1[[#This Row],[Subscription Type]]," ",Table1[[#This Row],[Upsell Priorities ]], " ",TEXT(Table1[[#This Row],[Current Upsell $]],"$#,#"))</f>
        <v>Basic High $840</v>
      </c>
      <c r="T2150">
        <f>COUNTIF(Table1[Sales Month],Table1[[#This Row],[Sales Month]])</f>
        <v>307</v>
      </c>
    </row>
    <row r="2151" spans="1:20" x14ac:dyDescent="0.2">
      <c r="A2151">
        <v>100319</v>
      </c>
      <c r="B2151" t="s">
        <v>3</v>
      </c>
      <c r="D2151" s="1"/>
      <c r="E2151" s="1"/>
      <c r="F2151">
        <v>0</v>
      </c>
      <c r="G2151">
        <v>72</v>
      </c>
      <c r="H2151" s="1">
        <v>44348</v>
      </c>
      <c r="I2151" s="1">
        <v>44378</v>
      </c>
      <c r="J2151">
        <v>1</v>
      </c>
      <c r="K2151">
        <v>0</v>
      </c>
      <c r="L2151" s="1">
        <v>44348</v>
      </c>
      <c r="M2151">
        <v>0</v>
      </c>
      <c r="N2151" s="8" cm="1">
        <f t="array" ref="N2151">_xlfn.SWITCH(Table1[[#This Row],[Subscription Type]],"Basic",10,"Premium",10,"Business",25,"Enterprise",27)</f>
        <v>10</v>
      </c>
      <c r="O2151" s="9">
        <f>IF(Table1[[#This Row],[Number of Users]]-Table1[[#This Row],[Licenses Bought]]&lt;0, 0, Table1[[#This Row],[Number of Users]]-Table1[[#This Row],[Licenses Bought]])</f>
        <v>72</v>
      </c>
      <c r="P2151" s="8">
        <f>Table1[[#This Row],[Upsell $ Per Non-Paying User]] * Table1[[#This Row],[Non-Paying Users]]</f>
        <v>720</v>
      </c>
      <c r="Q2151">
        <f>IF(Table1[[#This Row],[Sales Month]]=MAX(Table1[Sales Month]),Table1[[#This Row],[Upsell $ Per Non-Paying User]]*Table1[[#This Row],[Non-Paying Users]],0)</f>
        <v>720</v>
      </c>
      <c r="R2151" t="str" cm="1">
        <f t="array" ref="R2151">_xlfn.IFS(Table1[[#This Row],[Current Upsell $]]=0," ",Table1[[#This Row],[Current Upsell $]]&gt;=400,"High",Table1[[#This Row],[Current Upsell $]]&gt;=100,"Medium",Table1[[#This Row],[Current Upsell $]]&lt;100,"Low")</f>
        <v>High</v>
      </c>
      <c r="S2151" t="str">
        <f>_xlfn.CONCAT(Table1[[#This Row],[Subscription Type]]," ",Table1[[#This Row],[Upsell Priorities ]], " ",TEXT(Table1[[#This Row],[Current Upsell $]],"$#,#"))</f>
        <v>Basic High $720</v>
      </c>
      <c r="T2151">
        <f>COUNTIF(Table1[Sales Month],Table1[[#This Row],[Sales Month]])</f>
        <v>307</v>
      </c>
    </row>
    <row r="2152" spans="1:20" x14ac:dyDescent="0.2">
      <c r="A2152">
        <v>100322</v>
      </c>
      <c r="B2152" t="s">
        <v>3</v>
      </c>
      <c r="D2152" s="1"/>
      <c r="E2152" s="1"/>
      <c r="F2152">
        <v>0</v>
      </c>
      <c r="G2152">
        <v>68</v>
      </c>
      <c r="H2152" s="1">
        <v>44348</v>
      </c>
      <c r="I2152" s="1">
        <v>44378</v>
      </c>
      <c r="J2152">
        <v>1</v>
      </c>
      <c r="K2152">
        <v>0</v>
      </c>
      <c r="L2152" s="1">
        <v>44348</v>
      </c>
      <c r="M2152">
        <v>0</v>
      </c>
      <c r="N2152" s="8" cm="1">
        <f t="array" ref="N2152">_xlfn.SWITCH(Table1[[#This Row],[Subscription Type]],"Basic",10,"Premium",10,"Business",25,"Enterprise",27)</f>
        <v>10</v>
      </c>
      <c r="O2152" s="9">
        <f>IF(Table1[[#This Row],[Number of Users]]-Table1[[#This Row],[Licenses Bought]]&lt;0, 0, Table1[[#This Row],[Number of Users]]-Table1[[#This Row],[Licenses Bought]])</f>
        <v>68</v>
      </c>
      <c r="P2152" s="8">
        <f>Table1[[#This Row],[Upsell $ Per Non-Paying User]] * Table1[[#This Row],[Non-Paying Users]]</f>
        <v>680</v>
      </c>
      <c r="Q2152">
        <f>IF(Table1[[#This Row],[Sales Month]]=MAX(Table1[Sales Month]),Table1[[#This Row],[Upsell $ Per Non-Paying User]]*Table1[[#This Row],[Non-Paying Users]],0)</f>
        <v>680</v>
      </c>
      <c r="R2152" t="str" cm="1">
        <f t="array" ref="R2152">_xlfn.IFS(Table1[[#This Row],[Current Upsell $]]=0," ",Table1[[#This Row],[Current Upsell $]]&gt;=400,"High",Table1[[#This Row],[Current Upsell $]]&gt;=100,"Medium",Table1[[#This Row],[Current Upsell $]]&lt;100,"Low")</f>
        <v>High</v>
      </c>
      <c r="S2152" t="str">
        <f>_xlfn.CONCAT(Table1[[#This Row],[Subscription Type]]," ",Table1[[#This Row],[Upsell Priorities ]], " ",TEXT(Table1[[#This Row],[Current Upsell $]],"$#,#"))</f>
        <v>Basic High $680</v>
      </c>
      <c r="T2152">
        <f>COUNTIF(Table1[Sales Month],Table1[[#This Row],[Sales Month]])</f>
        <v>307</v>
      </c>
    </row>
    <row r="2153" spans="1:20" x14ac:dyDescent="0.2">
      <c r="A2153">
        <v>100324</v>
      </c>
      <c r="B2153" t="s">
        <v>3</v>
      </c>
      <c r="D2153" s="1"/>
      <c r="E2153" s="1"/>
      <c r="F2153">
        <v>0</v>
      </c>
      <c r="G2153">
        <v>68</v>
      </c>
      <c r="H2153" s="1">
        <v>44348</v>
      </c>
      <c r="I2153" s="1">
        <v>44378</v>
      </c>
      <c r="J2153">
        <v>1</v>
      </c>
      <c r="K2153">
        <v>0</v>
      </c>
      <c r="L2153" s="1">
        <v>44348</v>
      </c>
      <c r="M2153">
        <v>0</v>
      </c>
      <c r="N2153" s="8" cm="1">
        <f t="array" ref="N2153">_xlfn.SWITCH(Table1[[#This Row],[Subscription Type]],"Basic",10,"Premium",10,"Business",25,"Enterprise",27)</f>
        <v>10</v>
      </c>
      <c r="O2153" s="9">
        <f>IF(Table1[[#This Row],[Number of Users]]-Table1[[#This Row],[Licenses Bought]]&lt;0, 0, Table1[[#This Row],[Number of Users]]-Table1[[#This Row],[Licenses Bought]])</f>
        <v>68</v>
      </c>
      <c r="P2153" s="8">
        <f>Table1[[#This Row],[Upsell $ Per Non-Paying User]] * Table1[[#This Row],[Non-Paying Users]]</f>
        <v>680</v>
      </c>
      <c r="Q2153">
        <f>IF(Table1[[#This Row],[Sales Month]]=MAX(Table1[Sales Month]),Table1[[#This Row],[Upsell $ Per Non-Paying User]]*Table1[[#This Row],[Non-Paying Users]],0)</f>
        <v>680</v>
      </c>
      <c r="R2153" t="str" cm="1">
        <f t="array" ref="R2153">_xlfn.IFS(Table1[[#This Row],[Current Upsell $]]=0," ",Table1[[#This Row],[Current Upsell $]]&gt;=400,"High",Table1[[#This Row],[Current Upsell $]]&gt;=100,"Medium",Table1[[#This Row],[Current Upsell $]]&lt;100,"Low")</f>
        <v>High</v>
      </c>
      <c r="S2153" t="str">
        <f>_xlfn.CONCAT(Table1[[#This Row],[Subscription Type]]," ",Table1[[#This Row],[Upsell Priorities ]], " ",TEXT(Table1[[#This Row],[Current Upsell $]],"$#,#"))</f>
        <v>Basic High $680</v>
      </c>
      <c r="T2153">
        <f>COUNTIF(Table1[Sales Month],Table1[[#This Row],[Sales Month]])</f>
        <v>307</v>
      </c>
    </row>
    <row r="2154" spans="1:20" x14ac:dyDescent="0.2">
      <c r="A2154">
        <v>100325</v>
      </c>
      <c r="B2154" t="s">
        <v>3</v>
      </c>
      <c r="D2154" s="1"/>
      <c r="E2154" s="1"/>
      <c r="F2154">
        <v>0</v>
      </c>
      <c r="G2154">
        <v>59</v>
      </c>
      <c r="H2154" s="1">
        <v>44348</v>
      </c>
      <c r="I2154" s="1">
        <v>44378</v>
      </c>
      <c r="J2154">
        <v>1</v>
      </c>
      <c r="K2154">
        <v>0</v>
      </c>
      <c r="L2154" s="1">
        <v>44348</v>
      </c>
      <c r="M2154">
        <v>0</v>
      </c>
      <c r="N2154" s="8" cm="1">
        <f t="array" ref="N2154">_xlfn.SWITCH(Table1[[#This Row],[Subscription Type]],"Basic",10,"Premium",10,"Business",25,"Enterprise",27)</f>
        <v>10</v>
      </c>
      <c r="O2154" s="9">
        <f>IF(Table1[[#This Row],[Number of Users]]-Table1[[#This Row],[Licenses Bought]]&lt;0, 0, Table1[[#This Row],[Number of Users]]-Table1[[#This Row],[Licenses Bought]])</f>
        <v>59</v>
      </c>
      <c r="P2154" s="8">
        <f>Table1[[#This Row],[Upsell $ Per Non-Paying User]] * Table1[[#This Row],[Non-Paying Users]]</f>
        <v>590</v>
      </c>
      <c r="Q2154">
        <f>IF(Table1[[#This Row],[Sales Month]]=MAX(Table1[Sales Month]),Table1[[#This Row],[Upsell $ Per Non-Paying User]]*Table1[[#This Row],[Non-Paying Users]],0)</f>
        <v>590</v>
      </c>
      <c r="R2154" t="str" cm="1">
        <f t="array" ref="R2154">_xlfn.IFS(Table1[[#This Row],[Current Upsell $]]=0," ",Table1[[#This Row],[Current Upsell $]]&gt;=400,"High",Table1[[#This Row],[Current Upsell $]]&gt;=100,"Medium",Table1[[#This Row],[Current Upsell $]]&lt;100,"Low")</f>
        <v>High</v>
      </c>
      <c r="S2154" t="str">
        <f>_xlfn.CONCAT(Table1[[#This Row],[Subscription Type]]," ",Table1[[#This Row],[Upsell Priorities ]], " ",TEXT(Table1[[#This Row],[Current Upsell $]],"$#,#"))</f>
        <v>Basic High $590</v>
      </c>
      <c r="T2154">
        <f>COUNTIF(Table1[Sales Month],Table1[[#This Row],[Sales Month]])</f>
        <v>307</v>
      </c>
    </row>
    <row r="2155" spans="1:20" x14ac:dyDescent="0.2">
      <c r="A2155">
        <v>100328</v>
      </c>
      <c r="B2155" t="s">
        <v>3</v>
      </c>
      <c r="D2155" s="1"/>
      <c r="E2155" s="1"/>
      <c r="F2155">
        <v>0</v>
      </c>
      <c r="G2155">
        <v>55</v>
      </c>
      <c r="H2155" s="1">
        <v>44348</v>
      </c>
      <c r="I2155" s="1">
        <v>44378</v>
      </c>
      <c r="J2155">
        <v>1</v>
      </c>
      <c r="K2155">
        <v>0</v>
      </c>
      <c r="L2155" s="1">
        <v>44348</v>
      </c>
      <c r="M2155">
        <v>0</v>
      </c>
      <c r="N2155" s="8" cm="1">
        <f t="array" ref="N2155">_xlfn.SWITCH(Table1[[#This Row],[Subscription Type]],"Basic",10,"Premium",10,"Business",25,"Enterprise",27)</f>
        <v>10</v>
      </c>
      <c r="O2155" s="9">
        <f>IF(Table1[[#This Row],[Number of Users]]-Table1[[#This Row],[Licenses Bought]]&lt;0, 0, Table1[[#This Row],[Number of Users]]-Table1[[#This Row],[Licenses Bought]])</f>
        <v>55</v>
      </c>
      <c r="P2155" s="8">
        <f>Table1[[#This Row],[Upsell $ Per Non-Paying User]] * Table1[[#This Row],[Non-Paying Users]]</f>
        <v>550</v>
      </c>
      <c r="Q2155">
        <f>IF(Table1[[#This Row],[Sales Month]]=MAX(Table1[Sales Month]),Table1[[#This Row],[Upsell $ Per Non-Paying User]]*Table1[[#This Row],[Non-Paying Users]],0)</f>
        <v>550</v>
      </c>
      <c r="R2155" t="str" cm="1">
        <f t="array" ref="R2155">_xlfn.IFS(Table1[[#This Row],[Current Upsell $]]=0," ",Table1[[#This Row],[Current Upsell $]]&gt;=400,"High",Table1[[#This Row],[Current Upsell $]]&gt;=100,"Medium",Table1[[#This Row],[Current Upsell $]]&lt;100,"Low")</f>
        <v>High</v>
      </c>
      <c r="S2155" t="str">
        <f>_xlfn.CONCAT(Table1[[#This Row],[Subscription Type]]," ",Table1[[#This Row],[Upsell Priorities ]], " ",TEXT(Table1[[#This Row],[Current Upsell $]],"$#,#"))</f>
        <v>Basic High $550</v>
      </c>
      <c r="T2155">
        <f>COUNTIF(Table1[Sales Month],Table1[[#This Row],[Sales Month]])</f>
        <v>307</v>
      </c>
    </row>
    <row r="2156" spans="1:20" x14ac:dyDescent="0.2">
      <c r="A2156">
        <v>100327</v>
      </c>
      <c r="B2156" t="s">
        <v>3</v>
      </c>
      <c r="D2156" s="1"/>
      <c r="E2156" s="1"/>
      <c r="F2156">
        <v>0</v>
      </c>
      <c r="G2156">
        <v>54</v>
      </c>
      <c r="H2156" s="1">
        <v>44348</v>
      </c>
      <c r="I2156" s="1">
        <v>44378</v>
      </c>
      <c r="J2156">
        <v>1</v>
      </c>
      <c r="K2156">
        <v>0</v>
      </c>
      <c r="L2156" s="1">
        <v>44348</v>
      </c>
      <c r="M2156">
        <v>0</v>
      </c>
      <c r="N2156" s="8" cm="1">
        <f t="array" ref="N2156">_xlfn.SWITCH(Table1[[#This Row],[Subscription Type]],"Basic",10,"Premium",10,"Business",25,"Enterprise",27)</f>
        <v>10</v>
      </c>
      <c r="O2156" s="9">
        <f>IF(Table1[[#This Row],[Number of Users]]-Table1[[#This Row],[Licenses Bought]]&lt;0, 0, Table1[[#This Row],[Number of Users]]-Table1[[#This Row],[Licenses Bought]])</f>
        <v>54</v>
      </c>
      <c r="P2156" s="8">
        <f>Table1[[#This Row],[Upsell $ Per Non-Paying User]] * Table1[[#This Row],[Non-Paying Users]]</f>
        <v>540</v>
      </c>
      <c r="Q2156">
        <f>IF(Table1[[#This Row],[Sales Month]]=MAX(Table1[Sales Month]),Table1[[#This Row],[Upsell $ Per Non-Paying User]]*Table1[[#This Row],[Non-Paying Users]],0)</f>
        <v>540</v>
      </c>
      <c r="R2156" t="str" cm="1">
        <f t="array" ref="R2156">_xlfn.IFS(Table1[[#This Row],[Current Upsell $]]=0," ",Table1[[#This Row],[Current Upsell $]]&gt;=400,"High",Table1[[#This Row],[Current Upsell $]]&gt;=100,"Medium",Table1[[#This Row],[Current Upsell $]]&lt;100,"Low")</f>
        <v>High</v>
      </c>
      <c r="S2156" t="str">
        <f>_xlfn.CONCAT(Table1[[#This Row],[Subscription Type]]," ",Table1[[#This Row],[Upsell Priorities ]], " ",TEXT(Table1[[#This Row],[Current Upsell $]],"$#,#"))</f>
        <v>Basic High $540</v>
      </c>
      <c r="T2156">
        <f>COUNTIF(Table1[Sales Month],Table1[[#This Row],[Sales Month]])</f>
        <v>307</v>
      </c>
    </row>
    <row r="2157" spans="1:20" x14ac:dyDescent="0.2">
      <c r="A2157">
        <v>100323</v>
      </c>
      <c r="B2157" t="s">
        <v>3</v>
      </c>
      <c r="D2157" s="1"/>
      <c r="E2157" s="1"/>
      <c r="F2157">
        <v>0</v>
      </c>
      <c r="G2157">
        <v>51</v>
      </c>
      <c r="H2157" s="1">
        <v>44348</v>
      </c>
      <c r="I2157" s="1">
        <v>44378</v>
      </c>
      <c r="J2157">
        <v>1</v>
      </c>
      <c r="K2157">
        <v>0</v>
      </c>
      <c r="L2157" s="1">
        <v>44348</v>
      </c>
      <c r="M2157">
        <v>0</v>
      </c>
      <c r="N2157" s="8" cm="1">
        <f t="array" ref="N2157">_xlfn.SWITCH(Table1[[#This Row],[Subscription Type]],"Basic",10,"Premium",10,"Business",25,"Enterprise",27)</f>
        <v>10</v>
      </c>
      <c r="O2157" s="9">
        <f>IF(Table1[[#This Row],[Number of Users]]-Table1[[#This Row],[Licenses Bought]]&lt;0, 0, Table1[[#This Row],[Number of Users]]-Table1[[#This Row],[Licenses Bought]])</f>
        <v>51</v>
      </c>
      <c r="P2157" s="8">
        <f>Table1[[#This Row],[Upsell $ Per Non-Paying User]] * Table1[[#This Row],[Non-Paying Users]]</f>
        <v>510</v>
      </c>
      <c r="Q2157">
        <f>IF(Table1[[#This Row],[Sales Month]]=MAX(Table1[Sales Month]),Table1[[#This Row],[Upsell $ Per Non-Paying User]]*Table1[[#This Row],[Non-Paying Users]],0)</f>
        <v>510</v>
      </c>
      <c r="R2157" t="str" cm="1">
        <f t="array" ref="R2157">_xlfn.IFS(Table1[[#This Row],[Current Upsell $]]=0," ",Table1[[#This Row],[Current Upsell $]]&gt;=400,"High",Table1[[#This Row],[Current Upsell $]]&gt;=100,"Medium",Table1[[#This Row],[Current Upsell $]]&lt;100,"Low")</f>
        <v>High</v>
      </c>
      <c r="S2157" t="str">
        <f>_xlfn.CONCAT(Table1[[#This Row],[Subscription Type]]," ",Table1[[#This Row],[Upsell Priorities ]], " ",TEXT(Table1[[#This Row],[Current Upsell $]],"$#,#"))</f>
        <v>Basic High $510</v>
      </c>
      <c r="T2157">
        <f>COUNTIF(Table1[Sales Month],Table1[[#This Row],[Sales Month]])</f>
        <v>307</v>
      </c>
    </row>
    <row r="2158" spans="1:20" x14ac:dyDescent="0.2">
      <c r="A2158">
        <v>100321</v>
      </c>
      <c r="B2158" t="s">
        <v>3</v>
      </c>
      <c r="D2158" s="1"/>
      <c r="E2158" s="1"/>
      <c r="F2158">
        <v>0</v>
      </c>
      <c r="G2158">
        <v>50</v>
      </c>
      <c r="H2158" s="1">
        <v>44348</v>
      </c>
      <c r="I2158" s="1">
        <v>44378</v>
      </c>
      <c r="J2158">
        <v>1</v>
      </c>
      <c r="K2158">
        <v>0</v>
      </c>
      <c r="L2158" s="1">
        <v>44348</v>
      </c>
      <c r="M2158">
        <v>0</v>
      </c>
      <c r="N2158" s="8" cm="1">
        <f t="array" ref="N2158">_xlfn.SWITCH(Table1[[#This Row],[Subscription Type]],"Basic",10,"Premium",10,"Business",25,"Enterprise",27)</f>
        <v>10</v>
      </c>
      <c r="O2158" s="9">
        <f>IF(Table1[[#This Row],[Number of Users]]-Table1[[#This Row],[Licenses Bought]]&lt;0, 0, Table1[[#This Row],[Number of Users]]-Table1[[#This Row],[Licenses Bought]])</f>
        <v>50</v>
      </c>
      <c r="P2158" s="8">
        <f>Table1[[#This Row],[Upsell $ Per Non-Paying User]] * Table1[[#This Row],[Non-Paying Users]]</f>
        <v>500</v>
      </c>
      <c r="Q2158">
        <f>IF(Table1[[#This Row],[Sales Month]]=MAX(Table1[Sales Month]),Table1[[#This Row],[Upsell $ Per Non-Paying User]]*Table1[[#This Row],[Non-Paying Users]],0)</f>
        <v>500</v>
      </c>
      <c r="R2158" t="str" cm="1">
        <f t="array" ref="R2158">_xlfn.IFS(Table1[[#This Row],[Current Upsell $]]=0," ",Table1[[#This Row],[Current Upsell $]]&gt;=400,"High",Table1[[#This Row],[Current Upsell $]]&gt;=100,"Medium",Table1[[#This Row],[Current Upsell $]]&lt;100,"Low")</f>
        <v>High</v>
      </c>
      <c r="S2158" t="str">
        <f>_xlfn.CONCAT(Table1[[#This Row],[Subscription Type]]," ",Table1[[#This Row],[Upsell Priorities ]], " ",TEXT(Table1[[#This Row],[Current Upsell $]],"$#,#"))</f>
        <v>Basic High $500</v>
      </c>
      <c r="T2158">
        <f>COUNTIF(Table1[Sales Month],Table1[[#This Row],[Sales Month]])</f>
        <v>307</v>
      </c>
    </row>
    <row r="2159" spans="1:20" x14ac:dyDescent="0.2">
      <c r="A2159">
        <v>100326</v>
      </c>
      <c r="B2159" t="s">
        <v>3</v>
      </c>
      <c r="D2159" s="1"/>
      <c r="E2159" s="1"/>
      <c r="F2159">
        <v>0</v>
      </c>
      <c r="G2159">
        <v>50</v>
      </c>
      <c r="H2159" s="1">
        <v>44348</v>
      </c>
      <c r="I2159" s="1">
        <v>44378</v>
      </c>
      <c r="J2159">
        <v>1</v>
      </c>
      <c r="K2159">
        <v>0</v>
      </c>
      <c r="L2159" s="1">
        <v>44348</v>
      </c>
      <c r="M2159">
        <v>0</v>
      </c>
      <c r="N2159" s="8" cm="1">
        <f t="array" ref="N2159">_xlfn.SWITCH(Table1[[#This Row],[Subscription Type]],"Basic",10,"Premium",10,"Business",25,"Enterprise",27)</f>
        <v>10</v>
      </c>
      <c r="O2159" s="9">
        <f>IF(Table1[[#This Row],[Number of Users]]-Table1[[#This Row],[Licenses Bought]]&lt;0, 0, Table1[[#This Row],[Number of Users]]-Table1[[#This Row],[Licenses Bought]])</f>
        <v>50</v>
      </c>
      <c r="P2159" s="8">
        <f>Table1[[#This Row],[Upsell $ Per Non-Paying User]] * Table1[[#This Row],[Non-Paying Users]]</f>
        <v>500</v>
      </c>
      <c r="Q2159">
        <f>IF(Table1[[#This Row],[Sales Month]]=MAX(Table1[Sales Month]),Table1[[#This Row],[Upsell $ Per Non-Paying User]]*Table1[[#This Row],[Non-Paying Users]],0)</f>
        <v>500</v>
      </c>
      <c r="R2159" t="str" cm="1">
        <f t="array" ref="R2159">_xlfn.IFS(Table1[[#This Row],[Current Upsell $]]=0," ",Table1[[#This Row],[Current Upsell $]]&gt;=400,"High",Table1[[#This Row],[Current Upsell $]]&gt;=100,"Medium",Table1[[#This Row],[Current Upsell $]]&lt;100,"Low")</f>
        <v>High</v>
      </c>
      <c r="S2159" t="str">
        <f>_xlfn.CONCAT(Table1[[#This Row],[Subscription Type]]," ",Table1[[#This Row],[Upsell Priorities ]], " ",TEXT(Table1[[#This Row],[Current Upsell $]],"$#,#"))</f>
        <v>Basic High $500</v>
      </c>
      <c r="T2159">
        <f>COUNTIF(Table1[Sales Month],Table1[[#This Row],[Sales Month]])</f>
        <v>307</v>
      </c>
    </row>
    <row r="2160" spans="1:20" x14ac:dyDescent="0.2">
      <c r="A2160">
        <v>100329</v>
      </c>
      <c r="B2160" t="s">
        <v>3</v>
      </c>
      <c r="D2160" s="1"/>
      <c r="E2160" s="1"/>
      <c r="F2160">
        <v>0</v>
      </c>
      <c r="G2160">
        <v>50</v>
      </c>
      <c r="H2160" s="1">
        <v>44348</v>
      </c>
      <c r="I2160" s="1">
        <v>44378</v>
      </c>
      <c r="J2160">
        <v>1</v>
      </c>
      <c r="K2160">
        <v>0</v>
      </c>
      <c r="L2160" s="1">
        <v>44348</v>
      </c>
      <c r="M2160">
        <v>0</v>
      </c>
      <c r="N2160" s="8" cm="1">
        <f t="array" ref="N2160">_xlfn.SWITCH(Table1[[#This Row],[Subscription Type]],"Basic",10,"Premium",10,"Business",25,"Enterprise",27)</f>
        <v>10</v>
      </c>
      <c r="O2160" s="9">
        <f>IF(Table1[[#This Row],[Number of Users]]-Table1[[#This Row],[Licenses Bought]]&lt;0, 0, Table1[[#This Row],[Number of Users]]-Table1[[#This Row],[Licenses Bought]])</f>
        <v>50</v>
      </c>
      <c r="P2160" s="8">
        <f>Table1[[#This Row],[Upsell $ Per Non-Paying User]] * Table1[[#This Row],[Non-Paying Users]]</f>
        <v>500</v>
      </c>
      <c r="Q2160">
        <f>IF(Table1[[#This Row],[Sales Month]]=MAX(Table1[Sales Month]),Table1[[#This Row],[Upsell $ Per Non-Paying User]]*Table1[[#This Row],[Non-Paying Users]],0)</f>
        <v>500</v>
      </c>
      <c r="R2160" t="str" cm="1">
        <f t="array" ref="R2160">_xlfn.IFS(Table1[[#This Row],[Current Upsell $]]=0," ",Table1[[#This Row],[Current Upsell $]]&gt;=400,"High",Table1[[#This Row],[Current Upsell $]]&gt;=100,"Medium",Table1[[#This Row],[Current Upsell $]]&lt;100,"Low")</f>
        <v>High</v>
      </c>
      <c r="S2160" t="str">
        <f>_xlfn.CONCAT(Table1[[#This Row],[Subscription Type]]," ",Table1[[#This Row],[Upsell Priorities ]], " ",TEXT(Table1[[#This Row],[Current Upsell $]],"$#,#"))</f>
        <v>Basic High $500</v>
      </c>
      <c r="T2160">
        <f>COUNTIF(Table1[Sales Month],Table1[[#This Row],[Sales Month]])</f>
        <v>307</v>
      </c>
    </row>
    <row r="2161" spans="1:20" x14ac:dyDescent="0.2">
      <c r="A2161">
        <v>100331</v>
      </c>
      <c r="B2161" t="s">
        <v>3</v>
      </c>
      <c r="D2161" s="1"/>
      <c r="E2161" s="1"/>
      <c r="F2161">
        <v>0</v>
      </c>
      <c r="G2161">
        <v>45</v>
      </c>
      <c r="H2161" s="1">
        <v>44348</v>
      </c>
      <c r="I2161" s="1">
        <v>44378</v>
      </c>
      <c r="J2161">
        <v>1</v>
      </c>
      <c r="K2161">
        <v>0</v>
      </c>
      <c r="L2161" s="1">
        <v>44348</v>
      </c>
      <c r="M2161">
        <v>0</v>
      </c>
      <c r="N2161" s="8" cm="1">
        <f t="array" ref="N2161">_xlfn.SWITCH(Table1[[#This Row],[Subscription Type]],"Basic",10,"Premium",10,"Business",25,"Enterprise",27)</f>
        <v>10</v>
      </c>
      <c r="O2161" s="9">
        <f>IF(Table1[[#This Row],[Number of Users]]-Table1[[#This Row],[Licenses Bought]]&lt;0, 0, Table1[[#This Row],[Number of Users]]-Table1[[#This Row],[Licenses Bought]])</f>
        <v>45</v>
      </c>
      <c r="P2161" s="8">
        <f>Table1[[#This Row],[Upsell $ Per Non-Paying User]] * Table1[[#This Row],[Non-Paying Users]]</f>
        <v>450</v>
      </c>
      <c r="Q2161">
        <f>IF(Table1[[#This Row],[Sales Month]]=MAX(Table1[Sales Month]),Table1[[#This Row],[Upsell $ Per Non-Paying User]]*Table1[[#This Row],[Non-Paying Users]],0)</f>
        <v>450</v>
      </c>
      <c r="R2161" t="str" cm="1">
        <f t="array" ref="R2161">_xlfn.IFS(Table1[[#This Row],[Current Upsell $]]=0," ",Table1[[#This Row],[Current Upsell $]]&gt;=400,"High",Table1[[#This Row],[Current Upsell $]]&gt;=100,"Medium",Table1[[#This Row],[Current Upsell $]]&lt;100,"Low")</f>
        <v>High</v>
      </c>
      <c r="S2161" t="str">
        <f>_xlfn.CONCAT(Table1[[#This Row],[Subscription Type]]," ",Table1[[#This Row],[Upsell Priorities ]], " ",TEXT(Table1[[#This Row],[Current Upsell $]],"$#,#"))</f>
        <v>Basic High $450</v>
      </c>
      <c r="T2161">
        <f>COUNTIF(Table1[Sales Month],Table1[[#This Row],[Sales Month]])</f>
        <v>307</v>
      </c>
    </row>
    <row r="2162" spans="1:20" x14ac:dyDescent="0.2">
      <c r="A2162">
        <v>100332</v>
      </c>
      <c r="B2162" t="s">
        <v>3</v>
      </c>
      <c r="D2162" s="1"/>
      <c r="E2162" s="1"/>
      <c r="F2162">
        <v>0</v>
      </c>
      <c r="G2162">
        <v>37</v>
      </c>
      <c r="H2162" s="1">
        <v>44348</v>
      </c>
      <c r="I2162" s="1">
        <v>44378</v>
      </c>
      <c r="J2162">
        <v>1</v>
      </c>
      <c r="K2162">
        <v>0</v>
      </c>
      <c r="L2162" s="1">
        <v>44348</v>
      </c>
      <c r="M2162">
        <v>0</v>
      </c>
      <c r="N2162" s="8" cm="1">
        <f t="array" ref="N2162">_xlfn.SWITCH(Table1[[#This Row],[Subscription Type]],"Basic",10,"Premium",10,"Business",25,"Enterprise",27)</f>
        <v>10</v>
      </c>
      <c r="O2162" s="9">
        <f>IF(Table1[[#This Row],[Number of Users]]-Table1[[#This Row],[Licenses Bought]]&lt;0, 0, Table1[[#This Row],[Number of Users]]-Table1[[#This Row],[Licenses Bought]])</f>
        <v>37</v>
      </c>
      <c r="P2162" s="8">
        <f>Table1[[#This Row],[Upsell $ Per Non-Paying User]] * Table1[[#This Row],[Non-Paying Users]]</f>
        <v>370</v>
      </c>
      <c r="Q2162">
        <f>IF(Table1[[#This Row],[Sales Month]]=MAX(Table1[Sales Month]),Table1[[#This Row],[Upsell $ Per Non-Paying User]]*Table1[[#This Row],[Non-Paying Users]],0)</f>
        <v>370</v>
      </c>
      <c r="R2162" t="str" cm="1">
        <f t="array" ref="R2162">_xlfn.IFS(Table1[[#This Row],[Current Upsell $]]=0," ",Table1[[#This Row],[Current Upsell $]]&gt;=400,"High",Table1[[#This Row],[Current Upsell $]]&gt;=100,"Medium",Table1[[#This Row],[Current Upsell $]]&lt;100,"Low")</f>
        <v>Medium</v>
      </c>
      <c r="S2162" t="str">
        <f>_xlfn.CONCAT(Table1[[#This Row],[Subscription Type]]," ",Table1[[#This Row],[Upsell Priorities ]], " ",TEXT(Table1[[#This Row],[Current Upsell $]],"$#,#"))</f>
        <v>Basic Medium $370</v>
      </c>
      <c r="T2162">
        <f>COUNTIF(Table1[Sales Month],Table1[[#This Row],[Sales Month]])</f>
        <v>307</v>
      </c>
    </row>
    <row r="2163" spans="1:20" x14ac:dyDescent="0.2">
      <c r="A2163">
        <v>100333</v>
      </c>
      <c r="B2163" t="s">
        <v>3</v>
      </c>
      <c r="D2163" s="1"/>
      <c r="E2163" s="1"/>
      <c r="F2163">
        <v>0</v>
      </c>
      <c r="G2163">
        <v>39</v>
      </c>
      <c r="H2163" s="1">
        <v>44348</v>
      </c>
      <c r="I2163" s="1">
        <v>44378</v>
      </c>
      <c r="J2163">
        <v>1</v>
      </c>
      <c r="K2163">
        <v>0</v>
      </c>
      <c r="L2163" s="1">
        <v>44348</v>
      </c>
      <c r="M2163">
        <v>0</v>
      </c>
      <c r="N2163" s="8" cm="1">
        <f t="array" ref="N2163">_xlfn.SWITCH(Table1[[#This Row],[Subscription Type]],"Basic",10,"Premium",10,"Business",25,"Enterprise",27)</f>
        <v>10</v>
      </c>
      <c r="O2163" s="9">
        <f>IF(Table1[[#This Row],[Number of Users]]-Table1[[#This Row],[Licenses Bought]]&lt;0, 0, Table1[[#This Row],[Number of Users]]-Table1[[#This Row],[Licenses Bought]])</f>
        <v>39</v>
      </c>
      <c r="P2163" s="8">
        <f>Table1[[#This Row],[Upsell $ Per Non-Paying User]] * Table1[[#This Row],[Non-Paying Users]]</f>
        <v>390</v>
      </c>
      <c r="Q2163">
        <f>IF(Table1[[#This Row],[Sales Month]]=MAX(Table1[Sales Month]),Table1[[#This Row],[Upsell $ Per Non-Paying User]]*Table1[[#This Row],[Non-Paying Users]],0)</f>
        <v>390</v>
      </c>
      <c r="R2163" t="str" cm="1">
        <f t="array" ref="R2163">_xlfn.IFS(Table1[[#This Row],[Current Upsell $]]=0," ",Table1[[#This Row],[Current Upsell $]]&gt;=400,"High",Table1[[#This Row],[Current Upsell $]]&gt;=100,"Medium",Table1[[#This Row],[Current Upsell $]]&lt;100,"Low")</f>
        <v>Medium</v>
      </c>
      <c r="S2163" t="str">
        <f>_xlfn.CONCAT(Table1[[#This Row],[Subscription Type]]," ",Table1[[#This Row],[Upsell Priorities ]], " ",TEXT(Table1[[#This Row],[Current Upsell $]],"$#,#"))</f>
        <v>Basic Medium $390</v>
      </c>
      <c r="T2163">
        <f>COUNTIF(Table1[Sales Month],Table1[[#This Row],[Sales Month]])</f>
        <v>307</v>
      </c>
    </row>
    <row r="2164" spans="1:20" x14ac:dyDescent="0.2">
      <c r="A2164">
        <v>100334</v>
      </c>
      <c r="B2164" t="s">
        <v>3</v>
      </c>
      <c r="D2164" s="1"/>
      <c r="E2164" s="1"/>
      <c r="F2164">
        <v>0</v>
      </c>
      <c r="G2164">
        <v>37</v>
      </c>
      <c r="H2164" s="1">
        <v>44348</v>
      </c>
      <c r="I2164" s="1">
        <v>44378</v>
      </c>
      <c r="J2164">
        <v>1</v>
      </c>
      <c r="K2164">
        <v>0</v>
      </c>
      <c r="L2164" s="1">
        <v>44348</v>
      </c>
      <c r="M2164">
        <v>0</v>
      </c>
      <c r="N2164" s="8" cm="1">
        <f t="array" ref="N2164">_xlfn.SWITCH(Table1[[#This Row],[Subscription Type]],"Basic",10,"Premium",10,"Business",25,"Enterprise",27)</f>
        <v>10</v>
      </c>
      <c r="O2164" s="9">
        <f>IF(Table1[[#This Row],[Number of Users]]-Table1[[#This Row],[Licenses Bought]]&lt;0, 0, Table1[[#This Row],[Number of Users]]-Table1[[#This Row],[Licenses Bought]])</f>
        <v>37</v>
      </c>
      <c r="P2164" s="8">
        <f>Table1[[#This Row],[Upsell $ Per Non-Paying User]] * Table1[[#This Row],[Non-Paying Users]]</f>
        <v>370</v>
      </c>
      <c r="Q2164">
        <f>IF(Table1[[#This Row],[Sales Month]]=MAX(Table1[Sales Month]),Table1[[#This Row],[Upsell $ Per Non-Paying User]]*Table1[[#This Row],[Non-Paying Users]],0)</f>
        <v>370</v>
      </c>
      <c r="R2164" t="str" cm="1">
        <f t="array" ref="R2164">_xlfn.IFS(Table1[[#This Row],[Current Upsell $]]=0," ",Table1[[#This Row],[Current Upsell $]]&gt;=400,"High",Table1[[#This Row],[Current Upsell $]]&gt;=100,"Medium",Table1[[#This Row],[Current Upsell $]]&lt;100,"Low")</f>
        <v>Medium</v>
      </c>
      <c r="S2164" t="str">
        <f>_xlfn.CONCAT(Table1[[#This Row],[Subscription Type]]," ",Table1[[#This Row],[Upsell Priorities ]], " ",TEXT(Table1[[#This Row],[Current Upsell $]],"$#,#"))</f>
        <v>Basic Medium $370</v>
      </c>
      <c r="T2164">
        <f>COUNTIF(Table1[Sales Month],Table1[[#This Row],[Sales Month]])</f>
        <v>307</v>
      </c>
    </row>
    <row r="2165" spans="1:20" x14ac:dyDescent="0.2">
      <c r="A2165">
        <v>100335</v>
      </c>
      <c r="B2165" t="s">
        <v>3</v>
      </c>
      <c r="D2165" s="1"/>
      <c r="E2165" s="1"/>
      <c r="F2165">
        <v>0</v>
      </c>
      <c r="G2165">
        <v>28</v>
      </c>
      <c r="H2165" s="1">
        <v>44348</v>
      </c>
      <c r="I2165" s="1">
        <v>44378</v>
      </c>
      <c r="J2165">
        <v>1</v>
      </c>
      <c r="K2165">
        <v>0</v>
      </c>
      <c r="L2165" s="1">
        <v>44348</v>
      </c>
      <c r="M2165">
        <v>0</v>
      </c>
      <c r="N2165" s="8" cm="1">
        <f t="array" ref="N2165">_xlfn.SWITCH(Table1[[#This Row],[Subscription Type]],"Basic",10,"Premium",10,"Business",25,"Enterprise",27)</f>
        <v>10</v>
      </c>
      <c r="O2165" s="9">
        <f>IF(Table1[[#This Row],[Number of Users]]-Table1[[#This Row],[Licenses Bought]]&lt;0, 0, Table1[[#This Row],[Number of Users]]-Table1[[#This Row],[Licenses Bought]])</f>
        <v>28</v>
      </c>
      <c r="P2165" s="8">
        <f>Table1[[#This Row],[Upsell $ Per Non-Paying User]] * Table1[[#This Row],[Non-Paying Users]]</f>
        <v>280</v>
      </c>
      <c r="Q2165">
        <f>IF(Table1[[#This Row],[Sales Month]]=MAX(Table1[Sales Month]),Table1[[#This Row],[Upsell $ Per Non-Paying User]]*Table1[[#This Row],[Non-Paying Users]],0)</f>
        <v>280</v>
      </c>
      <c r="R2165" t="str" cm="1">
        <f t="array" ref="R2165">_xlfn.IFS(Table1[[#This Row],[Current Upsell $]]=0," ",Table1[[#This Row],[Current Upsell $]]&gt;=400,"High",Table1[[#This Row],[Current Upsell $]]&gt;=100,"Medium",Table1[[#This Row],[Current Upsell $]]&lt;100,"Low")</f>
        <v>Medium</v>
      </c>
      <c r="S2165" t="str">
        <f>_xlfn.CONCAT(Table1[[#This Row],[Subscription Type]]," ",Table1[[#This Row],[Upsell Priorities ]], " ",TEXT(Table1[[#This Row],[Current Upsell $]],"$#,#"))</f>
        <v>Basic Medium $280</v>
      </c>
      <c r="T2165">
        <f>COUNTIF(Table1[Sales Month],Table1[[#This Row],[Sales Month]])</f>
        <v>307</v>
      </c>
    </row>
    <row r="2166" spans="1:20" x14ac:dyDescent="0.2">
      <c r="A2166">
        <v>100336</v>
      </c>
      <c r="B2166" t="s">
        <v>3</v>
      </c>
      <c r="D2166" s="1"/>
      <c r="E2166" s="1"/>
      <c r="F2166">
        <v>0</v>
      </c>
      <c r="G2166">
        <v>20</v>
      </c>
      <c r="H2166" s="1">
        <v>44348</v>
      </c>
      <c r="I2166" s="1">
        <v>44378</v>
      </c>
      <c r="J2166">
        <v>1</v>
      </c>
      <c r="K2166">
        <v>0</v>
      </c>
      <c r="L2166" s="1">
        <v>44348</v>
      </c>
      <c r="M2166">
        <v>0</v>
      </c>
      <c r="N2166" s="8" cm="1">
        <f t="array" ref="N2166">_xlfn.SWITCH(Table1[[#This Row],[Subscription Type]],"Basic",10,"Premium",10,"Business",25,"Enterprise",27)</f>
        <v>10</v>
      </c>
      <c r="O2166" s="9">
        <f>IF(Table1[[#This Row],[Number of Users]]-Table1[[#This Row],[Licenses Bought]]&lt;0, 0, Table1[[#This Row],[Number of Users]]-Table1[[#This Row],[Licenses Bought]])</f>
        <v>20</v>
      </c>
      <c r="P2166" s="8">
        <f>Table1[[#This Row],[Upsell $ Per Non-Paying User]] * Table1[[#This Row],[Non-Paying Users]]</f>
        <v>200</v>
      </c>
      <c r="Q2166">
        <f>IF(Table1[[#This Row],[Sales Month]]=MAX(Table1[Sales Month]),Table1[[#This Row],[Upsell $ Per Non-Paying User]]*Table1[[#This Row],[Non-Paying Users]],0)</f>
        <v>200</v>
      </c>
      <c r="R2166" t="str" cm="1">
        <f t="array" ref="R2166">_xlfn.IFS(Table1[[#This Row],[Current Upsell $]]=0," ",Table1[[#This Row],[Current Upsell $]]&gt;=400,"High",Table1[[#This Row],[Current Upsell $]]&gt;=100,"Medium",Table1[[#This Row],[Current Upsell $]]&lt;100,"Low")</f>
        <v>Medium</v>
      </c>
      <c r="S2166" t="str">
        <f>_xlfn.CONCAT(Table1[[#This Row],[Subscription Type]]," ",Table1[[#This Row],[Upsell Priorities ]], " ",TEXT(Table1[[#This Row],[Current Upsell $]],"$#,#"))</f>
        <v>Basic Medium $200</v>
      </c>
      <c r="T2166">
        <f>COUNTIF(Table1[Sales Month],Table1[[#This Row],[Sales Month]])</f>
        <v>307</v>
      </c>
    </row>
    <row r="2167" spans="1:20" x14ac:dyDescent="0.2">
      <c r="A2167">
        <v>100337</v>
      </c>
      <c r="B2167" t="s">
        <v>3</v>
      </c>
      <c r="D2167" s="1"/>
      <c r="E2167" s="1"/>
      <c r="F2167">
        <v>0</v>
      </c>
      <c r="G2167">
        <v>26</v>
      </c>
      <c r="H2167" s="1">
        <v>44348</v>
      </c>
      <c r="I2167" s="1">
        <v>44378</v>
      </c>
      <c r="J2167">
        <v>1</v>
      </c>
      <c r="K2167">
        <v>0</v>
      </c>
      <c r="L2167" s="1">
        <v>44348</v>
      </c>
      <c r="M2167">
        <v>0</v>
      </c>
      <c r="N2167" s="8" cm="1">
        <f t="array" ref="N2167">_xlfn.SWITCH(Table1[[#This Row],[Subscription Type]],"Basic",10,"Premium",10,"Business",25,"Enterprise",27)</f>
        <v>10</v>
      </c>
      <c r="O2167" s="9">
        <f>IF(Table1[[#This Row],[Number of Users]]-Table1[[#This Row],[Licenses Bought]]&lt;0, 0, Table1[[#This Row],[Number of Users]]-Table1[[#This Row],[Licenses Bought]])</f>
        <v>26</v>
      </c>
      <c r="P2167" s="8">
        <f>Table1[[#This Row],[Upsell $ Per Non-Paying User]] * Table1[[#This Row],[Non-Paying Users]]</f>
        <v>260</v>
      </c>
      <c r="Q2167">
        <f>IF(Table1[[#This Row],[Sales Month]]=MAX(Table1[Sales Month]),Table1[[#This Row],[Upsell $ Per Non-Paying User]]*Table1[[#This Row],[Non-Paying Users]],0)</f>
        <v>260</v>
      </c>
      <c r="R2167" t="str" cm="1">
        <f t="array" ref="R2167">_xlfn.IFS(Table1[[#This Row],[Current Upsell $]]=0," ",Table1[[#This Row],[Current Upsell $]]&gt;=400,"High",Table1[[#This Row],[Current Upsell $]]&gt;=100,"Medium",Table1[[#This Row],[Current Upsell $]]&lt;100,"Low")</f>
        <v>Medium</v>
      </c>
      <c r="S2167" t="str">
        <f>_xlfn.CONCAT(Table1[[#This Row],[Subscription Type]]," ",Table1[[#This Row],[Upsell Priorities ]], " ",TEXT(Table1[[#This Row],[Current Upsell $]],"$#,#"))</f>
        <v>Basic Medium $260</v>
      </c>
      <c r="T2167">
        <f>COUNTIF(Table1[Sales Month],Table1[[#This Row],[Sales Month]])</f>
        <v>307</v>
      </c>
    </row>
    <row r="2168" spans="1:20" x14ac:dyDescent="0.2">
      <c r="A2168">
        <v>100338</v>
      </c>
      <c r="B2168" t="s">
        <v>3</v>
      </c>
      <c r="D2168" s="1"/>
      <c r="E2168" s="1"/>
      <c r="F2168">
        <v>0</v>
      </c>
      <c r="G2168">
        <v>32</v>
      </c>
      <c r="H2168" s="1">
        <v>44348</v>
      </c>
      <c r="I2168" s="1">
        <v>44378</v>
      </c>
      <c r="J2168">
        <v>1</v>
      </c>
      <c r="K2168">
        <v>0</v>
      </c>
      <c r="L2168" s="1">
        <v>44348</v>
      </c>
      <c r="M2168">
        <v>0</v>
      </c>
      <c r="N2168" s="8" cm="1">
        <f t="array" ref="N2168">_xlfn.SWITCH(Table1[[#This Row],[Subscription Type]],"Basic",10,"Premium",10,"Business",25,"Enterprise",27)</f>
        <v>10</v>
      </c>
      <c r="O2168" s="9">
        <f>IF(Table1[[#This Row],[Number of Users]]-Table1[[#This Row],[Licenses Bought]]&lt;0, 0, Table1[[#This Row],[Number of Users]]-Table1[[#This Row],[Licenses Bought]])</f>
        <v>32</v>
      </c>
      <c r="P2168" s="8">
        <f>Table1[[#This Row],[Upsell $ Per Non-Paying User]] * Table1[[#This Row],[Non-Paying Users]]</f>
        <v>320</v>
      </c>
      <c r="Q2168">
        <f>IF(Table1[[#This Row],[Sales Month]]=MAX(Table1[Sales Month]),Table1[[#This Row],[Upsell $ Per Non-Paying User]]*Table1[[#This Row],[Non-Paying Users]],0)</f>
        <v>320</v>
      </c>
      <c r="R2168" t="str" cm="1">
        <f t="array" ref="R2168">_xlfn.IFS(Table1[[#This Row],[Current Upsell $]]=0," ",Table1[[#This Row],[Current Upsell $]]&gt;=400,"High",Table1[[#This Row],[Current Upsell $]]&gt;=100,"Medium",Table1[[#This Row],[Current Upsell $]]&lt;100,"Low")</f>
        <v>Medium</v>
      </c>
      <c r="S2168" t="str">
        <f>_xlfn.CONCAT(Table1[[#This Row],[Subscription Type]]," ",Table1[[#This Row],[Upsell Priorities ]], " ",TEXT(Table1[[#This Row],[Current Upsell $]],"$#,#"))</f>
        <v>Basic Medium $320</v>
      </c>
      <c r="T2168">
        <f>COUNTIF(Table1[Sales Month],Table1[[#This Row],[Sales Month]])</f>
        <v>307</v>
      </c>
    </row>
    <row r="2169" spans="1:20" x14ac:dyDescent="0.2">
      <c r="A2169">
        <v>100339</v>
      </c>
      <c r="B2169" t="s">
        <v>3</v>
      </c>
      <c r="D2169" s="1"/>
      <c r="E2169" s="1"/>
      <c r="F2169">
        <v>0</v>
      </c>
      <c r="G2169">
        <v>20</v>
      </c>
      <c r="H2169" s="1">
        <v>44348</v>
      </c>
      <c r="I2169" s="1">
        <v>44378</v>
      </c>
      <c r="J2169">
        <v>1</v>
      </c>
      <c r="K2169">
        <v>0</v>
      </c>
      <c r="L2169" s="1">
        <v>44348</v>
      </c>
      <c r="M2169">
        <v>0</v>
      </c>
      <c r="N2169" s="8" cm="1">
        <f t="array" ref="N2169">_xlfn.SWITCH(Table1[[#This Row],[Subscription Type]],"Basic",10,"Premium",10,"Business",25,"Enterprise",27)</f>
        <v>10</v>
      </c>
      <c r="O2169" s="9">
        <f>IF(Table1[[#This Row],[Number of Users]]-Table1[[#This Row],[Licenses Bought]]&lt;0, 0, Table1[[#This Row],[Number of Users]]-Table1[[#This Row],[Licenses Bought]])</f>
        <v>20</v>
      </c>
      <c r="P2169" s="8">
        <f>Table1[[#This Row],[Upsell $ Per Non-Paying User]] * Table1[[#This Row],[Non-Paying Users]]</f>
        <v>200</v>
      </c>
      <c r="Q2169">
        <f>IF(Table1[[#This Row],[Sales Month]]=MAX(Table1[Sales Month]),Table1[[#This Row],[Upsell $ Per Non-Paying User]]*Table1[[#This Row],[Non-Paying Users]],0)</f>
        <v>200</v>
      </c>
      <c r="R2169" t="str" cm="1">
        <f t="array" ref="R2169">_xlfn.IFS(Table1[[#This Row],[Current Upsell $]]=0," ",Table1[[#This Row],[Current Upsell $]]&gt;=400,"High",Table1[[#This Row],[Current Upsell $]]&gt;=100,"Medium",Table1[[#This Row],[Current Upsell $]]&lt;100,"Low")</f>
        <v>Medium</v>
      </c>
      <c r="S2169" t="str">
        <f>_xlfn.CONCAT(Table1[[#This Row],[Subscription Type]]," ",Table1[[#This Row],[Upsell Priorities ]], " ",TEXT(Table1[[#This Row],[Current Upsell $]],"$#,#"))</f>
        <v>Basic Medium $200</v>
      </c>
      <c r="T2169">
        <f>COUNTIF(Table1[Sales Month],Table1[[#This Row],[Sales Month]])</f>
        <v>307</v>
      </c>
    </row>
    <row r="2170" spans="1:20" x14ac:dyDescent="0.2">
      <c r="A2170">
        <v>100340</v>
      </c>
      <c r="B2170" t="s">
        <v>3</v>
      </c>
      <c r="D2170" s="1"/>
      <c r="E2170" s="1"/>
      <c r="F2170">
        <v>0</v>
      </c>
      <c r="G2170">
        <v>21</v>
      </c>
      <c r="H2170" s="1">
        <v>44348</v>
      </c>
      <c r="I2170" s="1">
        <v>44378</v>
      </c>
      <c r="J2170">
        <v>1</v>
      </c>
      <c r="K2170">
        <v>0</v>
      </c>
      <c r="L2170" s="1">
        <v>44348</v>
      </c>
      <c r="M2170">
        <v>0</v>
      </c>
      <c r="N2170" s="8" cm="1">
        <f t="array" ref="N2170">_xlfn.SWITCH(Table1[[#This Row],[Subscription Type]],"Basic",10,"Premium",10,"Business",25,"Enterprise",27)</f>
        <v>10</v>
      </c>
      <c r="O2170" s="9">
        <f>IF(Table1[[#This Row],[Number of Users]]-Table1[[#This Row],[Licenses Bought]]&lt;0, 0, Table1[[#This Row],[Number of Users]]-Table1[[#This Row],[Licenses Bought]])</f>
        <v>21</v>
      </c>
      <c r="P2170" s="8">
        <f>Table1[[#This Row],[Upsell $ Per Non-Paying User]] * Table1[[#This Row],[Non-Paying Users]]</f>
        <v>210</v>
      </c>
      <c r="Q2170">
        <f>IF(Table1[[#This Row],[Sales Month]]=MAX(Table1[Sales Month]),Table1[[#This Row],[Upsell $ Per Non-Paying User]]*Table1[[#This Row],[Non-Paying Users]],0)</f>
        <v>210</v>
      </c>
      <c r="R2170" t="str" cm="1">
        <f t="array" ref="R2170">_xlfn.IFS(Table1[[#This Row],[Current Upsell $]]=0," ",Table1[[#This Row],[Current Upsell $]]&gt;=400,"High",Table1[[#This Row],[Current Upsell $]]&gt;=100,"Medium",Table1[[#This Row],[Current Upsell $]]&lt;100,"Low")</f>
        <v>Medium</v>
      </c>
      <c r="S2170" t="str">
        <f>_xlfn.CONCAT(Table1[[#This Row],[Subscription Type]]," ",Table1[[#This Row],[Upsell Priorities ]], " ",TEXT(Table1[[#This Row],[Current Upsell $]],"$#,#"))</f>
        <v>Basic Medium $210</v>
      </c>
      <c r="T2170">
        <f>COUNTIF(Table1[Sales Month],Table1[[#This Row],[Sales Month]])</f>
        <v>307</v>
      </c>
    </row>
    <row r="2171" spans="1:20" x14ac:dyDescent="0.2">
      <c r="A2171">
        <v>100341</v>
      </c>
      <c r="B2171" t="s">
        <v>3</v>
      </c>
      <c r="D2171" s="1"/>
      <c r="E2171" s="1"/>
      <c r="F2171">
        <v>0</v>
      </c>
      <c r="G2171">
        <v>20</v>
      </c>
      <c r="H2171" s="1">
        <v>44348</v>
      </c>
      <c r="I2171" s="1">
        <v>44378</v>
      </c>
      <c r="J2171">
        <v>1</v>
      </c>
      <c r="K2171">
        <v>0</v>
      </c>
      <c r="L2171" s="1">
        <v>44348</v>
      </c>
      <c r="M2171">
        <v>0</v>
      </c>
      <c r="N2171" s="8" cm="1">
        <f t="array" ref="N2171">_xlfn.SWITCH(Table1[[#This Row],[Subscription Type]],"Basic",10,"Premium",10,"Business",25,"Enterprise",27)</f>
        <v>10</v>
      </c>
      <c r="O2171" s="9">
        <f>IF(Table1[[#This Row],[Number of Users]]-Table1[[#This Row],[Licenses Bought]]&lt;0, 0, Table1[[#This Row],[Number of Users]]-Table1[[#This Row],[Licenses Bought]])</f>
        <v>20</v>
      </c>
      <c r="P2171" s="8">
        <f>Table1[[#This Row],[Upsell $ Per Non-Paying User]] * Table1[[#This Row],[Non-Paying Users]]</f>
        <v>200</v>
      </c>
      <c r="Q2171">
        <f>IF(Table1[[#This Row],[Sales Month]]=MAX(Table1[Sales Month]),Table1[[#This Row],[Upsell $ Per Non-Paying User]]*Table1[[#This Row],[Non-Paying Users]],0)</f>
        <v>200</v>
      </c>
      <c r="R2171" t="str" cm="1">
        <f t="array" ref="R2171">_xlfn.IFS(Table1[[#This Row],[Current Upsell $]]=0," ",Table1[[#This Row],[Current Upsell $]]&gt;=400,"High",Table1[[#This Row],[Current Upsell $]]&gt;=100,"Medium",Table1[[#This Row],[Current Upsell $]]&lt;100,"Low")</f>
        <v>Medium</v>
      </c>
      <c r="S2171" t="str">
        <f>_xlfn.CONCAT(Table1[[#This Row],[Subscription Type]]," ",Table1[[#This Row],[Upsell Priorities ]], " ",TEXT(Table1[[#This Row],[Current Upsell $]],"$#,#"))</f>
        <v>Basic Medium $200</v>
      </c>
      <c r="T2171">
        <f>COUNTIF(Table1[Sales Month],Table1[[#This Row],[Sales Month]])</f>
        <v>307</v>
      </c>
    </row>
    <row r="2172" spans="1:20" x14ac:dyDescent="0.2">
      <c r="A2172">
        <v>100342</v>
      </c>
      <c r="B2172" t="s">
        <v>3</v>
      </c>
      <c r="D2172" s="1"/>
      <c r="E2172" s="1"/>
      <c r="F2172">
        <v>0</v>
      </c>
      <c r="G2172">
        <v>21</v>
      </c>
      <c r="H2172" s="1">
        <v>44348</v>
      </c>
      <c r="I2172" s="1">
        <v>44378</v>
      </c>
      <c r="J2172">
        <v>1</v>
      </c>
      <c r="K2172">
        <v>0</v>
      </c>
      <c r="L2172" s="1">
        <v>44348</v>
      </c>
      <c r="M2172">
        <v>0</v>
      </c>
      <c r="N2172" s="8" cm="1">
        <f t="array" ref="N2172">_xlfn.SWITCH(Table1[[#This Row],[Subscription Type]],"Basic",10,"Premium",10,"Business",25,"Enterprise",27)</f>
        <v>10</v>
      </c>
      <c r="O2172" s="9">
        <f>IF(Table1[[#This Row],[Number of Users]]-Table1[[#This Row],[Licenses Bought]]&lt;0, 0, Table1[[#This Row],[Number of Users]]-Table1[[#This Row],[Licenses Bought]])</f>
        <v>21</v>
      </c>
      <c r="P2172" s="8">
        <f>Table1[[#This Row],[Upsell $ Per Non-Paying User]] * Table1[[#This Row],[Non-Paying Users]]</f>
        <v>210</v>
      </c>
      <c r="Q2172">
        <f>IF(Table1[[#This Row],[Sales Month]]=MAX(Table1[Sales Month]),Table1[[#This Row],[Upsell $ Per Non-Paying User]]*Table1[[#This Row],[Non-Paying Users]],0)</f>
        <v>210</v>
      </c>
      <c r="R2172" t="str" cm="1">
        <f t="array" ref="R2172">_xlfn.IFS(Table1[[#This Row],[Current Upsell $]]=0," ",Table1[[#This Row],[Current Upsell $]]&gt;=400,"High",Table1[[#This Row],[Current Upsell $]]&gt;=100,"Medium",Table1[[#This Row],[Current Upsell $]]&lt;100,"Low")</f>
        <v>Medium</v>
      </c>
      <c r="S2172" t="str">
        <f>_xlfn.CONCAT(Table1[[#This Row],[Subscription Type]]," ",Table1[[#This Row],[Upsell Priorities ]], " ",TEXT(Table1[[#This Row],[Current Upsell $]],"$#,#"))</f>
        <v>Basic Medium $210</v>
      </c>
      <c r="T2172">
        <f>COUNTIF(Table1[Sales Month],Table1[[#This Row],[Sales Month]])</f>
        <v>307</v>
      </c>
    </row>
    <row r="2173" spans="1:20" x14ac:dyDescent="0.2">
      <c r="A2173">
        <v>100343</v>
      </c>
      <c r="B2173" t="s">
        <v>3</v>
      </c>
      <c r="D2173" s="1"/>
      <c r="E2173" s="1"/>
      <c r="F2173">
        <v>0</v>
      </c>
      <c r="G2173">
        <v>23</v>
      </c>
      <c r="H2173" s="1">
        <v>44348</v>
      </c>
      <c r="I2173" s="1">
        <v>44378</v>
      </c>
      <c r="J2173">
        <v>1</v>
      </c>
      <c r="K2173">
        <v>0</v>
      </c>
      <c r="L2173" s="1">
        <v>44348</v>
      </c>
      <c r="M2173">
        <v>0</v>
      </c>
      <c r="N2173" s="8" cm="1">
        <f t="array" ref="N2173">_xlfn.SWITCH(Table1[[#This Row],[Subscription Type]],"Basic",10,"Premium",10,"Business",25,"Enterprise",27)</f>
        <v>10</v>
      </c>
      <c r="O2173" s="9">
        <f>IF(Table1[[#This Row],[Number of Users]]-Table1[[#This Row],[Licenses Bought]]&lt;0, 0, Table1[[#This Row],[Number of Users]]-Table1[[#This Row],[Licenses Bought]])</f>
        <v>23</v>
      </c>
      <c r="P2173" s="8">
        <f>Table1[[#This Row],[Upsell $ Per Non-Paying User]] * Table1[[#This Row],[Non-Paying Users]]</f>
        <v>230</v>
      </c>
      <c r="Q2173">
        <f>IF(Table1[[#This Row],[Sales Month]]=MAX(Table1[Sales Month]),Table1[[#This Row],[Upsell $ Per Non-Paying User]]*Table1[[#This Row],[Non-Paying Users]],0)</f>
        <v>230</v>
      </c>
      <c r="R2173" t="str" cm="1">
        <f t="array" ref="R2173">_xlfn.IFS(Table1[[#This Row],[Current Upsell $]]=0," ",Table1[[#This Row],[Current Upsell $]]&gt;=400,"High",Table1[[#This Row],[Current Upsell $]]&gt;=100,"Medium",Table1[[#This Row],[Current Upsell $]]&lt;100,"Low")</f>
        <v>Medium</v>
      </c>
      <c r="S2173" t="str">
        <f>_xlfn.CONCAT(Table1[[#This Row],[Subscription Type]]," ",Table1[[#This Row],[Upsell Priorities ]], " ",TEXT(Table1[[#This Row],[Current Upsell $]],"$#,#"))</f>
        <v>Basic Medium $230</v>
      </c>
      <c r="T2173">
        <f>COUNTIF(Table1[Sales Month],Table1[[#This Row],[Sales Month]])</f>
        <v>307</v>
      </c>
    </row>
    <row r="2174" spans="1:20" x14ac:dyDescent="0.2">
      <c r="A2174">
        <v>100344</v>
      </c>
      <c r="B2174" t="s">
        <v>3</v>
      </c>
      <c r="F2174">
        <v>0</v>
      </c>
      <c r="G2174">
        <v>12</v>
      </c>
      <c r="H2174" s="1">
        <v>44348</v>
      </c>
      <c r="I2174" s="1">
        <v>44378</v>
      </c>
      <c r="J2174">
        <v>1</v>
      </c>
      <c r="K2174">
        <v>0</v>
      </c>
      <c r="L2174" s="1">
        <v>44348</v>
      </c>
      <c r="M2174">
        <v>0</v>
      </c>
      <c r="N2174" s="8" cm="1">
        <f t="array" ref="N2174">_xlfn.SWITCH(Table1[[#This Row],[Subscription Type]],"Basic",10,"Premium",10,"Business",25,"Enterprise",27)</f>
        <v>10</v>
      </c>
      <c r="O2174" s="9">
        <f>IF(Table1[[#This Row],[Number of Users]]-Table1[[#This Row],[Licenses Bought]]&lt;0, 0, Table1[[#This Row],[Number of Users]]-Table1[[#This Row],[Licenses Bought]])</f>
        <v>12</v>
      </c>
      <c r="P2174" s="8">
        <f>Table1[[#This Row],[Upsell $ Per Non-Paying User]] * Table1[[#This Row],[Non-Paying Users]]</f>
        <v>120</v>
      </c>
      <c r="Q2174">
        <f>IF(Table1[[#This Row],[Sales Month]]=MAX(Table1[Sales Month]),Table1[[#This Row],[Upsell $ Per Non-Paying User]]*Table1[[#This Row],[Non-Paying Users]],0)</f>
        <v>120</v>
      </c>
      <c r="R2174" t="str" cm="1">
        <f t="array" ref="R2174">_xlfn.IFS(Table1[[#This Row],[Current Upsell $]]=0," ",Table1[[#This Row],[Current Upsell $]]&gt;=400,"High",Table1[[#This Row],[Current Upsell $]]&gt;=100,"Medium",Table1[[#This Row],[Current Upsell $]]&lt;100,"Low")</f>
        <v>Medium</v>
      </c>
      <c r="S2174" t="str">
        <f>_xlfn.CONCAT(Table1[[#This Row],[Subscription Type]]," ",Table1[[#This Row],[Upsell Priorities ]], " ",TEXT(Table1[[#This Row],[Current Upsell $]],"$#,#"))</f>
        <v>Basic Medium $120</v>
      </c>
      <c r="T2174">
        <f>COUNTIF(Table1[Sales Month],Table1[[#This Row],[Sales Month]])</f>
        <v>307</v>
      </c>
    </row>
    <row r="2175" spans="1:20" x14ac:dyDescent="0.2">
      <c r="A2175">
        <v>100345</v>
      </c>
      <c r="B2175" t="s">
        <v>3</v>
      </c>
      <c r="F2175">
        <v>0</v>
      </c>
      <c r="G2175">
        <v>14</v>
      </c>
      <c r="H2175" s="1">
        <v>44348</v>
      </c>
      <c r="I2175" s="1">
        <v>44378</v>
      </c>
      <c r="J2175">
        <v>1</v>
      </c>
      <c r="K2175">
        <v>0</v>
      </c>
      <c r="L2175" s="1">
        <v>44348</v>
      </c>
      <c r="M2175">
        <v>0</v>
      </c>
      <c r="N2175" s="8" cm="1">
        <f t="array" ref="N2175">_xlfn.SWITCH(Table1[[#This Row],[Subscription Type]],"Basic",10,"Premium",10,"Business",25,"Enterprise",27)</f>
        <v>10</v>
      </c>
      <c r="O2175" s="9">
        <f>IF(Table1[[#This Row],[Number of Users]]-Table1[[#This Row],[Licenses Bought]]&lt;0, 0, Table1[[#This Row],[Number of Users]]-Table1[[#This Row],[Licenses Bought]])</f>
        <v>14</v>
      </c>
      <c r="P2175" s="8">
        <f>Table1[[#This Row],[Upsell $ Per Non-Paying User]] * Table1[[#This Row],[Non-Paying Users]]</f>
        <v>140</v>
      </c>
      <c r="Q2175">
        <f>IF(Table1[[#This Row],[Sales Month]]=MAX(Table1[Sales Month]),Table1[[#This Row],[Upsell $ Per Non-Paying User]]*Table1[[#This Row],[Non-Paying Users]],0)</f>
        <v>140</v>
      </c>
      <c r="R2175" t="str" cm="1">
        <f t="array" ref="R2175">_xlfn.IFS(Table1[[#This Row],[Current Upsell $]]=0," ",Table1[[#This Row],[Current Upsell $]]&gt;=400,"High",Table1[[#This Row],[Current Upsell $]]&gt;=100,"Medium",Table1[[#This Row],[Current Upsell $]]&lt;100,"Low")</f>
        <v>Medium</v>
      </c>
      <c r="S2175" t="str">
        <f>_xlfn.CONCAT(Table1[[#This Row],[Subscription Type]]," ",Table1[[#This Row],[Upsell Priorities ]], " ",TEXT(Table1[[#This Row],[Current Upsell $]],"$#,#"))</f>
        <v>Basic Medium $140</v>
      </c>
      <c r="T2175">
        <f>COUNTIF(Table1[Sales Month],Table1[[#This Row],[Sales Month]])</f>
        <v>307</v>
      </c>
    </row>
    <row r="2176" spans="1:20" x14ac:dyDescent="0.2">
      <c r="A2176">
        <v>100346</v>
      </c>
      <c r="B2176" t="s">
        <v>3</v>
      </c>
      <c r="F2176">
        <v>0</v>
      </c>
      <c r="G2176">
        <v>11</v>
      </c>
      <c r="H2176" s="1">
        <v>44348</v>
      </c>
      <c r="I2176" s="1">
        <v>44378</v>
      </c>
      <c r="J2176">
        <v>1</v>
      </c>
      <c r="K2176">
        <v>0</v>
      </c>
      <c r="L2176" s="1">
        <v>44348</v>
      </c>
      <c r="M2176">
        <v>0</v>
      </c>
      <c r="N2176" s="8" cm="1">
        <f t="array" ref="N2176">_xlfn.SWITCH(Table1[[#This Row],[Subscription Type]],"Basic",10,"Premium",10,"Business",25,"Enterprise",27)</f>
        <v>10</v>
      </c>
      <c r="O2176" s="9">
        <f>IF(Table1[[#This Row],[Number of Users]]-Table1[[#This Row],[Licenses Bought]]&lt;0, 0, Table1[[#This Row],[Number of Users]]-Table1[[#This Row],[Licenses Bought]])</f>
        <v>11</v>
      </c>
      <c r="P2176" s="8">
        <f>Table1[[#This Row],[Upsell $ Per Non-Paying User]] * Table1[[#This Row],[Non-Paying Users]]</f>
        <v>110</v>
      </c>
      <c r="Q2176">
        <f>IF(Table1[[#This Row],[Sales Month]]=MAX(Table1[Sales Month]),Table1[[#This Row],[Upsell $ Per Non-Paying User]]*Table1[[#This Row],[Non-Paying Users]],0)</f>
        <v>110</v>
      </c>
      <c r="R2176" t="str" cm="1">
        <f t="array" ref="R2176">_xlfn.IFS(Table1[[#This Row],[Current Upsell $]]=0," ",Table1[[#This Row],[Current Upsell $]]&gt;=400,"High",Table1[[#This Row],[Current Upsell $]]&gt;=100,"Medium",Table1[[#This Row],[Current Upsell $]]&lt;100,"Low")</f>
        <v>Medium</v>
      </c>
      <c r="S2176" t="str">
        <f>_xlfn.CONCAT(Table1[[#This Row],[Subscription Type]]," ",Table1[[#This Row],[Upsell Priorities ]], " ",TEXT(Table1[[#This Row],[Current Upsell $]],"$#,#"))</f>
        <v>Basic Medium $110</v>
      </c>
      <c r="T2176">
        <f>COUNTIF(Table1[Sales Month],Table1[[#This Row],[Sales Month]])</f>
        <v>307</v>
      </c>
    </row>
    <row r="2177" spans="1:20" x14ac:dyDescent="0.2">
      <c r="A2177">
        <v>100347</v>
      </c>
      <c r="B2177" t="s">
        <v>3</v>
      </c>
      <c r="F2177">
        <v>0</v>
      </c>
      <c r="G2177">
        <v>11</v>
      </c>
      <c r="H2177" s="1">
        <v>44348</v>
      </c>
      <c r="I2177" s="1">
        <v>44378</v>
      </c>
      <c r="J2177">
        <v>1</v>
      </c>
      <c r="K2177">
        <v>0</v>
      </c>
      <c r="L2177" s="1">
        <v>44348</v>
      </c>
      <c r="M2177">
        <v>0</v>
      </c>
      <c r="N2177" s="8" cm="1">
        <f t="array" ref="N2177">_xlfn.SWITCH(Table1[[#This Row],[Subscription Type]],"Basic",10,"Premium",10,"Business",25,"Enterprise",27)</f>
        <v>10</v>
      </c>
      <c r="O2177" s="9">
        <f>IF(Table1[[#This Row],[Number of Users]]-Table1[[#This Row],[Licenses Bought]]&lt;0, 0, Table1[[#This Row],[Number of Users]]-Table1[[#This Row],[Licenses Bought]])</f>
        <v>11</v>
      </c>
      <c r="P2177" s="8">
        <f>Table1[[#This Row],[Upsell $ Per Non-Paying User]] * Table1[[#This Row],[Non-Paying Users]]</f>
        <v>110</v>
      </c>
      <c r="Q2177">
        <f>IF(Table1[[#This Row],[Sales Month]]=MAX(Table1[Sales Month]),Table1[[#This Row],[Upsell $ Per Non-Paying User]]*Table1[[#This Row],[Non-Paying Users]],0)</f>
        <v>110</v>
      </c>
      <c r="R2177" t="str" cm="1">
        <f t="array" ref="R2177">_xlfn.IFS(Table1[[#This Row],[Current Upsell $]]=0," ",Table1[[#This Row],[Current Upsell $]]&gt;=400,"High",Table1[[#This Row],[Current Upsell $]]&gt;=100,"Medium",Table1[[#This Row],[Current Upsell $]]&lt;100,"Low")</f>
        <v>Medium</v>
      </c>
      <c r="S2177" t="str">
        <f>_xlfn.CONCAT(Table1[[#This Row],[Subscription Type]]," ",Table1[[#This Row],[Upsell Priorities ]], " ",TEXT(Table1[[#This Row],[Current Upsell $]],"$#,#"))</f>
        <v>Basic Medium $110</v>
      </c>
      <c r="T2177">
        <f>COUNTIF(Table1[Sales Month],Table1[[#This Row],[Sales Month]])</f>
        <v>307</v>
      </c>
    </row>
    <row r="2178" spans="1:20" x14ac:dyDescent="0.2">
      <c r="A2178">
        <v>100348</v>
      </c>
      <c r="B2178" t="s">
        <v>3</v>
      </c>
      <c r="D2178" s="1"/>
      <c r="E2178" s="1"/>
      <c r="F2178">
        <v>0</v>
      </c>
      <c r="G2178">
        <v>13</v>
      </c>
      <c r="H2178" s="1">
        <v>44348</v>
      </c>
      <c r="I2178" s="1">
        <v>44378</v>
      </c>
      <c r="J2178">
        <v>1</v>
      </c>
      <c r="K2178">
        <v>0</v>
      </c>
      <c r="L2178" s="1">
        <v>44348</v>
      </c>
      <c r="M2178">
        <v>0</v>
      </c>
      <c r="N2178" s="8" cm="1">
        <f t="array" ref="N2178">_xlfn.SWITCH(Table1[[#This Row],[Subscription Type]],"Basic",10,"Premium",10,"Business",25,"Enterprise",27)</f>
        <v>10</v>
      </c>
      <c r="O2178" s="9">
        <f>IF(Table1[[#This Row],[Number of Users]]-Table1[[#This Row],[Licenses Bought]]&lt;0, 0, Table1[[#This Row],[Number of Users]]-Table1[[#This Row],[Licenses Bought]])</f>
        <v>13</v>
      </c>
      <c r="P2178" s="8">
        <f>Table1[[#This Row],[Upsell $ Per Non-Paying User]] * Table1[[#This Row],[Non-Paying Users]]</f>
        <v>130</v>
      </c>
      <c r="Q2178">
        <f>IF(Table1[[#This Row],[Sales Month]]=MAX(Table1[Sales Month]),Table1[[#This Row],[Upsell $ Per Non-Paying User]]*Table1[[#This Row],[Non-Paying Users]],0)</f>
        <v>130</v>
      </c>
      <c r="R2178" t="str" cm="1">
        <f t="array" ref="R2178">_xlfn.IFS(Table1[[#This Row],[Current Upsell $]]=0," ",Table1[[#This Row],[Current Upsell $]]&gt;=400,"High",Table1[[#This Row],[Current Upsell $]]&gt;=100,"Medium",Table1[[#This Row],[Current Upsell $]]&lt;100,"Low")</f>
        <v>Medium</v>
      </c>
      <c r="S2178" t="str">
        <f>_xlfn.CONCAT(Table1[[#This Row],[Subscription Type]]," ",Table1[[#This Row],[Upsell Priorities ]], " ",TEXT(Table1[[#This Row],[Current Upsell $]],"$#,#"))</f>
        <v>Basic Medium $130</v>
      </c>
      <c r="T2178">
        <f>COUNTIF(Table1[Sales Month],Table1[[#This Row],[Sales Month]])</f>
        <v>307</v>
      </c>
    </row>
    <row r="2179" spans="1:20" x14ac:dyDescent="0.2">
      <c r="A2179">
        <v>100349</v>
      </c>
      <c r="B2179" t="s">
        <v>3</v>
      </c>
      <c r="F2179">
        <v>0</v>
      </c>
      <c r="G2179">
        <v>11</v>
      </c>
      <c r="H2179" s="1">
        <v>44348</v>
      </c>
      <c r="I2179" s="1">
        <v>44378</v>
      </c>
      <c r="J2179">
        <v>1</v>
      </c>
      <c r="K2179">
        <v>0</v>
      </c>
      <c r="L2179" s="1">
        <v>44348</v>
      </c>
      <c r="M2179">
        <v>0</v>
      </c>
      <c r="N2179" s="8" cm="1">
        <f t="array" ref="N2179">_xlfn.SWITCH(Table1[[#This Row],[Subscription Type]],"Basic",10,"Premium",10,"Business",25,"Enterprise",27)</f>
        <v>10</v>
      </c>
      <c r="O2179" s="9">
        <f>IF(Table1[[#This Row],[Number of Users]]-Table1[[#This Row],[Licenses Bought]]&lt;0, 0, Table1[[#This Row],[Number of Users]]-Table1[[#This Row],[Licenses Bought]])</f>
        <v>11</v>
      </c>
      <c r="P2179" s="8">
        <f>Table1[[#This Row],[Upsell $ Per Non-Paying User]] * Table1[[#This Row],[Non-Paying Users]]</f>
        <v>110</v>
      </c>
      <c r="Q2179">
        <f>IF(Table1[[#This Row],[Sales Month]]=MAX(Table1[Sales Month]),Table1[[#This Row],[Upsell $ Per Non-Paying User]]*Table1[[#This Row],[Non-Paying Users]],0)</f>
        <v>110</v>
      </c>
      <c r="R2179" t="str" cm="1">
        <f t="array" ref="R2179">_xlfn.IFS(Table1[[#This Row],[Current Upsell $]]=0," ",Table1[[#This Row],[Current Upsell $]]&gt;=400,"High",Table1[[#This Row],[Current Upsell $]]&gt;=100,"Medium",Table1[[#This Row],[Current Upsell $]]&lt;100,"Low")</f>
        <v>Medium</v>
      </c>
      <c r="S2179" t="str">
        <f>_xlfn.CONCAT(Table1[[#This Row],[Subscription Type]]," ",Table1[[#This Row],[Upsell Priorities ]], " ",TEXT(Table1[[#This Row],[Current Upsell $]],"$#,#"))</f>
        <v>Basic Medium $110</v>
      </c>
      <c r="T2179">
        <f>COUNTIF(Table1[Sales Month],Table1[[#This Row],[Sales Month]])</f>
        <v>307</v>
      </c>
    </row>
    <row r="2180" spans="1:20" x14ac:dyDescent="0.2">
      <c r="A2180">
        <v>100350</v>
      </c>
      <c r="B2180" t="s">
        <v>3</v>
      </c>
      <c r="F2180">
        <v>0</v>
      </c>
      <c r="G2180">
        <v>8</v>
      </c>
      <c r="H2180" s="1">
        <v>44348</v>
      </c>
      <c r="I2180" s="1">
        <v>44378</v>
      </c>
      <c r="J2180">
        <v>1</v>
      </c>
      <c r="K2180">
        <v>0</v>
      </c>
      <c r="L2180" s="1">
        <v>44348</v>
      </c>
      <c r="M2180">
        <v>0</v>
      </c>
      <c r="N2180" s="8" cm="1">
        <f t="array" ref="N2180">_xlfn.SWITCH(Table1[[#This Row],[Subscription Type]],"Basic",10,"Premium",10,"Business",25,"Enterprise",27)</f>
        <v>10</v>
      </c>
      <c r="O2180" s="9">
        <f>IF(Table1[[#This Row],[Number of Users]]-Table1[[#This Row],[Licenses Bought]]&lt;0, 0, Table1[[#This Row],[Number of Users]]-Table1[[#This Row],[Licenses Bought]])</f>
        <v>8</v>
      </c>
      <c r="P2180" s="8">
        <f>Table1[[#This Row],[Upsell $ Per Non-Paying User]] * Table1[[#This Row],[Non-Paying Users]]</f>
        <v>80</v>
      </c>
      <c r="Q2180">
        <f>IF(Table1[[#This Row],[Sales Month]]=MAX(Table1[Sales Month]),Table1[[#This Row],[Upsell $ Per Non-Paying User]]*Table1[[#This Row],[Non-Paying Users]],0)</f>
        <v>80</v>
      </c>
      <c r="R2180" t="str" cm="1">
        <f t="array" ref="R2180">_xlfn.IFS(Table1[[#This Row],[Current Upsell $]]=0," ",Table1[[#This Row],[Current Upsell $]]&gt;=400,"High",Table1[[#This Row],[Current Upsell $]]&gt;=100,"Medium",Table1[[#This Row],[Current Upsell $]]&lt;100,"Low")</f>
        <v>Low</v>
      </c>
      <c r="S2180" t="str">
        <f>_xlfn.CONCAT(Table1[[#This Row],[Subscription Type]]," ",Table1[[#This Row],[Upsell Priorities ]], " ",TEXT(Table1[[#This Row],[Current Upsell $]],"$#,#"))</f>
        <v>Basic Low $80</v>
      </c>
      <c r="T2180">
        <f>COUNTIF(Table1[Sales Month],Table1[[#This Row],[Sales Month]])</f>
        <v>307</v>
      </c>
    </row>
    <row r="2181" spans="1:20" x14ac:dyDescent="0.2">
      <c r="A2181">
        <v>100351</v>
      </c>
      <c r="B2181" t="s">
        <v>3</v>
      </c>
      <c r="F2181">
        <v>0</v>
      </c>
      <c r="G2181">
        <v>8</v>
      </c>
      <c r="H2181" s="1">
        <v>44348</v>
      </c>
      <c r="I2181" s="1">
        <v>44378</v>
      </c>
      <c r="J2181">
        <v>1</v>
      </c>
      <c r="K2181">
        <v>0</v>
      </c>
      <c r="L2181" s="1">
        <v>44348</v>
      </c>
      <c r="M2181">
        <v>0</v>
      </c>
      <c r="N2181" s="8" cm="1">
        <f t="array" ref="N2181">_xlfn.SWITCH(Table1[[#This Row],[Subscription Type]],"Basic",10,"Premium",10,"Business",25,"Enterprise",27)</f>
        <v>10</v>
      </c>
      <c r="O2181" s="9">
        <f>IF(Table1[[#This Row],[Number of Users]]-Table1[[#This Row],[Licenses Bought]]&lt;0, 0, Table1[[#This Row],[Number of Users]]-Table1[[#This Row],[Licenses Bought]])</f>
        <v>8</v>
      </c>
      <c r="P2181" s="8">
        <f>Table1[[#This Row],[Upsell $ Per Non-Paying User]] * Table1[[#This Row],[Non-Paying Users]]</f>
        <v>80</v>
      </c>
      <c r="Q2181">
        <f>IF(Table1[[#This Row],[Sales Month]]=MAX(Table1[Sales Month]),Table1[[#This Row],[Upsell $ Per Non-Paying User]]*Table1[[#This Row],[Non-Paying Users]],0)</f>
        <v>80</v>
      </c>
      <c r="R2181" t="str" cm="1">
        <f t="array" ref="R2181">_xlfn.IFS(Table1[[#This Row],[Current Upsell $]]=0," ",Table1[[#This Row],[Current Upsell $]]&gt;=400,"High",Table1[[#This Row],[Current Upsell $]]&gt;=100,"Medium",Table1[[#This Row],[Current Upsell $]]&lt;100,"Low")</f>
        <v>Low</v>
      </c>
      <c r="S2181" t="str">
        <f>_xlfn.CONCAT(Table1[[#This Row],[Subscription Type]]," ",Table1[[#This Row],[Upsell Priorities ]], " ",TEXT(Table1[[#This Row],[Current Upsell $]],"$#,#"))</f>
        <v>Basic Low $80</v>
      </c>
      <c r="T2181">
        <f>COUNTIF(Table1[Sales Month],Table1[[#This Row],[Sales Month]])</f>
        <v>307</v>
      </c>
    </row>
    <row r="2182" spans="1:20" x14ac:dyDescent="0.2">
      <c r="A2182">
        <v>100352</v>
      </c>
      <c r="B2182" t="s">
        <v>3</v>
      </c>
      <c r="D2182" s="1"/>
      <c r="E2182" s="1"/>
      <c r="F2182">
        <v>0</v>
      </c>
      <c r="G2182">
        <v>9</v>
      </c>
      <c r="H2182" s="1">
        <v>44348</v>
      </c>
      <c r="I2182" s="1">
        <v>44378</v>
      </c>
      <c r="J2182">
        <v>1</v>
      </c>
      <c r="K2182">
        <v>0</v>
      </c>
      <c r="L2182" s="1">
        <v>44348</v>
      </c>
      <c r="M2182">
        <v>0</v>
      </c>
      <c r="N2182" s="8" cm="1">
        <f t="array" ref="N2182">_xlfn.SWITCH(Table1[[#This Row],[Subscription Type]],"Basic",10,"Premium",10,"Business",25,"Enterprise",27)</f>
        <v>10</v>
      </c>
      <c r="O2182" s="9">
        <f>IF(Table1[[#This Row],[Number of Users]]-Table1[[#This Row],[Licenses Bought]]&lt;0, 0, Table1[[#This Row],[Number of Users]]-Table1[[#This Row],[Licenses Bought]])</f>
        <v>9</v>
      </c>
      <c r="P2182" s="8">
        <f>Table1[[#This Row],[Upsell $ Per Non-Paying User]] * Table1[[#This Row],[Non-Paying Users]]</f>
        <v>90</v>
      </c>
      <c r="Q2182">
        <f>IF(Table1[[#This Row],[Sales Month]]=MAX(Table1[Sales Month]),Table1[[#This Row],[Upsell $ Per Non-Paying User]]*Table1[[#This Row],[Non-Paying Users]],0)</f>
        <v>90</v>
      </c>
      <c r="R2182" t="str" cm="1">
        <f t="array" ref="R2182">_xlfn.IFS(Table1[[#This Row],[Current Upsell $]]=0," ",Table1[[#This Row],[Current Upsell $]]&gt;=400,"High",Table1[[#This Row],[Current Upsell $]]&gt;=100,"Medium",Table1[[#This Row],[Current Upsell $]]&lt;100,"Low")</f>
        <v>Low</v>
      </c>
      <c r="S2182" t="str">
        <f>_xlfn.CONCAT(Table1[[#This Row],[Subscription Type]]," ",Table1[[#This Row],[Upsell Priorities ]], " ",TEXT(Table1[[#This Row],[Current Upsell $]],"$#,#"))</f>
        <v>Basic Low $90</v>
      </c>
      <c r="T2182">
        <f>COUNTIF(Table1[Sales Month],Table1[[#This Row],[Sales Month]])</f>
        <v>307</v>
      </c>
    </row>
    <row r="2183" spans="1:20" x14ac:dyDescent="0.2">
      <c r="A2183">
        <v>100353</v>
      </c>
      <c r="B2183" t="s">
        <v>3</v>
      </c>
      <c r="F2183">
        <v>0</v>
      </c>
      <c r="G2183">
        <v>8</v>
      </c>
      <c r="H2183" s="1">
        <v>44348</v>
      </c>
      <c r="I2183" s="1">
        <v>44378</v>
      </c>
      <c r="J2183">
        <v>1</v>
      </c>
      <c r="K2183">
        <v>0</v>
      </c>
      <c r="L2183" s="1">
        <v>44348</v>
      </c>
      <c r="M2183">
        <v>0</v>
      </c>
      <c r="N2183" s="8" cm="1">
        <f t="array" ref="N2183">_xlfn.SWITCH(Table1[[#This Row],[Subscription Type]],"Basic",10,"Premium",10,"Business",25,"Enterprise",27)</f>
        <v>10</v>
      </c>
      <c r="O2183" s="9">
        <f>IF(Table1[[#This Row],[Number of Users]]-Table1[[#This Row],[Licenses Bought]]&lt;0, 0, Table1[[#This Row],[Number of Users]]-Table1[[#This Row],[Licenses Bought]])</f>
        <v>8</v>
      </c>
      <c r="P2183" s="8">
        <f>Table1[[#This Row],[Upsell $ Per Non-Paying User]] * Table1[[#This Row],[Non-Paying Users]]</f>
        <v>80</v>
      </c>
      <c r="Q2183">
        <f>IF(Table1[[#This Row],[Sales Month]]=MAX(Table1[Sales Month]),Table1[[#This Row],[Upsell $ Per Non-Paying User]]*Table1[[#This Row],[Non-Paying Users]],0)</f>
        <v>80</v>
      </c>
      <c r="R2183" t="str" cm="1">
        <f t="array" ref="R2183">_xlfn.IFS(Table1[[#This Row],[Current Upsell $]]=0," ",Table1[[#This Row],[Current Upsell $]]&gt;=400,"High",Table1[[#This Row],[Current Upsell $]]&gt;=100,"Medium",Table1[[#This Row],[Current Upsell $]]&lt;100,"Low")</f>
        <v>Low</v>
      </c>
      <c r="S2183" t="str">
        <f>_xlfn.CONCAT(Table1[[#This Row],[Subscription Type]]," ",Table1[[#This Row],[Upsell Priorities ]], " ",TEXT(Table1[[#This Row],[Current Upsell $]],"$#,#"))</f>
        <v>Basic Low $80</v>
      </c>
      <c r="T2183">
        <f>COUNTIF(Table1[Sales Month],Table1[[#This Row],[Sales Month]])</f>
        <v>307</v>
      </c>
    </row>
    <row r="2184" spans="1:20" x14ac:dyDescent="0.2">
      <c r="A2184">
        <v>100354</v>
      </c>
      <c r="B2184" t="s">
        <v>3</v>
      </c>
      <c r="F2184">
        <v>0</v>
      </c>
      <c r="G2184">
        <v>10</v>
      </c>
      <c r="H2184" s="1">
        <v>44348</v>
      </c>
      <c r="I2184" s="1">
        <v>44378</v>
      </c>
      <c r="J2184">
        <v>1</v>
      </c>
      <c r="K2184">
        <v>0</v>
      </c>
      <c r="L2184" s="1">
        <v>44348</v>
      </c>
      <c r="M2184">
        <v>0</v>
      </c>
      <c r="N2184" s="8" cm="1">
        <f t="array" ref="N2184">_xlfn.SWITCH(Table1[[#This Row],[Subscription Type]],"Basic",10,"Premium",10,"Business",25,"Enterprise",27)</f>
        <v>10</v>
      </c>
      <c r="O2184" s="9">
        <f>IF(Table1[[#This Row],[Number of Users]]-Table1[[#This Row],[Licenses Bought]]&lt;0, 0, Table1[[#This Row],[Number of Users]]-Table1[[#This Row],[Licenses Bought]])</f>
        <v>10</v>
      </c>
      <c r="P2184" s="8">
        <f>Table1[[#This Row],[Upsell $ Per Non-Paying User]] * Table1[[#This Row],[Non-Paying Users]]</f>
        <v>100</v>
      </c>
      <c r="Q2184">
        <f>IF(Table1[[#This Row],[Sales Month]]=MAX(Table1[Sales Month]),Table1[[#This Row],[Upsell $ Per Non-Paying User]]*Table1[[#This Row],[Non-Paying Users]],0)</f>
        <v>100</v>
      </c>
      <c r="R2184" t="str" cm="1">
        <f t="array" ref="R2184">_xlfn.IFS(Table1[[#This Row],[Current Upsell $]]=0," ",Table1[[#This Row],[Current Upsell $]]&gt;=400,"High",Table1[[#This Row],[Current Upsell $]]&gt;=100,"Medium",Table1[[#This Row],[Current Upsell $]]&lt;100,"Low")</f>
        <v>Medium</v>
      </c>
      <c r="S2184" t="str">
        <f>_xlfn.CONCAT(Table1[[#This Row],[Subscription Type]]," ",Table1[[#This Row],[Upsell Priorities ]], " ",TEXT(Table1[[#This Row],[Current Upsell $]],"$#,#"))</f>
        <v>Basic Medium $100</v>
      </c>
      <c r="T2184">
        <f>COUNTIF(Table1[Sales Month],Table1[[#This Row],[Sales Month]])</f>
        <v>307</v>
      </c>
    </row>
    <row r="2185" spans="1:20" x14ac:dyDescent="0.2">
      <c r="A2185">
        <v>100355</v>
      </c>
      <c r="B2185" t="s">
        <v>3</v>
      </c>
      <c r="F2185">
        <v>0</v>
      </c>
      <c r="G2185">
        <v>10</v>
      </c>
      <c r="H2185" s="1">
        <v>44348</v>
      </c>
      <c r="I2185" s="1">
        <v>44378</v>
      </c>
      <c r="J2185">
        <v>1</v>
      </c>
      <c r="K2185">
        <v>0</v>
      </c>
      <c r="L2185" s="1">
        <v>44348</v>
      </c>
      <c r="M2185">
        <v>0</v>
      </c>
      <c r="N2185" s="8" cm="1">
        <f t="array" ref="N2185">_xlfn.SWITCH(Table1[[#This Row],[Subscription Type]],"Basic",10,"Premium",10,"Business",25,"Enterprise",27)</f>
        <v>10</v>
      </c>
      <c r="O2185" s="9">
        <f>IF(Table1[[#This Row],[Number of Users]]-Table1[[#This Row],[Licenses Bought]]&lt;0, 0, Table1[[#This Row],[Number of Users]]-Table1[[#This Row],[Licenses Bought]])</f>
        <v>10</v>
      </c>
      <c r="P2185" s="8">
        <f>Table1[[#This Row],[Upsell $ Per Non-Paying User]] * Table1[[#This Row],[Non-Paying Users]]</f>
        <v>100</v>
      </c>
      <c r="Q2185">
        <f>IF(Table1[[#This Row],[Sales Month]]=MAX(Table1[Sales Month]),Table1[[#This Row],[Upsell $ Per Non-Paying User]]*Table1[[#This Row],[Non-Paying Users]],0)</f>
        <v>100</v>
      </c>
      <c r="R2185" t="str" cm="1">
        <f t="array" ref="R2185">_xlfn.IFS(Table1[[#This Row],[Current Upsell $]]=0," ",Table1[[#This Row],[Current Upsell $]]&gt;=400,"High",Table1[[#This Row],[Current Upsell $]]&gt;=100,"Medium",Table1[[#This Row],[Current Upsell $]]&lt;100,"Low")</f>
        <v>Medium</v>
      </c>
      <c r="S2185" t="str">
        <f>_xlfn.CONCAT(Table1[[#This Row],[Subscription Type]]," ",Table1[[#This Row],[Upsell Priorities ]], " ",TEXT(Table1[[#This Row],[Current Upsell $]],"$#,#"))</f>
        <v>Basic Medium $100</v>
      </c>
      <c r="T2185">
        <f>COUNTIF(Table1[Sales Month],Table1[[#This Row],[Sales Month]])</f>
        <v>307</v>
      </c>
    </row>
    <row r="2186" spans="1:20" x14ac:dyDescent="0.2">
      <c r="A2186">
        <v>100356</v>
      </c>
      <c r="B2186" t="s">
        <v>3</v>
      </c>
      <c r="F2186">
        <v>0</v>
      </c>
      <c r="G2186">
        <v>6</v>
      </c>
      <c r="H2186" s="1">
        <v>44348</v>
      </c>
      <c r="I2186" s="1">
        <v>44378</v>
      </c>
      <c r="J2186">
        <v>1</v>
      </c>
      <c r="K2186">
        <v>0</v>
      </c>
      <c r="L2186" s="1">
        <v>44348</v>
      </c>
      <c r="M2186">
        <v>0</v>
      </c>
      <c r="N2186" s="8" cm="1">
        <f t="array" ref="N2186">_xlfn.SWITCH(Table1[[#This Row],[Subscription Type]],"Basic",10,"Premium",10,"Business",25,"Enterprise",27)</f>
        <v>10</v>
      </c>
      <c r="O2186" s="9">
        <f>IF(Table1[[#This Row],[Number of Users]]-Table1[[#This Row],[Licenses Bought]]&lt;0, 0, Table1[[#This Row],[Number of Users]]-Table1[[#This Row],[Licenses Bought]])</f>
        <v>6</v>
      </c>
      <c r="P2186" s="8">
        <f>Table1[[#This Row],[Upsell $ Per Non-Paying User]] * Table1[[#This Row],[Non-Paying Users]]</f>
        <v>60</v>
      </c>
      <c r="Q2186">
        <f>IF(Table1[[#This Row],[Sales Month]]=MAX(Table1[Sales Month]),Table1[[#This Row],[Upsell $ Per Non-Paying User]]*Table1[[#This Row],[Non-Paying Users]],0)</f>
        <v>60</v>
      </c>
      <c r="R2186" t="str" cm="1">
        <f t="array" ref="R2186">_xlfn.IFS(Table1[[#This Row],[Current Upsell $]]=0," ",Table1[[#This Row],[Current Upsell $]]&gt;=400,"High",Table1[[#This Row],[Current Upsell $]]&gt;=100,"Medium",Table1[[#This Row],[Current Upsell $]]&lt;100,"Low")</f>
        <v>Low</v>
      </c>
      <c r="S2186" t="str">
        <f>_xlfn.CONCAT(Table1[[#This Row],[Subscription Type]]," ",Table1[[#This Row],[Upsell Priorities ]], " ",TEXT(Table1[[#This Row],[Current Upsell $]],"$#,#"))</f>
        <v>Basic Low $60</v>
      </c>
      <c r="T2186">
        <f>COUNTIF(Table1[Sales Month],Table1[[#This Row],[Sales Month]])</f>
        <v>307</v>
      </c>
    </row>
    <row r="2187" spans="1:20" x14ac:dyDescent="0.2">
      <c r="A2187">
        <v>100357</v>
      </c>
      <c r="B2187" t="s">
        <v>3</v>
      </c>
      <c r="F2187">
        <v>0</v>
      </c>
      <c r="G2187">
        <v>6</v>
      </c>
      <c r="H2187" s="1">
        <v>44348</v>
      </c>
      <c r="I2187" s="1">
        <v>44378</v>
      </c>
      <c r="J2187">
        <v>1</v>
      </c>
      <c r="K2187">
        <v>0</v>
      </c>
      <c r="L2187" s="1">
        <v>44348</v>
      </c>
      <c r="M2187">
        <v>0</v>
      </c>
      <c r="N2187" s="8" cm="1">
        <f t="array" ref="N2187">_xlfn.SWITCH(Table1[[#This Row],[Subscription Type]],"Basic",10,"Premium",10,"Business",25,"Enterprise",27)</f>
        <v>10</v>
      </c>
      <c r="O2187" s="9">
        <f>IF(Table1[[#This Row],[Number of Users]]-Table1[[#This Row],[Licenses Bought]]&lt;0, 0, Table1[[#This Row],[Number of Users]]-Table1[[#This Row],[Licenses Bought]])</f>
        <v>6</v>
      </c>
      <c r="P2187" s="8">
        <f>Table1[[#This Row],[Upsell $ Per Non-Paying User]] * Table1[[#This Row],[Non-Paying Users]]</f>
        <v>60</v>
      </c>
      <c r="Q2187">
        <f>IF(Table1[[#This Row],[Sales Month]]=MAX(Table1[Sales Month]),Table1[[#This Row],[Upsell $ Per Non-Paying User]]*Table1[[#This Row],[Non-Paying Users]],0)</f>
        <v>60</v>
      </c>
      <c r="R2187" t="str" cm="1">
        <f t="array" ref="R2187">_xlfn.IFS(Table1[[#This Row],[Current Upsell $]]=0," ",Table1[[#This Row],[Current Upsell $]]&gt;=400,"High",Table1[[#This Row],[Current Upsell $]]&gt;=100,"Medium",Table1[[#This Row],[Current Upsell $]]&lt;100,"Low")</f>
        <v>Low</v>
      </c>
      <c r="S2187" t="str">
        <f>_xlfn.CONCAT(Table1[[#This Row],[Subscription Type]]," ",Table1[[#This Row],[Upsell Priorities ]], " ",TEXT(Table1[[#This Row],[Current Upsell $]],"$#,#"))</f>
        <v>Basic Low $60</v>
      </c>
      <c r="T2187">
        <f>COUNTIF(Table1[Sales Month],Table1[[#This Row],[Sales Month]])</f>
        <v>307</v>
      </c>
    </row>
    <row r="2188" spans="1:20" x14ac:dyDescent="0.2">
      <c r="A2188">
        <v>100358</v>
      </c>
      <c r="B2188" t="s">
        <v>3</v>
      </c>
      <c r="F2188">
        <v>0</v>
      </c>
      <c r="G2188">
        <v>6</v>
      </c>
      <c r="H2188" s="1">
        <v>44348</v>
      </c>
      <c r="I2188" s="1">
        <v>44378</v>
      </c>
      <c r="J2188">
        <v>1</v>
      </c>
      <c r="K2188">
        <v>0</v>
      </c>
      <c r="L2188" s="1">
        <v>44348</v>
      </c>
      <c r="M2188">
        <v>0</v>
      </c>
      <c r="N2188" s="8" cm="1">
        <f t="array" ref="N2188">_xlfn.SWITCH(Table1[[#This Row],[Subscription Type]],"Basic",10,"Premium",10,"Business",25,"Enterprise",27)</f>
        <v>10</v>
      </c>
      <c r="O2188" s="9">
        <f>IF(Table1[[#This Row],[Number of Users]]-Table1[[#This Row],[Licenses Bought]]&lt;0, 0, Table1[[#This Row],[Number of Users]]-Table1[[#This Row],[Licenses Bought]])</f>
        <v>6</v>
      </c>
      <c r="P2188" s="8">
        <f>Table1[[#This Row],[Upsell $ Per Non-Paying User]] * Table1[[#This Row],[Non-Paying Users]]</f>
        <v>60</v>
      </c>
      <c r="Q2188">
        <f>IF(Table1[[#This Row],[Sales Month]]=MAX(Table1[Sales Month]),Table1[[#This Row],[Upsell $ Per Non-Paying User]]*Table1[[#This Row],[Non-Paying Users]],0)</f>
        <v>60</v>
      </c>
      <c r="R2188" t="str" cm="1">
        <f t="array" ref="R2188">_xlfn.IFS(Table1[[#This Row],[Current Upsell $]]=0," ",Table1[[#This Row],[Current Upsell $]]&gt;=400,"High",Table1[[#This Row],[Current Upsell $]]&gt;=100,"Medium",Table1[[#This Row],[Current Upsell $]]&lt;100,"Low")</f>
        <v>Low</v>
      </c>
      <c r="S2188" t="str">
        <f>_xlfn.CONCAT(Table1[[#This Row],[Subscription Type]]," ",Table1[[#This Row],[Upsell Priorities ]], " ",TEXT(Table1[[#This Row],[Current Upsell $]],"$#,#"))</f>
        <v>Basic Low $60</v>
      </c>
      <c r="T2188">
        <f>COUNTIF(Table1[Sales Month],Table1[[#This Row],[Sales Month]])</f>
        <v>307</v>
      </c>
    </row>
    <row r="2189" spans="1:20" x14ac:dyDescent="0.2">
      <c r="A2189">
        <v>100359</v>
      </c>
      <c r="B2189" t="s">
        <v>3</v>
      </c>
      <c r="F2189">
        <v>0</v>
      </c>
      <c r="G2189">
        <v>6</v>
      </c>
      <c r="H2189" s="1">
        <v>44348</v>
      </c>
      <c r="I2189" s="1">
        <v>44378</v>
      </c>
      <c r="J2189">
        <v>1</v>
      </c>
      <c r="K2189">
        <v>0</v>
      </c>
      <c r="L2189" s="1">
        <v>44348</v>
      </c>
      <c r="M2189">
        <v>0</v>
      </c>
      <c r="N2189" s="8" cm="1">
        <f t="array" ref="N2189">_xlfn.SWITCH(Table1[[#This Row],[Subscription Type]],"Basic",10,"Premium",10,"Business",25,"Enterprise",27)</f>
        <v>10</v>
      </c>
      <c r="O2189" s="9">
        <f>IF(Table1[[#This Row],[Number of Users]]-Table1[[#This Row],[Licenses Bought]]&lt;0, 0, Table1[[#This Row],[Number of Users]]-Table1[[#This Row],[Licenses Bought]])</f>
        <v>6</v>
      </c>
      <c r="P2189" s="8">
        <f>Table1[[#This Row],[Upsell $ Per Non-Paying User]] * Table1[[#This Row],[Non-Paying Users]]</f>
        <v>60</v>
      </c>
      <c r="Q2189">
        <f>IF(Table1[[#This Row],[Sales Month]]=MAX(Table1[Sales Month]),Table1[[#This Row],[Upsell $ Per Non-Paying User]]*Table1[[#This Row],[Non-Paying Users]],0)</f>
        <v>60</v>
      </c>
      <c r="R2189" t="str" cm="1">
        <f t="array" ref="R2189">_xlfn.IFS(Table1[[#This Row],[Current Upsell $]]=0," ",Table1[[#This Row],[Current Upsell $]]&gt;=400,"High",Table1[[#This Row],[Current Upsell $]]&gt;=100,"Medium",Table1[[#This Row],[Current Upsell $]]&lt;100,"Low")</f>
        <v>Low</v>
      </c>
      <c r="S2189" t="str">
        <f>_xlfn.CONCAT(Table1[[#This Row],[Subscription Type]]," ",Table1[[#This Row],[Upsell Priorities ]], " ",TEXT(Table1[[#This Row],[Current Upsell $]],"$#,#"))</f>
        <v>Basic Low $60</v>
      </c>
      <c r="T2189">
        <f>COUNTIF(Table1[Sales Month],Table1[[#This Row],[Sales Month]])</f>
        <v>307</v>
      </c>
    </row>
    <row r="2190" spans="1:20" x14ac:dyDescent="0.2">
      <c r="A2190">
        <v>100360</v>
      </c>
      <c r="B2190" t="s">
        <v>3</v>
      </c>
      <c r="F2190">
        <v>0</v>
      </c>
      <c r="G2190">
        <v>7</v>
      </c>
      <c r="H2190" s="1">
        <v>44348</v>
      </c>
      <c r="I2190" s="1">
        <v>44378</v>
      </c>
      <c r="J2190">
        <v>1</v>
      </c>
      <c r="K2190">
        <v>0</v>
      </c>
      <c r="L2190" s="1">
        <v>44348</v>
      </c>
      <c r="M2190">
        <v>0</v>
      </c>
      <c r="N2190" s="8" cm="1">
        <f t="array" ref="N2190">_xlfn.SWITCH(Table1[[#This Row],[Subscription Type]],"Basic",10,"Premium",10,"Business",25,"Enterprise",27)</f>
        <v>10</v>
      </c>
      <c r="O2190" s="9">
        <f>IF(Table1[[#This Row],[Number of Users]]-Table1[[#This Row],[Licenses Bought]]&lt;0, 0, Table1[[#This Row],[Number of Users]]-Table1[[#This Row],[Licenses Bought]])</f>
        <v>7</v>
      </c>
      <c r="P2190" s="8">
        <f>Table1[[#This Row],[Upsell $ Per Non-Paying User]] * Table1[[#This Row],[Non-Paying Users]]</f>
        <v>70</v>
      </c>
      <c r="Q2190">
        <f>IF(Table1[[#This Row],[Sales Month]]=MAX(Table1[Sales Month]),Table1[[#This Row],[Upsell $ Per Non-Paying User]]*Table1[[#This Row],[Non-Paying Users]],0)</f>
        <v>70</v>
      </c>
      <c r="R2190" t="str" cm="1">
        <f t="array" ref="R2190">_xlfn.IFS(Table1[[#This Row],[Current Upsell $]]=0," ",Table1[[#This Row],[Current Upsell $]]&gt;=400,"High",Table1[[#This Row],[Current Upsell $]]&gt;=100,"Medium",Table1[[#This Row],[Current Upsell $]]&lt;100,"Low")</f>
        <v>Low</v>
      </c>
      <c r="S2190" t="str">
        <f>_xlfn.CONCAT(Table1[[#This Row],[Subscription Type]]," ",Table1[[#This Row],[Upsell Priorities ]], " ",TEXT(Table1[[#This Row],[Current Upsell $]],"$#,#"))</f>
        <v>Basic Low $70</v>
      </c>
      <c r="T2190">
        <f>COUNTIF(Table1[Sales Month],Table1[[#This Row],[Sales Month]])</f>
        <v>307</v>
      </c>
    </row>
    <row r="2191" spans="1:20" x14ac:dyDescent="0.2">
      <c r="A2191">
        <v>100361</v>
      </c>
      <c r="B2191" t="s">
        <v>3</v>
      </c>
      <c r="F2191">
        <v>0</v>
      </c>
      <c r="G2191">
        <v>6</v>
      </c>
      <c r="H2191" s="1">
        <v>44348</v>
      </c>
      <c r="I2191" s="1">
        <v>44378</v>
      </c>
      <c r="J2191">
        <v>1</v>
      </c>
      <c r="K2191">
        <v>0</v>
      </c>
      <c r="L2191" s="1">
        <v>44348</v>
      </c>
      <c r="M2191">
        <v>0</v>
      </c>
      <c r="N2191" s="8" cm="1">
        <f t="array" ref="N2191">_xlfn.SWITCH(Table1[[#This Row],[Subscription Type]],"Basic",10,"Premium",10,"Business",25,"Enterprise",27)</f>
        <v>10</v>
      </c>
      <c r="O2191" s="9">
        <f>IF(Table1[[#This Row],[Number of Users]]-Table1[[#This Row],[Licenses Bought]]&lt;0, 0, Table1[[#This Row],[Number of Users]]-Table1[[#This Row],[Licenses Bought]])</f>
        <v>6</v>
      </c>
      <c r="P2191" s="8">
        <f>Table1[[#This Row],[Upsell $ Per Non-Paying User]] * Table1[[#This Row],[Non-Paying Users]]</f>
        <v>60</v>
      </c>
      <c r="Q2191">
        <f>IF(Table1[[#This Row],[Sales Month]]=MAX(Table1[Sales Month]),Table1[[#This Row],[Upsell $ Per Non-Paying User]]*Table1[[#This Row],[Non-Paying Users]],0)</f>
        <v>60</v>
      </c>
      <c r="R2191" t="str" cm="1">
        <f t="array" ref="R2191">_xlfn.IFS(Table1[[#This Row],[Current Upsell $]]=0," ",Table1[[#This Row],[Current Upsell $]]&gt;=400,"High",Table1[[#This Row],[Current Upsell $]]&gt;=100,"Medium",Table1[[#This Row],[Current Upsell $]]&lt;100,"Low")</f>
        <v>Low</v>
      </c>
      <c r="S2191" t="str">
        <f>_xlfn.CONCAT(Table1[[#This Row],[Subscription Type]]," ",Table1[[#This Row],[Upsell Priorities ]], " ",TEXT(Table1[[#This Row],[Current Upsell $]],"$#,#"))</f>
        <v>Basic Low $60</v>
      </c>
      <c r="T2191">
        <f>COUNTIF(Table1[Sales Month],Table1[[#This Row],[Sales Month]])</f>
        <v>307</v>
      </c>
    </row>
    <row r="2192" spans="1:20" x14ac:dyDescent="0.2">
      <c r="A2192">
        <v>100362</v>
      </c>
      <c r="B2192" t="s">
        <v>3</v>
      </c>
      <c r="F2192">
        <v>0</v>
      </c>
      <c r="G2192">
        <v>5</v>
      </c>
      <c r="H2192" s="1">
        <v>44348</v>
      </c>
      <c r="I2192" s="1">
        <v>44378</v>
      </c>
      <c r="J2192">
        <v>1</v>
      </c>
      <c r="K2192">
        <v>0</v>
      </c>
      <c r="L2192" s="1">
        <v>44348</v>
      </c>
      <c r="M2192">
        <v>0</v>
      </c>
      <c r="N2192" s="8" cm="1">
        <f t="array" ref="N2192">_xlfn.SWITCH(Table1[[#This Row],[Subscription Type]],"Basic",10,"Premium",10,"Business",25,"Enterprise",27)</f>
        <v>10</v>
      </c>
      <c r="O2192" s="9">
        <f>IF(Table1[[#This Row],[Number of Users]]-Table1[[#This Row],[Licenses Bought]]&lt;0, 0, Table1[[#This Row],[Number of Users]]-Table1[[#This Row],[Licenses Bought]])</f>
        <v>5</v>
      </c>
      <c r="P2192" s="8">
        <f>Table1[[#This Row],[Upsell $ Per Non-Paying User]] * Table1[[#This Row],[Non-Paying Users]]</f>
        <v>50</v>
      </c>
      <c r="Q2192">
        <f>IF(Table1[[#This Row],[Sales Month]]=MAX(Table1[Sales Month]),Table1[[#This Row],[Upsell $ Per Non-Paying User]]*Table1[[#This Row],[Non-Paying Users]],0)</f>
        <v>50</v>
      </c>
      <c r="R2192" t="str" cm="1">
        <f t="array" ref="R2192">_xlfn.IFS(Table1[[#This Row],[Current Upsell $]]=0," ",Table1[[#This Row],[Current Upsell $]]&gt;=400,"High",Table1[[#This Row],[Current Upsell $]]&gt;=100,"Medium",Table1[[#This Row],[Current Upsell $]]&lt;100,"Low")</f>
        <v>Low</v>
      </c>
      <c r="S2192" t="str">
        <f>_xlfn.CONCAT(Table1[[#This Row],[Subscription Type]]," ",Table1[[#This Row],[Upsell Priorities ]], " ",TEXT(Table1[[#This Row],[Current Upsell $]],"$#,#"))</f>
        <v>Basic Low $50</v>
      </c>
      <c r="T2192">
        <f>COUNTIF(Table1[Sales Month],Table1[[#This Row],[Sales Month]])</f>
        <v>307</v>
      </c>
    </row>
    <row r="2193" spans="1:20" x14ac:dyDescent="0.2">
      <c r="A2193">
        <v>100363</v>
      </c>
      <c r="B2193" t="s">
        <v>3</v>
      </c>
      <c r="F2193">
        <v>0</v>
      </c>
      <c r="G2193">
        <v>5</v>
      </c>
      <c r="H2193" s="1">
        <v>44348</v>
      </c>
      <c r="I2193" s="1">
        <v>44378</v>
      </c>
      <c r="J2193">
        <v>1</v>
      </c>
      <c r="K2193">
        <v>0</v>
      </c>
      <c r="L2193" s="1">
        <v>44348</v>
      </c>
      <c r="M2193">
        <v>0</v>
      </c>
      <c r="N2193" s="8" cm="1">
        <f t="array" ref="N2193">_xlfn.SWITCH(Table1[[#This Row],[Subscription Type]],"Basic",10,"Premium",10,"Business",25,"Enterprise",27)</f>
        <v>10</v>
      </c>
      <c r="O2193" s="9">
        <f>IF(Table1[[#This Row],[Number of Users]]-Table1[[#This Row],[Licenses Bought]]&lt;0, 0, Table1[[#This Row],[Number of Users]]-Table1[[#This Row],[Licenses Bought]])</f>
        <v>5</v>
      </c>
      <c r="P2193" s="8">
        <f>Table1[[#This Row],[Upsell $ Per Non-Paying User]] * Table1[[#This Row],[Non-Paying Users]]</f>
        <v>50</v>
      </c>
      <c r="Q2193">
        <f>IF(Table1[[#This Row],[Sales Month]]=MAX(Table1[Sales Month]),Table1[[#This Row],[Upsell $ Per Non-Paying User]]*Table1[[#This Row],[Non-Paying Users]],0)</f>
        <v>50</v>
      </c>
      <c r="R2193" t="str" cm="1">
        <f t="array" ref="R2193">_xlfn.IFS(Table1[[#This Row],[Current Upsell $]]=0," ",Table1[[#This Row],[Current Upsell $]]&gt;=400,"High",Table1[[#This Row],[Current Upsell $]]&gt;=100,"Medium",Table1[[#This Row],[Current Upsell $]]&lt;100,"Low")</f>
        <v>Low</v>
      </c>
      <c r="S2193" t="str">
        <f>_xlfn.CONCAT(Table1[[#This Row],[Subscription Type]]," ",Table1[[#This Row],[Upsell Priorities ]], " ",TEXT(Table1[[#This Row],[Current Upsell $]],"$#,#"))</f>
        <v>Basic Low $50</v>
      </c>
      <c r="T2193">
        <f>COUNTIF(Table1[Sales Month],Table1[[#This Row],[Sales Month]])</f>
        <v>307</v>
      </c>
    </row>
    <row r="2194" spans="1:20" x14ac:dyDescent="0.2">
      <c r="A2194">
        <v>100364</v>
      </c>
      <c r="B2194" t="s">
        <v>3</v>
      </c>
      <c r="F2194">
        <v>0</v>
      </c>
      <c r="G2194">
        <v>6</v>
      </c>
      <c r="H2194" s="1">
        <v>44348</v>
      </c>
      <c r="I2194" s="1">
        <v>44378</v>
      </c>
      <c r="J2194">
        <v>1</v>
      </c>
      <c r="K2194">
        <v>0</v>
      </c>
      <c r="L2194" s="1">
        <v>44348</v>
      </c>
      <c r="M2194">
        <v>0</v>
      </c>
      <c r="N2194" s="8" cm="1">
        <f t="array" ref="N2194">_xlfn.SWITCH(Table1[[#This Row],[Subscription Type]],"Basic",10,"Premium",10,"Business",25,"Enterprise",27)</f>
        <v>10</v>
      </c>
      <c r="O2194" s="9">
        <f>IF(Table1[[#This Row],[Number of Users]]-Table1[[#This Row],[Licenses Bought]]&lt;0, 0, Table1[[#This Row],[Number of Users]]-Table1[[#This Row],[Licenses Bought]])</f>
        <v>6</v>
      </c>
      <c r="P2194" s="8">
        <f>Table1[[#This Row],[Upsell $ Per Non-Paying User]] * Table1[[#This Row],[Non-Paying Users]]</f>
        <v>60</v>
      </c>
      <c r="Q2194">
        <f>IF(Table1[[#This Row],[Sales Month]]=MAX(Table1[Sales Month]),Table1[[#This Row],[Upsell $ Per Non-Paying User]]*Table1[[#This Row],[Non-Paying Users]],0)</f>
        <v>60</v>
      </c>
      <c r="R2194" t="str" cm="1">
        <f t="array" ref="R2194">_xlfn.IFS(Table1[[#This Row],[Current Upsell $]]=0," ",Table1[[#This Row],[Current Upsell $]]&gt;=400,"High",Table1[[#This Row],[Current Upsell $]]&gt;=100,"Medium",Table1[[#This Row],[Current Upsell $]]&lt;100,"Low")</f>
        <v>Low</v>
      </c>
      <c r="S2194" t="str">
        <f>_xlfn.CONCAT(Table1[[#This Row],[Subscription Type]]," ",Table1[[#This Row],[Upsell Priorities ]], " ",TEXT(Table1[[#This Row],[Current Upsell $]],"$#,#"))</f>
        <v>Basic Low $60</v>
      </c>
      <c r="T2194">
        <f>COUNTIF(Table1[Sales Month],Table1[[#This Row],[Sales Month]])</f>
        <v>307</v>
      </c>
    </row>
    <row r="2195" spans="1:20" x14ac:dyDescent="0.2">
      <c r="A2195">
        <v>100365</v>
      </c>
      <c r="B2195" t="s">
        <v>3</v>
      </c>
      <c r="F2195">
        <v>0</v>
      </c>
      <c r="G2195">
        <v>5</v>
      </c>
      <c r="H2195" s="1">
        <v>44348</v>
      </c>
      <c r="I2195" s="1">
        <v>44378</v>
      </c>
      <c r="J2195">
        <v>1</v>
      </c>
      <c r="K2195">
        <v>0</v>
      </c>
      <c r="L2195" s="1">
        <v>44348</v>
      </c>
      <c r="M2195">
        <v>0</v>
      </c>
      <c r="N2195" s="8" cm="1">
        <f t="array" ref="N2195">_xlfn.SWITCH(Table1[[#This Row],[Subscription Type]],"Basic",10,"Premium",10,"Business",25,"Enterprise",27)</f>
        <v>10</v>
      </c>
      <c r="O2195" s="9">
        <f>IF(Table1[[#This Row],[Number of Users]]-Table1[[#This Row],[Licenses Bought]]&lt;0, 0, Table1[[#This Row],[Number of Users]]-Table1[[#This Row],[Licenses Bought]])</f>
        <v>5</v>
      </c>
      <c r="P2195" s="8">
        <f>Table1[[#This Row],[Upsell $ Per Non-Paying User]] * Table1[[#This Row],[Non-Paying Users]]</f>
        <v>50</v>
      </c>
      <c r="Q2195">
        <f>IF(Table1[[#This Row],[Sales Month]]=MAX(Table1[Sales Month]),Table1[[#This Row],[Upsell $ Per Non-Paying User]]*Table1[[#This Row],[Non-Paying Users]],0)</f>
        <v>50</v>
      </c>
      <c r="R2195" t="str" cm="1">
        <f t="array" ref="R2195">_xlfn.IFS(Table1[[#This Row],[Current Upsell $]]=0," ",Table1[[#This Row],[Current Upsell $]]&gt;=400,"High",Table1[[#This Row],[Current Upsell $]]&gt;=100,"Medium",Table1[[#This Row],[Current Upsell $]]&lt;100,"Low")</f>
        <v>Low</v>
      </c>
      <c r="S2195" t="str">
        <f>_xlfn.CONCAT(Table1[[#This Row],[Subscription Type]]," ",Table1[[#This Row],[Upsell Priorities ]], " ",TEXT(Table1[[#This Row],[Current Upsell $]],"$#,#"))</f>
        <v>Basic Low $50</v>
      </c>
      <c r="T2195">
        <f>COUNTIF(Table1[Sales Month],Table1[[#This Row],[Sales Month]])</f>
        <v>307</v>
      </c>
    </row>
    <row r="2196" spans="1:20" x14ac:dyDescent="0.2">
      <c r="A2196">
        <v>100366</v>
      </c>
      <c r="B2196" t="s">
        <v>3</v>
      </c>
      <c r="F2196">
        <v>0</v>
      </c>
      <c r="G2196">
        <v>5</v>
      </c>
      <c r="H2196" s="1">
        <v>44348</v>
      </c>
      <c r="I2196" s="1">
        <v>44378</v>
      </c>
      <c r="J2196">
        <v>1</v>
      </c>
      <c r="K2196">
        <v>0</v>
      </c>
      <c r="L2196" s="1">
        <v>44348</v>
      </c>
      <c r="M2196">
        <v>0</v>
      </c>
      <c r="N2196" s="8" cm="1">
        <f t="array" ref="N2196">_xlfn.SWITCH(Table1[[#This Row],[Subscription Type]],"Basic",10,"Premium",10,"Business",25,"Enterprise",27)</f>
        <v>10</v>
      </c>
      <c r="O2196" s="9">
        <f>IF(Table1[[#This Row],[Number of Users]]-Table1[[#This Row],[Licenses Bought]]&lt;0, 0, Table1[[#This Row],[Number of Users]]-Table1[[#This Row],[Licenses Bought]])</f>
        <v>5</v>
      </c>
      <c r="P2196" s="8">
        <f>Table1[[#This Row],[Upsell $ Per Non-Paying User]] * Table1[[#This Row],[Non-Paying Users]]</f>
        <v>50</v>
      </c>
      <c r="Q2196">
        <f>IF(Table1[[#This Row],[Sales Month]]=MAX(Table1[Sales Month]),Table1[[#This Row],[Upsell $ Per Non-Paying User]]*Table1[[#This Row],[Non-Paying Users]],0)</f>
        <v>50</v>
      </c>
      <c r="R2196" t="str" cm="1">
        <f t="array" ref="R2196">_xlfn.IFS(Table1[[#This Row],[Current Upsell $]]=0," ",Table1[[#This Row],[Current Upsell $]]&gt;=400,"High",Table1[[#This Row],[Current Upsell $]]&gt;=100,"Medium",Table1[[#This Row],[Current Upsell $]]&lt;100,"Low")</f>
        <v>Low</v>
      </c>
      <c r="S2196" t="str">
        <f>_xlfn.CONCAT(Table1[[#This Row],[Subscription Type]]," ",Table1[[#This Row],[Upsell Priorities ]], " ",TEXT(Table1[[#This Row],[Current Upsell $]],"$#,#"))</f>
        <v>Basic Low $50</v>
      </c>
      <c r="T2196">
        <f>COUNTIF(Table1[Sales Month],Table1[[#This Row],[Sales Month]])</f>
        <v>307</v>
      </c>
    </row>
    <row r="2197" spans="1:20" x14ac:dyDescent="0.2">
      <c r="A2197">
        <v>100367</v>
      </c>
      <c r="B2197" t="s">
        <v>3</v>
      </c>
      <c r="F2197">
        <v>0</v>
      </c>
      <c r="G2197">
        <v>5</v>
      </c>
      <c r="H2197" s="1">
        <v>44348</v>
      </c>
      <c r="I2197" s="1">
        <v>44378</v>
      </c>
      <c r="J2197">
        <v>1</v>
      </c>
      <c r="K2197">
        <v>0</v>
      </c>
      <c r="L2197" s="1">
        <v>44348</v>
      </c>
      <c r="M2197">
        <v>0</v>
      </c>
      <c r="N2197" s="8" cm="1">
        <f t="array" ref="N2197">_xlfn.SWITCH(Table1[[#This Row],[Subscription Type]],"Basic",10,"Premium",10,"Business",25,"Enterprise",27)</f>
        <v>10</v>
      </c>
      <c r="O2197" s="9">
        <f>IF(Table1[[#This Row],[Number of Users]]-Table1[[#This Row],[Licenses Bought]]&lt;0, 0, Table1[[#This Row],[Number of Users]]-Table1[[#This Row],[Licenses Bought]])</f>
        <v>5</v>
      </c>
      <c r="P2197" s="8">
        <f>Table1[[#This Row],[Upsell $ Per Non-Paying User]] * Table1[[#This Row],[Non-Paying Users]]</f>
        <v>50</v>
      </c>
      <c r="Q2197">
        <f>IF(Table1[[#This Row],[Sales Month]]=MAX(Table1[Sales Month]),Table1[[#This Row],[Upsell $ Per Non-Paying User]]*Table1[[#This Row],[Non-Paying Users]],0)</f>
        <v>50</v>
      </c>
      <c r="R2197" t="str" cm="1">
        <f t="array" ref="R2197">_xlfn.IFS(Table1[[#This Row],[Current Upsell $]]=0," ",Table1[[#This Row],[Current Upsell $]]&gt;=400,"High",Table1[[#This Row],[Current Upsell $]]&gt;=100,"Medium",Table1[[#This Row],[Current Upsell $]]&lt;100,"Low")</f>
        <v>Low</v>
      </c>
      <c r="S2197" t="str">
        <f>_xlfn.CONCAT(Table1[[#This Row],[Subscription Type]]," ",Table1[[#This Row],[Upsell Priorities ]], " ",TEXT(Table1[[#This Row],[Current Upsell $]],"$#,#"))</f>
        <v>Basic Low $50</v>
      </c>
      <c r="T2197">
        <f>COUNTIF(Table1[Sales Month],Table1[[#This Row],[Sales Month]])</f>
        <v>307</v>
      </c>
    </row>
    <row r="2198" spans="1:20" x14ac:dyDescent="0.2">
      <c r="A2198">
        <v>100368</v>
      </c>
      <c r="B2198" t="s">
        <v>3</v>
      </c>
      <c r="F2198">
        <v>0</v>
      </c>
      <c r="G2198">
        <v>5</v>
      </c>
      <c r="H2198" s="1">
        <v>44348</v>
      </c>
      <c r="I2198" s="1">
        <v>44378</v>
      </c>
      <c r="J2198">
        <v>1</v>
      </c>
      <c r="K2198">
        <v>0</v>
      </c>
      <c r="L2198" s="1">
        <v>44348</v>
      </c>
      <c r="M2198">
        <v>0</v>
      </c>
      <c r="N2198" s="8" cm="1">
        <f t="array" ref="N2198">_xlfn.SWITCH(Table1[[#This Row],[Subscription Type]],"Basic",10,"Premium",10,"Business",25,"Enterprise",27)</f>
        <v>10</v>
      </c>
      <c r="O2198" s="9">
        <f>IF(Table1[[#This Row],[Number of Users]]-Table1[[#This Row],[Licenses Bought]]&lt;0, 0, Table1[[#This Row],[Number of Users]]-Table1[[#This Row],[Licenses Bought]])</f>
        <v>5</v>
      </c>
      <c r="P2198" s="8">
        <f>Table1[[#This Row],[Upsell $ Per Non-Paying User]] * Table1[[#This Row],[Non-Paying Users]]</f>
        <v>50</v>
      </c>
      <c r="Q2198">
        <f>IF(Table1[[#This Row],[Sales Month]]=MAX(Table1[Sales Month]),Table1[[#This Row],[Upsell $ Per Non-Paying User]]*Table1[[#This Row],[Non-Paying Users]],0)</f>
        <v>50</v>
      </c>
      <c r="R2198" t="str" cm="1">
        <f t="array" ref="R2198">_xlfn.IFS(Table1[[#This Row],[Current Upsell $]]=0," ",Table1[[#This Row],[Current Upsell $]]&gt;=400,"High",Table1[[#This Row],[Current Upsell $]]&gt;=100,"Medium",Table1[[#This Row],[Current Upsell $]]&lt;100,"Low")</f>
        <v>Low</v>
      </c>
      <c r="S2198" t="str">
        <f>_xlfn.CONCAT(Table1[[#This Row],[Subscription Type]]," ",Table1[[#This Row],[Upsell Priorities ]], " ",TEXT(Table1[[#This Row],[Current Upsell $]],"$#,#"))</f>
        <v>Basic Low $50</v>
      </c>
      <c r="T2198">
        <f>COUNTIF(Table1[Sales Month],Table1[[#This Row],[Sales Month]])</f>
        <v>307</v>
      </c>
    </row>
    <row r="2199" spans="1:20" x14ac:dyDescent="0.2">
      <c r="A2199">
        <v>100369</v>
      </c>
      <c r="B2199" t="s">
        <v>3</v>
      </c>
      <c r="F2199">
        <v>0</v>
      </c>
      <c r="G2199">
        <v>5</v>
      </c>
      <c r="H2199" s="1">
        <v>44348</v>
      </c>
      <c r="I2199" s="1">
        <v>44378</v>
      </c>
      <c r="J2199">
        <v>1</v>
      </c>
      <c r="K2199">
        <v>0</v>
      </c>
      <c r="L2199" s="1">
        <v>44348</v>
      </c>
      <c r="M2199">
        <v>0</v>
      </c>
      <c r="N2199" s="8" cm="1">
        <f t="array" ref="N2199">_xlfn.SWITCH(Table1[[#This Row],[Subscription Type]],"Basic",10,"Premium",10,"Business",25,"Enterprise",27)</f>
        <v>10</v>
      </c>
      <c r="O2199" s="9">
        <f>IF(Table1[[#This Row],[Number of Users]]-Table1[[#This Row],[Licenses Bought]]&lt;0, 0, Table1[[#This Row],[Number of Users]]-Table1[[#This Row],[Licenses Bought]])</f>
        <v>5</v>
      </c>
      <c r="P2199" s="8">
        <f>Table1[[#This Row],[Upsell $ Per Non-Paying User]] * Table1[[#This Row],[Non-Paying Users]]</f>
        <v>50</v>
      </c>
      <c r="Q2199">
        <f>IF(Table1[[#This Row],[Sales Month]]=MAX(Table1[Sales Month]),Table1[[#This Row],[Upsell $ Per Non-Paying User]]*Table1[[#This Row],[Non-Paying Users]],0)</f>
        <v>50</v>
      </c>
      <c r="R2199" t="str" cm="1">
        <f t="array" ref="R2199">_xlfn.IFS(Table1[[#This Row],[Current Upsell $]]=0," ",Table1[[#This Row],[Current Upsell $]]&gt;=400,"High",Table1[[#This Row],[Current Upsell $]]&gt;=100,"Medium",Table1[[#This Row],[Current Upsell $]]&lt;100,"Low")</f>
        <v>Low</v>
      </c>
      <c r="S2199" t="str">
        <f>_xlfn.CONCAT(Table1[[#This Row],[Subscription Type]]," ",Table1[[#This Row],[Upsell Priorities ]], " ",TEXT(Table1[[#This Row],[Current Upsell $]],"$#,#"))</f>
        <v>Basic Low $50</v>
      </c>
      <c r="T2199">
        <f>COUNTIF(Table1[Sales Month],Table1[[#This Row],[Sales Month]])</f>
        <v>307</v>
      </c>
    </row>
    <row r="2200" spans="1:20" x14ac:dyDescent="0.2">
      <c r="A2200">
        <v>100330</v>
      </c>
      <c r="B2200" t="s">
        <v>3</v>
      </c>
      <c r="D2200" s="1"/>
      <c r="E2200" s="1"/>
      <c r="F2200">
        <v>0</v>
      </c>
      <c r="G2200">
        <v>41</v>
      </c>
      <c r="H2200" s="1">
        <v>44348</v>
      </c>
      <c r="I2200" s="1">
        <v>44378</v>
      </c>
      <c r="J2200">
        <v>1</v>
      </c>
      <c r="K2200">
        <v>0</v>
      </c>
      <c r="L2200" s="1">
        <v>44348</v>
      </c>
      <c r="M2200">
        <v>0</v>
      </c>
      <c r="N2200" s="8" cm="1">
        <f t="array" ref="N2200">_xlfn.SWITCH(Table1[[#This Row],[Subscription Type]],"Basic",10,"Premium",10,"Business",25,"Enterprise",27)</f>
        <v>10</v>
      </c>
      <c r="O2200" s="9">
        <f>IF(Table1[[#This Row],[Number of Users]]-Table1[[#This Row],[Licenses Bought]]&lt;0, 0, Table1[[#This Row],[Number of Users]]-Table1[[#This Row],[Licenses Bought]])</f>
        <v>41</v>
      </c>
      <c r="P2200" s="8">
        <f>Table1[[#This Row],[Upsell $ Per Non-Paying User]] * Table1[[#This Row],[Non-Paying Users]]</f>
        <v>410</v>
      </c>
      <c r="Q2200">
        <f>IF(Table1[[#This Row],[Sales Month]]=MAX(Table1[Sales Month]),Table1[[#This Row],[Upsell $ Per Non-Paying User]]*Table1[[#This Row],[Non-Paying Users]],0)</f>
        <v>410</v>
      </c>
      <c r="R2200" t="str" cm="1">
        <f t="array" ref="R2200">_xlfn.IFS(Table1[[#This Row],[Current Upsell $]]=0," ",Table1[[#This Row],[Current Upsell $]]&gt;=400,"High",Table1[[#This Row],[Current Upsell $]]&gt;=100,"Medium",Table1[[#This Row],[Current Upsell $]]&lt;100,"Low")</f>
        <v>High</v>
      </c>
      <c r="S2200" t="str">
        <f>_xlfn.CONCAT(Table1[[#This Row],[Subscription Type]]," ",Table1[[#This Row],[Upsell Priorities ]], " ",TEXT(Table1[[#This Row],[Current Upsell $]],"$#,#"))</f>
        <v>Basic High $410</v>
      </c>
      <c r="T2200">
        <f>COUNTIF(Table1[Sales Month],Table1[[#This Row],[Sales Month]])</f>
        <v>307</v>
      </c>
    </row>
    <row r="2201" spans="1:20" x14ac:dyDescent="0.2">
      <c r="A2201">
        <v>100371</v>
      </c>
      <c r="B2201" t="s">
        <v>3</v>
      </c>
      <c r="F2201">
        <v>0</v>
      </c>
      <c r="G2201">
        <v>5</v>
      </c>
      <c r="H2201" s="1">
        <v>44348</v>
      </c>
      <c r="I2201" s="1">
        <v>44378</v>
      </c>
      <c r="J2201">
        <v>1</v>
      </c>
      <c r="K2201">
        <v>0</v>
      </c>
      <c r="L2201" s="1">
        <v>44348</v>
      </c>
      <c r="M2201">
        <v>0</v>
      </c>
      <c r="N2201" s="8" cm="1">
        <f t="array" ref="N2201">_xlfn.SWITCH(Table1[[#This Row],[Subscription Type]],"Basic",10,"Premium",10,"Business",25,"Enterprise",27)</f>
        <v>10</v>
      </c>
      <c r="O2201" s="9">
        <f>IF(Table1[[#This Row],[Number of Users]]-Table1[[#This Row],[Licenses Bought]]&lt;0, 0, Table1[[#This Row],[Number of Users]]-Table1[[#This Row],[Licenses Bought]])</f>
        <v>5</v>
      </c>
      <c r="P2201" s="8">
        <f>Table1[[#This Row],[Upsell $ Per Non-Paying User]] * Table1[[#This Row],[Non-Paying Users]]</f>
        <v>50</v>
      </c>
      <c r="Q2201">
        <f>IF(Table1[[#This Row],[Sales Month]]=MAX(Table1[Sales Month]),Table1[[#This Row],[Upsell $ Per Non-Paying User]]*Table1[[#This Row],[Non-Paying Users]],0)</f>
        <v>50</v>
      </c>
      <c r="R2201" t="str" cm="1">
        <f t="array" ref="R2201">_xlfn.IFS(Table1[[#This Row],[Current Upsell $]]=0," ",Table1[[#This Row],[Current Upsell $]]&gt;=400,"High",Table1[[#This Row],[Current Upsell $]]&gt;=100,"Medium",Table1[[#This Row],[Current Upsell $]]&lt;100,"Low")</f>
        <v>Low</v>
      </c>
      <c r="S2201" t="str">
        <f>_xlfn.CONCAT(Table1[[#This Row],[Subscription Type]]," ",Table1[[#This Row],[Upsell Priorities ]], " ",TEXT(Table1[[#This Row],[Current Upsell $]],"$#,#"))</f>
        <v>Basic Low $50</v>
      </c>
      <c r="T2201">
        <f>COUNTIF(Table1[Sales Month],Table1[[#This Row],[Sales Month]])</f>
        <v>307</v>
      </c>
    </row>
    <row r="2202" spans="1:20" x14ac:dyDescent="0.2">
      <c r="A2202">
        <v>100372</v>
      </c>
      <c r="B2202" t="s">
        <v>3</v>
      </c>
      <c r="F2202">
        <v>0</v>
      </c>
      <c r="G2202">
        <v>4</v>
      </c>
      <c r="H2202" s="1">
        <v>44348</v>
      </c>
      <c r="I2202" s="1">
        <v>44378</v>
      </c>
      <c r="J2202">
        <v>1</v>
      </c>
      <c r="K2202">
        <v>0</v>
      </c>
      <c r="L2202" s="1">
        <v>44348</v>
      </c>
      <c r="M2202">
        <v>0</v>
      </c>
      <c r="N2202" s="8" cm="1">
        <f t="array" ref="N2202">_xlfn.SWITCH(Table1[[#This Row],[Subscription Type]],"Basic",10,"Premium",10,"Business",25,"Enterprise",27)</f>
        <v>10</v>
      </c>
      <c r="O2202" s="9">
        <f>IF(Table1[[#This Row],[Number of Users]]-Table1[[#This Row],[Licenses Bought]]&lt;0, 0, Table1[[#This Row],[Number of Users]]-Table1[[#This Row],[Licenses Bought]])</f>
        <v>4</v>
      </c>
      <c r="P2202" s="8">
        <f>Table1[[#This Row],[Upsell $ Per Non-Paying User]] * Table1[[#This Row],[Non-Paying Users]]</f>
        <v>40</v>
      </c>
      <c r="Q2202">
        <f>IF(Table1[[#This Row],[Sales Month]]=MAX(Table1[Sales Month]),Table1[[#This Row],[Upsell $ Per Non-Paying User]]*Table1[[#This Row],[Non-Paying Users]],0)</f>
        <v>40</v>
      </c>
      <c r="R2202" t="str" cm="1">
        <f t="array" ref="R2202">_xlfn.IFS(Table1[[#This Row],[Current Upsell $]]=0," ",Table1[[#This Row],[Current Upsell $]]&gt;=400,"High",Table1[[#This Row],[Current Upsell $]]&gt;=100,"Medium",Table1[[#This Row],[Current Upsell $]]&lt;100,"Low")</f>
        <v>Low</v>
      </c>
      <c r="S2202" t="str">
        <f>_xlfn.CONCAT(Table1[[#This Row],[Subscription Type]]," ",Table1[[#This Row],[Upsell Priorities ]], " ",TEXT(Table1[[#This Row],[Current Upsell $]],"$#,#"))</f>
        <v>Basic Low $40</v>
      </c>
      <c r="T2202">
        <f>COUNTIF(Table1[Sales Month],Table1[[#This Row],[Sales Month]])</f>
        <v>307</v>
      </c>
    </row>
    <row r="2203" spans="1:20" x14ac:dyDescent="0.2">
      <c r="A2203">
        <v>100373</v>
      </c>
      <c r="B2203" t="s">
        <v>3</v>
      </c>
      <c r="F2203">
        <v>0</v>
      </c>
      <c r="G2203">
        <v>5</v>
      </c>
      <c r="H2203" s="1">
        <v>44348</v>
      </c>
      <c r="I2203" s="1">
        <v>44378</v>
      </c>
      <c r="J2203">
        <v>1</v>
      </c>
      <c r="K2203">
        <v>0</v>
      </c>
      <c r="L2203" s="1">
        <v>44348</v>
      </c>
      <c r="M2203">
        <v>0</v>
      </c>
      <c r="N2203" s="8" cm="1">
        <f t="array" ref="N2203">_xlfn.SWITCH(Table1[[#This Row],[Subscription Type]],"Basic",10,"Premium",10,"Business",25,"Enterprise",27)</f>
        <v>10</v>
      </c>
      <c r="O2203" s="9">
        <f>IF(Table1[[#This Row],[Number of Users]]-Table1[[#This Row],[Licenses Bought]]&lt;0, 0, Table1[[#This Row],[Number of Users]]-Table1[[#This Row],[Licenses Bought]])</f>
        <v>5</v>
      </c>
      <c r="P2203" s="8">
        <f>Table1[[#This Row],[Upsell $ Per Non-Paying User]] * Table1[[#This Row],[Non-Paying Users]]</f>
        <v>50</v>
      </c>
      <c r="Q2203">
        <f>IF(Table1[[#This Row],[Sales Month]]=MAX(Table1[Sales Month]),Table1[[#This Row],[Upsell $ Per Non-Paying User]]*Table1[[#This Row],[Non-Paying Users]],0)</f>
        <v>50</v>
      </c>
      <c r="R2203" t="str" cm="1">
        <f t="array" ref="R2203">_xlfn.IFS(Table1[[#This Row],[Current Upsell $]]=0," ",Table1[[#This Row],[Current Upsell $]]&gt;=400,"High",Table1[[#This Row],[Current Upsell $]]&gt;=100,"Medium",Table1[[#This Row],[Current Upsell $]]&lt;100,"Low")</f>
        <v>Low</v>
      </c>
      <c r="S2203" t="str">
        <f>_xlfn.CONCAT(Table1[[#This Row],[Subscription Type]]," ",Table1[[#This Row],[Upsell Priorities ]], " ",TEXT(Table1[[#This Row],[Current Upsell $]],"$#,#"))</f>
        <v>Basic Low $50</v>
      </c>
      <c r="T2203">
        <f>COUNTIF(Table1[Sales Month],Table1[[#This Row],[Sales Month]])</f>
        <v>307</v>
      </c>
    </row>
    <row r="2204" spans="1:20" x14ac:dyDescent="0.2">
      <c r="A2204">
        <v>100374</v>
      </c>
      <c r="B2204" t="s">
        <v>3</v>
      </c>
      <c r="F2204">
        <v>0</v>
      </c>
      <c r="G2204">
        <v>2</v>
      </c>
      <c r="H2204" s="1">
        <v>44348</v>
      </c>
      <c r="I2204" s="1">
        <v>44378</v>
      </c>
      <c r="J2204">
        <v>1</v>
      </c>
      <c r="K2204">
        <v>0</v>
      </c>
      <c r="L2204" s="1">
        <v>44348</v>
      </c>
      <c r="M2204">
        <v>0</v>
      </c>
      <c r="N2204" s="8" cm="1">
        <f t="array" ref="N2204">_xlfn.SWITCH(Table1[[#This Row],[Subscription Type]],"Basic",10,"Premium",10,"Business",25,"Enterprise",27)</f>
        <v>10</v>
      </c>
      <c r="O2204" s="9">
        <f>IF(Table1[[#This Row],[Number of Users]]-Table1[[#This Row],[Licenses Bought]]&lt;0, 0, Table1[[#This Row],[Number of Users]]-Table1[[#This Row],[Licenses Bought]])</f>
        <v>2</v>
      </c>
      <c r="P2204" s="8">
        <f>Table1[[#This Row],[Upsell $ Per Non-Paying User]] * Table1[[#This Row],[Non-Paying Users]]</f>
        <v>20</v>
      </c>
      <c r="Q2204">
        <f>IF(Table1[[#This Row],[Sales Month]]=MAX(Table1[Sales Month]),Table1[[#This Row],[Upsell $ Per Non-Paying User]]*Table1[[#This Row],[Non-Paying Users]],0)</f>
        <v>20</v>
      </c>
      <c r="R2204" t="str" cm="1">
        <f t="array" ref="R2204">_xlfn.IFS(Table1[[#This Row],[Current Upsell $]]=0," ",Table1[[#This Row],[Current Upsell $]]&gt;=400,"High",Table1[[#This Row],[Current Upsell $]]&gt;=100,"Medium",Table1[[#This Row],[Current Upsell $]]&lt;100,"Low")</f>
        <v>Low</v>
      </c>
      <c r="S2204" t="str">
        <f>_xlfn.CONCAT(Table1[[#This Row],[Subscription Type]]," ",Table1[[#This Row],[Upsell Priorities ]], " ",TEXT(Table1[[#This Row],[Current Upsell $]],"$#,#"))</f>
        <v>Basic Low $20</v>
      </c>
      <c r="T2204">
        <f>COUNTIF(Table1[Sales Month],Table1[[#This Row],[Sales Month]])</f>
        <v>307</v>
      </c>
    </row>
    <row r="2205" spans="1:20" x14ac:dyDescent="0.2">
      <c r="A2205">
        <v>100375</v>
      </c>
      <c r="B2205" t="s">
        <v>3</v>
      </c>
      <c r="F2205">
        <v>0</v>
      </c>
      <c r="G2205">
        <v>2</v>
      </c>
      <c r="H2205" s="1">
        <v>44348</v>
      </c>
      <c r="I2205" s="1">
        <v>44378</v>
      </c>
      <c r="J2205">
        <v>1</v>
      </c>
      <c r="K2205">
        <v>0</v>
      </c>
      <c r="L2205" s="1">
        <v>44348</v>
      </c>
      <c r="M2205">
        <v>0</v>
      </c>
      <c r="N2205" s="8" cm="1">
        <f t="array" ref="N2205">_xlfn.SWITCH(Table1[[#This Row],[Subscription Type]],"Basic",10,"Premium",10,"Business",25,"Enterprise",27)</f>
        <v>10</v>
      </c>
      <c r="O2205" s="9">
        <f>IF(Table1[[#This Row],[Number of Users]]-Table1[[#This Row],[Licenses Bought]]&lt;0, 0, Table1[[#This Row],[Number of Users]]-Table1[[#This Row],[Licenses Bought]])</f>
        <v>2</v>
      </c>
      <c r="P2205" s="8">
        <f>Table1[[#This Row],[Upsell $ Per Non-Paying User]] * Table1[[#This Row],[Non-Paying Users]]</f>
        <v>20</v>
      </c>
      <c r="Q2205">
        <f>IF(Table1[[#This Row],[Sales Month]]=MAX(Table1[Sales Month]),Table1[[#This Row],[Upsell $ Per Non-Paying User]]*Table1[[#This Row],[Non-Paying Users]],0)</f>
        <v>20</v>
      </c>
      <c r="R2205" t="str" cm="1">
        <f t="array" ref="R2205">_xlfn.IFS(Table1[[#This Row],[Current Upsell $]]=0," ",Table1[[#This Row],[Current Upsell $]]&gt;=400,"High",Table1[[#This Row],[Current Upsell $]]&gt;=100,"Medium",Table1[[#This Row],[Current Upsell $]]&lt;100,"Low")</f>
        <v>Low</v>
      </c>
      <c r="S2205" t="str">
        <f>_xlfn.CONCAT(Table1[[#This Row],[Subscription Type]]," ",Table1[[#This Row],[Upsell Priorities ]], " ",TEXT(Table1[[#This Row],[Current Upsell $]],"$#,#"))</f>
        <v>Basic Low $20</v>
      </c>
      <c r="T2205">
        <f>COUNTIF(Table1[Sales Month],Table1[[#This Row],[Sales Month]])</f>
        <v>307</v>
      </c>
    </row>
    <row r="2206" spans="1:20" x14ac:dyDescent="0.2">
      <c r="A2206">
        <v>100376</v>
      </c>
      <c r="B2206" t="s">
        <v>3</v>
      </c>
      <c r="F2206">
        <v>0</v>
      </c>
      <c r="G2206">
        <v>2</v>
      </c>
      <c r="H2206" s="1">
        <v>44348</v>
      </c>
      <c r="I2206" s="1">
        <v>44378</v>
      </c>
      <c r="J2206">
        <v>1</v>
      </c>
      <c r="K2206">
        <v>0</v>
      </c>
      <c r="L2206" s="1">
        <v>44348</v>
      </c>
      <c r="M2206">
        <v>0</v>
      </c>
      <c r="N2206" s="8" cm="1">
        <f t="array" ref="N2206">_xlfn.SWITCH(Table1[[#This Row],[Subscription Type]],"Basic",10,"Premium",10,"Business",25,"Enterprise",27)</f>
        <v>10</v>
      </c>
      <c r="O2206" s="9">
        <f>IF(Table1[[#This Row],[Number of Users]]-Table1[[#This Row],[Licenses Bought]]&lt;0, 0, Table1[[#This Row],[Number of Users]]-Table1[[#This Row],[Licenses Bought]])</f>
        <v>2</v>
      </c>
      <c r="P2206" s="8">
        <f>Table1[[#This Row],[Upsell $ Per Non-Paying User]] * Table1[[#This Row],[Non-Paying Users]]</f>
        <v>20</v>
      </c>
      <c r="Q2206">
        <f>IF(Table1[[#This Row],[Sales Month]]=MAX(Table1[Sales Month]),Table1[[#This Row],[Upsell $ Per Non-Paying User]]*Table1[[#This Row],[Non-Paying Users]],0)</f>
        <v>20</v>
      </c>
      <c r="R2206" t="str" cm="1">
        <f t="array" ref="R2206">_xlfn.IFS(Table1[[#This Row],[Current Upsell $]]=0," ",Table1[[#This Row],[Current Upsell $]]&gt;=400,"High",Table1[[#This Row],[Current Upsell $]]&gt;=100,"Medium",Table1[[#This Row],[Current Upsell $]]&lt;100,"Low")</f>
        <v>Low</v>
      </c>
      <c r="S2206" t="str">
        <f>_xlfn.CONCAT(Table1[[#This Row],[Subscription Type]]," ",Table1[[#This Row],[Upsell Priorities ]], " ",TEXT(Table1[[#This Row],[Current Upsell $]],"$#,#"))</f>
        <v>Basic Low $20</v>
      </c>
      <c r="T2206">
        <f>COUNTIF(Table1[Sales Month],Table1[[#This Row],[Sales Month]])</f>
        <v>307</v>
      </c>
    </row>
    <row r="2207" spans="1:20" x14ac:dyDescent="0.2">
      <c r="A2207">
        <v>100377</v>
      </c>
      <c r="B2207" t="s">
        <v>3</v>
      </c>
      <c r="F2207">
        <v>0</v>
      </c>
      <c r="G2207">
        <v>2</v>
      </c>
      <c r="H2207" s="1">
        <v>44348</v>
      </c>
      <c r="I2207" s="1">
        <v>44378</v>
      </c>
      <c r="J2207">
        <v>1</v>
      </c>
      <c r="K2207">
        <v>0</v>
      </c>
      <c r="L2207" s="1">
        <v>44348</v>
      </c>
      <c r="M2207">
        <v>0</v>
      </c>
      <c r="N2207" s="8" cm="1">
        <f t="array" ref="N2207">_xlfn.SWITCH(Table1[[#This Row],[Subscription Type]],"Basic",10,"Premium",10,"Business",25,"Enterprise",27)</f>
        <v>10</v>
      </c>
      <c r="O2207" s="9">
        <f>IF(Table1[[#This Row],[Number of Users]]-Table1[[#This Row],[Licenses Bought]]&lt;0, 0, Table1[[#This Row],[Number of Users]]-Table1[[#This Row],[Licenses Bought]])</f>
        <v>2</v>
      </c>
      <c r="P2207" s="8">
        <f>Table1[[#This Row],[Upsell $ Per Non-Paying User]] * Table1[[#This Row],[Non-Paying Users]]</f>
        <v>20</v>
      </c>
      <c r="Q2207">
        <f>IF(Table1[[#This Row],[Sales Month]]=MAX(Table1[Sales Month]),Table1[[#This Row],[Upsell $ Per Non-Paying User]]*Table1[[#This Row],[Non-Paying Users]],0)</f>
        <v>20</v>
      </c>
      <c r="R2207" t="str" cm="1">
        <f t="array" ref="R2207">_xlfn.IFS(Table1[[#This Row],[Current Upsell $]]=0," ",Table1[[#This Row],[Current Upsell $]]&gt;=400,"High",Table1[[#This Row],[Current Upsell $]]&gt;=100,"Medium",Table1[[#This Row],[Current Upsell $]]&lt;100,"Low")</f>
        <v>Low</v>
      </c>
      <c r="S2207" t="str">
        <f>_xlfn.CONCAT(Table1[[#This Row],[Subscription Type]]," ",Table1[[#This Row],[Upsell Priorities ]], " ",TEXT(Table1[[#This Row],[Current Upsell $]],"$#,#"))</f>
        <v>Basic Low $20</v>
      </c>
      <c r="T2207">
        <f>COUNTIF(Table1[Sales Month],Table1[[#This Row],[Sales Month]])</f>
        <v>307</v>
      </c>
    </row>
    <row r="2208" spans="1:20" x14ac:dyDescent="0.2">
      <c r="A2208">
        <v>100378</v>
      </c>
      <c r="B2208" t="s">
        <v>3</v>
      </c>
      <c r="F2208">
        <v>0</v>
      </c>
      <c r="G2208">
        <v>2</v>
      </c>
      <c r="H2208" s="1">
        <v>44348</v>
      </c>
      <c r="I2208" s="1">
        <v>44378</v>
      </c>
      <c r="J2208">
        <v>1</v>
      </c>
      <c r="K2208">
        <v>0</v>
      </c>
      <c r="L2208" s="1">
        <v>44348</v>
      </c>
      <c r="M2208">
        <v>0</v>
      </c>
      <c r="N2208" s="8" cm="1">
        <f t="array" ref="N2208">_xlfn.SWITCH(Table1[[#This Row],[Subscription Type]],"Basic",10,"Premium",10,"Business",25,"Enterprise",27)</f>
        <v>10</v>
      </c>
      <c r="O2208" s="9">
        <f>IF(Table1[[#This Row],[Number of Users]]-Table1[[#This Row],[Licenses Bought]]&lt;0, 0, Table1[[#This Row],[Number of Users]]-Table1[[#This Row],[Licenses Bought]])</f>
        <v>2</v>
      </c>
      <c r="P2208" s="8">
        <f>Table1[[#This Row],[Upsell $ Per Non-Paying User]] * Table1[[#This Row],[Non-Paying Users]]</f>
        <v>20</v>
      </c>
      <c r="Q2208">
        <f>IF(Table1[[#This Row],[Sales Month]]=MAX(Table1[Sales Month]),Table1[[#This Row],[Upsell $ Per Non-Paying User]]*Table1[[#This Row],[Non-Paying Users]],0)</f>
        <v>20</v>
      </c>
      <c r="R2208" t="str" cm="1">
        <f t="array" ref="R2208">_xlfn.IFS(Table1[[#This Row],[Current Upsell $]]=0," ",Table1[[#This Row],[Current Upsell $]]&gt;=400,"High",Table1[[#This Row],[Current Upsell $]]&gt;=100,"Medium",Table1[[#This Row],[Current Upsell $]]&lt;100,"Low")</f>
        <v>Low</v>
      </c>
      <c r="S2208" t="str">
        <f>_xlfn.CONCAT(Table1[[#This Row],[Subscription Type]]," ",Table1[[#This Row],[Upsell Priorities ]], " ",TEXT(Table1[[#This Row],[Current Upsell $]],"$#,#"))</f>
        <v>Basic Low $20</v>
      </c>
      <c r="T2208">
        <f>COUNTIF(Table1[Sales Month],Table1[[#This Row],[Sales Month]])</f>
        <v>307</v>
      </c>
    </row>
    <row r="2209" spans="1:20" x14ac:dyDescent="0.2">
      <c r="A2209">
        <v>100379</v>
      </c>
      <c r="B2209" t="s">
        <v>3</v>
      </c>
      <c r="F2209">
        <v>0</v>
      </c>
      <c r="G2209">
        <v>2</v>
      </c>
      <c r="H2209" s="1">
        <v>44348</v>
      </c>
      <c r="I2209" s="1">
        <v>44378</v>
      </c>
      <c r="J2209">
        <v>1</v>
      </c>
      <c r="K2209">
        <v>0</v>
      </c>
      <c r="L2209" s="1">
        <v>44348</v>
      </c>
      <c r="M2209">
        <v>0</v>
      </c>
      <c r="N2209" s="8" cm="1">
        <f t="array" ref="N2209">_xlfn.SWITCH(Table1[[#This Row],[Subscription Type]],"Basic",10,"Premium",10,"Business",25,"Enterprise",27)</f>
        <v>10</v>
      </c>
      <c r="O2209" s="9">
        <f>IF(Table1[[#This Row],[Number of Users]]-Table1[[#This Row],[Licenses Bought]]&lt;0, 0, Table1[[#This Row],[Number of Users]]-Table1[[#This Row],[Licenses Bought]])</f>
        <v>2</v>
      </c>
      <c r="P2209" s="8">
        <f>Table1[[#This Row],[Upsell $ Per Non-Paying User]] * Table1[[#This Row],[Non-Paying Users]]</f>
        <v>20</v>
      </c>
      <c r="Q2209">
        <f>IF(Table1[[#This Row],[Sales Month]]=MAX(Table1[Sales Month]),Table1[[#This Row],[Upsell $ Per Non-Paying User]]*Table1[[#This Row],[Non-Paying Users]],0)</f>
        <v>20</v>
      </c>
      <c r="R2209" t="str" cm="1">
        <f t="array" ref="R2209">_xlfn.IFS(Table1[[#This Row],[Current Upsell $]]=0," ",Table1[[#This Row],[Current Upsell $]]&gt;=400,"High",Table1[[#This Row],[Current Upsell $]]&gt;=100,"Medium",Table1[[#This Row],[Current Upsell $]]&lt;100,"Low")</f>
        <v>Low</v>
      </c>
      <c r="S2209" t="str">
        <f>_xlfn.CONCAT(Table1[[#This Row],[Subscription Type]]," ",Table1[[#This Row],[Upsell Priorities ]], " ",TEXT(Table1[[#This Row],[Current Upsell $]],"$#,#"))</f>
        <v>Basic Low $20</v>
      </c>
      <c r="T2209">
        <f>COUNTIF(Table1[Sales Month],Table1[[#This Row],[Sales Month]])</f>
        <v>307</v>
      </c>
    </row>
    <row r="2210" spans="1:20" x14ac:dyDescent="0.2">
      <c r="A2210">
        <v>100380</v>
      </c>
      <c r="B2210" t="s">
        <v>3</v>
      </c>
      <c r="F2210">
        <v>0</v>
      </c>
      <c r="G2210">
        <v>2</v>
      </c>
      <c r="H2210" s="1">
        <v>44348</v>
      </c>
      <c r="I2210" s="1">
        <v>44378</v>
      </c>
      <c r="J2210">
        <v>1</v>
      </c>
      <c r="K2210">
        <v>0</v>
      </c>
      <c r="L2210" s="1">
        <v>44348</v>
      </c>
      <c r="M2210">
        <v>0</v>
      </c>
      <c r="N2210" s="8" cm="1">
        <f t="array" ref="N2210">_xlfn.SWITCH(Table1[[#This Row],[Subscription Type]],"Basic",10,"Premium",10,"Business",25,"Enterprise",27)</f>
        <v>10</v>
      </c>
      <c r="O2210" s="9">
        <f>IF(Table1[[#This Row],[Number of Users]]-Table1[[#This Row],[Licenses Bought]]&lt;0, 0, Table1[[#This Row],[Number of Users]]-Table1[[#This Row],[Licenses Bought]])</f>
        <v>2</v>
      </c>
      <c r="P2210" s="8">
        <f>Table1[[#This Row],[Upsell $ Per Non-Paying User]] * Table1[[#This Row],[Non-Paying Users]]</f>
        <v>20</v>
      </c>
      <c r="Q2210">
        <f>IF(Table1[[#This Row],[Sales Month]]=MAX(Table1[Sales Month]),Table1[[#This Row],[Upsell $ Per Non-Paying User]]*Table1[[#This Row],[Non-Paying Users]],0)</f>
        <v>20</v>
      </c>
      <c r="R2210" t="str" cm="1">
        <f t="array" ref="R2210">_xlfn.IFS(Table1[[#This Row],[Current Upsell $]]=0," ",Table1[[#This Row],[Current Upsell $]]&gt;=400,"High",Table1[[#This Row],[Current Upsell $]]&gt;=100,"Medium",Table1[[#This Row],[Current Upsell $]]&lt;100,"Low")</f>
        <v>Low</v>
      </c>
      <c r="S2210" t="str">
        <f>_xlfn.CONCAT(Table1[[#This Row],[Subscription Type]]," ",Table1[[#This Row],[Upsell Priorities ]], " ",TEXT(Table1[[#This Row],[Current Upsell $]],"$#,#"))</f>
        <v>Basic Low $20</v>
      </c>
      <c r="T2210">
        <f>COUNTIF(Table1[Sales Month],Table1[[#This Row],[Sales Month]])</f>
        <v>307</v>
      </c>
    </row>
    <row r="2211" spans="1:20" x14ac:dyDescent="0.2">
      <c r="A2211">
        <v>100381</v>
      </c>
      <c r="B2211" t="s">
        <v>3</v>
      </c>
      <c r="F2211">
        <v>0</v>
      </c>
      <c r="G2211">
        <v>2</v>
      </c>
      <c r="H2211" s="1">
        <v>44348</v>
      </c>
      <c r="I2211" s="1">
        <v>44378</v>
      </c>
      <c r="J2211">
        <v>1</v>
      </c>
      <c r="K2211">
        <v>0</v>
      </c>
      <c r="L2211" s="1">
        <v>44348</v>
      </c>
      <c r="M2211">
        <v>0</v>
      </c>
      <c r="N2211" s="8" cm="1">
        <f t="array" ref="N2211">_xlfn.SWITCH(Table1[[#This Row],[Subscription Type]],"Basic",10,"Premium",10,"Business",25,"Enterprise",27)</f>
        <v>10</v>
      </c>
      <c r="O2211" s="9">
        <f>IF(Table1[[#This Row],[Number of Users]]-Table1[[#This Row],[Licenses Bought]]&lt;0, 0, Table1[[#This Row],[Number of Users]]-Table1[[#This Row],[Licenses Bought]])</f>
        <v>2</v>
      </c>
      <c r="P2211" s="8">
        <f>Table1[[#This Row],[Upsell $ Per Non-Paying User]] * Table1[[#This Row],[Non-Paying Users]]</f>
        <v>20</v>
      </c>
      <c r="Q2211">
        <f>IF(Table1[[#This Row],[Sales Month]]=MAX(Table1[Sales Month]),Table1[[#This Row],[Upsell $ Per Non-Paying User]]*Table1[[#This Row],[Non-Paying Users]],0)</f>
        <v>20</v>
      </c>
      <c r="R2211" t="str" cm="1">
        <f t="array" ref="R2211">_xlfn.IFS(Table1[[#This Row],[Current Upsell $]]=0," ",Table1[[#This Row],[Current Upsell $]]&gt;=400,"High",Table1[[#This Row],[Current Upsell $]]&gt;=100,"Medium",Table1[[#This Row],[Current Upsell $]]&lt;100,"Low")</f>
        <v>Low</v>
      </c>
      <c r="S2211" t="str">
        <f>_xlfn.CONCAT(Table1[[#This Row],[Subscription Type]]," ",Table1[[#This Row],[Upsell Priorities ]], " ",TEXT(Table1[[#This Row],[Current Upsell $]],"$#,#"))</f>
        <v>Basic Low $20</v>
      </c>
      <c r="T2211">
        <f>COUNTIF(Table1[Sales Month],Table1[[#This Row],[Sales Month]])</f>
        <v>307</v>
      </c>
    </row>
    <row r="2212" spans="1:20" x14ac:dyDescent="0.2">
      <c r="A2212">
        <v>100382</v>
      </c>
      <c r="B2212" t="s">
        <v>3</v>
      </c>
      <c r="F2212">
        <v>0</v>
      </c>
      <c r="G2212">
        <v>2</v>
      </c>
      <c r="H2212" s="1">
        <v>44348</v>
      </c>
      <c r="I2212" s="1">
        <v>44378</v>
      </c>
      <c r="J2212">
        <v>1</v>
      </c>
      <c r="K2212">
        <v>0</v>
      </c>
      <c r="L2212" s="1">
        <v>44348</v>
      </c>
      <c r="M2212">
        <v>0</v>
      </c>
      <c r="N2212" s="8" cm="1">
        <f t="array" ref="N2212">_xlfn.SWITCH(Table1[[#This Row],[Subscription Type]],"Basic",10,"Premium",10,"Business",25,"Enterprise",27)</f>
        <v>10</v>
      </c>
      <c r="O2212" s="9">
        <f>IF(Table1[[#This Row],[Number of Users]]-Table1[[#This Row],[Licenses Bought]]&lt;0, 0, Table1[[#This Row],[Number of Users]]-Table1[[#This Row],[Licenses Bought]])</f>
        <v>2</v>
      </c>
      <c r="P2212" s="8">
        <f>Table1[[#This Row],[Upsell $ Per Non-Paying User]] * Table1[[#This Row],[Non-Paying Users]]</f>
        <v>20</v>
      </c>
      <c r="Q2212">
        <f>IF(Table1[[#This Row],[Sales Month]]=MAX(Table1[Sales Month]),Table1[[#This Row],[Upsell $ Per Non-Paying User]]*Table1[[#This Row],[Non-Paying Users]],0)</f>
        <v>20</v>
      </c>
      <c r="R2212" t="str" cm="1">
        <f t="array" ref="R2212">_xlfn.IFS(Table1[[#This Row],[Current Upsell $]]=0," ",Table1[[#This Row],[Current Upsell $]]&gt;=400,"High",Table1[[#This Row],[Current Upsell $]]&gt;=100,"Medium",Table1[[#This Row],[Current Upsell $]]&lt;100,"Low")</f>
        <v>Low</v>
      </c>
      <c r="S2212" t="str">
        <f>_xlfn.CONCAT(Table1[[#This Row],[Subscription Type]]," ",Table1[[#This Row],[Upsell Priorities ]], " ",TEXT(Table1[[#This Row],[Current Upsell $]],"$#,#"))</f>
        <v>Basic Low $20</v>
      </c>
      <c r="T2212">
        <f>COUNTIF(Table1[Sales Month],Table1[[#This Row],[Sales Month]])</f>
        <v>307</v>
      </c>
    </row>
    <row r="2213" spans="1:20" x14ac:dyDescent="0.2">
      <c r="A2213">
        <v>100383</v>
      </c>
      <c r="B2213" t="s">
        <v>3</v>
      </c>
      <c r="F2213">
        <v>0</v>
      </c>
      <c r="G2213">
        <v>2</v>
      </c>
      <c r="H2213" s="1">
        <v>44348</v>
      </c>
      <c r="I2213" s="1">
        <v>44378</v>
      </c>
      <c r="J2213">
        <v>1</v>
      </c>
      <c r="K2213">
        <v>0</v>
      </c>
      <c r="L2213" s="1">
        <v>44348</v>
      </c>
      <c r="M2213">
        <v>0</v>
      </c>
      <c r="N2213" s="8" cm="1">
        <f t="array" ref="N2213">_xlfn.SWITCH(Table1[[#This Row],[Subscription Type]],"Basic",10,"Premium",10,"Business",25,"Enterprise",27)</f>
        <v>10</v>
      </c>
      <c r="O2213" s="9">
        <f>IF(Table1[[#This Row],[Number of Users]]-Table1[[#This Row],[Licenses Bought]]&lt;0, 0, Table1[[#This Row],[Number of Users]]-Table1[[#This Row],[Licenses Bought]])</f>
        <v>2</v>
      </c>
      <c r="P2213" s="8">
        <f>Table1[[#This Row],[Upsell $ Per Non-Paying User]] * Table1[[#This Row],[Non-Paying Users]]</f>
        <v>20</v>
      </c>
      <c r="Q2213">
        <f>IF(Table1[[#This Row],[Sales Month]]=MAX(Table1[Sales Month]),Table1[[#This Row],[Upsell $ Per Non-Paying User]]*Table1[[#This Row],[Non-Paying Users]],0)</f>
        <v>20</v>
      </c>
      <c r="R2213" t="str" cm="1">
        <f t="array" ref="R2213">_xlfn.IFS(Table1[[#This Row],[Current Upsell $]]=0," ",Table1[[#This Row],[Current Upsell $]]&gt;=400,"High",Table1[[#This Row],[Current Upsell $]]&gt;=100,"Medium",Table1[[#This Row],[Current Upsell $]]&lt;100,"Low")</f>
        <v>Low</v>
      </c>
      <c r="S2213" t="str">
        <f>_xlfn.CONCAT(Table1[[#This Row],[Subscription Type]]," ",Table1[[#This Row],[Upsell Priorities ]], " ",TEXT(Table1[[#This Row],[Current Upsell $]],"$#,#"))</f>
        <v>Basic Low $20</v>
      </c>
      <c r="T2213">
        <f>COUNTIF(Table1[Sales Month],Table1[[#This Row],[Sales Month]])</f>
        <v>307</v>
      </c>
    </row>
    <row r="2214" spans="1:20" x14ac:dyDescent="0.2">
      <c r="A2214">
        <v>100384</v>
      </c>
      <c r="B2214" t="s">
        <v>3</v>
      </c>
      <c r="F2214">
        <v>0</v>
      </c>
      <c r="G2214">
        <v>2</v>
      </c>
      <c r="H2214" s="1">
        <v>44348</v>
      </c>
      <c r="I2214" s="1">
        <v>44378</v>
      </c>
      <c r="J2214">
        <v>1</v>
      </c>
      <c r="K2214">
        <v>0</v>
      </c>
      <c r="L2214" s="1">
        <v>44348</v>
      </c>
      <c r="M2214">
        <v>0</v>
      </c>
      <c r="N2214" s="8" cm="1">
        <f t="array" ref="N2214">_xlfn.SWITCH(Table1[[#This Row],[Subscription Type]],"Basic",10,"Premium",10,"Business",25,"Enterprise",27)</f>
        <v>10</v>
      </c>
      <c r="O2214" s="9">
        <f>IF(Table1[[#This Row],[Number of Users]]-Table1[[#This Row],[Licenses Bought]]&lt;0, 0, Table1[[#This Row],[Number of Users]]-Table1[[#This Row],[Licenses Bought]])</f>
        <v>2</v>
      </c>
      <c r="P2214" s="8">
        <f>Table1[[#This Row],[Upsell $ Per Non-Paying User]] * Table1[[#This Row],[Non-Paying Users]]</f>
        <v>20</v>
      </c>
      <c r="Q2214">
        <f>IF(Table1[[#This Row],[Sales Month]]=MAX(Table1[Sales Month]),Table1[[#This Row],[Upsell $ Per Non-Paying User]]*Table1[[#This Row],[Non-Paying Users]],0)</f>
        <v>20</v>
      </c>
      <c r="R2214" t="str" cm="1">
        <f t="array" ref="R2214">_xlfn.IFS(Table1[[#This Row],[Current Upsell $]]=0," ",Table1[[#This Row],[Current Upsell $]]&gt;=400,"High",Table1[[#This Row],[Current Upsell $]]&gt;=100,"Medium",Table1[[#This Row],[Current Upsell $]]&lt;100,"Low")</f>
        <v>Low</v>
      </c>
      <c r="S2214" t="str">
        <f>_xlfn.CONCAT(Table1[[#This Row],[Subscription Type]]," ",Table1[[#This Row],[Upsell Priorities ]], " ",TEXT(Table1[[#This Row],[Current Upsell $]],"$#,#"))</f>
        <v>Basic Low $20</v>
      </c>
      <c r="T2214">
        <f>COUNTIF(Table1[Sales Month],Table1[[#This Row],[Sales Month]])</f>
        <v>307</v>
      </c>
    </row>
    <row r="2215" spans="1:20" x14ac:dyDescent="0.2">
      <c r="A2215">
        <v>100385</v>
      </c>
      <c r="B2215" t="s">
        <v>3</v>
      </c>
      <c r="F2215">
        <v>0</v>
      </c>
      <c r="G2215">
        <v>2</v>
      </c>
      <c r="H2215" s="1">
        <v>44348</v>
      </c>
      <c r="I2215" s="1">
        <v>44378</v>
      </c>
      <c r="J2215">
        <v>1</v>
      </c>
      <c r="K2215">
        <v>0</v>
      </c>
      <c r="L2215" s="1">
        <v>44348</v>
      </c>
      <c r="M2215">
        <v>0</v>
      </c>
      <c r="N2215" s="8" cm="1">
        <f t="array" ref="N2215">_xlfn.SWITCH(Table1[[#This Row],[Subscription Type]],"Basic",10,"Premium",10,"Business",25,"Enterprise",27)</f>
        <v>10</v>
      </c>
      <c r="O2215" s="9">
        <f>IF(Table1[[#This Row],[Number of Users]]-Table1[[#This Row],[Licenses Bought]]&lt;0, 0, Table1[[#This Row],[Number of Users]]-Table1[[#This Row],[Licenses Bought]])</f>
        <v>2</v>
      </c>
      <c r="P2215" s="8">
        <f>Table1[[#This Row],[Upsell $ Per Non-Paying User]] * Table1[[#This Row],[Non-Paying Users]]</f>
        <v>20</v>
      </c>
      <c r="Q2215">
        <f>IF(Table1[[#This Row],[Sales Month]]=MAX(Table1[Sales Month]),Table1[[#This Row],[Upsell $ Per Non-Paying User]]*Table1[[#This Row],[Non-Paying Users]],0)</f>
        <v>20</v>
      </c>
      <c r="R2215" t="str" cm="1">
        <f t="array" ref="R2215">_xlfn.IFS(Table1[[#This Row],[Current Upsell $]]=0," ",Table1[[#This Row],[Current Upsell $]]&gt;=400,"High",Table1[[#This Row],[Current Upsell $]]&gt;=100,"Medium",Table1[[#This Row],[Current Upsell $]]&lt;100,"Low")</f>
        <v>Low</v>
      </c>
      <c r="S2215" t="str">
        <f>_xlfn.CONCAT(Table1[[#This Row],[Subscription Type]]," ",Table1[[#This Row],[Upsell Priorities ]], " ",TEXT(Table1[[#This Row],[Current Upsell $]],"$#,#"))</f>
        <v>Basic Low $20</v>
      </c>
      <c r="T2215">
        <f>COUNTIF(Table1[Sales Month],Table1[[#This Row],[Sales Month]])</f>
        <v>307</v>
      </c>
    </row>
    <row r="2216" spans="1:20" x14ac:dyDescent="0.2">
      <c r="A2216">
        <v>100386</v>
      </c>
      <c r="B2216" t="s">
        <v>3</v>
      </c>
      <c r="F2216">
        <v>0</v>
      </c>
      <c r="G2216">
        <v>1</v>
      </c>
      <c r="H2216" s="1">
        <v>44348</v>
      </c>
      <c r="I2216" s="1">
        <v>44378</v>
      </c>
      <c r="J2216">
        <v>1</v>
      </c>
      <c r="K2216">
        <v>0</v>
      </c>
      <c r="L2216" s="1">
        <v>44348</v>
      </c>
      <c r="M2216">
        <v>0</v>
      </c>
      <c r="N2216" s="8" cm="1">
        <f t="array" ref="N2216">_xlfn.SWITCH(Table1[[#This Row],[Subscription Type]],"Basic",10,"Premium",10,"Business",25,"Enterprise",27)</f>
        <v>10</v>
      </c>
      <c r="O2216" s="9">
        <f>IF(Table1[[#This Row],[Number of Users]]-Table1[[#This Row],[Licenses Bought]]&lt;0, 0, Table1[[#This Row],[Number of Users]]-Table1[[#This Row],[Licenses Bought]])</f>
        <v>1</v>
      </c>
      <c r="P2216" s="8">
        <f>Table1[[#This Row],[Upsell $ Per Non-Paying User]] * Table1[[#This Row],[Non-Paying Users]]</f>
        <v>10</v>
      </c>
      <c r="Q2216">
        <f>IF(Table1[[#This Row],[Sales Month]]=MAX(Table1[Sales Month]),Table1[[#This Row],[Upsell $ Per Non-Paying User]]*Table1[[#This Row],[Non-Paying Users]],0)</f>
        <v>10</v>
      </c>
      <c r="R2216" t="str" cm="1">
        <f t="array" ref="R2216">_xlfn.IFS(Table1[[#This Row],[Current Upsell $]]=0," ",Table1[[#This Row],[Current Upsell $]]&gt;=400,"High",Table1[[#This Row],[Current Upsell $]]&gt;=100,"Medium",Table1[[#This Row],[Current Upsell $]]&lt;100,"Low")</f>
        <v>Low</v>
      </c>
      <c r="S2216" t="str">
        <f>_xlfn.CONCAT(Table1[[#This Row],[Subscription Type]]," ",Table1[[#This Row],[Upsell Priorities ]], " ",TEXT(Table1[[#This Row],[Current Upsell $]],"$#,#"))</f>
        <v>Basic Low $10</v>
      </c>
      <c r="T2216">
        <f>COUNTIF(Table1[Sales Month],Table1[[#This Row],[Sales Month]])</f>
        <v>307</v>
      </c>
    </row>
    <row r="2217" spans="1:20" x14ac:dyDescent="0.2">
      <c r="A2217">
        <v>100387</v>
      </c>
      <c r="B2217" t="s">
        <v>3</v>
      </c>
      <c r="F2217">
        <v>0</v>
      </c>
      <c r="G2217">
        <v>2</v>
      </c>
      <c r="H2217" s="1">
        <v>44348</v>
      </c>
      <c r="I2217" s="1">
        <v>44378</v>
      </c>
      <c r="J2217">
        <v>1</v>
      </c>
      <c r="K2217">
        <v>0</v>
      </c>
      <c r="L2217" s="1">
        <v>44348</v>
      </c>
      <c r="M2217">
        <v>0</v>
      </c>
      <c r="N2217" s="8" cm="1">
        <f t="array" ref="N2217">_xlfn.SWITCH(Table1[[#This Row],[Subscription Type]],"Basic",10,"Premium",10,"Business",25,"Enterprise",27)</f>
        <v>10</v>
      </c>
      <c r="O2217" s="9">
        <f>IF(Table1[[#This Row],[Number of Users]]-Table1[[#This Row],[Licenses Bought]]&lt;0, 0, Table1[[#This Row],[Number of Users]]-Table1[[#This Row],[Licenses Bought]])</f>
        <v>2</v>
      </c>
      <c r="P2217" s="8">
        <f>Table1[[#This Row],[Upsell $ Per Non-Paying User]] * Table1[[#This Row],[Non-Paying Users]]</f>
        <v>20</v>
      </c>
      <c r="Q2217">
        <f>IF(Table1[[#This Row],[Sales Month]]=MAX(Table1[Sales Month]),Table1[[#This Row],[Upsell $ Per Non-Paying User]]*Table1[[#This Row],[Non-Paying Users]],0)</f>
        <v>20</v>
      </c>
      <c r="R2217" t="str" cm="1">
        <f t="array" ref="R2217">_xlfn.IFS(Table1[[#This Row],[Current Upsell $]]=0," ",Table1[[#This Row],[Current Upsell $]]&gt;=400,"High",Table1[[#This Row],[Current Upsell $]]&gt;=100,"Medium",Table1[[#This Row],[Current Upsell $]]&lt;100,"Low")</f>
        <v>Low</v>
      </c>
      <c r="S2217" t="str">
        <f>_xlfn.CONCAT(Table1[[#This Row],[Subscription Type]]," ",Table1[[#This Row],[Upsell Priorities ]], " ",TEXT(Table1[[#This Row],[Current Upsell $]],"$#,#"))</f>
        <v>Basic Low $20</v>
      </c>
      <c r="T2217">
        <f>COUNTIF(Table1[Sales Month],Table1[[#This Row],[Sales Month]])</f>
        <v>307</v>
      </c>
    </row>
    <row r="2218" spans="1:20" x14ac:dyDescent="0.2">
      <c r="A2218">
        <v>100388</v>
      </c>
      <c r="B2218" t="s">
        <v>3</v>
      </c>
      <c r="F2218">
        <v>0</v>
      </c>
      <c r="G2218">
        <v>2</v>
      </c>
      <c r="H2218" s="1">
        <v>44348</v>
      </c>
      <c r="I2218" s="1">
        <v>44378</v>
      </c>
      <c r="J2218">
        <v>1</v>
      </c>
      <c r="K2218">
        <v>0</v>
      </c>
      <c r="L2218" s="1">
        <v>44348</v>
      </c>
      <c r="M2218">
        <v>0</v>
      </c>
      <c r="N2218" s="8" cm="1">
        <f t="array" ref="N2218">_xlfn.SWITCH(Table1[[#This Row],[Subscription Type]],"Basic",10,"Premium",10,"Business",25,"Enterprise",27)</f>
        <v>10</v>
      </c>
      <c r="O2218" s="9">
        <f>IF(Table1[[#This Row],[Number of Users]]-Table1[[#This Row],[Licenses Bought]]&lt;0, 0, Table1[[#This Row],[Number of Users]]-Table1[[#This Row],[Licenses Bought]])</f>
        <v>2</v>
      </c>
      <c r="P2218" s="8">
        <f>Table1[[#This Row],[Upsell $ Per Non-Paying User]] * Table1[[#This Row],[Non-Paying Users]]</f>
        <v>20</v>
      </c>
      <c r="Q2218">
        <f>IF(Table1[[#This Row],[Sales Month]]=MAX(Table1[Sales Month]),Table1[[#This Row],[Upsell $ Per Non-Paying User]]*Table1[[#This Row],[Non-Paying Users]],0)</f>
        <v>20</v>
      </c>
      <c r="R2218" t="str" cm="1">
        <f t="array" ref="R2218">_xlfn.IFS(Table1[[#This Row],[Current Upsell $]]=0," ",Table1[[#This Row],[Current Upsell $]]&gt;=400,"High",Table1[[#This Row],[Current Upsell $]]&gt;=100,"Medium",Table1[[#This Row],[Current Upsell $]]&lt;100,"Low")</f>
        <v>Low</v>
      </c>
      <c r="S2218" t="str">
        <f>_xlfn.CONCAT(Table1[[#This Row],[Subscription Type]]," ",Table1[[#This Row],[Upsell Priorities ]], " ",TEXT(Table1[[#This Row],[Current Upsell $]],"$#,#"))</f>
        <v>Basic Low $20</v>
      </c>
      <c r="T2218">
        <f>COUNTIF(Table1[Sales Month],Table1[[#This Row],[Sales Month]])</f>
        <v>307</v>
      </c>
    </row>
    <row r="2219" spans="1:20" x14ac:dyDescent="0.2">
      <c r="A2219">
        <v>100389</v>
      </c>
      <c r="B2219" t="s">
        <v>3</v>
      </c>
      <c r="F2219">
        <v>0</v>
      </c>
      <c r="G2219">
        <v>2</v>
      </c>
      <c r="H2219" s="1">
        <v>44348</v>
      </c>
      <c r="I2219" s="1">
        <v>44378</v>
      </c>
      <c r="J2219">
        <v>1</v>
      </c>
      <c r="K2219">
        <v>0</v>
      </c>
      <c r="L2219" s="1">
        <v>44348</v>
      </c>
      <c r="M2219">
        <v>0</v>
      </c>
      <c r="N2219" s="8" cm="1">
        <f t="array" ref="N2219">_xlfn.SWITCH(Table1[[#This Row],[Subscription Type]],"Basic",10,"Premium",10,"Business",25,"Enterprise",27)</f>
        <v>10</v>
      </c>
      <c r="O2219" s="9">
        <f>IF(Table1[[#This Row],[Number of Users]]-Table1[[#This Row],[Licenses Bought]]&lt;0, 0, Table1[[#This Row],[Number of Users]]-Table1[[#This Row],[Licenses Bought]])</f>
        <v>2</v>
      </c>
      <c r="P2219" s="8">
        <f>Table1[[#This Row],[Upsell $ Per Non-Paying User]] * Table1[[#This Row],[Non-Paying Users]]</f>
        <v>20</v>
      </c>
      <c r="Q2219">
        <f>IF(Table1[[#This Row],[Sales Month]]=MAX(Table1[Sales Month]),Table1[[#This Row],[Upsell $ Per Non-Paying User]]*Table1[[#This Row],[Non-Paying Users]],0)</f>
        <v>20</v>
      </c>
      <c r="R2219" t="str" cm="1">
        <f t="array" ref="R2219">_xlfn.IFS(Table1[[#This Row],[Current Upsell $]]=0," ",Table1[[#This Row],[Current Upsell $]]&gt;=400,"High",Table1[[#This Row],[Current Upsell $]]&gt;=100,"Medium",Table1[[#This Row],[Current Upsell $]]&lt;100,"Low")</f>
        <v>Low</v>
      </c>
      <c r="S2219" t="str">
        <f>_xlfn.CONCAT(Table1[[#This Row],[Subscription Type]]," ",Table1[[#This Row],[Upsell Priorities ]], " ",TEXT(Table1[[#This Row],[Current Upsell $]],"$#,#"))</f>
        <v>Basic Low $20</v>
      </c>
      <c r="T2219">
        <f>COUNTIF(Table1[Sales Month],Table1[[#This Row],[Sales Month]])</f>
        <v>307</v>
      </c>
    </row>
    <row r="2220" spans="1:20" x14ac:dyDescent="0.2">
      <c r="A2220">
        <v>100390</v>
      </c>
      <c r="B2220" t="s">
        <v>3</v>
      </c>
      <c r="D2220" s="1"/>
      <c r="E2220" s="1"/>
      <c r="F2220">
        <v>0</v>
      </c>
      <c r="G2220">
        <v>2</v>
      </c>
      <c r="H2220" s="1">
        <v>44348</v>
      </c>
      <c r="I2220" s="1">
        <v>44378</v>
      </c>
      <c r="J2220">
        <v>1</v>
      </c>
      <c r="K2220">
        <v>0</v>
      </c>
      <c r="L2220" s="1">
        <v>44348</v>
      </c>
      <c r="M2220">
        <v>0</v>
      </c>
      <c r="N2220" s="8" cm="1">
        <f t="array" ref="N2220">_xlfn.SWITCH(Table1[[#This Row],[Subscription Type]],"Basic",10,"Premium",10,"Business",25,"Enterprise",27)</f>
        <v>10</v>
      </c>
      <c r="O2220" s="9">
        <f>IF(Table1[[#This Row],[Number of Users]]-Table1[[#This Row],[Licenses Bought]]&lt;0, 0, Table1[[#This Row],[Number of Users]]-Table1[[#This Row],[Licenses Bought]])</f>
        <v>2</v>
      </c>
      <c r="P2220" s="8">
        <f>Table1[[#This Row],[Upsell $ Per Non-Paying User]] * Table1[[#This Row],[Non-Paying Users]]</f>
        <v>20</v>
      </c>
      <c r="Q2220">
        <f>IF(Table1[[#This Row],[Sales Month]]=MAX(Table1[Sales Month]),Table1[[#This Row],[Upsell $ Per Non-Paying User]]*Table1[[#This Row],[Non-Paying Users]],0)</f>
        <v>20</v>
      </c>
      <c r="R2220" t="str" cm="1">
        <f t="array" ref="R2220">_xlfn.IFS(Table1[[#This Row],[Current Upsell $]]=0," ",Table1[[#This Row],[Current Upsell $]]&gt;=400,"High",Table1[[#This Row],[Current Upsell $]]&gt;=100,"Medium",Table1[[#This Row],[Current Upsell $]]&lt;100,"Low")</f>
        <v>Low</v>
      </c>
      <c r="S2220" t="str">
        <f>_xlfn.CONCAT(Table1[[#This Row],[Subscription Type]]," ",Table1[[#This Row],[Upsell Priorities ]], " ",TEXT(Table1[[#This Row],[Current Upsell $]],"$#,#"))</f>
        <v>Basic Low $20</v>
      </c>
      <c r="T2220">
        <f>COUNTIF(Table1[Sales Month],Table1[[#This Row],[Sales Month]])</f>
        <v>307</v>
      </c>
    </row>
    <row r="2221" spans="1:20" x14ac:dyDescent="0.2">
      <c r="A2221">
        <v>100391</v>
      </c>
      <c r="B2221" t="s">
        <v>3</v>
      </c>
      <c r="D2221" s="1"/>
      <c r="E2221" s="1"/>
      <c r="F2221">
        <v>0</v>
      </c>
      <c r="G2221">
        <v>1</v>
      </c>
      <c r="H2221" s="1">
        <v>44348</v>
      </c>
      <c r="I2221" s="1">
        <v>44378</v>
      </c>
      <c r="J2221">
        <v>1</v>
      </c>
      <c r="K2221">
        <v>0</v>
      </c>
      <c r="L2221" s="1">
        <v>44348</v>
      </c>
      <c r="M2221">
        <v>0</v>
      </c>
      <c r="N2221" s="8" cm="1">
        <f t="array" ref="N2221">_xlfn.SWITCH(Table1[[#This Row],[Subscription Type]],"Basic",10,"Premium",10,"Business",25,"Enterprise",27)</f>
        <v>10</v>
      </c>
      <c r="O2221" s="9">
        <f>IF(Table1[[#This Row],[Number of Users]]-Table1[[#This Row],[Licenses Bought]]&lt;0, 0, Table1[[#This Row],[Number of Users]]-Table1[[#This Row],[Licenses Bought]])</f>
        <v>1</v>
      </c>
      <c r="P2221" s="8">
        <f>Table1[[#This Row],[Upsell $ Per Non-Paying User]] * Table1[[#This Row],[Non-Paying Users]]</f>
        <v>10</v>
      </c>
      <c r="Q2221">
        <f>IF(Table1[[#This Row],[Sales Month]]=MAX(Table1[Sales Month]),Table1[[#This Row],[Upsell $ Per Non-Paying User]]*Table1[[#This Row],[Non-Paying Users]],0)</f>
        <v>10</v>
      </c>
      <c r="R2221" t="str" cm="1">
        <f t="array" ref="R2221">_xlfn.IFS(Table1[[#This Row],[Current Upsell $]]=0," ",Table1[[#This Row],[Current Upsell $]]&gt;=400,"High",Table1[[#This Row],[Current Upsell $]]&gt;=100,"Medium",Table1[[#This Row],[Current Upsell $]]&lt;100,"Low")</f>
        <v>Low</v>
      </c>
      <c r="S2221" t="str">
        <f>_xlfn.CONCAT(Table1[[#This Row],[Subscription Type]]," ",Table1[[#This Row],[Upsell Priorities ]], " ",TEXT(Table1[[#This Row],[Current Upsell $]],"$#,#"))</f>
        <v>Basic Low $10</v>
      </c>
      <c r="T2221">
        <f>COUNTIF(Table1[Sales Month],Table1[[#This Row],[Sales Month]])</f>
        <v>307</v>
      </c>
    </row>
    <row r="2222" spans="1:20" x14ac:dyDescent="0.2">
      <c r="K2222" s="1"/>
      <c r="L2222" s="1"/>
      <c r="O2222" s="1"/>
    </row>
    <row r="2223" spans="1:20" x14ac:dyDescent="0.2">
      <c r="K2223" s="1"/>
      <c r="L2223" s="1"/>
      <c r="O2223" s="1"/>
    </row>
    <row r="2224" spans="1:20" x14ac:dyDescent="0.2">
      <c r="K2224" s="1"/>
      <c r="L2224" s="1"/>
      <c r="O2224" s="1"/>
    </row>
    <row r="2225" spans="11:15" x14ac:dyDescent="0.2">
      <c r="K2225" s="1"/>
      <c r="L2225" s="1"/>
      <c r="O2225" s="1"/>
    </row>
    <row r="2226" spans="11:15" x14ac:dyDescent="0.2">
      <c r="K2226" s="1"/>
      <c r="L2226" s="1"/>
      <c r="O2226" s="1"/>
    </row>
    <row r="2227" spans="11:15" x14ac:dyDescent="0.2">
      <c r="K2227" s="1"/>
      <c r="L2227" s="1"/>
      <c r="O2227" s="1"/>
    </row>
    <row r="2228" spans="11:15" x14ac:dyDescent="0.2">
      <c r="K2228" s="1"/>
      <c r="L2228" s="1"/>
      <c r="O2228" s="1"/>
    </row>
    <row r="2229" spans="11:15" x14ac:dyDescent="0.2">
      <c r="K2229" s="1"/>
      <c r="L2229" s="1"/>
      <c r="O2229" s="1"/>
    </row>
    <row r="2230" spans="11:15" x14ac:dyDescent="0.2">
      <c r="K2230" s="1"/>
      <c r="L2230" s="1"/>
      <c r="O2230" s="1"/>
    </row>
    <row r="2231" spans="11:15" x14ac:dyDescent="0.2">
      <c r="K2231" s="1"/>
      <c r="L2231" s="1"/>
      <c r="O2231" s="1"/>
    </row>
    <row r="2232" spans="11:15" x14ac:dyDescent="0.2">
      <c r="K2232" s="1"/>
      <c r="L2232" s="1"/>
      <c r="O2232" s="1"/>
    </row>
    <row r="2233" spans="11:15" x14ac:dyDescent="0.2">
      <c r="K2233" s="1"/>
      <c r="L2233" s="1"/>
      <c r="O2233" s="1"/>
    </row>
    <row r="2234" spans="11:15" x14ac:dyDescent="0.2">
      <c r="K2234" s="1"/>
      <c r="L2234" s="1"/>
      <c r="O2234" s="1"/>
    </row>
    <row r="2235" spans="11:15" x14ac:dyDescent="0.2">
      <c r="K2235" s="1"/>
      <c r="L2235" s="1"/>
      <c r="O2235" s="1"/>
    </row>
    <row r="2236" spans="11:15" x14ac:dyDescent="0.2">
      <c r="K2236" s="1"/>
      <c r="L2236" s="1"/>
      <c r="O2236" s="1"/>
    </row>
    <row r="2237" spans="11:15" x14ac:dyDescent="0.2">
      <c r="K2237" s="1"/>
      <c r="L2237" s="1"/>
      <c r="O2237" s="1"/>
    </row>
    <row r="2238" spans="11:15" x14ac:dyDescent="0.2">
      <c r="K2238" s="1"/>
      <c r="L2238" s="1"/>
      <c r="O2238" s="1"/>
    </row>
    <row r="2239" spans="11:15" x14ac:dyDescent="0.2">
      <c r="K2239" s="1"/>
      <c r="L2239" s="1"/>
      <c r="O2239" s="1"/>
    </row>
    <row r="2240" spans="11:15" x14ac:dyDescent="0.2">
      <c r="K2240" s="1"/>
      <c r="L2240" s="1"/>
      <c r="O2240" s="1"/>
    </row>
    <row r="2241" spans="11:15" x14ac:dyDescent="0.2">
      <c r="K2241" s="1"/>
      <c r="L2241" s="1"/>
      <c r="O2241" s="1"/>
    </row>
    <row r="2242" spans="11:15" x14ac:dyDescent="0.2">
      <c r="K2242" s="1"/>
      <c r="L2242" s="1"/>
      <c r="O2242" s="1"/>
    </row>
    <row r="2243" spans="11:15" x14ac:dyDescent="0.2">
      <c r="K2243" s="1"/>
      <c r="L2243" s="1"/>
      <c r="O2243" s="1"/>
    </row>
    <row r="2244" spans="11:15" x14ac:dyDescent="0.2">
      <c r="K2244" s="1"/>
      <c r="L2244" s="1"/>
      <c r="O2244" s="1"/>
    </row>
    <row r="2245" spans="11:15" x14ac:dyDescent="0.2">
      <c r="K2245" s="1"/>
      <c r="L2245" s="1"/>
      <c r="O2245" s="1"/>
    </row>
    <row r="2246" spans="11:15" x14ac:dyDescent="0.2">
      <c r="K2246" s="1"/>
      <c r="L2246" s="1"/>
      <c r="O2246" s="1"/>
    </row>
    <row r="2247" spans="11:15" x14ac:dyDescent="0.2">
      <c r="K2247" s="1"/>
      <c r="L2247" s="1"/>
      <c r="O2247" s="1"/>
    </row>
    <row r="2248" spans="11:15" x14ac:dyDescent="0.2">
      <c r="K2248" s="1"/>
      <c r="L2248" s="1"/>
      <c r="O2248" s="1"/>
    </row>
    <row r="2249" spans="11:15" x14ac:dyDescent="0.2">
      <c r="K2249" s="1"/>
      <c r="L2249" s="1"/>
      <c r="O2249" s="1"/>
    </row>
    <row r="2250" spans="11:15" x14ac:dyDescent="0.2">
      <c r="K2250" s="1"/>
      <c r="L2250" s="1"/>
      <c r="O2250" s="1"/>
    </row>
    <row r="2251" spans="11:15" x14ac:dyDescent="0.2">
      <c r="K2251" s="1"/>
      <c r="L2251" s="1"/>
      <c r="O2251" s="1"/>
    </row>
    <row r="2252" spans="11:15" x14ac:dyDescent="0.2">
      <c r="K2252" s="1"/>
      <c r="L2252" s="1"/>
      <c r="O2252" s="1"/>
    </row>
    <row r="2253" spans="11:15" x14ac:dyDescent="0.2">
      <c r="K2253" s="1"/>
      <c r="L2253" s="1"/>
      <c r="O2253" s="1"/>
    </row>
    <row r="2254" spans="11:15" x14ac:dyDescent="0.2">
      <c r="K2254" s="1"/>
      <c r="L2254" s="1"/>
      <c r="O2254" s="1"/>
    </row>
    <row r="2255" spans="11:15" x14ac:dyDescent="0.2">
      <c r="K2255" s="1"/>
      <c r="L2255" s="1"/>
      <c r="O2255" s="1"/>
    </row>
    <row r="2256" spans="11:15" x14ac:dyDescent="0.2">
      <c r="K2256" s="1"/>
      <c r="L2256" s="1"/>
      <c r="O2256" s="1"/>
    </row>
    <row r="2257" spans="11:15" x14ac:dyDescent="0.2">
      <c r="K2257" s="1"/>
      <c r="L2257" s="1"/>
      <c r="O2257" s="1"/>
    </row>
    <row r="2258" spans="11:15" x14ac:dyDescent="0.2">
      <c r="K2258" s="1"/>
      <c r="L2258" s="1"/>
      <c r="O2258" s="1"/>
    </row>
    <row r="2259" spans="11:15" x14ac:dyDescent="0.2">
      <c r="K2259" s="1"/>
      <c r="L2259" s="1"/>
      <c r="O2259" s="1"/>
    </row>
    <row r="2260" spans="11:15" x14ac:dyDescent="0.2">
      <c r="K2260" s="1"/>
      <c r="L2260" s="1"/>
      <c r="O2260" s="1"/>
    </row>
    <row r="2261" spans="11:15" x14ac:dyDescent="0.2">
      <c r="K2261" s="1"/>
      <c r="L2261" s="1"/>
      <c r="O2261" s="1"/>
    </row>
    <row r="2262" spans="11:15" x14ac:dyDescent="0.2">
      <c r="K2262" s="1"/>
      <c r="L2262" s="1"/>
      <c r="O2262" s="1"/>
    </row>
    <row r="2263" spans="11:15" x14ac:dyDescent="0.2">
      <c r="K2263" s="1"/>
      <c r="L2263" s="1"/>
      <c r="O2263" s="1"/>
    </row>
    <row r="2264" spans="11:15" x14ac:dyDescent="0.2">
      <c r="K2264" s="1"/>
      <c r="L2264" s="1"/>
      <c r="O2264" s="1"/>
    </row>
    <row r="2265" spans="11:15" x14ac:dyDescent="0.2">
      <c r="K2265" s="1"/>
      <c r="L2265" s="1"/>
      <c r="O2265" s="1"/>
    </row>
    <row r="2266" spans="11:15" x14ac:dyDescent="0.2">
      <c r="K2266" s="1"/>
      <c r="L2266" s="1"/>
      <c r="O2266" s="1"/>
    </row>
    <row r="2267" spans="11:15" x14ac:dyDescent="0.2">
      <c r="K2267" s="1"/>
      <c r="L2267" s="1"/>
      <c r="O2267" s="1"/>
    </row>
    <row r="2268" spans="11:15" x14ac:dyDescent="0.2">
      <c r="K2268" s="1"/>
      <c r="L2268" s="1"/>
      <c r="O2268" s="1"/>
    </row>
    <row r="2269" spans="11:15" x14ac:dyDescent="0.2">
      <c r="K2269" s="1"/>
      <c r="L2269" s="1"/>
      <c r="O2269" s="1"/>
    </row>
    <row r="2270" spans="11:15" x14ac:dyDescent="0.2">
      <c r="K2270" s="1"/>
      <c r="L2270" s="1"/>
      <c r="O2270" s="1"/>
    </row>
    <row r="2271" spans="11:15" x14ac:dyDescent="0.2">
      <c r="K2271" s="1"/>
      <c r="L2271" s="1"/>
      <c r="O2271" s="1"/>
    </row>
    <row r="2272" spans="11:15" x14ac:dyDescent="0.2">
      <c r="K2272" s="1"/>
      <c r="L2272" s="1"/>
      <c r="O2272" s="1"/>
    </row>
    <row r="2273" spans="4:15" x14ac:dyDescent="0.2">
      <c r="K2273" s="1"/>
      <c r="L2273" s="1"/>
      <c r="O2273" s="1"/>
    </row>
    <row r="2274" spans="4:15" x14ac:dyDescent="0.2">
      <c r="K2274" s="1"/>
      <c r="L2274" s="1"/>
      <c r="O2274" s="1"/>
    </row>
    <row r="2275" spans="4:15" x14ac:dyDescent="0.2">
      <c r="K2275" s="1"/>
      <c r="L2275" s="1"/>
      <c r="O2275" s="1"/>
    </row>
    <row r="2276" spans="4:15" x14ac:dyDescent="0.2">
      <c r="K2276" s="1"/>
      <c r="L2276" s="1"/>
      <c r="O2276" s="1"/>
    </row>
    <row r="2277" spans="4:15" x14ac:dyDescent="0.2">
      <c r="K2277" s="1"/>
      <c r="L2277" s="1"/>
      <c r="O2277" s="1"/>
    </row>
    <row r="2278" spans="4:15" x14ac:dyDescent="0.2">
      <c r="K2278" s="1"/>
      <c r="L2278" s="1"/>
      <c r="O2278" s="1"/>
    </row>
    <row r="2279" spans="4:15" x14ac:dyDescent="0.2">
      <c r="K2279" s="1"/>
      <c r="L2279" s="1"/>
      <c r="O2279" s="1"/>
    </row>
    <row r="2280" spans="4:15" x14ac:dyDescent="0.2">
      <c r="K2280" s="1"/>
      <c r="L2280" s="1"/>
      <c r="O2280" s="1"/>
    </row>
    <row r="2281" spans="4:15" x14ac:dyDescent="0.2">
      <c r="K2281" s="1"/>
      <c r="L2281" s="1"/>
      <c r="O2281" s="1"/>
    </row>
    <row r="2282" spans="4:15" x14ac:dyDescent="0.2">
      <c r="D2282" s="1"/>
      <c r="E2282" s="1"/>
      <c r="K2282" s="1"/>
      <c r="L2282" s="1"/>
      <c r="O2282" s="1"/>
    </row>
    <row r="2283" spans="4:15" x14ac:dyDescent="0.2">
      <c r="D2283" s="1"/>
      <c r="E2283" s="1"/>
      <c r="K2283" s="1"/>
      <c r="L2283" s="1"/>
      <c r="O2283" s="1"/>
    </row>
    <row r="2284" spans="4:15" x14ac:dyDescent="0.2">
      <c r="D2284" s="1"/>
      <c r="E2284" s="1"/>
      <c r="K2284" s="1"/>
      <c r="L2284" s="1"/>
      <c r="O2284" s="1"/>
    </row>
    <row r="2285" spans="4:15" x14ac:dyDescent="0.2">
      <c r="D2285" s="1"/>
      <c r="E2285" s="1"/>
      <c r="K2285" s="1"/>
      <c r="L2285" s="1"/>
      <c r="O2285" s="1"/>
    </row>
    <row r="2286" spans="4:15" x14ac:dyDescent="0.2">
      <c r="D2286" s="1"/>
      <c r="E2286" s="1"/>
      <c r="K2286" s="1"/>
      <c r="L2286" s="1"/>
      <c r="O2286" s="1"/>
    </row>
    <row r="2287" spans="4:15" x14ac:dyDescent="0.2">
      <c r="D2287" s="1"/>
      <c r="E2287" s="1"/>
      <c r="K2287" s="1"/>
      <c r="L2287" s="1"/>
      <c r="O2287" s="1"/>
    </row>
    <row r="2288" spans="4:15" x14ac:dyDescent="0.2">
      <c r="D2288" s="1"/>
      <c r="E2288" s="1"/>
      <c r="K2288" s="1"/>
      <c r="L2288" s="1"/>
      <c r="O2288" s="1"/>
    </row>
    <row r="2289" spans="4:15" x14ac:dyDescent="0.2">
      <c r="D2289" s="1"/>
      <c r="E2289" s="1"/>
      <c r="K2289" s="1"/>
      <c r="L2289" s="1"/>
      <c r="O2289" s="1"/>
    </row>
    <row r="2290" spans="4:15" x14ac:dyDescent="0.2">
      <c r="D2290" s="1"/>
      <c r="E2290" s="1"/>
      <c r="K2290" s="1"/>
      <c r="L2290" s="1"/>
      <c r="O2290" s="1"/>
    </row>
    <row r="2291" spans="4:15" x14ac:dyDescent="0.2">
      <c r="D2291" s="1"/>
      <c r="E2291" s="1"/>
      <c r="K2291" s="1"/>
      <c r="L2291" s="1"/>
      <c r="O2291" s="1"/>
    </row>
    <row r="2292" spans="4:15" x14ac:dyDescent="0.2">
      <c r="D2292" s="1"/>
      <c r="E2292" s="1"/>
      <c r="K2292" s="1"/>
      <c r="L2292" s="1"/>
      <c r="O2292" s="1"/>
    </row>
    <row r="2293" spans="4:15" x14ac:dyDescent="0.2">
      <c r="D2293" s="1"/>
      <c r="E2293" s="1"/>
      <c r="K2293" s="1"/>
      <c r="L2293" s="1"/>
      <c r="O2293" s="1"/>
    </row>
    <row r="2294" spans="4:15" x14ac:dyDescent="0.2">
      <c r="D2294" s="1"/>
      <c r="E2294" s="1"/>
      <c r="K2294" s="1"/>
      <c r="L2294" s="1"/>
      <c r="O2294" s="1"/>
    </row>
    <row r="2295" spans="4:15" x14ac:dyDescent="0.2">
      <c r="D2295" s="1"/>
      <c r="E2295" s="1"/>
      <c r="K2295" s="1"/>
      <c r="L2295" s="1"/>
      <c r="O2295" s="1"/>
    </row>
    <row r="2296" spans="4:15" x14ac:dyDescent="0.2">
      <c r="D2296" s="1"/>
      <c r="E2296" s="1"/>
      <c r="K2296" s="1"/>
      <c r="L2296" s="1"/>
      <c r="O2296" s="1"/>
    </row>
    <row r="2297" spans="4:15" x14ac:dyDescent="0.2">
      <c r="D2297" s="1"/>
      <c r="E2297" s="1"/>
      <c r="K2297" s="1"/>
      <c r="L2297" s="1"/>
      <c r="O2297" s="1"/>
    </row>
    <row r="2298" spans="4:15" x14ac:dyDescent="0.2">
      <c r="D2298" s="1"/>
      <c r="E2298" s="1"/>
      <c r="K2298" s="1"/>
      <c r="L2298" s="1"/>
      <c r="O2298" s="1"/>
    </row>
    <row r="2299" spans="4:15" x14ac:dyDescent="0.2">
      <c r="D2299" s="1"/>
      <c r="E2299" s="1"/>
      <c r="K2299" s="1"/>
      <c r="L2299" s="1"/>
      <c r="O2299" s="1"/>
    </row>
    <row r="2300" spans="4:15" x14ac:dyDescent="0.2">
      <c r="D2300" s="1"/>
      <c r="E2300" s="1"/>
      <c r="K2300" s="1"/>
      <c r="L2300" s="1"/>
      <c r="O2300" s="1"/>
    </row>
    <row r="2301" spans="4:15" x14ac:dyDescent="0.2">
      <c r="D2301" s="1"/>
      <c r="E2301" s="1"/>
      <c r="K2301" s="1"/>
      <c r="L2301" s="1"/>
      <c r="O2301" s="1"/>
    </row>
    <row r="2302" spans="4:15" x14ac:dyDescent="0.2">
      <c r="D2302" s="1"/>
      <c r="E2302" s="1"/>
      <c r="K2302" s="1"/>
      <c r="L2302" s="1"/>
      <c r="O2302" s="1"/>
    </row>
    <row r="2303" spans="4:15" x14ac:dyDescent="0.2">
      <c r="D2303" s="1"/>
      <c r="E2303" s="1"/>
      <c r="K2303" s="1"/>
      <c r="L2303" s="1"/>
      <c r="O2303" s="1"/>
    </row>
    <row r="2304" spans="4:15" x14ac:dyDescent="0.2">
      <c r="D2304" s="1"/>
      <c r="E2304" s="1"/>
      <c r="K2304" s="1"/>
      <c r="L2304" s="1"/>
      <c r="O2304" s="1"/>
    </row>
    <row r="2305" spans="4:15" x14ac:dyDescent="0.2">
      <c r="D2305" s="1"/>
      <c r="E2305" s="1"/>
      <c r="K2305" s="1"/>
      <c r="L2305" s="1"/>
      <c r="O2305" s="1"/>
    </row>
    <row r="2306" spans="4:15" x14ac:dyDescent="0.2">
      <c r="K2306" s="1"/>
      <c r="L2306" s="1"/>
      <c r="O2306" s="1"/>
    </row>
    <row r="2307" spans="4:15" x14ac:dyDescent="0.2">
      <c r="K2307" s="1"/>
      <c r="L2307" s="1"/>
      <c r="O2307" s="1"/>
    </row>
    <row r="2308" spans="4:15" x14ac:dyDescent="0.2">
      <c r="K2308" s="1"/>
      <c r="L2308" s="1"/>
      <c r="O2308" s="1"/>
    </row>
    <row r="2309" spans="4:15" x14ac:dyDescent="0.2">
      <c r="K2309" s="1"/>
      <c r="L2309" s="1"/>
      <c r="O2309" s="1"/>
    </row>
    <row r="2310" spans="4:15" x14ac:dyDescent="0.2">
      <c r="K2310" s="1"/>
      <c r="L2310" s="1"/>
      <c r="O2310" s="1"/>
    </row>
    <row r="2311" spans="4:15" x14ac:dyDescent="0.2">
      <c r="K2311" s="1"/>
      <c r="L2311" s="1"/>
      <c r="O2311" s="1"/>
    </row>
    <row r="2312" spans="4:15" x14ac:dyDescent="0.2">
      <c r="K2312" s="1"/>
      <c r="L2312" s="1"/>
      <c r="O2312" s="1"/>
    </row>
    <row r="2313" spans="4:15" x14ac:dyDescent="0.2">
      <c r="K2313" s="1"/>
      <c r="L2313" s="1"/>
      <c r="O2313" s="1"/>
    </row>
    <row r="2314" spans="4:15" x14ac:dyDescent="0.2">
      <c r="K2314" s="1"/>
      <c r="L2314" s="1"/>
      <c r="O2314" s="1"/>
    </row>
    <row r="2315" spans="4:15" x14ac:dyDescent="0.2">
      <c r="K2315" s="1"/>
      <c r="L2315" s="1"/>
      <c r="O2315" s="1"/>
    </row>
    <row r="2316" spans="4:15" x14ac:dyDescent="0.2">
      <c r="K2316" s="1"/>
      <c r="L2316" s="1"/>
      <c r="O2316" s="1"/>
    </row>
    <row r="2317" spans="4:15" x14ac:dyDescent="0.2">
      <c r="K2317" s="1"/>
      <c r="L2317" s="1"/>
      <c r="O2317" s="1"/>
    </row>
    <row r="2318" spans="4:15" x14ac:dyDescent="0.2">
      <c r="K2318" s="1"/>
      <c r="L2318" s="1"/>
      <c r="O2318" s="1"/>
    </row>
    <row r="2319" spans="4:15" x14ac:dyDescent="0.2">
      <c r="K2319" s="1"/>
      <c r="L2319" s="1"/>
      <c r="O2319" s="1"/>
    </row>
    <row r="2320" spans="4:15" x14ac:dyDescent="0.2">
      <c r="K2320" s="1"/>
      <c r="L2320" s="1"/>
      <c r="O2320" s="1"/>
    </row>
    <row r="2321" spans="11:15" x14ac:dyDescent="0.2">
      <c r="K2321" s="1"/>
      <c r="L2321" s="1"/>
      <c r="O2321" s="1"/>
    </row>
    <row r="2322" spans="11:15" x14ac:dyDescent="0.2">
      <c r="K2322" s="1"/>
      <c r="L2322" s="1"/>
      <c r="O2322" s="1"/>
    </row>
    <row r="2323" spans="11:15" x14ac:dyDescent="0.2">
      <c r="K2323" s="1"/>
      <c r="L2323" s="1"/>
      <c r="O2323" s="1"/>
    </row>
    <row r="2324" spans="11:15" x14ac:dyDescent="0.2">
      <c r="K2324" s="1"/>
      <c r="L2324" s="1"/>
      <c r="O2324" s="1"/>
    </row>
    <row r="2325" spans="11:15" x14ac:dyDescent="0.2">
      <c r="K2325" s="1"/>
      <c r="L2325" s="1"/>
      <c r="O2325" s="1"/>
    </row>
    <row r="2326" spans="11:15" x14ac:dyDescent="0.2">
      <c r="K2326" s="1"/>
      <c r="L2326" s="1"/>
      <c r="O2326" s="1"/>
    </row>
    <row r="2327" spans="11:15" x14ac:dyDescent="0.2">
      <c r="K2327" s="1"/>
      <c r="L2327" s="1"/>
      <c r="O2327" s="1"/>
    </row>
    <row r="2328" spans="11:15" x14ac:dyDescent="0.2">
      <c r="K2328" s="1"/>
      <c r="L2328" s="1"/>
      <c r="O2328" s="1"/>
    </row>
    <row r="2329" spans="11:15" x14ac:dyDescent="0.2">
      <c r="K2329" s="1"/>
      <c r="L2329" s="1"/>
      <c r="O2329" s="1"/>
    </row>
    <row r="2330" spans="11:15" x14ac:dyDescent="0.2">
      <c r="K2330" s="1"/>
      <c r="L2330" s="1"/>
      <c r="O2330" s="1"/>
    </row>
    <row r="2331" spans="11:15" x14ac:dyDescent="0.2">
      <c r="K2331" s="1"/>
      <c r="L2331" s="1"/>
      <c r="O2331" s="1"/>
    </row>
    <row r="2332" spans="11:15" x14ac:dyDescent="0.2">
      <c r="K2332" s="1"/>
      <c r="L2332" s="1"/>
      <c r="O2332" s="1"/>
    </row>
    <row r="2333" spans="11:15" x14ac:dyDescent="0.2">
      <c r="K2333" s="1"/>
      <c r="L2333" s="1"/>
      <c r="O2333" s="1"/>
    </row>
    <row r="2334" spans="11:15" x14ac:dyDescent="0.2">
      <c r="K2334" s="1"/>
      <c r="L2334" s="1"/>
      <c r="O2334" s="1"/>
    </row>
    <row r="2335" spans="11:15" x14ac:dyDescent="0.2">
      <c r="K2335" s="1"/>
      <c r="L2335" s="1"/>
      <c r="O2335" s="1"/>
    </row>
    <row r="2336" spans="11:15" x14ac:dyDescent="0.2">
      <c r="K2336" s="1"/>
      <c r="L2336" s="1"/>
      <c r="O2336" s="1"/>
    </row>
    <row r="2337" spans="11:15" x14ac:dyDescent="0.2">
      <c r="K2337" s="1"/>
      <c r="L2337" s="1"/>
      <c r="O2337" s="1"/>
    </row>
    <row r="2338" spans="11:15" x14ac:dyDescent="0.2">
      <c r="K2338" s="1"/>
      <c r="L2338" s="1"/>
      <c r="O2338" s="1"/>
    </row>
    <row r="2339" spans="11:15" x14ac:dyDescent="0.2">
      <c r="K2339" s="1"/>
      <c r="L2339" s="1"/>
      <c r="O2339" s="1"/>
    </row>
    <row r="2340" spans="11:15" x14ac:dyDescent="0.2">
      <c r="K2340" s="1"/>
      <c r="L2340" s="1"/>
      <c r="O2340" s="1"/>
    </row>
    <row r="2341" spans="11:15" x14ac:dyDescent="0.2">
      <c r="K2341" s="1"/>
      <c r="L2341" s="1"/>
      <c r="O2341" s="1"/>
    </row>
    <row r="2342" spans="11:15" x14ac:dyDescent="0.2">
      <c r="K2342" s="1"/>
      <c r="L2342" s="1"/>
      <c r="O2342" s="1"/>
    </row>
    <row r="2343" spans="11:15" x14ac:dyDescent="0.2">
      <c r="K2343" s="1"/>
      <c r="L2343" s="1"/>
      <c r="O2343" s="1"/>
    </row>
    <row r="2344" spans="11:15" x14ac:dyDescent="0.2">
      <c r="K2344" s="1"/>
      <c r="L2344" s="1"/>
      <c r="O2344" s="1"/>
    </row>
    <row r="2345" spans="11:15" x14ac:dyDescent="0.2">
      <c r="K2345" s="1"/>
      <c r="L2345" s="1"/>
      <c r="O2345" s="1"/>
    </row>
    <row r="2346" spans="11:15" x14ac:dyDescent="0.2">
      <c r="K2346" s="1"/>
      <c r="L2346" s="1"/>
      <c r="O2346" s="1"/>
    </row>
    <row r="2347" spans="11:15" x14ac:dyDescent="0.2">
      <c r="K2347" s="1"/>
      <c r="L2347" s="1"/>
      <c r="O2347" s="1"/>
    </row>
    <row r="2348" spans="11:15" x14ac:dyDescent="0.2">
      <c r="K2348" s="1"/>
      <c r="L2348" s="1"/>
      <c r="O2348" s="1"/>
    </row>
    <row r="2349" spans="11:15" x14ac:dyDescent="0.2">
      <c r="K2349" s="1"/>
      <c r="L2349" s="1"/>
      <c r="O2349" s="1"/>
    </row>
    <row r="2350" spans="11:15" x14ac:dyDescent="0.2">
      <c r="K2350" s="1"/>
      <c r="L2350" s="1"/>
      <c r="O2350" s="1"/>
    </row>
    <row r="2351" spans="11:15" x14ac:dyDescent="0.2">
      <c r="K2351" s="1"/>
      <c r="L2351" s="1"/>
      <c r="O2351" s="1"/>
    </row>
    <row r="2352" spans="11:15" x14ac:dyDescent="0.2">
      <c r="K2352" s="1"/>
      <c r="L2352" s="1"/>
      <c r="O2352" s="1"/>
    </row>
    <row r="2353" spans="11:15" x14ac:dyDescent="0.2">
      <c r="K2353" s="1"/>
      <c r="L2353" s="1"/>
      <c r="O2353" s="1"/>
    </row>
    <row r="2354" spans="11:15" x14ac:dyDescent="0.2">
      <c r="K2354" s="1"/>
      <c r="L2354" s="1"/>
      <c r="O2354" s="1"/>
    </row>
    <row r="2355" spans="11:15" x14ac:dyDescent="0.2">
      <c r="K2355" s="1"/>
      <c r="L2355" s="1"/>
      <c r="O2355" s="1"/>
    </row>
    <row r="2356" spans="11:15" x14ac:dyDescent="0.2">
      <c r="K2356" s="1"/>
      <c r="L2356" s="1"/>
      <c r="O2356" s="1"/>
    </row>
    <row r="2357" spans="11:15" x14ac:dyDescent="0.2">
      <c r="K2357" s="1"/>
      <c r="L2357" s="1"/>
      <c r="O2357" s="1"/>
    </row>
    <row r="2358" spans="11:15" x14ac:dyDescent="0.2">
      <c r="K2358" s="1"/>
      <c r="L2358" s="1"/>
      <c r="O2358" s="1"/>
    </row>
    <row r="2359" spans="11:15" x14ac:dyDescent="0.2">
      <c r="K2359" s="1"/>
      <c r="L2359" s="1"/>
      <c r="O2359" s="1"/>
    </row>
    <row r="2360" spans="11:15" x14ac:dyDescent="0.2">
      <c r="K2360" s="1"/>
      <c r="L2360" s="1"/>
      <c r="O2360" s="1"/>
    </row>
    <row r="2361" spans="11:15" x14ac:dyDescent="0.2">
      <c r="K2361" s="1"/>
      <c r="L2361" s="1"/>
      <c r="O2361" s="1"/>
    </row>
    <row r="2362" spans="11:15" x14ac:dyDescent="0.2">
      <c r="K2362" s="1"/>
      <c r="L2362" s="1"/>
      <c r="O2362" s="1"/>
    </row>
    <row r="2363" spans="11:15" x14ac:dyDescent="0.2">
      <c r="K2363" s="1"/>
      <c r="L2363" s="1"/>
      <c r="O2363" s="1"/>
    </row>
    <row r="2364" spans="11:15" x14ac:dyDescent="0.2">
      <c r="K2364" s="1"/>
      <c r="L2364" s="1"/>
      <c r="O2364" s="1"/>
    </row>
    <row r="2365" spans="11:15" x14ac:dyDescent="0.2">
      <c r="K2365" s="1"/>
      <c r="L2365" s="1"/>
      <c r="O2365" s="1"/>
    </row>
    <row r="2366" spans="11:15" x14ac:dyDescent="0.2">
      <c r="K2366" s="1"/>
      <c r="L2366" s="1"/>
      <c r="O2366" s="1"/>
    </row>
    <row r="2367" spans="11:15" x14ac:dyDescent="0.2">
      <c r="K2367" s="1"/>
      <c r="L2367" s="1"/>
      <c r="O2367" s="1"/>
    </row>
    <row r="2368" spans="11:15" x14ac:dyDescent="0.2">
      <c r="K2368" s="1"/>
      <c r="L2368" s="1"/>
      <c r="O2368" s="1"/>
    </row>
    <row r="2369" spans="11:15" x14ac:dyDescent="0.2">
      <c r="K2369" s="1"/>
      <c r="L2369" s="1"/>
      <c r="O2369" s="1"/>
    </row>
    <row r="2370" spans="11:15" x14ac:dyDescent="0.2">
      <c r="K2370" s="1"/>
      <c r="L2370" s="1"/>
      <c r="O2370" s="1"/>
    </row>
    <row r="2371" spans="11:15" x14ac:dyDescent="0.2">
      <c r="K2371" s="1"/>
      <c r="L2371" s="1"/>
      <c r="O2371" s="1"/>
    </row>
    <row r="2372" spans="11:15" x14ac:dyDescent="0.2">
      <c r="K2372" s="1"/>
      <c r="L2372" s="1"/>
      <c r="O2372" s="1"/>
    </row>
    <row r="2373" spans="11:15" x14ac:dyDescent="0.2">
      <c r="K2373" s="1"/>
      <c r="L2373" s="1"/>
      <c r="O2373" s="1"/>
    </row>
    <row r="2374" spans="11:15" x14ac:dyDescent="0.2">
      <c r="K2374" s="1"/>
      <c r="L2374" s="1"/>
      <c r="O2374" s="1"/>
    </row>
    <row r="2375" spans="11:15" x14ac:dyDescent="0.2">
      <c r="K2375" s="1"/>
      <c r="L2375" s="1"/>
      <c r="O2375" s="1"/>
    </row>
    <row r="2376" spans="11:15" x14ac:dyDescent="0.2">
      <c r="K2376" s="1"/>
      <c r="L2376" s="1"/>
      <c r="O2376" s="1"/>
    </row>
    <row r="2377" spans="11:15" x14ac:dyDescent="0.2">
      <c r="K2377" s="1"/>
      <c r="L2377" s="1"/>
      <c r="O2377" s="1"/>
    </row>
    <row r="2378" spans="11:15" x14ac:dyDescent="0.2">
      <c r="K2378" s="1"/>
      <c r="L2378" s="1"/>
      <c r="O2378" s="1"/>
    </row>
    <row r="2379" spans="11:15" x14ac:dyDescent="0.2">
      <c r="K2379" s="1"/>
      <c r="L2379" s="1"/>
      <c r="O2379" s="1"/>
    </row>
    <row r="2380" spans="11:15" x14ac:dyDescent="0.2">
      <c r="K2380" s="1"/>
      <c r="L2380" s="1"/>
      <c r="O2380" s="1"/>
    </row>
    <row r="2381" spans="11:15" x14ac:dyDescent="0.2">
      <c r="K2381" s="1"/>
      <c r="L2381" s="1"/>
      <c r="O2381" s="1"/>
    </row>
    <row r="2382" spans="11:15" x14ac:dyDescent="0.2">
      <c r="K2382" s="1"/>
      <c r="L2382" s="1"/>
      <c r="O2382" s="1"/>
    </row>
    <row r="2383" spans="11:15" x14ac:dyDescent="0.2">
      <c r="K2383" s="1"/>
      <c r="L2383" s="1"/>
      <c r="O2383" s="1"/>
    </row>
    <row r="2384" spans="11:15" x14ac:dyDescent="0.2">
      <c r="K2384" s="1"/>
      <c r="L2384" s="1"/>
      <c r="O2384" s="1"/>
    </row>
    <row r="2385" spans="11:15" x14ac:dyDescent="0.2">
      <c r="K2385" s="1"/>
      <c r="L2385" s="1"/>
      <c r="O2385" s="1"/>
    </row>
    <row r="2386" spans="11:15" x14ac:dyDescent="0.2">
      <c r="K2386" s="1"/>
      <c r="L2386" s="1"/>
      <c r="O2386" s="1"/>
    </row>
    <row r="2387" spans="11:15" x14ac:dyDescent="0.2">
      <c r="K2387" s="1"/>
      <c r="L2387" s="1"/>
      <c r="O2387" s="1"/>
    </row>
    <row r="2388" spans="11:15" x14ac:dyDescent="0.2">
      <c r="K2388" s="1"/>
      <c r="L2388" s="1"/>
      <c r="O2388" s="1"/>
    </row>
    <row r="2389" spans="11:15" x14ac:dyDescent="0.2">
      <c r="K2389" s="1"/>
      <c r="L2389" s="1"/>
      <c r="O2389" s="1"/>
    </row>
    <row r="2390" spans="11:15" x14ac:dyDescent="0.2">
      <c r="K2390" s="1"/>
      <c r="L2390" s="1"/>
      <c r="O2390" s="1"/>
    </row>
    <row r="2391" spans="11:15" x14ac:dyDescent="0.2">
      <c r="K2391" s="1"/>
      <c r="L2391" s="1"/>
      <c r="O2391" s="1"/>
    </row>
    <row r="2392" spans="11:15" x14ac:dyDescent="0.2">
      <c r="K2392" s="1"/>
      <c r="L2392" s="1"/>
      <c r="O2392" s="1"/>
    </row>
    <row r="2393" spans="11:15" x14ac:dyDescent="0.2">
      <c r="K2393" s="1"/>
      <c r="L2393" s="1"/>
      <c r="O2393" s="1"/>
    </row>
    <row r="2394" spans="11:15" x14ac:dyDescent="0.2">
      <c r="K2394" s="1"/>
      <c r="L2394" s="1"/>
      <c r="O2394" s="1"/>
    </row>
    <row r="2395" spans="11:15" x14ac:dyDescent="0.2">
      <c r="K2395" s="1"/>
      <c r="L2395" s="1"/>
      <c r="O2395" s="1"/>
    </row>
    <row r="2396" spans="11:15" x14ac:dyDescent="0.2">
      <c r="K2396" s="1"/>
      <c r="L2396" s="1"/>
      <c r="O2396" s="1"/>
    </row>
    <row r="2397" spans="11:15" x14ac:dyDescent="0.2">
      <c r="K2397" s="1"/>
      <c r="L2397" s="1"/>
      <c r="O2397" s="1"/>
    </row>
    <row r="2398" spans="11:15" x14ac:dyDescent="0.2">
      <c r="K2398" s="1"/>
      <c r="L2398" s="1"/>
      <c r="O2398" s="1"/>
    </row>
    <row r="2399" spans="11:15" x14ac:dyDescent="0.2">
      <c r="K2399" s="1"/>
      <c r="L2399" s="1"/>
      <c r="O2399" s="1"/>
    </row>
    <row r="2400" spans="11:15" x14ac:dyDescent="0.2">
      <c r="K2400" s="1"/>
      <c r="L2400" s="1"/>
      <c r="O2400" s="1"/>
    </row>
    <row r="2401" spans="11:15" x14ac:dyDescent="0.2">
      <c r="K2401" s="1"/>
      <c r="L2401" s="1"/>
      <c r="O2401" s="1"/>
    </row>
    <row r="2402" spans="11:15" x14ac:dyDescent="0.2">
      <c r="K2402" s="1"/>
      <c r="L2402" s="1"/>
      <c r="O2402" s="1"/>
    </row>
    <row r="2403" spans="11:15" x14ac:dyDescent="0.2">
      <c r="K2403" s="1"/>
      <c r="L2403" s="1"/>
      <c r="O2403" s="1"/>
    </row>
    <row r="2404" spans="11:15" x14ac:dyDescent="0.2">
      <c r="K2404" s="1"/>
      <c r="L2404" s="1"/>
      <c r="O2404" s="1"/>
    </row>
    <row r="2405" spans="11:15" x14ac:dyDescent="0.2">
      <c r="K2405" s="1"/>
      <c r="L2405" s="1"/>
      <c r="O2405" s="1"/>
    </row>
    <row r="2406" spans="11:15" x14ac:dyDescent="0.2">
      <c r="K2406" s="1"/>
      <c r="L2406" s="1"/>
      <c r="O2406" s="1"/>
    </row>
    <row r="2407" spans="11:15" x14ac:dyDescent="0.2">
      <c r="K2407" s="1"/>
      <c r="L2407" s="1"/>
      <c r="O2407" s="1"/>
    </row>
    <row r="2408" spans="11:15" x14ac:dyDescent="0.2">
      <c r="K2408" s="1"/>
      <c r="L2408" s="1"/>
      <c r="O2408" s="1"/>
    </row>
    <row r="2409" spans="11:15" x14ac:dyDescent="0.2">
      <c r="K2409" s="1"/>
      <c r="L2409" s="1"/>
      <c r="O2409" s="1"/>
    </row>
    <row r="2410" spans="11:15" x14ac:dyDescent="0.2">
      <c r="K2410" s="1"/>
      <c r="L2410" s="1"/>
      <c r="O2410" s="1"/>
    </row>
    <row r="2411" spans="11:15" x14ac:dyDescent="0.2">
      <c r="K2411" s="1"/>
      <c r="L2411" s="1"/>
      <c r="O2411" s="1"/>
    </row>
    <row r="2412" spans="11:15" x14ac:dyDescent="0.2">
      <c r="K2412" s="1"/>
      <c r="L2412" s="1"/>
      <c r="O2412" s="1"/>
    </row>
    <row r="2413" spans="11:15" x14ac:dyDescent="0.2">
      <c r="K2413" s="1"/>
      <c r="L2413" s="1"/>
      <c r="O2413" s="1"/>
    </row>
    <row r="2414" spans="11:15" x14ac:dyDescent="0.2">
      <c r="K2414" s="1"/>
      <c r="L2414" s="1"/>
      <c r="O2414" s="1"/>
    </row>
    <row r="2415" spans="11:15" x14ac:dyDescent="0.2">
      <c r="K2415" s="1"/>
      <c r="L2415" s="1"/>
      <c r="O2415" s="1"/>
    </row>
    <row r="2416" spans="11:15" x14ac:dyDescent="0.2">
      <c r="K2416" s="1"/>
      <c r="L2416" s="1"/>
      <c r="O2416" s="1"/>
    </row>
    <row r="2417" spans="11:15" x14ac:dyDescent="0.2">
      <c r="K2417" s="1"/>
      <c r="L2417" s="1"/>
      <c r="O2417" s="1"/>
    </row>
    <row r="2418" spans="11:15" x14ac:dyDescent="0.2">
      <c r="K2418" s="1"/>
      <c r="L2418" s="1"/>
      <c r="O2418" s="1"/>
    </row>
    <row r="2419" spans="11:15" x14ac:dyDescent="0.2">
      <c r="K2419" s="1"/>
      <c r="L2419" s="1"/>
      <c r="O2419" s="1"/>
    </row>
    <row r="2420" spans="11:15" x14ac:dyDescent="0.2">
      <c r="K2420" s="1"/>
      <c r="L2420" s="1"/>
      <c r="O2420" s="1"/>
    </row>
    <row r="2421" spans="11:15" x14ac:dyDescent="0.2">
      <c r="K2421" s="1"/>
      <c r="L2421" s="1"/>
      <c r="O2421" s="1"/>
    </row>
    <row r="2422" spans="11:15" x14ac:dyDescent="0.2">
      <c r="K2422" s="1"/>
      <c r="L2422" s="1"/>
      <c r="O2422" s="1"/>
    </row>
    <row r="2423" spans="11:15" x14ac:dyDescent="0.2">
      <c r="K2423" s="1"/>
      <c r="L2423" s="1"/>
      <c r="O2423" s="1"/>
    </row>
    <row r="2424" spans="11:15" x14ac:dyDescent="0.2">
      <c r="K2424" s="1"/>
      <c r="L2424" s="1"/>
      <c r="O2424" s="1"/>
    </row>
    <row r="2425" spans="11:15" x14ac:dyDescent="0.2">
      <c r="K2425" s="1"/>
      <c r="L2425" s="1"/>
      <c r="O2425" s="1"/>
    </row>
    <row r="2426" spans="11:15" x14ac:dyDescent="0.2">
      <c r="K2426" s="1"/>
      <c r="L2426" s="1"/>
      <c r="O2426" s="1"/>
    </row>
    <row r="2427" spans="11:15" x14ac:dyDescent="0.2">
      <c r="K2427" s="1"/>
      <c r="L2427" s="1"/>
      <c r="O2427" s="1"/>
    </row>
    <row r="2428" spans="11:15" x14ac:dyDescent="0.2">
      <c r="K2428" s="1"/>
      <c r="L2428" s="1"/>
      <c r="O2428" s="1"/>
    </row>
    <row r="2429" spans="11:15" x14ac:dyDescent="0.2">
      <c r="K2429" s="1"/>
      <c r="L2429" s="1"/>
      <c r="O2429" s="1"/>
    </row>
    <row r="2430" spans="11:15" x14ac:dyDescent="0.2">
      <c r="K2430" s="1"/>
      <c r="L2430" s="1"/>
      <c r="O2430" s="1"/>
    </row>
    <row r="2431" spans="11:15" x14ac:dyDescent="0.2">
      <c r="K2431" s="1"/>
      <c r="L2431" s="1"/>
      <c r="O2431" s="1"/>
    </row>
    <row r="2432" spans="11:15" x14ac:dyDescent="0.2">
      <c r="K2432" s="1"/>
      <c r="L2432" s="1"/>
      <c r="O2432" s="1"/>
    </row>
    <row r="2433" spans="11:15" x14ac:dyDescent="0.2">
      <c r="K2433" s="1"/>
      <c r="L2433" s="1"/>
      <c r="O2433" s="1"/>
    </row>
    <row r="2434" spans="11:15" x14ac:dyDescent="0.2">
      <c r="K2434" s="1"/>
      <c r="L2434" s="1"/>
      <c r="O2434" s="1"/>
    </row>
    <row r="2435" spans="11:15" x14ac:dyDescent="0.2">
      <c r="K2435" s="1"/>
      <c r="L2435" s="1"/>
      <c r="O2435" s="1"/>
    </row>
    <row r="2436" spans="11:15" x14ac:dyDescent="0.2">
      <c r="K2436" s="1"/>
      <c r="L2436" s="1"/>
      <c r="O2436" s="1"/>
    </row>
    <row r="2437" spans="11:15" x14ac:dyDescent="0.2">
      <c r="K2437" s="1"/>
      <c r="L2437" s="1"/>
      <c r="O2437" s="1"/>
    </row>
    <row r="2438" spans="11:15" x14ac:dyDescent="0.2">
      <c r="K2438" s="1"/>
      <c r="L2438" s="1"/>
      <c r="O2438" s="1"/>
    </row>
    <row r="2439" spans="11:15" x14ac:dyDescent="0.2">
      <c r="K2439" s="1"/>
      <c r="L2439" s="1"/>
      <c r="O2439" s="1"/>
    </row>
    <row r="2440" spans="11:15" x14ac:dyDescent="0.2">
      <c r="K2440" s="1"/>
      <c r="L2440" s="1"/>
      <c r="O2440" s="1"/>
    </row>
    <row r="2441" spans="11:15" x14ac:dyDescent="0.2">
      <c r="K2441" s="1"/>
      <c r="L2441" s="1"/>
      <c r="O2441" s="1"/>
    </row>
    <row r="2442" spans="11:15" x14ac:dyDescent="0.2">
      <c r="K2442" s="1"/>
      <c r="L2442" s="1"/>
      <c r="O2442" s="1"/>
    </row>
    <row r="2443" spans="11:15" x14ac:dyDescent="0.2">
      <c r="K2443" s="1"/>
      <c r="L2443" s="1"/>
      <c r="O2443" s="1"/>
    </row>
    <row r="2444" spans="11:15" x14ac:dyDescent="0.2">
      <c r="K2444" s="1"/>
      <c r="L2444" s="1"/>
      <c r="O2444" s="1"/>
    </row>
    <row r="2445" spans="11:15" x14ac:dyDescent="0.2">
      <c r="K2445" s="1"/>
      <c r="L2445" s="1"/>
      <c r="O2445" s="1"/>
    </row>
    <row r="2446" spans="11:15" x14ac:dyDescent="0.2">
      <c r="K2446" s="1"/>
      <c r="L2446" s="1"/>
      <c r="O2446" s="1"/>
    </row>
    <row r="2447" spans="11:15" x14ac:dyDescent="0.2">
      <c r="K2447" s="1"/>
      <c r="L2447" s="1"/>
      <c r="O2447" s="1"/>
    </row>
    <row r="2448" spans="11:15" x14ac:dyDescent="0.2">
      <c r="K2448" s="1"/>
      <c r="L2448" s="1"/>
      <c r="O2448" s="1"/>
    </row>
    <row r="2449" spans="11:15" x14ac:dyDescent="0.2">
      <c r="K2449" s="1"/>
      <c r="L2449" s="1"/>
      <c r="O2449" s="1"/>
    </row>
    <row r="2450" spans="11:15" x14ac:dyDescent="0.2">
      <c r="K2450" s="1"/>
      <c r="L2450" s="1"/>
      <c r="O2450" s="1"/>
    </row>
    <row r="2451" spans="11:15" x14ac:dyDescent="0.2">
      <c r="K2451" s="1"/>
      <c r="L2451" s="1"/>
      <c r="O2451" s="1"/>
    </row>
    <row r="2452" spans="11:15" x14ac:dyDescent="0.2">
      <c r="K2452" s="1"/>
      <c r="L2452" s="1"/>
      <c r="O2452" s="1"/>
    </row>
    <row r="2453" spans="11:15" x14ac:dyDescent="0.2">
      <c r="K2453" s="1"/>
      <c r="L2453" s="1"/>
      <c r="O2453" s="1"/>
    </row>
    <row r="2454" spans="11:15" x14ac:dyDescent="0.2">
      <c r="K2454" s="1"/>
      <c r="L2454" s="1"/>
      <c r="O2454" s="1"/>
    </row>
    <row r="2455" spans="11:15" x14ac:dyDescent="0.2">
      <c r="K2455" s="1"/>
      <c r="L2455" s="1"/>
      <c r="O2455" s="1"/>
    </row>
    <row r="2456" spans="11:15" x14ac:dyDescent="0.2">
      <c r="K2456" s="1"/>
      <c r="L2456" s="1"/>
      <c r="O2456" s="1"/>
    </row>
    <row r="2457" spans="11:15" x14ac:dyDescent="0.2">
      <c r="K2457" s="1"/>
      <c r="L2457" s="1"/>
      <c r="O2457" s="1"/>
    </row>
    <row r="2458" spans="11:15" x14ac:dyDescent="0.2">
      <c r="K2458" s="1"/>
      <c r="L2458" s="1"/>
      <c r="O2458" s="1"/>
    </row>
    <row r="2459" spans="11:15" x14ac:dyDescent="0.2">
      <c r="K2459" s="1"/>
      <c r="L2459" s="1"/>
      <c r="O2459" s="1"/>
    </row>
    <row r="2460" spans="11:15" x14ac:dyDescent="0.2">
      <c r="K2460" s="1"/>
      <c r="L2460" s="1"/>
      <c r="O2460" s="1"/>
    </row>
    <row r="2461" spans="11:15" x14ac:dyDescent="0.2">
      <c r="K2461" s="1"/>
      <c r="L2461" s="1"/>
      <c r="O2461" s="1"/>
    </row>
    <row r="2462" spans="11:15" x14ac:dyDescent="0.2">
      <c r="K2462" s="1"/>
      <c r="L2462" s="1"/>
      <c r="O2462" s="1"/>
    </row>
    <row r="2463" spans="11:15" x14ac:dyDescent="0.2">
      <c r="K2463" s="1"/>
      <c r="L2463" s="1"/>
      <c r="O2463" s="1"/>
    </row>
    <row r="2464" spans="11:15" x14ac:dyDescent="0.2">
      <c r="K2464" s="1"/>
      <c r="L2464" s="1"/>
      <c r="O2464" s="1"/>
    </row>
    <row r="2465" spans="11:15" x14ac:dyDescent="0.2">
      <c r="K2465" s="1"/>
      <c r="L2465" s="1"/>
      <c r="O2465" s="1"/>
    </row>
    <row r="2466" spans="11:15" x14ac:dyDescent="0.2">
      <c r="K2466" s="1"/>
      <c r="L2466" s="1"/>
      <c r="O2466" s="1"/>
    </row>
    <row r="2467" spans="11:15" x14ac:dyDescent="0.2">
      <c r="K2467" s="1"/>
      <c r="L2467" s="1"/>
      <c r="O2467" s="1"/>
    </row>
    <row r="2468" spans="11:15" x14ac:dyDescent="0.2">
      <c r="K2468" s="1"/>
      <c r="L2468" s="1"/>
      <c r="O2468" s="1"/>
    </row>
    <row r="2469" spans="11:15" x14ac:dyDescent="0.2">
      <c r="K2469" s="1"/>
      <c r="L2469" s="1"/>
      <c r="O2469" s="1"/>
    </row>
    <row r="2470" spans="11:15" x14ac:dyDescent="0.2">
      <c r="K2470" s="1"/>
      <c r="L2470" s="1"/>
      <c r="O2470" s="1"/>
    </row>
    <row r="2471" spans="11:15" x14ac:dyDescent="0.2">
      <c r="K2471" s="1"/>
      <c r="L2471" s="1"/>
      <c r="O2471" s="1"/>
    </row>
    <row r="2472" spans="11:15" x14ac:dyDescent="0.2">
      <c r="K2472" s="1"/>
      <c r="L2472" s="1"/>
      <c r="O2472" s="1"/>
    </row>
    <row r="2473" spans="11:15" x14ac:dyDescent="0.2">
      <c r="K2473" s="1"/>
      <c r="L2473" s="1"/>
      <c r="O2473" s="1"/>
    </row>
    <row r="2474" spans="11:15" x14ac:dyDescent="0.2">
      <c r="K2474" s="1"/>
      <c r="L2474" s="1"/>
      <c r="O2474" s="1"/>
    </row>
    <row r="2475" spans="11:15" x14ac:dyDescent="0.2">
      <c r="K2475" s="1"/>
      <c r="L2475" s="1"/>
      <c r="O2475" s="1"/>
    </row>
    <row r="2476" spans="11:15" x14ac:dyDescent="0.2">
      <c r="K2476" s="1"/>
      <c r="L2476" s="1"/>
      <c r="O2476" s="1"/>
    </row>
    <row r="2477" spans="11:15" x14ac:dyDescent="0.2">
      <c r="K2477" s="1"/>
      <c r="L2477" s="1"/>
      <c r="O2477" s="1"/>
    </row>
    <row r="2478" spans="11:15" x14ac:dyDescent="0.2">
      <c r="K2478" s="1"/>
      <c r="L2478" s="1"/>
      <c r="O2478" s="1"/>
    </row>
    <row r="2479" spans="11:15" x14ac:dyDescent="0.2">
      <c r="K2479" s="1"/>
      <c r="L2479" s="1"/>
      <c r="O2479" s="1"/>
    </row>
    <row r="2480" spans="11:15" x14ac:dyDescent="0.2">
      <c r="K2480" s="1"/>
      <c r="L2480" s="1"/>
      <c r="O2480" s="1"/>
    </row>
    <row r="2481" spans="11:15" x14ac:dyDescent="0.2">
      <c r="K2481" s="1"/>
      <c r="L2481" s="1"/>
      <c r="O2481" s="1"/>
    </row>
    <row r="2482" spans="11:15" x14ac:dyDescent="0.2">
      <c r="K2482" s="1"/>
      <c r="L2482" s="1"/>
      <c r="O2482" s="1"/>
    </row>
    <row r="2483" spans="11:15" x14ac:dyDescent="0.2">
      <c r="K2483" s="1"/>
      <c r="L2483" s="1"/>
      <c r="O2483" s="1"/>
    </row>
    <row r="2484" spans="11:15" x14ac:dyDescent="0.2">
      <c r="K2484" s="1"/>
      <c r="L2484" s="1"/>
      <c r="O2484" s="1"/>
    </row>
    <row r="2485" spans="11:15" x14ac:dyDescent="0.2">
      <c r="K2485" s="1"/>
      <c r="L2485" s="1"/>
      <c r="O2485" s="1"/>
    </row>
    <row r="2486" spans="11:15" x14ac:dyDescent="0.2">
      <c r="K2486" s="1"/>
      <c r="L2486" s="1"/>
      <c r="O2486" s="1"/>
    </row>
    <row r="2487" spans="11:15" x14ac:dyDescent="0.2">
      <c r="K2487" s="1"/>
      <c r="L2487" s="1"/>
      <c r="O2487" s="1"/>
    </row>
    <row r="2488" spans="11:15" x14ac:dyDescent="0.2">
      <c r="K2488" s="1"/>
      <c r="L2488" s="1"/>
      <c r="O2488" s="1"/>
    </row>
    <row r="2489" spans="11:15" x14ac:dyDescent="0.2">
      <c r="K2489" s="1"/>
      <c r="L2489" s="1"/>
      <c r="O2489" s="1"/>
    </row>
    <row r="2490" spans="11:15" x14ac:dyDescent="0.2">
      <c r="K2490" s="1"/>
      <c r="L2490" s="1"/>
      <c r="O2490" s="1"/>
    </row>
    <row r="2491" spans="11:15" x14ac:dyDescent="0.2">
      <c r="K2491" s="1"/>
      <c r="L2491" s="1"/>
      <c r="O2491" s="1"/>
    </row>
    <row r="2492" spans="11:15" x14ac:dyDescent="0.2">
      <c r="K2492" s="1"/>
      <c r="L2492" s="1"/>
      <c r="O2492" s="1"/>
    </row>
    <row r="2493" spans="11:15" x14ac:dyDescent="0.2">
      <c r="K2493" s="1"/>
      <c r="L2493" s="1"/>
      <c r="O2493" s="1"/>
    </row>
    <row r="2494" spans="11:15" x14ac:dyDescent="0.2">
      <c r="K2494" s="1"/>
      <c r="L2494" s="1"/>
      <c r="O2494" s="1"/>
    </row>
    <row r="2495" spans="11:15" x14ac:dyDescent="0.2">
      <c r="K2495" s="1"/>
      <c r="L2495" s="1"/>
      <c r="O2495" s="1"/>
    </row>
    <row r="2496" spans="11:15" x14ac:dyDescent="0.2">
      <c r="K2496" s="1"/>
      <c r="L2496" s="1"/>
      <c r="O2496" s="1"/>
    </row>
    <row r="2497" spans="11:15" x14ac:dyDescent="0.2">
      <c r="K2497" s="1"/>
      <c r="L2497" s="1"/>
      <c r="O2497" s="1"/>
    </row>
    <row r="2498" spans="11:15" x14ac:dyDescent="0.2">
      <c r="K2498" s="1"/>
      <c r="L2498" s="1"/>
      <c r="O2498" s="1"/>
    </row>
    <row r="2499" spans="11:15" x14ac:dyDescent="0.2">
      <c r="K2499" s="1"/>
      <c r="L2499" s="1"/>
      <c r="O2499" s="1"/>
    </row>
    <row r="2500" spans="11:15" x14ac:dyDescent="0.2">
      <c r="K2500" s="1"/>
      <c r="L2500" s="1"/>
      <c r="O2500" s="1"/>
    </row>
    <row r="2501" spans="11:15" x14ac:dyDescent="0.2">
      <c r="K2501" s="1"/>
      <c r="L2501" s="1"/>
      <c r="O2501" s="1"/>
    </row>
    <row r="2502" spans="11:15" x14ac:dyDescent="0.2">
      <c r="K2502" s="1"/>
      <c r="L2502" s="1"/>
      <c r="O2502" s="1"/>
    </row>
    <row r="2503" spans="11:15" x14ac:dyDescent="0.2">
      <c r="K2503" s="1"/>
      <c r="L2503" s="1"/>
      <c r="O2503" s="1"/>
    </row>
    <row r="2504" spans="11:15" x14ac:dyDescent="0.2">
      <c r="K2504" s="1"/>
      <c r="L2504" s="1"/>
      <c r="O2504" s="1"/>
    </row>
    <row r="2505" spans="11:15" x14ac:dyDescent="0.2">
      <c r="K2505" s="1"/>
      <c r="L2505" s="1"/>
      <c r="O2505" s="1"/>
    </row>
    <row r="2506" spans="11:15" x14ac:dyDescent="0.2">
      <c r="K2506" s="1"/>
      <c r="L2506" s="1"/>
      <c r="O2506" s="1"/>
    </row>
    <row r="2507" spans="11:15" x14ac:dyDescent="0.2">
      <c r="K2507" s="1"/>
      <c r="L2507" s="1"/>
      <c r="O2507" s="1"/>
    </row>
    <row r="2508" spans="11:15" x14ac:dyDescent="0.2">
      <c r="K2508" s="1"/>
      <c r="L2508" s="1"/>
      <c r="O2508" s="1"/>
    </row>
    <row r="2509" spans="11:15" x14ac:dyDescent="0.2">
      <c r="K2509" s="1"/>
      <c r="L2509" s="1"/>
      <c r="O2509" s="1"/>
    </row>
    <row r="2510" spans="11:15" x14ac:dyDescent="0.2">
      <c r="K2510" s="1"/>
      <c r="L2510" s="1"/>
      <c r="O2510" s="1"/>
    </row>
    <row r="2511" spans="11:15" x14ac:dyDescent="0.2">
      <c r="K2511" s="1"/>
      <c r="L2511" s="1"/>
      <c r="O2511" s="1"/>
    </row>
    <row r="2512" spans="11:15" x14ac:dyDescent="0.2">
      <c r="K2512" s="1"/>
      <c r="L2512" s="1"/>
      <c r="O2512" s="1"/>
    </row>
    <row r="2513" spans="11:15" x14ac:dyDescent="0.2">
      <c r="K2513" s="1"/>
      <c r="L2513" s="1"/>
      <c r="O2513" s="1"/>
    </row>
    <row r="2514" spans="11:15" x14ac:dyDescent="0.2">
      <c r="K2514" s="1"/>
      <c r="L2514" s="1"/>
      <c r="O2514" s="1"/>
    </row>
    <row r="2515" spans="11:15" x14ac:dyDescent="0.2">
      <c r="K2515" s="1"/>
      <c r="L2515" s="1"/>
      <c r="O2515" s="1"/>
    </row>
    <row r="2516" spans="11:15" x14ac:dyDescent="0.2">
      <c r="K2516" s="1"/>
      <c r="L2516" s="1"/>
      <c r="O2516" s="1"/>
    </row>
    <row r="2517" spans="11:15" x14ac:dyDescent="0.2">
      <c r="K2517" s="1"/>
      <c r="L2517" s="1"/>
      <c r="O2517" s="1"/>
    </row>
    <row r="2518" spans="11:15" x14ac:dyDescent="0.2">
      <c r="K2518" s="1"/>
      <c r="L2518" s="1"/>
      <c r="O2518" s="1"/>
    </row>
    <row r="2519" spans="11:15" x14ac:dyDescent="0.2">
      <c r="K2519" s="1"/>
      <c r="L2519" s="1"/>
      <c r="O2519" s="1"/>
    </row>
    <row r="2520" spans="11:15" x14ac:dyDescent="0.2">
      <c r="K2520" s="1"/>
      <c r="L2520" s="1"/>
      <c r="O2520" s="1"/>
    </row>
    <row r="2521" spans="11:15" x14ac:dyDescent="0.2">
      <c r="K2521" s="1"/>
      <c r="L2521" s="1"/>
      <c r="O2521" s="1"/>
    </row>
    <row r="2522" spans="11:15" x14ac:dyDescent="0.2">
      <c r="K2522" s="1"/>
      <c r="L2522" s="1"/>
      <c r="O2522" s="1"/>
    </row>
    <row r="2523" spans="11:15" x14ac:dyDescent="0.2">
      <c r="K2523" s="1"/>
      <c r="L2523" s="1"/>
      <c r="O2523" s="1"/>
    </row>
    <row r="2524" spans="11:15" x14ac:dyDescent="0.2">
      <c r="K2524" s="1"/>
      <c r="L2524" s="1"/>
      <c r="O2524" s="1"/>
    </row>
    <row r="2525" spans="11:15" x14ac:dyDescent="0.2">
      <c r="K2525" s="1"/>
      <c r="L2525" s="1"/>
      <c r="O2525" s="1"/>
    </row>
    <row r="2526" spans="11:15" x14ac:dyDescent="0.2">
      <c r="K2526" s="1"/>
      <c r="L2526" s="1"/>
      <c r="O2526" s="1"/>
    </row>
    <row r="2527" spans="11:15" x14ac:dyDescent="0.2">
      <c r="K2527" s="1"/>
      <c r="L2527" s="1"/>
      <c r="O2527" s="1"/>
    </row>
    <row r="2528" spans="11:15" x14ac:dyDescent="0.2">
      <c r="K2528" s="1"/>
      <c r="L2528" s="1"/>
      <c r="O2528" s="1"/>
    </row>
    <row r="2529" spans="11:15" x14ac:dyDescent="0.2">
      <c r="K2529" s="1"/>
      <c r="L2529" s="1"/>
      <c r="O2529" s="1"/>
    </row>
    <row r="2530" spans="11:15" x14ac:dyDescent="0.2">
      <c r="K2530" s="1"/>
      <c r="L2530" s="1"/>
      <c r="O2530" s="1"/>
    </row>
    <row r="2531" spans="11:15" x14ac:dyDescent="0.2">
      <c r="K2531" s="1"/>
      <c r="L2531" s="1"/>
      <c r="O2531" s="1"/>
    </row>
    <row r="2532" spans="11:15" x14ac:dyDescent="0.2">
      <c r="K2532" s="1"/>
      <c r="L2532" s="1"/>
      <c r="O2532" s="1"/>
    </row>
    <row r="2533" spans="11:15" x14ac:dyDescent="0.2">
      <c r="K2533" s="1"/>
      <c r="L2533" s="1"/>
      <c r="O2533" s="1"/>
    </row>
    <row r="2534" spans="11:15" x14ac:dyDescent="0.2">
      <c r="K2534" s="1"/>
      <c r="L2534" s="1"/>
      <c r="O2534" s="1"/>
    </row>
    <row r="2535" spans="11:15" x14ac:dyDescent="0.2">
      <c r="K2535" s="1"/>
      <c r="L2535" s="1"/>
      <c r="O2535" s="1"/>
    </row>
    <row r="2536" spans="11:15" x14ac:dyDescent="0.2">
      <c r="K2536" s="1"/>
      <c r="L2536" s="1"/>
      <c r="O2536" s="1"/>
    </row>
    <row r="2537" spans="11:15" x14ac:dyDescent="0.2">
      <c r="K2537" s="1"/>
      <c r="L2537" s="1"/>
      <c r="O2537" s="1"/>
    </row>
    <row r="2538" spans="11:15" x14ac:dyDescent="0.2">
      <c r="K2538" s="1"/>
      <c r="L2538" s="1"/>
      <c r="O2538" s="1"/>
    </row>
    <row r="2539" spans="11:15" x14ac:dyDescent="0.2">
      <c r="K2539" s="1"/>
      <c r="L2539" s="1"/>
      <c r="O2539" s="1"/>
    </row>
    <row r="2540" spans="11:15" x14ac:dyDescent="0.2">
      <c r="K2540" s="1"/>
      <c r="L2540" s="1"/>
      <c r="O2540" s="1"/>
    </row>
    <row r="2541" spans="11:15" x14ac:dyDescent="0.2">
      <c r="K2541" s="1"/>
      <c r="L2541" s="1"/>
      <c r="O2541" s="1"/>
    </row>
    <row r="2542" spans="11:15" x14ac:dyDescent="0.2">
      <c r="K2542" s="1"/>
      <c r="L2542" s="1"/>
      <c r="O2542" s="1"/>
    </row>
    <row r="2543" spans="11:15" x14ac:dyDescent="0.2">
      <c r="K2543" s="1"/>
      <c r="L2543" s="1"/>
      <c r="O2543" s="1"/>
    </row>
    <row r="2544" spans="11:15" x14ac:dyDescent="0.2">
      <c r="K2544" s="1"/>
      <c r="L2544" s="1"/>
      <c r="O2544" s="1"/>
    </row>
    <row r="2545" spans="11:15" x14ac:dyDescent="0.2">
      <c r="K2545" s="1"/>
      <c r="L2545" s="1"/>
      <c r="O2545" s="1"/>
    </row>
    <row r="2546" spans="11:15" x14ac:dyDescent="0.2">
      <c r="K2546" s="1"/>
      <c r="L2546" s="1"/>
      <c r="O2546" s="1"/>
    </row>
    <row r="2547" spans="11:15" x14ac:dyDescent="0.2">
      <c r="K2547" s="1"/>
      <c r="L2547" s="1"/>
      <c r="O2547" s="1"/>
    </row>
    <row r="2548" spans="11:15" x14ac:dyDescent="0.2">
      <c r="K2548" s="1"/>
      <c r="L2548" s="1"/>
      <c r="O2548" s="1"/>
    </row>
    <row r="2549" spans="11:15" x14ac:dyDescent="0.2">
      <c r="K2549" s="1"/>
      <c r="L2549" s="1"/>
      <c r="O2549" s="1"/>
    </row>
    <row r="2550" spans="11:15" x14ac:dyDescent="0.2">
      <c r="K2550" s="1"/>
      <c r="L2550" s="1"/>
      <c r="O2550" s="1"/>
    </row>
    <row r="2551" spans="11:15" x14ac:dyDescent="0.2">
      <c r="K2551" s="1"/>
      <c r="L2551" s="1"/>
      <c r="O2551" s="1"/>
    </row>
    <row r="2552" spans="11:15" x14ac:dyDescent="0.2">
      <c r="K2552" s="1"/>
      <c r="L2552" s="1"/>
      <c r="O2552" s="1"/>
    </row>
    <row r="2553" spans="11:15" x14ac:dyDescent="0.2">
      <c r="K2553" s="1"/>
      <c r="L2553" s="1"/>
      <c r="O2553" s="1"/>
    </row>
    <row r="2554" spans="11:15" x14ac:dyDescent="0.2">
      <c r="K2554" s="1"/>
      <c r="L2554" s="1"/>
      <c r="O2554" s="1"/>
    </row>
    <row r="2555" spans="11:15" x14ac:dyDescent="0.2">
      <c r="K2555" s="1"/>
      <c r="L2555" s="1"/>
      <c r="O2555" s="1"/>
    </row>
    <row r="2556" spans="11:15" x14ac:dyDescent="0.2">
      <c r="K2556" s="1"/>
      <c r="L2556" s="1"/>
      <c r="O2556" s="1"/>
    </row>
    <row r="2557" spans="11:15" x14ac:dyDescent="0.2">
      <c r="K2557" s="1"/>
      <c r="L2557" s="1"/>
      <c r="O2557" s="1"/>
    </row>
    <row r="2558" spans="11:15" x14ac:dyDescent="0.2">
      <c r="K2558" s="1"/>
      <c r="L2558" s="1"/>
      <c r="O2558" s="1"/>
    </row>
    <row r="2559" spans="11:15" x14ac:dyDescent="0.2">
      <c r="K2559" s="1"/>
      <c r="L2559" s="1"/>
      <c r="O2559" s="1"/>
    </row>
    <row r="2560" spans="11:15" x14ac:dyDescent="0.2">
      <c r="K2560" s="1"/>
      <c r="L2560" s="1"/>
      <c r="O2560" s="1"/>
    </row>
    <row r="2561" spans="4:15" x14ac:dyDescent="0.2">
      <c r="K2561" s="1"/>
      <c r="L2561" s="1"/>
      <c r="O2561" s="1"/>
    </row>
    <row r="2562" spans="4:15" x14ac:dyDescent="0.2">
      <c r="K2562" s="1"/>
      <c r="L2562" s="1"/>
      <c r="O2562" s="1"/>
    </row>
    <row r="2563" spans="4:15" x14ac:dyDescent="0.2">
      <c r="K2563" s="1"/>
      <c r="L2563" s="1"/>
      <c r="O2563" s="1"/>
    </row>
    <row r="2564" spans="4:15" x14ac:dyDescent="0.2">
      <c r="K2564" s="1"/>
      <c r="L2564" s="1"/>
      <c r="O2564" s="1"/>
    </row>
    <row r="2565" spans="4:15" x14ac:dyDescent="0.2">
      <c r="K2565" s="1"/>
      <c r="L2565" s="1"/>
      <c r="O2565" s="1"/>
    </row>
    <row r="2566" spans="4:15" x14ac:dyDescent="0.2">
      <c r="K2566" s="1"/>
      <c r="L2566" s="1"/>
      <c r="O2566" s="1"/>
    </row>
    <row r="2567" spans="4:15" x14ac:dyDescent="0.2">
      <c r="K2567" s="1"/>
      <c r="L2567" s="1"/>
      <c r="O2567" s="1"/>
    </row>
    <row r="2568" spans="4:15" x14ac:dyDescent="0.2">
      <c r="K2568" s="1"/>
      <c r="L2568" s="1"/>
      <c r="O2568" s="1"/>
    </row>
    <row r="2569" spans="4:15" x14ac:dyDescent="0.2">
      <c r="K2569" s="1"/>
      <c r="L2569" s="1"/>
      <c r="O2569" s="1"/>
    </row>
    <row r="2570" spans="4:15" x14ac:dyDescent="0.2">
      <c r="D2570" s="1"/>
      <c r="E2570" s="1"/>
      <c r="K2570" s="1"/>
      <c r="L2570" s="1"/>
      <c r="O2570" s="1"/>
    </row>
    <row r="2571" spans="4:15" x14ac:dyDescent="0.2">
      <c r="D2571" s="1"/>
      <c r="E2571" s="1"/>
      <c r="K2571" s="1"/>
      <c r="L2571" s="1"/>
      <c r="O2571" s="1"/>
    </row>
    <row r="2572" spans="4:15" x14ac:dyDescent="0.2">
      <c r="D2572" s="1"/>
      <c r="E2572" s="1"/>
      <c r="K2572" s="1"/>
      <c r="L2572" s="1"/>
      <c r="O2572" s="1"/>
    </row>
    <row r="2573" spans="4:15" x14ac:dyDescent="0.2">
      <c r="D2573" s="1"/>
      <c r="E2573" s="1"/>
      <c r="K2573" s="1"/>
      <c r="L2573" s="1"/>
      <c r="O2573" s="1"/>
    </row>
    <row r="2574" spans="4:15" x14ac:dyDescent="0.2">
      <c r="D2574" s="1"/>
      <c r="E2574" s="1"/>
      <c r="K2574" s="1"/>
      <c r="L2574" s="1"/>
      <c r="O2574" s="1"/>
    </row>
    <row r="2575" spans="4:15" x14ac:dyDescent="0.2">
      <c r="D2575" s="1"/>
      <c r="E2575" s="1"/>
      <c r="K2575" s="1"/>
      <c r="L2575" s="1"/>
      <c r="O2575" s="1"/>
    </row>
    <row r="2576" spans="4:15" x14ac:dyDescent="0.2">
      <c r="D2576" s="1"/>
      <c r="E2576" s="1"/>
      <c r="K2576" s="1"/>
      <c r="L2576" s="1"/>
      <c r="O2576" s="1"/>
    </row>
    <row r="2577" spans="4:15" x14ac:dyDescent="0.2">
      <c r="D2577" s="1"/>
      <c r="E2577" s="1"/>
      <c r="K2577" s="1"/>
      <c r="L2577" s="1"/>
      <c r="O2577" s="1"/>
    </row>
    <row r="2578" spans="4:15" x14ac:dyDescent="0.2">
      <c r="D2578" s="1"/>
      <c r="E2578" s="1"/>
      <c r="K2578" s="1"/>
      <c r="L2578" s="1"/>
      <c r="O2578" s="1"/>
    </row>
    <row r="2579" spans="4:15" x14ac:dyDescent="0.2">
      <c r="D2579" s="1"/>
      <c r="E2579" s="1"/>
      <c r="K2579" s="1"/>
      <c r="L2579" s="1"/>
      <c r="O2579" s="1"/>
    </row>
    <row r="2580" spans="4:15" x14ac:dyDescent="0.2">
      <c r="D2580" s="1"/>
      <c r="E2580" s="1"/>
      <c r="K2580" s="1"/>
      <c r="L2580" s="1"/>
      <c r="O2580" s="1"/>
    </row>
    <row r="2581" spans="4:15" x14ac:dyDescent="0.2">
      <c r="D2581" s="1"/>
      <c r="E2581" s="1"/>
      <c r="K2581" s="1"/>
      <c r="L2581" s="1"/>
      <c r="O2581" s="1"/>
    </row>
    <row r="2582" spans="4:15" x14ac:dyDescent="0.2">
      <c r="D2582" s="1"/>
      <c r="E2582" s="1"/>
      <c r="K2582" s="1"/>
      <c r="L2582" s="1"/>
      <c r="O2582" s="1"/>
    </row>
    <row r="2583" spans="4:15" x14ac:dyDescent="0.2">
      <c r="D2583" s="1"/>
      <c r="E2583" s="1"/>
      <c r="K2583" s="1"/>
      <c r="L2583" s="1"/>
      <c r="O2583" s="1"/>
    </row>
    <row r="2584" spans="4:15" x14ac:dyDescent="0.2">
      <c r="D2584" s="1"/>
      <c r="E2584" s="1"/>
      <c r="K2584" s="1"/>
      <c r="L2584" s="1"/>
      <c r="O2584" s="1"/>
    </row>
    <row r="2585" spans="4:15" x14ac:dyDescent="0.2">
      <c r="D2585" s="1"/>
      <c r="E2585" s="1"/>
      <c r="K2585" s="1"/>
      <c r="L2585" s="1"/>
      <c r="O2585" s="1"/>
    </row>
    <row r="2586" spans="4:15" x14ac:dyDescent="0.2">
      <c r="D2586" s="1"/>
      <c r="E2586" s="1"/>
      <c r="K2586" s="1"/>
      <c r="L2586" s="1"/>
      <c r="O2586" s="1"/>
    </row>
    <row r="2587" spans="4:15" x14ac:dyDescent="0.2">
      <c r="D2587" s="1"/>
      <c r="E2587" s="1"/>
      <c r="K2587" s="1"/>
      <c r="L2587" s="1"/>
      <c r="O2587" s="1"/>
    </row>
    <row r="2588" spans="4:15" x14ac:dyDescent="0.2">
      <c r="D2588" s="1"/>
      <c r="E2588" s="1"/>
      <c r="K2588" s="1"/>
      <c r="L2588" s="1"/>
      <c r="O2588" s="1"/>
    </row>
    <row r="2589" spans="4:15" x14ac:dyDescent="0.2">
      <c r="D2589" s="1"/>
      <c r="E2589" s="1"/>
      <c r="K2589" s="1"/>
      <c r="L2589" s="1"/>
      <c r="O2589" s="1"/>
    </row>
    <row r="2590" spans="4:15" x14ac:dyDescent="0.2">
      <c r="D2590" s="1"/>
      <c r="E2590" s="1"/>
      <c r="K2590" s="1"/>
      <c r="L2590" s="1"/>
      <c r="O2590" s="1"/>
    </row>
    <row r="2591" spans="4:15" x14ac:dyDescent="0.2">
      <c r="D2591" s="1"/>
      <c r="E2591" s="1"/>
      <c r="K2591" s="1"/>
      <c r="L2591" s="1"/>
      <c r="O2591" s="1"/>
    </row>
    <row r="2592" spans="4:15" x14ac:dyDescent="0.2">
      <c r="D2592" s="1"/>
      <c r="E2592" s="1"/>
      <c r="K2592" s="1"/>
      <c r="L2592" s="1"/>
      <c r="O2592" s="1"/>
    </row>
    <row r="2593" spans="4:15" x14ac:dyDescent="0.2">
      <c r="D2593" s="1"/>
      <c r="E2593" s="1"/>
      <c r="K2593" s="1"/>
      <c r="L2593" s="1"/>
      <c r="O2593" s="1"/>
    </row>
    <row r="2594" spans="4:15" x14ac:dyDescent="0.2">
      <c r="D2594" s="1"/>
      <c r="E2594" s="1"/>
      <c r="K2594" s="1"/>
      <c r="L2594" s="1"/>
      <c r="O2594" s="1"/>
    </row>
    <row r="2595" spans="4:15" x14ac:dyDescent="0.2">
      <c r="D2595" s="1"/>
      <c r="E2595" s="1"/>
      <c r="K2595" s="1"/>
      <c r="L2595" s="1"/>
      <c r="O2595" s="1"/>
    </row>
    <row r="2596" spans="4:15" x14ac:dyDescent="0.2">
      <c r="D2596" s="1"/>
      <c r="E2596" s="1"/>
      <c r="K2596" s="1"/>
      <c r="L2596" s="1"/>
      <c r="O2596" s="1"/>
    </row>
    <row r="2597" spans="4:15" x14ac:dyDescent="0.2">
      <c r="D2597" s="1"/>
      <c r="E2597" s="1"/>
      <c r="K2597" s="1"/>
      <c r="L2597" s="1"/>
      <c r="O2597" s="1"/>
    </row>
    <row r="2598" spans="4:15" x14ac:dyDescent="0.2">
      <c r="D2598" s="1"/>
      <c r="E2598" s="1"/>
      <c r="K2598" s="1"/>
      <c r="L2598" s="1"/>
      <c r="O2598" s="1"/>
    </row>
    <row r="2599" spans="4:15" x14ac:dyDescent="0.2">
      <c r="D2599" s="1"/>
      <c r="E2599" s="1"/>
      <c r="K2599" s="1"/>
      <c r="L2599" s="1"/>
      <c r="O2599" s="1"/>
    </row>
    <row r="2600" spans="4:15" x14ac:dyDescent="0.2">
      <c r="D2600" s="1"/>
      <c r="E2600" s="1"/>
      <c r="K2600" s="1"/>
      <c r="L2600" s="1"/>
      <c r="O2600" s="1"/>
    </row>
    <row r="2601" spans="4:15" x14ac:dyDescent="0.2">
      <c r="D2601" s="1"/>
      <c r="E2601" s="1"/>
      <c r="K2601" s="1"/>
      <c r="L2601" s="1"/>
      <c r="O2601" s="1"/>
    </row>
    <row r="2602" spans="4:15" x14ac:dyDescent="0.2">
      <c r="D2602" s="1"/>
      <c r="E2602" s="1"/>
      <c r="K2602" s="1"/>
      <c r="L2602" s="1"/>
      <c r="O2602" s="1"/>
    </row>
    <row r="2603" spans="4:15" x14ac:dyDescent="0.2">
      <c r="D2603" s="1"/>
      <c r="E2603" s="1"/>
      <c r="K2603" s="1"/>
      <c r="L2603" s="1"/>
      <c r="O2603" s="1"/>
    </row>
    <row r="2604" spans="4:15" x14ac:dyDescent="0.2">
      <c r="D2604" s="1"/>
      <c r="E2604" s="1"/>
      <c r="K2604" s="1"/>
      <c r="L2604" s="1"/>
      <c r="O2604" s="1"/>
    </row>
    <row r="2605" spans="4:15" x14ac:dyDescent="0.2">
      <c r="D2605" s="1"/>
      <c r="E2605" s="1"/>
      <c r="K2605" s="1"/>
      <c r="L2605" s="1"/>
      <c r="O2605" s="1"/>
    </row>
    <row r="2606" spans="4:15" x14ac:dyDescent="0.2">
      <c r="D2606" s="1"/>
      <c r="E2606" s="1"/>
      <c r="K2606" s="1"/>
      <c r="L2606" s="1"/>
      <c r="O2606" s="1"/>
    </row>
    <row r="2607" spans="4:15" x14ac:dyDescent="0.2">
      <c r="D2607" s="1"/>
      <c r="E2607" s="1"/>
      <c r="K2607" s="1"/>
      <c r="L2607" s="1"/>
      <c r="O2607" s="1"/>
    </row>
    <row r="2608" spans="4:15" x14ac:dyDescent="0.2">
      <c r="D2608" s="1"/>
      <c r="E2608" s="1"/>
      <c r="K2608" s="1"/>
      <c r="L2608" s="1"/>
      <c r="O2608" s="1"/>
    </row>
    <row r="2609" spans="4:15" x14ac:dyDescent="0.2">
      <c r="D2609" s="1"/>
      <c r="E2609" s="1"/>
      <c r="K2609" s="1"/>
      <c r="L2609" s="1"/>
      <c r="O2609" s="1"/>
    </row>
    <row r="2610" spans="4:15" x14ac:dyDescent="0.2">
      <c r="D2610" s="1"/>
      <c r="E2610" s="1"/>
      <c r="K2610" s="1"/>
      <c r="L2610" s="1"/>
      <c r="O2610" s="1"/>
    </row>
    <row r="2611" spans="4:15" x14ac:dyDescent="0.2">
      <c r="D2611" s="1"/>
      <c r="E2611" s="1"/>
      <c r="K2611" s="1"/>
      <c r="L2611" s="1"/>
      <c r="O2611" s="1"/>
    </row>
    <row r="2612" spans="4:15" x14ac:dyDescent="0.2">
      <c r="D2612" s="1"/>
      <c r="E2612" s="1"/>
      <c r="K2612" s="1"/>
      <c r="L2612" s="1"/>
      <c r="O2612" s="1"/>
    </row>
    <row r="2613" spans="4:15" x14ac:dyDescent="0.2">
      <c r="D2613" s="1"/>
      <c r="E2613" s="1"/>
      <c r="K2613" s="1"/>
      <c r="L2613" s="1"/>
      <c r="O2613" s="1"/>
    </row>
    <row r="2614" spans="4:15" x14ac:dyDescent="0.2">
      <c r="D2614" s="1"/>
      <c r="E2614" s="1"/>
      <c r="K2614" s="1"/>
      <c r="L2614" s="1"/>
      <c r="O2614" s="1"/>
    </row>
    <row r="2615" spans="4:15" x14ac:dyDescent="0.2">
      <c r="D2615" s="1"/>
      <c r="E2615" s="1"/>
      <c r="K2615" s="1"/>
      <c r="L2615" s="1"/>
      <c r="O2615" s="1"/>
    </row>
    <row r="2616" spans="4:15" x14ac:dyDescent="0.2">
      <c r="D2616" s="1"/>
      <c r="E2616" s="1"/>
      <c r="K2616" s="1"/>
      <c r="L2616" s="1"/>
      <c r="O2616" s="1"/>
    </row>
    <row r="2617" spans="4:15" x14ac:dyDescent="0.2">
      <c r="D2617" s="1"/>
      <c r="E2617" s="1"/>
      <c r="K2617" s="1"/>
      <c r="L2617" s="1"/>
      <c r="O2617" s="1"/>
    </row>
    <row r="2618" spans="4:15" x14ac:dyDescent="0.2">
      <c r="D2618" s="1"/>
      <c r="E2618" s="1"/>
      <c r="K2618" s="1"/>
      <c r="L2618" s="1"/>
      <c r="O2618" s="1"/>
    </row>
    <row r="2619" spans="4:15" x14ac:dyDescent="0.2">
      <c r="D2619" s="1"/>
      <c r="E2619" s="1"/>
      <c r="K2619" s="1"/>
      <c r="L2619" s="1"/>
      <c r="O2619" s="1"/>
    </row>
    <row r="2620" spans="4:15" x14ac:dyDescent="0.2">
      <c r="D2620" s="1"/>
      <c r="E2620" s="1"/>
      <c r="K2620" s="1"/>
      <c r="L2620" s="1"/>
      <c r="O2620" s="1"/>
    </row>
    <row r="2621" spans="4:15" x14ac:dyDescent="0.2">
      <c r="D2621" s="1"/>
      <c r="E2621" s="1"/>
      <c r="K2621" s="1"/>
      <c r="L2621" s="1"/>
      <c r="O2621" s="1"/>
    </row>
    <row r="2622" spans="4:15" x14ac:dyDescent="0.2">
      <c r="D2622" s="1"/>
      <c r="E2622" s="1"/>
      <c r="K2622" s="1"/>
      <c r="L2622" s="1"/>
      <c r="O2622" s="1"/>
    </row>
    <row r="2623" spans="4:15" x14ac:dyDescent="0.2">
      <c r="D2623" s="1"/>
      <c r="E2623" s="1"/>
      <c r="K2623" s="1"/>
      <c r="L2623" s="1"/>
      <c r="O2623" s="1"/>
    </row>
    <row r="2624" spans="4:15" x14ac:dyDescent="0.2">
      <c r="D2624" s="1"/>
      <c r="E2624" s="1"/>
      <c r="K2624" s="1"/>
      <c r="L2624" s="1"/>
      <c r="O2624" s="1"/>
    </row>
    <row r="2625" spans="4:15" x14ac:dyDescent="0.2">
      <c r="D2625" s="1"/>
      <c r="E2625" s="1"/>
      <c r="K2625" s="1"/>
      <c r="L2625" s="1"/>
      <c r="O2625" s="1"/>
    </row>
    <row r="2626" spans="4:15" x14ac:dyDescent="0.2">
      <c r="D2626" s="1"/>
      <c r="E2626" s="1"/>
      <c r="K2626" s="1"/>
      <c r="L2626" s="1"/>
      <c r="O2626" s="1"/>
    </row>
    <row r="2627" spans="4:15" x14ac:dyDescent="0.2">
      <c r="D2627" s="1"/>
      <c r="E2627" s="1"/>
      <c r="K2627" s="1"/>
      <c r="L2627" s="1"/>
      <c r="O2627" s="1"/>
    </row>
    <row r="2628" spans="4:15" x14ac:dyDescent="0.2">
      <c r="D2628" s="1"/>
      <c r="E2628" s="1"/>
      <c r="K2628" s="1"/>
      <c r="L2628" s="1"/>
      <c r="O2628" s="1"/>
    </row>
    <row r="2629" spans="4:15" x14ac:dyDescent="0.2">
      <c r="D2629" s="1"/>
      <c r="E2629" s="1"/>
      <c r="K2629" s="1"/>
      <c r="L2629" s="1"/>
      <c r="O2629" s="1"/>
    </row>
    <row r="2630" spans="4:15" x14ac:dyDescent="0.2">
      <c r="D2630" s="1"/>
      <c r="E2630" s="1"/>
      <c r="K2630" s="1"/>
      <c r="L2630" s="1"/>
      <c r="O2630" s="1"/>
    </row>
    <row r="2631" spans="4:15" x14ac:dyDescent="0.2">
      <c r="D2631" s="1"/>
      <c r="E2631" s="1"/>
      <c r="K2631" s="1"/>
      <c r="L2631" s="1"/>
      <c r="O2631" s="1"/>
    </row>
    <row r="2632" spans="4:15" x14ac:dyDescent="0.2">
      <c r="D2632" s="1"/>
      <c r="E2632" s="1"/>
      <c r="K2632" s="1"/>
      <c r="L2632" s="1"/>
      <c r="O2632" s="1"/>
    </row>
    <row r="2633" spans="4:15" x14ac:dyDescent="0.2">
      <c r="D2633" s="1"/>
      <c r="E2633" s="1"/>
      <c r="K2633" s="1"/>
      <c r="L2633" s="1"/>
      <c r="O2633" s="1"/>
    </row>
    <row r="2634" spans="4:15" x14ac:dyDescent="0.2">
      <c r="D2634" s="1"/>
      <c r="E2634" s="1"/>
      <c r="K2634" s="1"/>
      <c r="L2634" s="1"/>
      <c r="O2634" s="1"/>
    </row>
    <row r="2635" spans="4:15" x14ac:dyDescent="0.2">
      <c r="D2635" s="1"/>
      <c r="E2635" s="1"/>
      <c r="K2635" s="1"/>
      <c r="L2635" s="1"/>
      <c r="O2635" s="1"/>
    </row>
    <row r="2636" spans="4:15" x14ac:dyDescent="0.2">
      <c r="D2636" s="1"/>
      <c r="E2636" s="1"/>
      <c r="K2636" s="1"/>
      <c r="L2636" s="1"/>
      <c r="O2636" s="1"/>
    </row>
    <row r="2637" spans="4:15" x14ac:dyDescent="0.2">
      <c r="D2637" s="1"/>
      <c r="E2637" s="1"/>
      <c r="K2637" s="1"/>
      <c r="L2637" s="1"/>
      <c r="O2637" s="1"/>
    </row>
    <row r="2638" spans="4:15" x14ac:dyDescent="0.2">
      <c r="D2638" s="1"/>
      <c r="E2638" s="1"/>
      <c r="K2638" s="1"/>
      <c r="L2638" s="1"/>
      <c r="O2638" s="1"/>
    </row>
    <row r="2639" spans="4:15" x14ac:dyDescent="0.2">
      <c r="D2639" s="1"/>
      <c r="E2639" s="1"/>
      <c r="K2639" s="1"/>
      <c r="L2639" s="1"/>
      <c r="O2639" s="1"/>
    </row>
    <row r="2640" spans="4:15" x14ac:dyDescent="0.2">
      <c r="D2640" s="1"/>
      <c r="E2640" s="1"/>
      <c r="K2640" s="1"/>
      <c r="L2640" s="1"/>
      <c r="O2640" s="1"/>
    </row>
    <row r="2641" spans="4:15" x14ac:dyDescent="0.2">
      <c r="D2641" s="1"/>
      <c r="E2641" s="1"/>
      <c r="K2641" s="1"/>
      <c r="L2641" s="1"/>
      <c r="O2641" s="1"/>
    </row>
    <row r="2642" spans="4:15" x14ac:dyDescent="0.2">
      <c r="D2642" s="1"/>
      <c r="E2642" s="1"/>
      <c r="K2642" s="1"/>
      <c r="L2642" s="1"/>
      <c r="O2642" s="1"/>
    </row>
    <row r="2643" spans="4:15" x14ac:dyDescent="0.2">
      <c r="D2643" s="1"/>
      <c r="E2643" s="1"/>
      <c r="K2643" s="1"/>
      <c r="L2643" s="1"/>
      <c r="O2643" s="1"/>
    </row>
    <row r="2644" spans="4:15" x14ac:dyDescent="0.2">
      <c r="D2644" s="1"/>
      <c r="E2644" s="1"/>
      <c r="K2644" s="1"/>
      <c r="L2644" s="1"/>
      <c r="O2644" s="1"/>
    </row>
    <row r="2645" spans="4:15" x14ac:dyDescent="0.2">
      <c r="D2645" s="1"/>
      <c r="E2645" s="1"/>
      <c r="K2645" s="1"/>
      <c r="L2645" s="1"/>
      <c r="O2645" s="1"/>
    </row>
    <row r="2646" spans="4:15" x14ac:dyDescent="0.2">
      <c r="D2646" s="1"/>
      <c r="E2646" s="1"/>
      <c r="K2646" s="1"/>
      <c r="L2646" s="1"/>
      <c r="O2646" s="1"/>
    </row>
    <row r="2647" spans="4:15" x14ac:dyDescent="0.2">
      <c r="D2647" s="1"/>
      <c r="E2647" s="1"/>
      <c r="K2647" s="1"/>
      <c r="L2647" s="1"/>
      <c r="O2647" s="1"/>
    </row>
    <row r="2648" spans="4:15" x14ac:dyDescent="0.2">
      <c r="D2648" s="1"/>
      <c r="E2648" s="1"/>
      <c r="K2648" s="1"/>
      <c r="L2648" s="1"/>
      <c r="O2648" s="1"/>
    </row>
    <row r="2649" spans="4:15" x14ac:dyDescent="0.2">
      <c r="D2649" s="1"/>
      <c r="E2649" s="1"/>
      <c r="K2649" s="1"/>
      <c r="L2649" s="1"/>
      <c r="O2649" s="1"/>
    </row>
    <row r="2650" spans="4:15" x14ac:dyDescent="0.2">
      <c r="D2650" s="1"/>
      <c r="E2650" s="1"/>
      <c r="K2650" s="1"/>
      <c r="L2650" s="1"/>
      <c r="O2650" s="1"/>
    </row>
    <row r="2651" spans="4:15" x14ac:dyDescent="0.2">
      <c r="D2651" s="1"/>
      <c r="E2651" s="1"/>
      <c r="K2651" s="1"/>
      <c r="L2651" s="1"/>
      <c r="O2651" s="1"/>
    </row>
    <row r="2652" spans="4:15" x14ac:dyDescent="0.2">
      <c r="D2652" s="1"/>
      <c r="E2652" s="1"/>
      <c r="K2652" s="1"/>
      <c r="L2652" s="1"/>
      <c r="O2652" s="1"/>
    </row>
    <row r="2653" spans="4:15" x14ac:dyDescent="0.2">
      <c r="D2653" s="1"/>
      <c r="E2653" s="1"/>
      <c r="K2653" s="1"/>
      <c r="L2653" s="1"/>
      <c r="O2653" s="1"/>
    </row>
    <row r="2654" spans="4:15" x14ac:dyDescent="0.2">
      <c r="D2654" s="1"/>
      <c r="E2654" s="1"/>
      <c r="K2654" s="1"/>
      <c r="L2654" s="1"/>
      <c r="O2654" s="1"/>
    </row>
    <row r="2655" spans="4:15" x14ac:dyDescent="0.2">
      <c r="D2655" s="1"/>
      <c r="E2655" s="1"/>
      <c r="K2655" s="1"/>
      <c r="L2655" s="1"/>
      <c r="O2655" s="1"/>
    </row>
    <row r="2656" spans="4:15" x14ac:dyDescent="0.2">
      <c r="D2656" s="1"/>
      <c r="E2656" s="1"/>
      <c r="K2656" s="1"/>
      <c r="L2656" s="1"/>
      <c r="O2656" s="1"/>
    </row>
    <row r="2657" spans="4:15" x14ac:dyDescent="0.2">
      <c r="D2657" s="1"/>
      <c r="E2657" s="1"/>
      <c r="K2657" s="1"/>
      <c r="L2657" s="1"/>
      <c r="O2657" s="1"/>
    </row>
    <row r="2658" spans="4:15" x14ac:dyDescent="0.2">
      <c r="D2658" s="1"/>
      <c r="E2658" s="1"/>
      <c r="K2658" s="1"/>
      <c r="L2658" s="1"/>
      <c r="O2658" s="1"/>
    </row>
    <row r="2659" spans="4:15" x14ac:dyDescent="0.2">
      <c r="D2659" s="1"/>
      <c r="E2659" s="1"/>
      <c r="K2659" s="1"/>
      <c r="L2659" s="1"/>
      <c r="O2659" s="1"/>
    </row>
    <row r="2660" spans="4:15" x14ac:dyDescent="0.2">
      <c r="D2660" s="1"/>
      <c r="E2660" s="1"/>
      <c r="K2660" s="1"/>
      <c r="L2660" s="1"/>
      <c r="O2660" s="1"/>
    </row>
    <row r="2661" spans="4:15" x14ac:dyDescent="0.2">
      <c r="D2661" s="1"/>
      <c r="E2661" s="1"/>
      <c r="K2661" s="1"/>
      <c r="L2661" s="1"/>
      <c r="O2661" s="1"/>
    </row>
    <row r="2662" spans="4:15" x14ac:dyDescent="0.2">
      <c r="D2662" s="1"/>
      <c r="E2662" s="1"/>
      <c r="K2662" s="1"/>
      <c r="L2662" s="1"/>
      <c r="O2662" s="1"/>
    </row>
    <row r="2663" spans="4:15" x14ac:dyDescent="0.2">
      <c r="D2663" s="1"/>
      <c r="E2663" s="1"/>
      <c r="K2663" s="1"/>
      <c r="L2663" s="1"/>
      <c r="O2663" s="1"/>
    </row>
    <row r="2664" spans="4:15" x14ac:dyDescent="0.2">
      <c r="D2664" s="1"/>
      <c r="E2664" s="1"/>
      <c r="K2664" s="1"/>
      <c r="L2664" s="1"/>
      <c r="O2664" s="1"/>
    </row>
    <row r="2665" spans="4:15" x14ac:dyDescent="0.2">
      <c r="D2665" s="1"/>
      <c r="E2665" s="1"/>
      <c r="K2665" s="1"/>
      <c r="L2665" s="1"/>
      <c r="O2665" s="1"/>
    </row>
    <row r="2666" spans="4:15" x14ac:dyDescent="0.2">
      <c r="D2666" s="1"/>
      <c r="E2666" s="1"/>
      <c r="K2666" s="1"/>
      <c r="L2666" s="1"/>
      <c r="O2666" s="1"/>
    </row>
    <row r="2667" spans="4:15" x14ac:dyDescent="0.2">
      <c r="D2667" s="1"/>
      <c r="E2667" s="1"/>
      <c r="K2667" s="1"/>
      <c r="L2667" s="1"/>
      <c r="O2667" s="1"/>
    </row>
    <row r="2668" spans="4:15" x14ac:dyDescent="0.2">
      <c r="D2668" s="1"/>
      <c r="E2668" s="1"/>
      <c r="K2668" s="1"/>
      <c r="L2668" s="1"/>
      <c r="O2668" s="1"/>
    </row>
    <row r="2669" spans="4:15" x14ac:dyDescent="0.2">
      <c r="D2669" s="1"/>
      <c r="E2669" s="1"/>
      <c r="K2669" s="1"/>
      <c r="L2669" s="1"/>
      <c r="O2669" s="1"/>
    </row>
    <row r="2670" spans="4:15" x14ac:dyDescent="0.2">
      <c r="D2670" s="1"/>
      <c r="E2670" s="1"/>
      <c r="K2670" s="1"/>
      <c r="L2670" s="1"/>
      <c r="O2670" s="1"/>
    </row>
    <row r="2671" spans="4:15" x14ac:dyDescent="0.2">
      <c r="D2671" s="1"/>
      <c r="E2671" s="1"/>
      <c r="K2671" s="1"/>
      <c r="L2671" s="1"/>
      <c r="O2671" s="1"/>
    </row>
    <row r="2672" spans="4:15" x14ac:dyDescent="0.2">
      <c r="D2672" s="1"/>
      <c r="E2672" s="1"/>
      <c r="K2672" s="1"/>
      <c r="L2672" s="1"/>
      <c r="O2672" s="1"/>
    </row>
    <row r="2673" spans="4:15" x14ac:dyDescent="0.2">
      <c r="D2673" s="1"/>
      <c r="E2673" s="1"/>
      <c r="K2673" s="1"/>
      <c r="L2673" s="1"/>
      <c r="O2673" s="1"/>
    </row>
    <row r="2674" spans="4:15" x14ac:dyDescent="0.2">
      <c r="D2674" s="1"/>
      <c r="E2674" s="1"/>
      <c r="K2674" s="1"/>
      <c r="L2674" s="1"/>
      <c r="O2674" s="1"/>
    </row>
    <row r="2675" spans="4:15" x14ac:dyDescent="0.2">
      <c r="D2675" s="1"/>
      <c r="E2675" s="1"/>
      <c r="K2675" s="1"/>
      <c r="L2675" s="1"/>
      <c r="O2675" s="1"/>
    </row>
    <row r="2676" spans="4:15" x14ac:dyDescent="0.2">
      <c r="D2676" s="1"/>
      <c r="E2676" s="1"/>
      <c r="K2676" s="1"/>
      <c r="L2676" s="1"/>
      <c r="O2676" s="1"/>
    </row>
    <row r="2677" spans="4:15" x14ac:dyDescent="0.2">
      <c r="D2677" s="1"/>
      <c r="E2677" s="1"/>
      <c r="K2677" s="1"/>
      <c r="L2677" s="1"/>
      <c r="O2677" s="1"/>
    </row>
    <row r="2678" spans="4:15" x14ac:dyDescent="0.2">
      <c r="D2678" s="1"/>
      <c r="E2678" s="1"/>
      <c r="K2678" s="1"/>
      <c r="L2678" s="1"/>
      <c r="O2678" s="1"/>
    </row>
    <row r="2679" spans="4:15" x14ac:dyDescent="0.2">
      <c r="D2679" s="1"/>
      <c r="E2679" s="1"/>
      <c r="K2679" s="1"/>
      <c r="L2679" s="1"/>
      <c r="O2679" s="1"/>
    </row>
    <row r="2680" spans="4:15" x14ac:dyDescent="0.2">
      <c r="D2680" s="1"/>
      <c r="E2680" s="1"/>
      <c r="K2680" s="1"/>
      <c r="L2680" s="1"/>
      <c r="O2680" s="1"/>
    </row>
    <row r="2681" spans="4:15" x14ac:dyDescent="0.2">
      <c r="D2681" s="1"/>
      <c r="E2681" s="1"/>
      <c r="K2681" s="1"/>
      <c r="L2681" s="1"/>
      <c r="O2681" s="1"/>
    </row>
    <row r="2682" spans="4:15" x14ac:dyDescent="0.2">
      <c r="D2682" s="1"/>
      <c r="E2682" s="1"/>
      <c r="K2682" s="1"/>
      <c r="L2682" s="1"/>
      <c r="O2682" s="1"/>
    </row>
    <row r="2683" spans="4:15" x14ac:dyDescent="0.2">
      <c r="D2683" s="1"/>
      <c r="E2683" s="1"/>
      <c r="K2683" s="1"/>
      <c r="L2683" s="1"/>
      <c r="O2683" s="1"/>
    </row>
    <row r="2684" spans="4:15" x14ac:dyDescent="0.2">
      <c r="D2684" s="1"/>
      <c r="E2684" s="1"/>
      <c r="K2684" s="1"/>
      <c r="L2684" s="1"/>
      <c r="O2684" s="1"/>
    </row>
    <row r="2685" spans="4:15" x14ac:dyDescent="0.2">
      <c r="D2685" s="1"/>
      <c r="E2685" s="1"/>
      <c r="K2685" s="1"/>
      <c r="L2685" s="1"/>
      <c r="O2685" s="1"/>
    </row>
    <row r="2686" spans="4:15" x14ac:dyDescent="0.2">
      <c r="D2686" s="1"/>
      <c r="E2686" s="1"/>
      <c r="K2686" s="1"/>
      <c r="L2686" s="1"/>
      <c r="O2686" s="1"/>
    </row>
    <row r="2687" spans="4:15" x14ac:dyDescent="0.2">
      <c r="D2687" s="1"/>
      <c r="E2687" s="1"/>
      <c r="K2687" s="1"/>
      <c r="L2687" s="1"/>
      <c r="O2687" s="1"/>
    </row>
    <row r="2688" spans="4:15" x14ac:dyDescent="0.2">
      <c r="D2688" s="1"/>
      <c r="E2688" s="1"/>
      <c r="K2688" s="1"/>
      <c r="L2688" s="1"/>
      <c r="O2688" s="1"/>
    </row>
    <row r="2689" spans="4:15" x14ac:dyDescent="0.2">
      <c r="D2689" s="1"/>
      <c r="E2689" s="1"/>
      <c r="K2689" s="1"/>
      <c r="L2689" s="1"/>
      <c r="O2689" s="1"/>
    </row>
    <row r="2690" spans="4:15" x14ac:dyDescent="0.2">
      <c r="D2690" s="1"/>
      <c r="E2690" s="1"/>
      <c r="K2690" s="1"/>
      <c r="L2690" s="1"/>
      <c r="O2690" s="1"/>
    </row>
    <row r="2691" spans="4:15" x14ac:dyDescent="0.2">
      <c r="D2691" s="1"/>
      <c r="E2691" s="1"/>
      <c r="K2691" s="1"/>
      <c r="L2691" s="1"/>
      <c r="O2691" s="1"/>
    </row>
    <row r="2692" spans="4:15" x14ac:dyDescent="0.2">
      <c r="D2692" s="1"/>
      <c r="E2692" s="1"/>
      <c r="K2692" s="1"/>
      <c r="L2692" s="1"/>
      <c r="O2692" s="1"/>
    </row>
    <row r="2693" spans="4:15" x14ac:dyDescent="0.2">
      <c r="D2693" s="1"/>
      <c r="E2693" s="1"/>
      <c r="K2693" s="1"/>
      <c r="L2693" s="1"/>
      <c r="O2693" s="1"/>
    </row>
    <row r="2694" spans="4:15" x14ac:dyDescent="0.2">
      <c r="D2694" s="1"/>
      <c r="E2694" s="1"/>
      <c r="K2694" s="1"/>
      <c r="L2694" s="1"/>
      <c r="O2694" s="1"/>
    </row>
    <row r="2695" spans="4:15" x14ac:dyDescent="0.2">
      <c r="D2695" s="1"/>
      <c r="E2695" s="1"/>
      <c r="K2695" s="1"/>
      <c r="L2695" s="1"/>
      <c r="O2695" s="1"/>
    </row>
    <row r="2696" spans="4:15" x14ac:dyDescent="0.2">
      <c r="D2696" s="1"/>
      <c r="E2696" s="1"/>
      <c r="K2696" s="1"/>
      <c r="L2696" s="1"/>
      <c r="O2696" s="1"/>
    </row>
    <row r="2697" spans="4:15" x14ac:dyDescent="0.2">
      <c r="D2697" s="1"/>
      <c r="E2697" s="1"/>
      <c r="K2697" s="1"/>
      <c r="L2697" s="1"/>
      <c r="O2697" s="1"/>
    </row>
    <row r="2698" spans="4:15" x14ac:dyDescent="0.2">
      <c r="D2698" s="1"/>
      <c r="E2698" s="1"/>
      <c r="K2698" s="1"/>
      <c r="L2698" s="1"/>
      <c r="O2698" s="1"/>
    </row>
    <row r="2699" spans="4:15" x14ac:dyDescent="0.2">
      <c r="D2699" s="1"/>
      <c r="E2699" s="1"/>
      <c r="K2699" s="1"/>
      <c r="L2699" s="1"/>
      <c r="O2699" s="1"/>
    </row>
    <row r="2700" spans="4:15" x14ac:dyDescent="0.2">
      <c r="D2700" s="1"/>
      <c r="E2700" s="1"/>
      <c r="K2700" s="1"/>
      <c r="L2700" s="1"/>
      <c r="O2700" s="1"/>
    </row>
    <row r="2701" spans="4:15" x14ac:dyDescent="0.2">
      <c r="D2701" s="1"/>
      <c r="E2701" s="1"/>
      <c r="K2701" s="1"/>
      <c r="L2701" s="1"/>
      <c r="O2701" s="1"/>
    </row>
    <row r="2702" spans="4:15" x14ac:dyDescent="0.2">
      <c r="D2702" s="1"/>
      <c r="E2702" s="1"/>
      <c r="K2702" s="1"/>
      <c r="L2702" s="1"/>
      <c r="O2702" s="1"/>
    </row>
    <row r="2703" spans="4:15" x14ac:dyDescent="0.2">
      <c r="D2703" s="1"/>
      <c r="E2703" s="1"/>
      <c r="K2703" s="1"/>
      <c r="L2703" s="1"/>
      <c r="O2703" s="1"/>
    </row>
    <row r="2704" spans="4:15" x14ac:dyDescent="0.2">
      <c r="D2704" s="1"/>
      <c r="E2704" s="1"/>
      <c r="K2704" s="1"/>
      <c r="L2704" s="1"/>
      <c r="O2704" s="1"/>
    </row>
    <row r="2705" spans="4:15" x14ac:dyDescent="0.2">
      <c r="D2705" s="1"/>
      <c r="E2705" s="1"/>
      <c r="K2705" s="1"/>
      <c r="L2705" s="1"/>
      <c r="O2705" s="1"/>
    </row>
    <row r="2706" spans="4:15" x14ac:dyDescent="0.2">
      <c r="D2706" s="1"/>
      <c r="E2706" s="1"/>
      <c r="K2706" s="1"/>
      <c r="L2706" s="1"/>
      <c r="O2706" s="1"/>
    </row>
    <row r="2707" spans="4:15" x14ac:dyDescent="0.2">
      <c r="D2707" s="1"/>
      <c r="E2707" s="1"/>
      <c r="K2707" s="1"/>
      <c r="L2707" s="1"/>
      <c r="O2707" s="1"/>
    </row>
    <row r="2708" spans="4:15" x14ac:dyDescent="0.2">
      <c r="D2708" s="1"/>
      <c r="E2708" s="1"/>
      <c r="K2708" s="1"/>
      <c r="L2708" s="1"/>
      <c r="O2708" s="1"/>
    </row>
    <row r="2709" spans="4:15" x14ac:dyDescent="0.2">
      <c r="D2709" s="1"/>
      <c r="E2709" s="1"/>
      <c r="K2709" s="1"/>
      <c r="L2709" s="1"/>
      <c r="O2709" s="1"/>
    </row>
    <row r="2710" spans="4:15" x14ac:dyDescent="0.2">
      <c r="D2710" s="1"/>
      <c r="E2710" s="1"/>
      <c r="K2710" s="1"/>
      <c r="L2710" s="1"/>
      <c r="O2710" s="1"/>
    </row>
    <row r="2711" spans="4:15" x14ac:dyDescent="0.2">
      <c r="D2711" s="1"/>
      <c r="E2711" s="1"/>
      <c r="K2711" s="1"/>
      <c r="L2711" s="1"/>
      <c r="O2711" s="1"/>
    </row>
    <row r="2712" spans="4:15" x14ac:dyDescent="0.2">
      <c r="D2712" s="1"/>
      <c r="E2712" s="1"/>
      <c r="K2712" s="1"/>
      <c r="L2712" s="1"/>
      <c r="O2712" s="1"/>
    </row>
    <row r="2713" spans="4:15" x14ac:dyDescent="0.2">
      <c r="D2713" s="1"/>
      <c r="E2713" s="1"/>
      <c r="K2713" s="1"/>
      <c r="L2713" s="1"/>
      <c r="O2713" s="1"/>
    </row>
    <row r="2714" spans="4:15" x14ac:dyDescent="0.2">
      <c r="D2714" s="1"/>
      <c r="E2714" s="1"/>
      <c r="K2714" s="1"/>
      <c r="L2714" s="1"/>
      <c r="O2714" s="1"/>
    </row>
    <row r="2715" spans="4:15" x14ac:dyDescent="0.2">
      <c r="D2715" s="1"/>
      <c r="E2715" s="1"/>
      <c r="K2715" s="1"/>
      <c r="L2715" s="1"/>
      <c r="O2715" s="1"/>
    </row>
    <row r="2716" spans="4:15" x14ac:dyDescent="0.2">
      <c r="D2716" s="1"/>
      <c r="E2716" s="1"/>
      <c r="K2716" s="1"/>
      <c r="L2716" s="1"/>
      <c r="O2716" s="1"/>
    </row>
    <row r="2717" spans="4:15" x14ac:dyDescent="0.2">
      <c r="D2717" s="1"/>
      <c r="E2717" s="1"/>
      <c r="K2717" s="1"/>
      <c r="L2717" s="1"/>
      <c r="O2717" s="1"/>
    </row>
    <row r="2718" spans="4:15" x14ac:dyDescent="0.2">
      <c r="D2718" s="1"/>
      <c r="E2718" s="1"/>
      <c r="K2718" s="1"/>
      <c r="L2718" s="1"/>
      <c r="O2718" s="1"/>
    </row>
    <row r="2719" spans="4:15" x14ac:dyDescent="0.2">
      <c r="D2719" s="1"/>
      <c r="E2719" s="1"/>
      <c r="K2719" s="1"/>
      <c r="L2719" s="1"/>
      <c r="O2719" s="1"/>
    </row>
    <row r="2720" spans="4:15" x14ac:dyDescent="0.2">
      <c r="D2720" s="1"/>
      <c r="E2720" s="1"/>
      <c r="K2720" s="1"/>
      <c r="L2720" s="1"/>
      <c r="O2720" s="1"/>
    </row>
    <row r="2721" spans="4:15" x14ac:dyDescent="0.2">
      <c r="D2721" s="1"/>
      <c r="E2721" s="1"/>
      <c r="K2721" s="1"/>
      <c r="L2721" s="1"/>
      <c r="O2721" s="1"/>
    </row>
    <row r="2722" spans="4:15" x14ac:dyDescent="0.2">
      <c r="D2722" s="1"/>
      <c r="E2722" s="1"/>
      <c r="K2722" s="1"/>
      <c r="L2722" s="1"/>
      <c r="O2722" s="1"/>
    </row>
    <row r="2723" spans="4:15" x14ac:dyDescent="0.2">
      <c r="D2723" s="1"/>
      <c r="E2723" s="1"/>
      <c r="K2723" s="1"/>
      <c r="L2723" s="1"/>
      <c r="O2723" s="1"/>
    </row>
    <row r="2724" spans="4:15" x14ac:dyDescent="0.2">
      <c r="D2724" s="1"/>
      <c r="E2724" s="1"/>
      <c r="K2724" s="1"/>
      <c r="L2724" s="1"/>
      <c r="O2724" s="1"/>
    </row>
    <row r="2725" spans="4:15" x14ac:dyDescent="0.2">
      <c r="D2725" s="1"/>
      <c r="E2725" s="1"/>
      <c r="K2725" s="1"/>
      <c r="L2725" s="1"/>
      <c r="O2725" s="1"/>
    </row>
    <row r="2726" spans="4:15" x14ac:dyDescent="0.2">
      <c r="D2726" s="1"/>
      <c r="E2726" s="1"/>
      <c r="K2726" s="1"/>
      <c r="L2726" s="1"/>
      <c r="O2726" s="1"/>
    </row>
    <row r="2727" spans="4:15" x14ac:dyDescent="0.2">
      <c r="D2727" s="1"/>
      <c r="E2727" s="1"/>
      <c r="K2727" s="1"/>
      <c r="L2727" s="1"/>
      <c r="O2727" s="1"/>
    </row>
    <row r="2728" spans="4:15" x14ac:dyDescent="0.2">
      <c r="D2728" s="1"/>
      <c r="E2728" s="1"/>
      <c r="K2728" s="1"/>
      <c r="L2728" s="1"/>
      <c r="O2728" s="1"/>
    </row>
    <row r="2729" spans="4:15" x14ac:dyDescent="0.2">
      <c r="D2729" s="1"/>
      <c r="E2729" s="1"/>
      <c r="K2729" s="1"/>
      <c r="L2729" s="1"/>
      <c r="O2729" s="1"/>
    </row>
    <row r="2730" spans="4:15" x14ac:dyDescent="0.2">
      <c r="D2730" s="1"/>
      <c r="E2730" s="1"/>
      <c r="K2730" s="1"/>
      <c r="L2730" s="1"/>
      <c r="O2730" s="1"/>
    </row>
    <row r="2731" spans="4:15" x14ac:dyDescent="0.2">
      <c r="D2731" s="1"/>
      <c r="E2731" s="1"/>
      <c r="K2731" s="1"/>
      <c r="L2731" s="1"/>
      <c r="O2731" s="1"/>
    </row>
    <row r="2732" spans="4:15" x14ac:dyDescent="0.2">
      <c r="D2732" s="1"/>
      <c r="E2732" s="1"/>
      <c r="K2732" s="1"/>
      <c r="L2732" s="1"/>
      <c r="O2732" s="1"/>
    </row>
    <row r="2733" spans="4:15" x14ac:dyDescent="0.2">
      <c r="D2733" s="1"/>
      <c r="E2733" s="1"/>
      <c r="K2733" s="1"/>
      <c r="L2733" s="1"/>
      <c r="O2733" s="1"/>
    </row>
    <row r="2734" spans="4:15" x14ac:dyDescent="0.2">
      <c r="D2734" s="1"/>
      <c r="E2734" s="1"/>
      <c r="K2734" s="1"/>
      <c r="L2734" s="1"/>
      <c r="O2734" s="1"/>
    </row>
    <row r="2735" spans="4:15" x14ac:dyDescent="0.2">
      <c r="D2735" s="1"/>
      <c r="E2735" s="1"/>
      <c r="K2735" s="1"/>
      <c r="L2735" s="1"/>
      <c r="O2735" s="1"/>
    </row>
    <row r="2736" spans="4:15" x14ac:dyDescent="0.2">
      <c r="D2736" s="1"/>
      <c r="E2736" s="1"/>
      <c r="K2736" s="1"/>
      <c r="L2736" s="1"/>
      <c r="O2736" s="1"/>
    </row>
    <row r="2737" spans="4:15" x14ac:dyDescent="0.2">
      <c r="D2737" s="1"/>
      <c r="E2737" s="1"/>
      <c r="K2737" s="1"/>
      <c r="L2737" s="1"/>
      <c r="O2737" s="1"/>
    </row>
    <row r="2738" spans="4:15" x14ac:dyDescent="0.2">
      <c r="D2738" s="1"/>
      <c r="E2738" s="1"/>
      <c r="K2738" s="1"/>
      <c r="L2738" s="1"/>
      <c r="O2738" s="1"/>
    </row>
    <row r="2739" spans="4:15" x14ac:dyDescent="0.2">
      <c r="D2739" s="1"/>
      <c r="E2739" s="1"/>
      <c r="K2739" s="1"/>
      <c r="L2739" s="1"/>
      <c r="O2739" s="1"/>
    </row>
    <row r="2740" spans="4:15" x14ac:dyDescent="0.2">
      <c r="D2740" s="1"/>
      <c r="E2740" s="1"/>
      <c r="K2740" s="1"/>
      <c r="L2740" s="1"/>
      <c r="O2740" s="1"/>
    </row>
    <row r="2741" spans="4:15" x14ac:dyDescent="0.2">
      <c r="D2741" s="1"/>
      <c r="E2741" s="1"/>
      <c r="K2741" s="1"/>
      <c r="L2741" s="1"/>
      <c r="O2741" s="1"/>
    </row>
    <row r="2742" spans="4:15" x14ac:dyDescent="0.2">
      <c r="D2742" s="1"/>
      <c r="E2742" s="1"/>
      <c r="K2742" s="1"/>
      <c r="L2742" s="1"/>
      <c r="O2742" s="1"/>
    </row>
    <row r="2743" spans="4:15" x14ac:dyDescent="0.2">
      <c r="D2743" s="1"/>
      <c r="E2743" s="1"/>
      <c r="K2743" s="1"/>
      <c r="L2743" s="1"/>
      <c r="O2743" s="1"/>
    </row>
    <row r="2744" spans="4:15" x14ac:dyDescent="0.2">
      <c r="D2744" s="1"/>
      <c r="E2744" s="1"/>
      <c r="K2744" s="1"/>
      <c r="L2744" s="1"/>
      <c r="O2744" s="1"/>
    </row>
    <row r="2745" spans="4:15" x14ac:dyDescent="0.2">
      <c r="D2745" s="1"/>
      <c r="E2745" s="1"/>
      <c r="K2745" s="1"/>
      <c r="L2745" s="1"/>
      <c r="O2745" s="1"/>
    </row>
    <row r="2746" spans="4:15" x14ac:dyDescent="0.2">
      <c r="D2746" s="1"/>
      <c r="E2746" s="1"/>
      <c r="K2746" s="1"/>
      <c r="L2746" s="1"/>
      <c r="O2746" s="1"/>
    </row>
    <row r="2747" spans="4:15" x14ac:dyDescent="0.2">
      <c r="D2747" s="1"/>
      <c r="E2747" s="1"/>
      <c r="K2747" s="1"/>
      <c r="L2747" s="1"/>
      <c r="O2747" s="1"/>
    </row>
    <row r="2748" spans="4:15" x14ac:dyDescent="0.2">
      <c r="D2748" s="1"/>
      <c r="E2748" s="1"/>
      <c r="K2748" s="1"/>
      <c r="L2748" s="1"/>
      <c r="O2748" s="1"/>
    </row>
    <row r="2749" spans="4:15" x14ac:dyDescent="0.2">
      <c r="D2749" s="1"/>
      <c r="E2749" s="1"/>
      <c r="K2749" s="1"/>
      <c r="L2749" s="1"/>
      <c r="O2749" s="1"/>
    </row>
    <row r="2750" spans="4:15" x14ac:dyDescent="0.2">
      <c r="D2750" s="1"/>
      <c r="E2750" s="1"/>
      <c r="K2750" s="1"/>
      <c r="L2750" s="1"/>
      <c r="O2750" s="1"/>
    </row>
    <row r="2751" spans="4:15" x14ac:dyDescent="0.2">
      <c r="D2751" s="1"/>
      <c r="E2751" s="1"/>
      <c r="K2751" s="1"/>
      <c r="L2751" s="1"/>
      <c r="O2751" s="1"/>
    </row>
    <row r="2752" spans="4:15" x14ac:dyDescent="0.2">
      <c r="D2752" s="1"/>
      <c r="E2752" s="1"/>
      <c r="K2752" s="1"/>
      <c r="L2752" s="1"/>
      <c r="O2752" s="1"/>
    </row>
    <row r="2753" spans="4:15" x14ac:dyDescent="0.2">
      <c r="D2753" s="1"/>
      <c r="E2753" s="1"/>
      <c r="K2753" s="1"/>
      <c r="L2753" s="1"/>
      <c r="O2753" s="1"/>
    </row>
    <row r="2754" spans="4:15" x14ac:dyDescent="0.2">
      <c r="D2754" s="1"/>
      <c r="E2754" s="1"/>
      <c r="K2754" s="1"/>
      <c r="L2754" s="1"/>
      <c r="O2754" s="1"/>
    </row>
    <row r="2755" spans="4:15" x14ac:dyDescent="0.2">
      <c r="D2755" s="1"/>
      <c r="E2755" s="1"/>
      <c r="K2755" s="1"/>
      <c r="L2755" s="1"/>
      <c r="O2755" s="1"/>
    </row>
    <row r="2756" spans="4:15" x14ac:dyDescent="0.2">
      <c r="D2756" s="1"/>
      <c r="E2756" s="1"/>
      <c r="K2756" s="1"/>
      <c r="L2756" s="1"/>
      <c r="O2756" s="1"/>
    </row>
    <row r="2757" spans="4:15" x14ac:dyDescent="0.2">
      <c r="D2757" s="1"/>
      <c r="E2757" s="1"/>
      <c r="K2757" s="1"/>
      <c r="L2757" s="1"/>
      <c r="O2757" s="1"/>
    </row>
    <row r="2758" spans="4:15" x14ac:dyDescent="0.2">
      <c r="D2758" s="1"/>
      <c r="E2758" s="1"/>
      <c r="K2758" s="1"/>
      <c r="L2758" s="1"/>
      <c r="O2758" s="1"/>
    </row>
    <row r="2759" spans="4:15" x14ac:dyDescent="0.2">
      <c r="D2759" s="1"/>
      <c r="E2759" s="1"/>
      <c r="K2759" s="1"/>
      <c r="L2759" s="1"/>
      <c r="O2759" s="1"/>
    </row>
    <row r="2760" spans="4:15" x14ac:dyDescent="0.2">
      <c r="D2760" s="1"/>
      <c r="E2760" s="1"/>
      <c r="K2760" s="1"/>
      <c r="L2760" s="1"/>
      <c r="O2760" s="1"/>
    </row>
    <row r="2761" spans="4:15" x14ac:dyDescent="0.2">
      <c r="D2761" s="1"/>
      <c r="E2761" s="1"/>
      <c r="K2761" s="1"/>
      <c r="L2761" s="1"/>
      <c r="O2761" s="1"/>
    </row>
    <row r="2762" spans="4:15" x14ac:dyDescent="0.2">
      <c r="D2762" s="1"/>
      <c r="E2762" s="1"/>
      <c r="K2762" s="1"/>
      <c r="L2762" s="1"/>
      <c r="O2762" s="1"/>
    </row>
    <row r="2763" spans="4:15" x14ac:dyDescent="0.2">
      <c r="D2763" s="1"/>
      <c r="E2763" s="1"/>
      <c r="K2763" s="1"/>
      <c r="L2763" s="1"/>
      <c r="O2763" s="1"/>
    </row>
    <row r="2764" spans="4:15" x14ac:dyDescent="0.2">
      <c r="D2764" s="1"/>
      <c r="E2764" s="1"/>
      <c r="K2764" s="1"/>
      <c r="L2764" s="1"/>
      <c r="O2764" s="1"/>
    </row>
    <row r="2765" spans="4:15" x14ac:dyDescent="0.2">
      <c r="D2765" s="1"/>
      <c r="E2765" s="1"/>
      <c r="K2765" s="1"/>
      <c r="L2765" s="1"/>
      <c r="O2765" s="1"/>
    </row>
    <row r="2766" spans="4:15" x14ac:dyDescent="0.2">
      <c r="D2766" s="1"/>
      <c r="E2766" s="1"/>
      <c r="K2766" s="1"/>
      <c r="L2766" s="1"/>
      <c r="O2766" s="1"/>
    </row>
    <row r="2767" spans="4:15" x14ac:dyDescent="0.2">
      <c r="D2767" s="1"/>
      <c r="E2767" s="1"/>
      <c r="K2767" s="1"/>
      <c r="L2767" s="1"/>
      <c r="O2767" s="1"/>
    </row>
    <row r="2768" spans="4:15" x14ac:dyDescent="0.2">
      <c r="D2768" s="1"/>
      <c r="E2768" s="1"/>
      <c r="K2768" s="1"/>
      <c r="L2768" s="1"/>
      <c r="O2768" s="1"/>
    </row>
    <row r="2769" spans="4:15" x14ac:dyDescent="0.2">
      <c r="D2769" s="1"/>
      <c r="E2769" s="1"/>
      <c r="K2769" s="1"/>
      <c r="L2769" s="1"/>
      <c r="O2769" s="1"/>
    </row>
    <row r="2770" spans="4:15" x14ac:dyDescent="0.2">
      <c r="D2770" s="1"/>
      <c r="E2770" s="1"/>
      <c r="K2770" s="1"/>
      <c r="L2770" s="1"/>
      <c r="O2770" s="1"/>
    </row>
    <row r="2771" spans="4:15" x14ac:dyDescent="0.2">
      <c r="D2771" s="1"/>
      <c r="E2771" s="1"/>
      <c r="K2771" s="1"/>
      <c r="L2771" s="1"/>
      <c r="O2771" s="1"/>
    </row>
    <row r="2772" spans="4:15" x14ac:dyDescent="0.2">
      <c r="D2772" s="1"/>
      <c r="E2772" s="1"/>
      <c r="K2772" s="1"/>
      <c r="L2772" s="1"/>
      <c r="O2772" s="1"/>
    </row>
    <row r="2773" spans="4:15" x14ac:dyDescent="0.2">
      <c r="D2773" s="1"/>
      <c r="E2773" s="1"/>
      <c r="K2773" s="1"/>
      <c r="L2773" s="1"/>
      <c r="O2773" s="1"/>
    </row>
    <row r="2774" spans="4:15" x14ac:dyDescent="0.2">
      <c r="D2774" s="1"/>
      <c r="E2774" s="1"/>
      <c r="K2774" s="1"/>
      <c r="L2774" s="1"/>
      <c r="O2774" s="1"/>
    </row>
    <row r="2775" spans="4:15" x14ac:dyDescent="0.2">
      <c r="D2775" s="1"/>
      <c r="E2775" s="1"/>
      <c r="K2775" s="1"/>
      <c r="L2775" s="1"/>
      <c r="O2775" s="1"/>
    </row>
    <row r="2776" spans="4:15" x14ac:dyDescent="0.2">
      <c r="D2776" s="1"/>
      <c r="E2776" s="1"/>
      <c r="K2776" s="1"/>
      <c r="L2776" s="1"/>
      <c r="O2776" s="1"/>
    </row>
    <row r="2777" spans="4:15" x14ac:dyDescent="0.2">
      <c r="D2777" s="1"/>
      <c r="E2777" s="1"/>
      <c r="K2777" s="1"/>
      <c r="L2777" s="1"/>
      <c r="O2777" s="1"/>
    </row>
    <row r="2778" spans="4:15" x14ac:dyDescent="0.2">
      <c r="D2778" s="1"/>
      <c r="E2778" s="1"/>
      <c r="K2778" s="1"/>
      <c r="L2778" s="1"/>
      <c r="O2778" s="1"/>
    </row>
    <row r="2779" spans="4:15" x14ac:dyDescent="0.2">
      <c r="D2779" s="1"/>
      <c r="E2779" s="1"/>
      <c r="K2779" s="1"/>
      <c r="L2779" s="1"/>
      <c r="O2779" s="1"/>
    </row>
    <row r="2780" spans="4:15" x14ac:dyDescent="0.2">
      <c r="D2780" s="1"/>
      <c r="E2780" s="1"/>
      <c r="K2780" s="1"/>
      <c r="L2780" s="1"/>
      <c r="O2780" s="1"/>
    </row>
    <row r="2781" spans="4:15" x14ac:dyDescent="0.2">
      <c r="D2781" s="1"/>
      <c r="E2781" s="1"/>
      <c r="K2781" s="1"/>
      <c r="L2781" s="1"/>
      <c r="O2781" s="1"/>
    </row>
    <row r="2782" spans="4:15" x14ac:dyDescent="0.2">
      <c r="D2782" s="1"/>
      <c r="E2782" s="1"/>
      <c r="K2782" s="1"/>
      <c r="L2782" s="1"/>
      <c r="O2782" s="1"/>
    </row>
    <row r="2783" spans="4:15" x14ac:dyDescent="0.2">
      <c r="D2783" s="1"/>
      <c r="E2783" s="1"/>
      <c r="K2783" s="1"/>
      <c r="L2783" s="1"/>
      <c r="O2783" s="1"/>
    </row>
    <row r="2784" spans="4:15" x14ac:dyDescent="0.2">
      <c r="D2784" s="1"/>
      <c r="E2784" s="1"/>
      <c r="K2784" s="1"/>
      <c r="L2784" s="1"/>
      <c r="O2784" s="1"/>
    </row>
    <row r="2785" spans="4:15" x14ac:dyDescent="0.2">
      <c r="D2785" s="1"/>
      <c r="E2785" s="1"/>
      <c r="K2785" s="1"/>
      <c r="L2785" s="1"/>
      <c r="O2785" s="1"/>
    </row>
    <row r="2786" spans="4:15" x14ac:dyDescent="0.2">
      <c r="D2786" s="1"/>
      <c r="E2786" s="1"/>
      <c r="K2786" s="1"/>
      <c r="L2786" s="1"/>
      <c r="O2786" s="1"/>
    </row>
    <row r="2787" spans="4:15" x14ac:dyDescent="0.2">
      <c r="D2787" s="1"/>
      <c r="E2787" s="1"/>
      <c r="K2787" s="1"/>
      <c r="L2787" s="1"/>
      <c r="O2787" s="1"/>
    </row>
    <row r="2788" spans="4:15" x14ac:dyDescent="0.2">
      <c r="D2788" s="1"/>
      <c r="E2788" s="1"/>
      <c r="K2788" s="1"/>
      <c r="L2788" s="1"/>
      <c r="O2788" s="1"/>
    </row>
    <row r="2789" spans="4:15" x14ac:dyDescent="0.2">
      <c r="D2789" s="1"/>
      <c r="E2789" s="1"/>
      <c r="K2789" s="1"/>
      <c r="L2789" s="1"/>
      <c r="O2789" s="1"/>
    </row>
    <row r="2790" spans="4:15" x14ac:dyDescent="0.2">
      <c r="D2790" s="1"/>
      <c r="E2790" s="1"/>
      <c r="K2790" s="1"/>
      <c r="L2790" s="1"/>
      <c r="O2790" s="1"/>
    </row>
    <row r="2791" spans="4:15" x14ac:dyDescent="0.2">
      <c r="D2791" s="1"/>
      <c r="E2791" s="1"/>
      <c r="K2791" s="1"/>
      <c r="L2791" s="1"/>
      <c r="O2791" s="1"/>
    </row>
    <row r="2792" spans="4:15" x14ac:dyDescent="0.2">
      <c r="D2792" s="1"/>
      <c r="E2792" s="1"/>
      <c r="K2792" s="1"/>
      <c r="L2792" s="1"/>
      <c r="O2792" s="1"/>
    </row>
    <row r="2793" spans="4:15" x14ac:dyDescent="0.2">
      <c r="D2793" s="1"/>
      <c r="E2793" s="1"/>
      <c r="K2793" s="1"/>
      <c r="L2793" s="1"/>
      <c r="O2793" s="1"/>
    </row>
    <row r="2794" spans="4:15" x14ac:dyDescent="0.2">
      <c r="D2794" s="1"/>
      <c r="E2794" s="1"/>
      <c r="K2794" s="1"/>
      <c r="L2794" s="1"/>
      <c r="O2794" s="1"/>
    </row>
    <row r="2795" spans="4:15" x14ac:dyDescent="0.2">
      <c r="D2795" s="1"/>
      <c r="E2795" s="1"/>
      <c r="K2795" s="1"/>
      <c r="L2795" s="1"/>
      <c r="O2795" s="1"/>
    </row>
    <row r="2796" spans="4:15" x14ac:dyDescent="0.2">
      <c r="D2796" s="1"/>
      <c r="E2796" s="1"/>
      <c r="K2796" s="1"/>
      <c r="L2796" s="1"/>
      <c r="O2796" s="1"/>
    </row>
    <row r="2797" spans="4:15" x14ac:dyDescent="0.2">
      <c r="D2797" s="1"/>
      <c r="E2797" s="1"/>
      <c r="K2797" s="1"/>
      <c r="L2797" s="1"/>
      <c r="O2797" s="1"/>
    </row>
    <row r="2798" spans="4:15" x14ac:dyDescent="0.2">
      <c r="D2798" s="1"/>
      <c r="E2798" s="1"/>
      <c r="K2798" s="1"/>
      <c r="L2798" s="1"/>
      <c r="O2798" s="1"/>
    </row>
    <row r="2799" spans="4:15" x14ac:dyDescent="0.2">
      <c r="D2799" s="1"/>
      <c r="E2799" s="1"/>
      <c r="K2799" s="1"/>
      <c r="L2799" s="1"/>
      <c r="O2799" s="1"/>
    </row>
    <row r="2800" spans="4:15" x14ac:dyDescent="0.2">
      <c r="D2800" s="1"/>
      <c r="E2800" s="1"/>
      <c r="K2800" s="1"/>
      <c r="L2800" s="1"/>
      <c r="O2800" s="1"/>
    </row>
    <row r="2801" spans="4:15" x14ac:dyDescent="0.2">
      <c r="D2801" s="1"/>
      <c r="E2801" s="1"/>
      <c r="K2801" s="1"/>
      <c r="L2801" s="1"/>
      <c r="O2801" s="1"/>
    </row>
    <row r="2802" spans="4:15" x14ac:dyDescent="0.2">
      <c r="D2802" s="1"/>
      <c r="E2802" s="1"/>
      <c r="K2802" s="1"/>
      <c r="L2802" s="1"/>
      <c r="O2802" s="1"/>
    </row>
    <row r="2803" spans="4:15" x14ac:dyDescent="0.2">
      <c r="D2803" s="1"/>
      <c r="E2803" s="1"/>
      <c r="K2803" s="1"/>
      <c r="L2803" s="1"/>
      <c r="O2803" s="1"/>
    </row>
    <row r="2804" spans="4:15" x14ac:dyDescent="0.2">
      <c r="D2804" s="1"/>
      <c r="E2804" s="1"/>
      <c r="K2804" s="1"/>
      <c r="L2804" s="1"/>
      <c r="O2804" s="1"/>
    </row>
    <row r="2805" spans="4:15" x14ac:dyDescent="0.2">
      <c r="D2805" s="1"/>
      <c r="E2805" s="1"/>
      <c r="K2805" s="1"/>
      <c r="L2805" s="1"/>
      <c r="O2805" s="1"/>
    </row>
    <row r="2806" spans="4:15" x14ac:dyDescent="0.2">
      <c r="D2806" s="1"/>
      <c r="E2806" s="1"/>
      <c r="K2806" s="1"/>
      <c r="L2806" s="1"/>
      <c r="O2806" s="1"/>
    </row>
    <row r="2807" spans="4:15" x14ac:dyDescent="0.2">
      <c r="D2807" s="1"/>
      <c r="E2807" s="1"/>
      <c r="K2807" s="1"/>
      <c r="L2807" s="1"/>
      <c r="O2807" s="1"/>
    </row>
    <row r="2808" spans="4:15" x14ac:dyDescent="0.2">
      <c r="D2808" s="1"/>
      <c r="E2808" s="1"/>
      <c r="K2808" s="1"/>
      <c r="L2808" s="1"/>
      <c r="O2808" s="1"/>
    </row>
    <row r="2809" spans="4:15" x14ac:dyDescent="0.2">
      <c r="D2809" s="1"/>
      <c r="E2809" s="1"/>
      <c r="K2809" s="1"/>
      <c r="L2809" s="1"/>
      <c r="O2809" s="1"/>
    </row>
    <row r="2810" spans="4:15" x14ac:dyDescent="0.2">
      <c r="D2810" s="1"/>
      <c r="E2810" s="1"/>
      <c r="K2810" s="1"/>
      <c r="L2810" s="1"/>
      <c r="O2810" s="1"/>
    </row>
    <row r="2811" spans="4:15" x14ac:dyDescent="0.2">
      <c r="D2811" s="1"/>
      <c r="E2811" s="1"/>
      <c r="K2811" s="1"/>
      <c r="L2811" s="1"/>
      <c r="O2811" s="1"/>
    </row>
    <row r="2812" spans="4:15" x14ac:dyDescent="0.2">
      <c r="D2812" s="1"/>
      <c r="E2812" s="1"/>
      <c r="K2812" s="1"/>
      <c r="L2812" s="1"/>
      <c r="O2812" s="1"/>
    </row>
    <row r="2813" spans="4:15" x14ac:dyDescent="0.2">
      <c r="D2813" s="1"/>
      <c r="E2813" s="1"/>
      <c r="K2813" s="1"/>
      <c r="L2813" s="1"/>
      <c r="O2813" s="1"/>
    </row>
    <row r="2814" spans="4:15" x14ac:dyDescent="0.2">
      <c r="D2814" s="1"/>
      <c r="E2814" s="1"/>
      <c r="K2814" s="1"/>
      <c r="L2814" s="1"/>
      <c r="O2814" s="1"/>
    </row>
    <row r="2815" spans="4:15" x14ac:dyDescent="0.2">
      <c r="D2815" s="1"/>
      <c r="E2815" s="1"/>
      <c r="K2815" s="1"/>
      <c r="L2815" s="1"/>
      <c r="O2815" s="1"/>
    </row>
    <row r="2816" spans="4:15" x14ac:dyDescent="0.2">
      <c r="D2816" s="1"/>
      <c r="E2816" s="1"/>
      <c r="K2816" s="1"/>
      <c r="L2816" s="1"/>
      <c r="O2816" s="1"/>
    </row>
    <row r="2817" spans="4:15" x14ac:dyDescent="0.2">
      <c r="D2817" s="1"/>
      <c r="E2817" s="1"/>
      <c r="K2817" s="1"/>
      <c r="L2817" s="1"/>
      <c r="O2817" s="1"/>
    </row>
    <row r="2818" spans="4:15" x14ac:dyDescent="0.2">
      <c r="D2818" s="1"/>
      <c r="E2818" s="1"/>
      <c r="K2818" s="1"/>
      <c r="L2818" s="1"/>
      <c r="O2818" s="1"/>
    </row>
    <row r="2819" spans="4:15" x14ac:dyDescent="0.2">
      <c r="D2819" s="1"/>
      <c r="E2819" s="1"/>
      <c r="K2819" s="1"/>
      <c r="L2819" s="1"/>
      <c r="O2819" s="1"/>
    </row>
    <row r="2820" spans="4:15" x14ac:dyDescent="0.2">
      <c r="D2820" s="1"/>
      <c r="E2820" s="1"/>
      <c r="K2820" s="1"/>
      <c r="L2820" s="1"/>
      <c r="O2820" s="1"/>
    </row>
    <row r="2821" spans="4:15" x14ac:dyDescent="0.2">
      <c r="D2821" s="1"/>
      <c r="E2821" s="1"/>
      <c r="K2821" s="1"/>
      <c r="L2821" s="1"/>
      <c r="O2821" s="1"/>
    </row>
    <row r="2822" spans="4:15" x14ac:dyDescent="0.2">
      <c r="D2822" s="1"/>
      <c r="E2822" s="1"/>
      <c r="K2822" s="1"/>
      <c r="L2822" s="1"/>
      <c r="O2822" s="1"/>
    </row>
    <row r="2823" spans="4:15" x14ac:dyDescent="0.2">
      <c r="D2823" s="1"/>
      <c r="E2823" s="1"/>
      <c r="K2823" s="1"/>
      <c r="L2823" s="1"/>
      <c r="O2823" s="1"/>
    </row>
    <row r="2824" spans="4:15" x14ac:dyDescent="0.2">
      <c r="D2824" s="1"/>
      <c r="E2824" s="1"/>
      <c r="K2824" s="1"/>
      <c r="L2824" s="1"/>
      <c r="O2824" s="1"/>
    </row>
    <row r="2825" spans="4:15" x14ac:dyDescent="0.2">
      <c r="D2825" s="1"/>
      <c r="E2825" s="1"/>
      <c r="K2825" s="1"/>
      <c r="L2825" s="1"/>
      <c r="O2825" s="1"/>
    </row>
    <row r="2826" spans="4:15" x14ac:dyDescent="0.2">
      <c r="D2826" s="1"/>
      <c r="E2826" s="1"/>
      <c r="K2826" s="1"/>
      <c r="L2826" s="1"/>
      <c r="O2826" s="1"/>
    </row>
    <row r="2827" spans="4:15" x14ac:dyDescent="0.2">
      <c r="D2827" s="1"/>
      <c r="E2827" s="1"/>
      <c r="K2827" s="1"/>
      <c r="L2827" s="1"/>
      <c r="O2827" s="1"/>
    </row>
    <row r="2828" spans="4:15" x14ac:dyDescent="0.2">
      <c r="D2828" s="1"/>
      <c r="E2828" s="1"/>
      <c r="K2828" s="1"/>
      <c r="L2828" s="1"/>
      <c r="O2828" s="1"/>
    </row>
    <row r="2829" spans="4:15" x14ac:dyDescent="0.2">
      <c r="D2829" s="1"/>
      <c r="E2829" s="1"/>
      <c r="K2829" s="1"/>
      <c r="L2829" s="1"/>
      <c r="O2829" s="1"/>
    </row>
    <row r="2830" spans="4:15" x14ac:dyDescent="0.2">
      <c r="D2830" s="1"/>
      <c r="E2830" s="1"/>
      <c r="K2830" s="1"/>
      <c r="L2830" s="1"/>
      <c r="O2830" s="1"/>
    </row>
    <row r="2831" spans="4:15" x14ac:dyDescent="0.2">
      <c r="D2831" s="1"/>
      <c r="E2831" s="1"/>
      <c r="K2831" s="1"/>
      <c r="L2831" s="1"/>
      <c r="O2831" s="1"/>
    </row>
    <row r="2832" spans="4:15" x14ac:dyDescent="0.2">
      <c r="D2832" s="1"/>
      <c r="E2832" s="1"/>
      <c r="K2832" s="1"/>
      <c r="L2832" s="1"/>
      <c r="O2832" s="1"/>
    </row>
    <row r="2833" spans="4:15" x14ac:dyDescent="0.2">
      <c r="D2833" s="1"/>
      <c r="E2833" s="1"/>
      <c r="K2833" s="1"/>
      <c r="L2833" s="1"/>
      <c r="O2833" s="1"/>
    </row>
    <row r="2834" spans="4:15" x14ac:dyDescent="0.2">
      <c r="D2834" s="1"/>
      <c r="E2834" s="1"/>
      <c r="K2834" s="1"/>
      <c r="L2834" s="1"/>
      <c r="O2834" s="1"/>
    </row>
    <row r="2835" spans="4:15" x14ac:dyDescent="0.2">
      <c r="D2835" s="1"/>
      <c r="E2835" s="1"/>
      <c r="K2835" s="1"/>
      <c r="L2835" s="1"/>
      <c r="O2835" s="1"/>
    </row>
    <row r="2836" spans="4:15" x14ac:dyDescent="0.2">
      <c r="D2836" s="1"/>
      <c r="E2836" s="1"/>
      <c r="K2836" s="1"/>
      <c r="L2836" s="1"/>
      <c r="O2836" s="1"/>
    </row>
    <row r="2837" spans="4:15" x14ac:dyDescent="0.2">
      <c r="D2837" s="1"/>
      <c r="E2837" s="1"/>
      <c r="K2837" s="1"/>
      <c r="L2837" s="1"/>
      <c r="O2837" s="1"/>
    </row>
    <row r="2838" spans="4:15" x14ac:dyDescent="0.2">
      <c r="D2838" s="1"/>
      <c r="E2838" s="1"/>
      <c r="K2838" s="1"/>
      <c r="L2838" s="1"/>
      <c r="O2838" s="1"/>
    </row>
    <row r="2839" spans="4:15" x14ac:dyDescent="0.2">
      <c r="D2839" s="1"/>
      <c r="E2839" s="1"/>
      <c r="K2839" s="1"/>
      <c r="L2839" s="1"/>
      <c r="O2839" s="1"/>
    </row>
    <row r="2840" spans="4:15" x14ac:dyDescent="0.2">
      <c r="D2840" s="1"/>
      <c r="E2840" s="1"/>
      <c r="K2840" s="1"/>
      <c r="L2840" s="1"/>
      <c r="O2840" s="1"/>
    </row>
    <row r="2841" spans="4:15" x14ac:dyDescent="0.2">
      <c r="D2841" s="1"/>
      <c r="E2841" s="1"/>
      <c r="K2841" s="1"/>
      <c r="L2841" s="1"/>
      <c r="O2841" s="1"/>
    </row>
    <row r="2842" spans="4:15" x14ac:dyDescent="0.2">
      <c r="D2842" s="1"/>
      <c r="E2842" s="1"/>
      <c r="K2842" s="1"/>
      <c r="L2842" s="1"/>
      <c r="O2842" s="1"/>
    </row>
    <row r="2843" spans="4:15" x14ac:dyDescent="0.2">
      <c r="D2843" s="1"/>
      <c r="E2843" s="1"/>
      <c r="K2843" s="1"/>
      <c r="L2843" s="1"/>
      <c r="O2843" s="1"/>
    </row>
    <row r="2844" spans="4:15" x14ac:dyDescent="0.2">
      <c r="D2844" s="1"/>
      <c r="E2844" s="1"/>
      <c r="K2844" s="1"/>
      <c r="L2844" s="1"/>
      <c r="O2844" s="1"/>
    </row>
    <row r="2845" spans="4:15" x14ac:dyDescent="0.2">
      <c r="D2845" s="1"/>
      <c r="E2845" s="1"/>
      <c r="K2845" s="1"/>
      <c r="L2845" s="1"/>
      <c r="O2845" s="1"/>
    </row>
    <row r="2846" spans="4:15" x14ac:dyDescent="0.2">
      <c r="D2846" s="1"/>
      <c r="E2846" s="1"/>
      <c r="K2846" s="1"/>
      <c r="L2846" s="1"/>
      <c r="O2846" s="1"/>
    </row>
    <row r="2847" spans="4:15" x14ac:dyDescent="0.2">
      <c r="D2847" s="1"/>
      <c r="E2847" s="1"/>
      <c r="K2847" s="1"/>
      <c r="L2847" s="1"/>
      <c r="O2847" s="1"/>
    </row>
    <row r="2848" spans="4:15" x14ac:dyDescent="0.2">
      <c r="D2848" s="1"/>
      <c r="E2848" s="1"/>
      <c r="K2848" s="1"/>
      <c r="L2848" s="1"/>
      <c r="O2848" s="1"/>
    </row>
    <row r="2849" spans="4:15" x14ac:dyDescent="0.2">
      <c r="D2849" s="1"/>
      <c r="E2849" s="1"/>
      <c r="K2849" s="1"/>
      <c r="L2849" s="1"/>
      <c r="O2849" s="1"/>
    </row>
    <row r="2850" spans="4:15" x14ac:dyDescent="0.2">
      <c r="D2850" s="1"/>
      <c r="E2850" s="1"/>
      <c r="K2850" s="1"/>
      <c r="L2850" s="1"/>
      <c r="O2850" s="1"/>
    </row>
    <row r="2851" spans="4:15" x14ac:dyDescent="0.2">
      <c r="D2851" s="1"/>
      <c r="E2851" s="1"/>
      <c r="K2851" s="1"/>
      <c r="L2851" s="1"/>
      <c r="O2851" s="1"/>
    </row>
    <row r="2852" spans="4:15" x14ac:dyDescent="0.2">
      <c r="D2852" s="1"/>
      <c r="E2852" s="1"/>
      <c r="K2852" s="1"/>
      <c r="L2852" s="1"/>
      <c r="O2852" s="1"/>
    </row>
    <row r="2853" spans="4:15" x14ac:dyDescent="0.2">
      <c r="D2853" s="1"/>
      <c r="E2853" s="1"/>
      <c r="K2853" s="1"/>
      <c r="L2853" s="1"/>
      <c r="O2853" s="1"/>
    </row>
    <row r="2854" spans="4:15" x14ac:dyDescent="0.2">
      <c r="D2854" s="1"/>
      <c r="E2854" s="1"/>
      <c r="K2854" s="1"/>
      <c r="L2854" s="1"/>
      <c r="O2854" s="1"/>
    </row>
    <row r="2855" spans="4:15" x14ac:dyDescent="0.2">
      <c r="D2855" s="1"/>
      <c r="E2855" s="1"/>
      <c r="K2855" s="1"/>
      <c r="L2855" s="1"/>
      <c r="O2855" s="1"/>
    </row>
    <row r="2856" spans="4:15" x14ac:dyDescent="0.2">
      <c r="D2856" s="1"/>
      <c r="E2856" s="1"/>
      <c r="K2856" s="1"/>
      <c r="L2856" s="1"/>
      <c r="O2856" s="1"/>
    </row>
    <row r="2857" spans="4:15" x14ac:dyDescent="0.2">
      <c r="D2857" s="1"/>
      <c r="E2857" s="1"/>
      <c r="K2857" s="1"/>
      <c r="L2857" s="1"/>
      <c r="O2857" s="1"/>
    </row>
    <row r="2858" spans="4:15" x14ac:dyDescent="0.2">
      <c r="D2858" s="1"/>
      <c r="E2858" s="1"/>
      <c r="K2858" s="1"/>
      <c r="L2858" s="1"/>
      <c r="O2858" s="1"/>
    </row>
    <row r="2859" spans="4:15" x14ac:dyDescent="0.2">
      <c r="D2859" s="1"/>
      <c r="E2859" s="1"/>
      <c r="K2859" s="1"/>
      <c r="L2859" s="1"/>
      <c r="O2859" s="1"/>
    </row>
    <row r="2860" spans="4:15" x14ac:dyDescent="0.2">
      <c r="D2860" s="1"/>
      <c r="E2860" s="1"/>
      <c r="K2860" s="1"/>
      <c r="L2860" s="1"/>
      <c r="O2860" s="1"/>
    </row>
    <row r="2861" spans="4:15" x14ac:dyDescent="0.2">
      <c r="D2861" s="1"/>
      <c r="E2861" s="1"/>
      <c r="K2861" s="1"/>
      <c r="L2861" s="1"/>
      <c r="O2861" s="1"/>
    </row>
    <row r="2862" spans="4:15" x14ac:dyDescent="0.2">
      <c r="D2862" s="1"/>
      <c r="E2862" s="1"/>
      <c r="K2862" s="1"/>
      <c r="L2862" s="1"/>
      <c r="O2862" s="1"/>
    </row>
    <row r="2863" spans="4:15" x14ac:dyDescent="0.2">
      <c r="D2863" s="1"/>
      <c r="E2863" s="1"/>
      <c r="K2863" s="1"/>
      <c r="L2863" s="1"/>
      <c r="O2863" s="1"/>
    </row>
    <row r="2864" spans="4:15" x14ac:dyDescent="0.2">
      <c r="D2864" s="1"/>
      <c r="E2864" s="1"/>
      <c r="K2864" s="1"/>
      <c r="L2864" s="1"/>
      <c r="O2864" s="1"/>
    </row>
    <row r="2865" spans="4:15" x14ac:dyDescent="0.2">
      <c r="D2865" s="1"/>
      <c r="E2865" s="1"/>
      <c r="K2865" s="1"/>
      <c r="L2865" s="1"/>
      <c r="O2865" s="1"/>
    </row>
    <row r="2866" spans="4:15" x14ac:dyDescent="0.2">
      <c r="D2866" s="1"/>
      <c r="E2866" s="1"/>
      <c r="K2866" s="1"/>
      <c r="L2866" s="1"/>
      <c r="O2866" s="1"/>
    </row>
    <row r="2867" spans="4:15" x14ac:dyDescent="0.2">
      <c r="D2867" s="1"/>
      <c r="E2867" s="1"/>
      <c r="K2867" s="1"/>
      <c r="L2867" s="1"/>
      <c r="O2867" s="1"/>
    </row>
    <row r="2868" spans="4:15" x14ac:dyDescent="0.2">
      <c r="D2868" s="1"/>
      <c r="E2868" s="1"/>
      <c r="K2868" s="1"/>
      <c r="L2868" s="1"/>
      <c r="O2868" s="1"/>
    </row>
    <row r="2869" spans="4:15" x14ac:dyDescent="0.2">
      <c r="D2869" s="1"/>
      <c r="E2869" s="1"/>
      <c r="K2869" s="1"/>
      <c r="L2869" s="1"/>
      <c r="O2869" s="1"/>
    </row>
    <row r="2870" spans="4:15" x14ac:dyDescent="0.2">
      <c r="D2870" s="1"/>
      <c r="E2870" s="1"/>
      <c r="K2870" s="1"/>
      <c r="L2870" s="1"/>
      <c r="O2870" s="1"/>
    </row>
    <row r="2871" spans="4:15" x14ac:dyDescent="0.2">
      <c r="D2871" s="1"/>
      <c r="E2871" s="1"/>
      <c r="K2871" s="1"/>
      <c r="L2871" s="1"/>
      <c r="O2871" s="1"/>
    </row>
    <row r="2872" spans="4:15" x14ac:dyDescent="0.2">
      <c r="D2872" s="1"/>
      <c r="E2872" s="1"/>
      <c r="K2872" s="1"/>
      <c r="L2872" s="1"/>
      <c r="O2872" s="1"/>
    </row>
    <row r="2873" spans="4:15" x14ac:dyDescent="0.2">
      <c r="D2873" s="1"/>
      <c r="E2873" s="1"/>
      <c r="K2873" s="1"/>
      <c r="L2873" s="1"/>
      <c r="O2873" s="1"/>
    </row>
    <row r="2874" spans="4:15" x14ac:dyDescent="0.2">
      <c r="D2874" s="1"/>
      <c r="E2874" s="1"/>
      <c r="K2874" s="1"/>
      <c r="L2874" s="1"/>
      <c r="O2874" s="1"/>
    </row>
    <row r="2875" spans="4:15" x14ac:dyDescent="0.2">
      <c r="D2875" s="1"/>
      <c r="E2875" s="1"/>
      <c r="K2875" s="1"/>
      <c r="L2875" s="1"/>
      <c r="O2875" s="1"/>
    </row>
    <row r="2876" spans="4:15" x14ac:dyDescent="0.2">
      <c r="D2876" s="1"/>
      <c r="E2876" s="1"/>
      <c r="K2876" s="1"/>
      <c r="L2876" s="1"/>
      <c r="O2876" s="1"/>
    </row>
    <row r="2877" spans="4:15" x14ac:dyDescent="0.2">
      <c r="D2877" s="1"/>
      <c r="E2877" s="1"/>
      <c r="K2877" s="1"/>
      <c r="L2877" s="1"/>
      <c r="O2877" s="1"/>
    </row>
    <row r="2878" spans="4:15" x14ac:dyDescent="0.2">
      <c r="D2878" s="1"/>
      <c r="E2878" s="1"/>
      <c r="K2878" s="1"/>
      <c r="L2878" s="1"/>
      <c r="O2878" s="1"/>
    </row>
    <row r="2879" spans="4:15" x14ac:dyDescent="0.2">
      <c r="D2879" s="1"/>
      <c r="E2879" s="1"/>
      <c r="K2879" s="1"/>
      <c r="L2879" s="1"/>
      <c r="O2879" s="1"/>
    </row>
    <row r="2880" spans="4:15" x14ac:dyDescent="0.2">
      <c r="D2880" s="1"/>
      <c r="E2880" s="1"/>
      <c r="K2880" s="1"/>
      <c r="L2880" s="1"/>
      <c r="O2880" s="1"/>
    </row>
    <row r="2881" spans="4:15" x14ac:dyDescent="0.2">
      <c r="D2881" s="1"/>
      <c r="E2881" s="1"/>
      <c r="K2881" s="1"/>
      <c r="L2881" s="1"/>
      <c r="O2881" s="1"/>
    </row>
    <row r="2882" spans="4:15" x14ac:dyDescent="0.2">
      <c r="D2882" s="1"/>
      <c r="E2882" s="1"/>
      <c r="K2882" s="1"/>
      <c r="L2882" s="1"/>
      <c r="O2882" s="1"/>
    </row>
    <row r="2883" spans="4:15" x14ac:dyDescent="0.2">
      <c r="D2883" s="1"/>
      <c r="E2883" s="1"/>
      <c r="K2883" s="1"/>
      <c r="L2883" s="1"/>
      <c r="O2883" s="1"/>
    </row>
    <row r="2884" spans="4:15" x14ac:dyDescent="0.2">
      <c r="D2884" s="1"/>
      <c r="E2884" s="1"/>
      <c r="K2884" s="1"/>
      <c r="L2884" s="1"/>
      <c r="O2884" s="1"/>
    </row>
    <row r="2885" spans="4:15" x14ac:dyDescent="0.2">
      <c r="D2885" s="1"/>
      <c r="E2885" s="1"/>
      <c r="K2885" s="1"/>
      <c r="L2885" s="1"/>
      <c r="O2885" s="1"/>
    </row>
    <row r="2886" spans="4:15" x14ac:dyDescent="0.2">
      <c r="D2886" s="1"/>
      <c r="E2886" s="1"/>
      <c r="K2886" s="1"/>
      <c r="L2886" s="1"/>
      <c r="O2886" s="1"/>
    </row>
    <row r="2887" spans="4:15" x14ac:dyDescent="0.2">
      <c r="D2887" s="1"/>
      <c r="E2887" s="1"/>
      <c r="K2887" s="1"/>
      <c r="L2887" s="1"/>
      <c r="O2887" s="1"/>
    </row>
    <row r="2888" spans="4:15" x14ac:dyDescent="0.2">
      <c r="D2888" s="1"/>
      <c r="E2888" s="1"/>
      <c r="K2888" s="1"/>
      <c r="L2888" s="1"/>
      <c r="O2888" s="1"/>
    </row>
    <row r="2889" spans="4:15" x14ac:dyDescent="0.2">
      <c r="D2889" s="1"/>
      <c r="E2889" s="1"/>
      <c r="K2889" s="1"/>
      <c r="L2889" s="1"/>
      <c r="O2889" s="1"/>
    </row>
    <row r="2890" spans="4:15" x14ac:dyDescent="0.2">
      <c r="D2890" s="1"/>
      <c r="E2890" s="1"/>
      <c r="K2890" s="1"/>
      <c r="L2890" s="1"/>
      <c r="O2890" s="1"/>
    </row>
    <row r="2891" spans="4:15" x14ac:dyDescent="0.2">
      <c r="D2891" s="1"/>
      <c r="E2891" s="1"/>
      <c r="K2891" s="1"/>
      <c r="L2891" s="1"/>
      <c r="O2891" s="1"/>
    </row>
    <row r="2892" spans="4:15" x14ac:dyDescent="0.2">
      <c r="D2892" s="1"/>
      <c r="E2892" s="1"/>
      <c r="K2892" s="1"/>
      <c r="L2892" s="1"/>
      <c r="O2892" s="1"/>
    </row>
    <row r="2893" spans="4:15" x14ac:dyDescent="0.2">
      <c r="D2893" s="1"/>
      <c r="E2893" s="1"/>
      <c r="K2893" s="1"/>
      <c r="L2893" s="1"/>
      <c r="O2893" s="1"/>
    </row>
    <row r="2894" spans="4:15" x14ac:dyDescent="0.2">
      <c r="D2894" s="1"/>
      <c r="E2894" s="1"/>
      <c r="K2894" s="1"/>
      <c r="L2894" s="1"/>
      <c r="O2894" s="1"/>
    </row>
    <row r="2895" spans="4:15" x14ac:dyDescent="0.2">
      <c r="D2895" s="1"/>
      <c r="E2895" s="1"/>
      <c r="K2895" s="1"/>
      <c r="L2895" s="1"/>
      <c r="O2895" s="1"/>
    </row>
    <row r="2896" spans="4:15" x14ac:dyDescent="0.2">
      <c r="D2896" s="1"/>
      <c r="E2896" s="1"/>
      <c r="K2896" s="1"/>
      <c r="L2896" s="1"/>
      <c r="O2896" s="1"/>
    </row>
    <row r="2897" spans="4:15" x14ac:dyDescent="0.2">
      <c r="D2897" s="1"/>
      <c r="E2897" s="1"/>
      <c r="K2897" s="1"/>
      <c r="L2897" s="1"/>
      <c r="O2897" s="1"/>
    </row>
    <row r="2898" spans="4:15" x14ac:dyDescent="0.2">
      <c r="D2898" s="1"/>
      <c r="E2898" s="1"/>
      <c r="K2898" s="1"/>
      <c r="L2898" s="1"/>
      <c r="O2898" s="1"/>
    </row>
    <row r="2899" spans="4:15" x14ac:dyDescent="0.2">
      <c r="D2899" s="1"/>
      <c r="E2899" s="1"/>
      <c r="K2899" s="1"/>
      <c r="L2899" s="1"/>
      <c r="O2899" s="1"/>
    </row>
    <row r="2900" spans="4:15" x14ac:dyDescent="0.2">
      <c r="D2900" s="1"/>
      <c r="E2900" s="1"/>
      <c r="K2900" s="1"/>
      <c r="L2900" s="1"/>
      <c r="O2900" s="1"/>
    </row>
    <row r="2901" spans="4:15" x14ac:dyDescent="0.2">
      <c r="D2901" s="1"/>
      <c r="E2901" s="1"/>
      <c r="K2901" s="1"/>
      <c r="L2901" s="1"/>
      <c r="O2901" s="1"/>
    </row>
    <row r="2902" spans="4:15" x14ac:dyDescent="0.2">
      <c r="D2902" s="1"/>
      <c r="E2902" s="1"/>
      <c r="K2902" s="1"/>
      <c r="L2902" s="1"/>
      <c r="O2902" s="1"/>
    </row>
    <row r="2903" spans="4:15" x14ac:dyDescent="0.2">
      <c r="D2903" s="1"/>
      <c r="E2903" s="1"/>
      <c r="K2903" s="1"/>
      <c r="L2903" s="1"/>
      <c r="O2903" s="1"/>
    </row>
    <row r="2904" spans="4:15" x14ac:dyDescent="0.2">
      <c r="D2904" s="1"/>
      <c r="E2904" s="1"/>
      <c r="K2904" s="1"/>
      <c r="L2904" s="1"/>
      <c r="O2904" s="1"/>
    </row>
    <row r="2905" spans="4:15" x14ac:dyDescent="0.2">
      <c r="D2905" s="1"/>
      <c r="E2905" s="1"/>
      <c r="K2905" s="1"/>
      <c r="L2905" s="1"/>
      <c r="O2905" s="1"/>
    </row>
    <row r="2906" spans="4:15" x14ac:dyDescent="0.2">
      <c r="D2906" s="1"/>
      <c r="E2906" s="1"/>
      <c r="K2906" s="1"/>
      <c r="L2906" s="1"/>
      <c r="O2906" s="1"/>
    </row>
    <row r="2907" spans="4:15" x14ac:dyDescent="0.2">
      <c r="D2907" s="1"/>
      <c r="E2907" s="1"/>
      <c r="K2907" s="1"/>
      <c r="L2907" s="1"/>
      <c r="O2907" s="1"/>
    </row>
    <row r="2908" spans="4:15" x14ac:dyDescent="0.2">
      <c r="D2908" s="1"/>
      <c r="E2908" s="1"/>
      <c r="K2908" s="1"/>
      <c r="L2908" s="1"/>
      <c r="O2908" s="1"/>
    </row>
    <row r="2909" spans="4:15" x14ac:dyDescent="0.2">
      <c r="D2909" s="1"/>
      <c r="E2909" s="1"/>
      <c r="K2909" s="1"/>
      <c r="L2909" s="1"/>
      <c r="O2909" s="1"/>
    </row>
    <row r="2910" spans="4:15" x14ac:dyDescent="0.2">
      <c r="D2910" s="1"/>
      <c r="E2910" s="1"/>
      <c r="K2910" s="1"/>
      <c r="L2910" s="1"/>
      <c r="O2910" s="1"/>
    </row>
    <row r="2911" spans="4:15" x14ac:dyDescent="0.2">
      <c r="D2911" s="1"/>
      <c r="E2911" s="1"/>
      <c r="K2911" s="1"/>
      <c r="L2911" s="1"/>
      <c r="O2911" s="1"/>
    </row>
    <row r="2912" spans="4:15" x14ac:dyDescent="0.2">
      <c r="D2912" s="1"/>
      <c r="E2912" s="1"/>
      <c r="K2912" s="1"/>
      <c r="L2912" s="1"/>
      <c r="O2912" s="1"/>
    </row>
    <row r="2913" spans="4:15" x14ac:dyDescent="0.2">
      <c r="D2913" s="1"/>
      <c r="E2913" s="1"/>
      <c r="K2913" s="1"/>
      <c r="L2913" s="1"/>
      <c r="O2913" s="1"/>
    </row>
    <row r="2914" spans="4:15" x14ac:dyDescent="0.2">
      <c r="D2914" s="1"/>
      <c r="E2914" s="1"/>
      <c r="K2914" s="1"/>
      <c r="L2914" s="1"/>
      <c r="O2914" s="1"/>
    </row>
    <row r="2915" spans="4:15" x14ac:dyDescent="0.2">
      <c r="D2915" s="1"/>
      <c r="E2915" s="1"/>
      <c r="K2915" s="1"/>
      <c r="L2915" s="1"/>
      <c r="O2915" s="1"/>
    </row>
    <row r="2916" spans="4:15" x14ac:dyDescent="0.2">
      <c r="D2916" s="1"/>
      <c r="E2916" s="1"/>
      <c r="K2916" s="1"/>
      <c r="L2916" s="1"/>
      <c r="O2916" s="1"/>
    </row>
    <row r="2917" spans="4:15" x14ac:dyDescent="0.2">
      <c r="D2917" s="1"/>
      <c r="E2917" s="1"/>
      <c r="K2917" s="1"/>
      <c r="L2917" s="1"/>
      <c r="O2917" s="1"/>
    </row>
    <row r="2918" spans="4:15" x14ac:dyDescent="0.2">
      <c r="D2918" s="1"/>
      <c r="E2918" s="1"/>
      <c r="K2918" s="1"/>
      <c r="L2918" s="1"/>
      <c r="O2918" s="1"/>
    </row>
    <row r="2919" spans="4:15" x14ac:dyDescent="0.2">
      <c r="D2919" s="1"/>
      <c r="E2919" s="1"/>
      <c r="K2919" s="1"/>
      <c r="L2919" s="1"/>
      <c r="O2919" s="1"/>
    </row>
    <row r="2920" spans="4:15" x14ac:dyDescent="0.2">
      <c r="D2920" s="1"/>
      <c r="E2920" s="1"/>
      <c r="K2920" s="1"/>
      <c r="L2920" s="1"/>
      <c r="O2920" s="1"/>
    </row>
    <row r="2921" spans="4:15" x14ac:dyDescent="0.2">
      <c r="D2921" s="1"/>
      <c r="E2921" s="1"/>
      <c r="K2921" s="1"/>
      <c r="L2921" s="1"/>
      <c r="O2921" s="1"/>
    </row>
    <row r="2922" spans="4:15" x14ac:dyDescent="0.2">
      <c r="D2922" s="1"/>
      <c r="E2922" s="1"/>
      <c r="K2922" s="1"/>
      <c r="L2922" s="1"/>
      <c r="O2922" s="1"/>
    </row>
    <row r="2923" spans="4:15" x14ac:dyDescent="0.2">
      <c r="D2923" s="1"/>
      <c r="E2923" s="1"/>
      <c r="K2923" s="1"/>
      <c r="L2923" s="1"/>
      <c r="O2923" s="1"/>
    </row>
    <row r="2924" spans="4:15" x14ac:dyDescent="0.2">
      <c r="D2924" s="1"/>
      <c r="E2924" s="1"/>
      <c r="K2924" s="1"/>
      <c r="L2924" s="1"/>
      <c r="O2924" s="1"/>
    </row>
    <row r="2925" spans="4:15" x14ac:dyDescent="0.2">
      <c r="D2925" s="1"/>
      <c r="E2925" s="1"/>
      <c r="K2925" s="1"/>
      <c r="L2925" s="1"/>
      <c r="O2925" s="1"/>
    </row>
    <row r="2926" spans="4:15" x14ac:dyDescent="0.2">
      <c r="D2926" s="1"/>
      <c r="E2926" s="1"/>
      <c r="K2926" s="1"/>
      <c r="L2926" s="1"/>
      <c r="O2926" s="1"/>
    </row>
    <row r="2927" spans="4:15" x14ac:dyDescent="0.2">
      <c r="D2927" s="1"/>
      <c r="E2927" s="1"/>
      <c r="K2927" s="1"/>
      <c r="L2927" s="1"/>
      <c r="O2927" s="1"/>
    </row>
    <row r="2928" spans="4:15" x14ac:dyDescent="0.2">
      <c r="D2928" s="1"/>
      <c r="E2928" s="1"/>
      <c r="K2928" s="1"/>
      <c r="L2928" s="1"/>
      <c r="O2928" s="1"/>
    </row>
    <row r="2929" spans="4:15" x14ac:dyDescent="0.2">
      <c r="D2929" s="1"/>
      <c r="E2929" s="1"/>
      <c r="K2929" s="1"/>
      <c r="L2929" s="1"/>
      <c r="O2929" s="1"/>
    </row>
    <row r="2930" spans="4:15" x14ac:dyDescent="0.2">
      <c r="K2930" s="1"/>
      <c r="L2930" s="1"/>
      <c r="O2930" s="1"/>
    </row>
    <row r="2931" spans="4:15" x14ac:dyDescent="0.2">
      <c r="K2931" s="1"/>
      <c r="L2931" s="1"/>
      <c r="O2931" s="1"/>
    </row>
    <row r="2932" spans="4:15" x14ac:dyDescent="0.2">
      <c r="K2932" s="1"/>
      <c r="L2932" s="1"/>
      <c r="O2932" s="1"/>
    </row>
    <row r="2933" spans="4:15" x14ac:dyDescent="0.2">
      <c r="K2933" s="1"/>
      <c r="L2933" s="1"/>
      <c r="O2933" s="1"/>
    </row>
    <row r="2934" spans="4:15" x14ac:dyDescent="0.2">
      <c r="K2934" s="1"/>
      <c r="L2934" s="1"/>
      <c r="O2934" s="1"/>
    </row>
    <row r="2935" spans="4:15" x14ac:dyDescent="0.2">
      <c r="K2935" s="1"/>
      <c r="L2935" s="1"/>
      <c r="O2935" s="1"/>
    </row>
    <row r="2936" spans="4:15" x14ac:dyDescent="0.2">
      <c r="K2936" s="1"/>
      <c r="L2936" s="1"/>
      <c r="O2936" s="1"/>
    </row>
    <row r="2937" spans="4:15" x14ac:dyDescent="0.2">
      <c r="K2937" s="1"/>
      <c r="L2937" s="1"/>
      <c r="O2937" s="1"/>
    </row>
    <row r="2938" spans="4:15" x14ac:dyDescent="0.2">
      <c r="K2938" s="1"/>
      <c r="L2938" s="1"/>
      <c r="O2938" s="1"/>
    </row>
    <row r="2939" spans="4:15" x14ac:dyDescent="0.2">
      <c r="K2939" s="1"/>
      <c r="L2939" s="1"/>
      <c r="O2939" s="1"/>
    </row>
    <row r="2940" spans="4:15" x14ac:dyDescent="0.2">
      <c r="K2940" s="1"/>
      <c r="L2940" s="1"/>
      <c r="O2940" s="1"/>
    </row>
    <row r="2941" spans="4:15" x14ac:dyDescent="0.2">
      <c r="K2941" s="1"/>
      <c r="L2941" s="1"/>
      <c r="O2941" s="1"/>
    </row>
    <row r="2942" spans="4:15" x14ac:dyDescent="0.2">
      <c r="K2942" s="1"/>
      <c r="L2942" s="1"/>
      <c r="O2942" s="1"/>
    </row>
    <row r="2943" spans="4:15" x14ac:dyDescent="0.2">
      <c r="K2943" s="1"/>
      <c r="L2943" s="1"/>
      <c r="O2943" s="1"/>
    </row>
    <row r="2944" spans="4:15" x14ac:dyDescent="0.2">
      <c r="K2944" s="1"/>
      <c r="L2944" s="1"/>
      <c r="O2944" s="1"/>
    </row>
    <row r="2945" spans="11:15" x14ac:dyDescent="0.2">
      <c r="K2945" s="1"/>
      <c r="L2945" s="1"/>
      <c r="O2945" s="1"/>
    </row>
    <row r="2946" spans="11:15" x14ac:dyDescent="0.2">
      <c r="K2946" s="1"/>
      <c r="L2946" s="1"/>
      <c r="O2946" s="1"/>
    </row>
    <row r="2947" spans="11:15" x14ac:dyDescent="0.2">
      <c r="K2947" s="1"/>
      <c r="L2947" s="1"/>
      <c r="O2947" s="1"/>
    </row>
    <row r="2948" spans="11:15" x14ac:dyDescent="0.2">
      <c r="K2948" s="1"/>
      <c r="L2948" s="1"/>
      <c r="O2948" s="1"/>
    </row>
    <row r="2949" spans="11:15" x14ac:dyDescent="0.2">
      <c r="K2949" s="1"/>
      <c r="L2949" s="1"/>
      <c r="O2949" s="1"/>
    </row>
    <row r="2950" spans="11:15" x14ac:dyDescent="0.2">
      <c r="K2950" s="1"/>
      <c r="L2950" s="1"/>
      <c r="O2950" s="1"/>
    </row>
    <row r="2951" spans="11:15" x14ac:dyDescent="0.2">
      <c r="K2951" s="1"/>
      <c r="L2951" s="1"/>
      <c r="O2951" s="1"/>
    </row>
    <row r="2952" spans="11:15" x14ac:dyDescent="0.2">
      <c r="K2952" s="1"/>
      <c r="L2952" s="1"/>
      <c r="O2952" s="1"/>
    </row>
    <row r="2953" spans="11:15" x14ac:dyDescent="0.2">
      <c r="K2953" s="1"/>
      <c r="L2953" s="1"/>
      <c r="O2953" s="1"/>
    </row>
    <row r="2954" spans="11:15" x14ac:dyDescent="0.2">
      <c r="K2954" s="1"/>
      <c r="L2954" s="1"/>
      <c r="O2954" s="1"/>
    </row>
    <row r="2955" spans="11:15" x14ac:dyDescent="0.2">
      <c r="K2955" s="1"/>
      <c r="L2955" s="1"/>
      <c r="O2955" s="1"/>
    </row>
    <row r="2956" spans="11:15" x14ac:dyDescent="0.2">
      <c r="K2956" s="1"/>
      <c r="L2956" s="1"/>
      <c r="O2956" s="1"/>
    </row>
    <row r="2957" spans="11:15" x14ac:dyDescent="0.2">
      <c r="K2957" s="1"/>
      <c r="L2957" s="1"/>
      <c r="O2957" s="1"/>
    </row>
    <row r="2958" spans="11:15" x14ac:dyDescent="0.2">
      <c r="K2958" s="1"/>
      <c r="L2958" s="1"/>
      <c r="O2958" s="1"/>
    </row>
    <row r="2959" spans="11:15" x14ac:dyDescent="0.2">
      <c r="K2959" s="1"/>
      <c r="L2959" s="1"/>
      <c r="O2959" s="1"/>
    </row>
    <row r="2960" spans="11:15" x14ac:dyDescent="0.2">
      <c r="K2960" s="1"/>
      <c r="L2960" s="1"/>
      <c r="O2960" s="1"/>
    </row>
    <row r="2961" spans="11:15" x14ac:dyDescent="0.2">
      <c r="K2961" s="1"/>
      <c r="L2961" s="1"/>
      <c r="O2961" s="1"/>
    </row>
    <row r="2962" spans="11:15" x14ac:dyDescent="0.2">
      <c r="K2962" s="1"/>
      <c r="L2962" s="1"/>
      <c r="O2962" s="1"/>
    </row>
    <row r="2963" spans="11:15" x14ac:dyDescent="0.2">
      <c r="K2963" s="1"/>
      <c r="L2963" s="1"/>
      <c r="O2963" s="1"/>
    </row>
    <row r="2964" spans="11:15" x14ac:dyDescent="0.2">
      <c r="K2964" s="1"/>
      <c r="L2964" s="1"/>
      <c r="O2964" s="1"/>
    </row>
    <row r="2965" spans="11:15" x14ac:dyDescent="0.2">
      <c r="K2965" s="1"/>
      <c r="L2965" s="1"/>
      <c r="O2965" s="1"/>
    </row>
    <row r="2966" spans="11:15" x14ac:dyDescent="0.2">
      <c r="K2966" s="1"/>
      <c r="L2966" s="1"/>
      <c r="O2966" s="1"/>
    </row>
    <row r="2967" spans="11:15" x14ac:dyDescent="0.2">
      <c r="K2967" s="1"/>
      <c r="L2967" s="1"/>
      <c r="O2967" s="1"/>
    </row>
    <row r="2968" spans="11:15" x14ac:dyDescent="0.2">
      <c r="K2968" s="1"/>
      <c r="L2968" s="1"/>
      <c r="O2968" s="1"/>
    </row>
    <row r="2969" spans="11:15" x14ac:dyDescent="0.2">
      <c r="K2969" s="1"/>
      <c r="L2969" s="1"/>
      <c r="O2969" s="1"/>
    </row>
    <row r="2970" spans="11:15" x14ac:dyDescent="0.2">
      <c r="K2970" s="1"/>
      <c r="L2970" s="1"/>
      <c r="O2970" s="1"/>
    </row>
    <row r="2971" spans="11:15" x14ac:dyDescent="0.2">
      <c r="K2971" s="1"/>
      <c r="L2971" s="1"/>
      <c r="O2971" s="1"/>
    </row>
    <row r="2972" spans="11:15" x14ac:dyDescent="0.2">
      <c r="K2972" s="1"/>
      <c r="L2972" s="1"/>
      <c r="O2972" s="1"/>
    </row>
    <row r="2973" spans="11:15" x14ac:dyDescent="0.2">
      <c r="K2973" s="1"/>
      <c r="L2973" s="1"/>
      <c r="O2973" s="1"/>
    </row>
    <row r="2974" spans="11:15" x14ac:dyDescent="0.2">
      <c r="K2974" s="1"/>
      <c r="L2974" s="1"/>
      <c r="O2974" s="1"/>
    </row>
    <row r="2975" spans="11:15" x14ac:dyDescent="0.2">
      <c r="K2975" s="1"/>
      <c r="L2975" s="1"/>
      <c r="O2975" s="1"/>
    </row>
    <row r="2976" spans="11:15" x14ac:dyDescent="0.2">
      <c r="K2976" s="1"/>
      <c r="L2976" s="1"/>
      <c r="O2976" s="1"/>
    </row>
    <row r="2977" spans="4:15" x14ac:dyDescent="0.2">
      <c r="K2977" s="1"/>
      <c r="L2977" s="1"/>
      <c r="O2977" s="1"/>
    </row>
    <row r="2978" spans="4:15" x14ac:dyDescent="0.2">
      <c r="D2978" s="1"/>
      <c r="E2978" s="1"/>
      <c r="K2978" s="1"/>
      <c r="L2978" s="1"/>
      <c r="O2978" s="1"/>
    </row>
    <row r="2979" spans="4:15" x14ac:dyDescent="0.2">
      <c r="D2979" s="1"/>
      <c r="E2979" s="1"/>
      <c r="K2979" s="1"/>
      <c r="L2979" s="1"/>
      <c r="O2979" s="1"/>
    </row>
    <row r="2980" spans="4:15" x14ac:dyDescent="0.2">
      <c r="D2980" s="1"/>
      <c r="E2980" s="1"/>
      <c r="K2980" s="1"/>
      <c r="L2980" s="1"/>
      <c r="O2980" s="1"/>
    </row>
    <row r="2981" spans="4:15" x14ac:dyDescent="0.2">
      <c r="D2981" s="1"/>
      <c r="E2981" s="1"/>
      <c r="K2981" s="1"/>
      <c r="L2981" s="1"/>
      <c r="O2981" s="1"/>
    </row>
    <row r="2982" spans="4:15" x14ac:dyDescent="0.2">
      <c r="D2982" s="1"/>
      <c r="E2982" s="1"/>
      <c r="K2982" s="1"/>
      <c r="L2982" s="1"/>
      <c r="O2982" s="1"/>
    </row>
    <row r="2983" spans="4:15" x14ac:dyDescent="0.2">
      <c r="D2983" s="1"/>
      <c r="E2983" s="1"/>
      <c r="K2983" s="1"/>
      <c r="L2983" s="1"/>
      <c r="O2983" s="1"/>
    </row>
    <row r="2984" spans="4:15" x14ac:dyDescent="0.2">
      <c r="D2984" s="1"/>
      <c r="E2984" s="1"/>
      <c r="K2984" s="1"/>
      <c r="L2984" s="1"/>
      <c r="O2984" s="1"/>
    </row>
    <row r="2985" spans="4:15" x14ac:dyDescent="0.2">
      <c r="D2985" s="1"/>
      <c r="E2985" s="1"/>
      <c r="K2985" s="1"/>
      <c r="L2985" s="1"/>
      <c r="O2985" s="1"/>
    </row>
    <row r="2986" spans="4:15" x14ac:dyDescent="0.2">
      <c r="D2986" s="1"/>
      <c r="E2986" s="1"/>
      <c r="K2986" s="1"/>
      <c r="L2986" s="1"/>
      <c r="O2986" s="1"/>
    </row>
    <row r="2987" spans="4:15" x14ac:dyDescent="0.2">
      <c r="D2987" s="1"/>
      <c r="E2987" s="1"/>
      <c r="K2987" s="1"/>
      <c r="L2987" s="1"/>
      <c r="O2987" s="1"/>
    </row>
    <row r="2988" spans="4:15" x14ac:dyDescent="0.2">
      <c r="D2988" s="1"/>
      <c r="E2988" s="1"/>
      <c r="K2988" s="1"/>
      <c r="L2988" s="1"/>
      <c r="O2988" s="1"/>
    </row>
    <row r="2989" spans="4:15" x14ac:dyDescent="0.2">
      <c r="D2989" s="1"/>
      <c r="E2989" s="1"/>
      <c r="K2989" s="1"/>
      <c r="L2989" s="1"/>
      <c r="O2989" s="1"/>
    </row>
    <row r="2990" spans="4:15" x14ac:dyDescent="0.2">
      <c r="D2990" s="1"/>
      <c r="E2990" s="1"/>
      <c r="K2990" s="1"/>
      <c r="L2990" s="1"/>
      <c r="O2990" s="1"/>
    </row>
    <row r="2991" spans="4:15" x14ac:dyDescent="0.2">
      <c r="D2991" s="1"/>
      <c r="E2991" s="1"/>
      <c r="K2991" s="1"/>
      <c r="L2991" s="1"/>
      <c r="O2991" s="1"/>
    </row>
    <row r="2992" spans="4:15" x14ac:dyDescent="0.2">
      <c r="D2992" s="1"/>
      <c r="E2992" s="1"/>
      <c r="K2992" s="1"/>
      <c r="L2992" s="1"/>
      <c r="O2992" s="1"/>
    </row>
    <row r="2993" spans="4:15" x14ac:dyDescent="0.2">
      <c r="D2993" s="1"/>
      <c r="E2993" s="1"/>
      <c r="K2993" s="1"/>
      <c r="L2993" s="1"/>
      <c r="O2993" s="1"/>
    </row>
    <row r="2994" spans="4:15" x14ac:dyDescent="0.2">
      <c r="D2994" s="1"/>
      <c r="E2994" s="1"/>
      <c r="K2994" s="1"/>
      <c r="L2994" s="1"/>
      <c r="O2994" s="1"/>
    </row>
    <row r="2995" spans="4:15" x14ac:dyDescent="0.2">
      <c r="D2995" s="1"/>
      <c r="E2995" s="1"/>
      <c r="K2995" s="1"/>
      <c r="L2995" s="1"/>
      <c r="O2995" s="1"/>
    </row>
    <row r="2996" spans="4:15" x14ac:dyDescent="0.2">
      <c r="D2996" s="1"/>
      <c r="E2996" s="1"/>
      <c r="K2996" s="1"/>
      <c r="L2996" s="1"/>
      <c r="O2996" s="1"/>
    </row>
    <row r="2997" spans="4:15" x14ac:dyDescent="0.2">
      <c r="D2997" s="1"/>
      <c r="E2997" s="1"/>
      <c r="K2997" s="1"/>
      <c r="L2997" s="1"/>
      <c r="O2997" s="1"/>
    </row>
    <row r="2998" spans="4:15" x14ac:dyDescent="0.2">
      <c r="D2998" s="1"/>
      <c r="E2998" s="1"/>
      <c r="K2998" s="1"/>
      <c r="L2998" s="1"/>
      <c r="O2998" s="1"/>
    </row>
    <row r="2999" spans="4:15" x14ac:dyDescent="0.2">
      <c r="D2999" s="1"/>
      <c r="E2999" s="1"/>
      <c r="K2999" s="1"/>
      <c r="L2999" s="1"/>
      <c r="O2999" s="1"/>
    </row>
    <row r="3000" spans="4:15" x14ac:dyDescent="0.2">
      <c r="D3000" s="1"/>
      <c r="E3000" s="1"/>
      <c r="K3000" s="1"/>
      <c r="L3000" s="1"/>
      <c r="O3000" s="1"/>
    </row>
    <row r="3001" spans="4:15" x14ac:dyDescent="0.2">
      <c r="D3001" s="1"/>
      <c r="E3001" s="1"/>
      <c r="K3001" s="1"/>
      <c r="L3001" s="1"/>
      <c r="O3001" s="1"/>
    </row>
    <row r="3002" spans="4:15" x14ac:dyDescent="0.2">
      <c r="D3002" s="1"/>
      <c r="E3002" s="1"/>
      <c r="K3002" s="1"/>
      <c r="L3002" s="1"/>
      <c r="O3002" s="1"/>
    </row>
    <row r="3003" spans="4:15" x14ac:dyDescent="0.2">
      <c r="D3003" s="1"/>
      <c r="E3003" s="1"/>
      <c r="K3003" s="1"/>
      <c r="L3003" s="1"/>
      <c r="O3003" s="1"/>
    </row>
    <row r="3004" spans="4:15" x14ac:dyDescent="0.2">
      <c r="D3004" s="1"/>
      <c r="E3004" s="1"/>
      <c r="K3004" s="1"/>
      <c r="L3004" s="1"/>
      <c r="O3004" s="1"/>
    </row>
    <row r="3005" spans="4:15" x14ac:dyDescent="0.2">
      <c r="D3005" s="1"/>
      <c r="E3005" s="1"/>
      <c r="K3005" s="1"/>
      <c r="L3005" s="1"/>
      <c r="O3005" s="1"/>
    </row>
    <row r="3006" spans="4:15" x14ac:dyDescent="0.2">
      <c r="D3006" s="1"/>
      <c r="E3006" s="1"/>
      <c r="K3006" s="1"/>
      <c r="L3006" s="1"/>
      <c r="O3006" s="1"/>
    </row>
    <row r="3007" spans="4:15" x14ac:dyDescent="0.2">
      <c r="D3007" s="1"/>
      <c r="E3007" s="1"/>
      <c r="K3007" s="1"/>
      <c r="L3007" s="1"/>
      <c r="O3007" s="1"/>
    </row>
    <row r="3008" spans="4:15" x14ac:dyDescent="0.2">
      <c r="D3008" s="1"/>
      <c r="E3008" s="1"/>
      <c r="K3008" s="1"/>
      <c r="L3008" s="1"/>
      <c r="O3008" s="1"/>
    </row>
    <row r="3009" spans="4:15" x14ac:dyDescent="0.2">
      <c r="D3009" s="1"/>
      <c r="E3009" s="1"/>
      <c r="K3009" s="1"/>
      <c r="L3009" s="1"/>
      <c r="O3009" s="1"/>
    </row>
    <row r="3010" spans="4:15" x14ac:dyDescent="0.2">
      <c r="D3010" s="1"/>
      <c r="E3010" s="1"/>
      <c r="K3010" s="1"/>
      <c r="L3010" s="1"/>
      <c r="O3010" s="1"/>
    </row>
    <row r="3011" spans="4:15" x14ac:dyDescent="0.2">
      <c r="D3011" s="1"/>
      <c r="E3011" s="1"/>
      <c r="K3011" s="1"/>
      <c r="L3011" s="1"/>
      <c r="O3011" s="1"/>
    </row>
    <row r="3012" spans="4:15" x14ac:dyDescent="0.2">
      <c r="D3012" s="1"/>
      <c r="E3012" s="1"/>
      <c r="K3012" s="1"/>
      <c r="L3012" s="1"/>
      <c r="O3012" s="1"/>
    </row>
    <row r="3013" spans="4:15" x14ac:dyDescent="0.2">
      <c r="D3013" s="1"/>
      <c r="E3013" s="1"/>
      <c r="K3013" s="1"/>
      <c r="L3013" s="1"/>
      <c r="O3013" s="1"/>
    </row>
    <row r="3014" spans="4:15" x14ac:dyDescent="0.2">
      <c r="D3014" s="1"/>
      <c r="E3014" s="1"/>
      <c r="K3014" s="1"/>
      <c r="L3014" s="1"/>
      <c r="O3014" s="1"/>
    </row>
    <row r="3015" spans="4:15" x14ac:dyDescent="0.2">
      <c r="D3015" s="1"/>
      <c r="E3015" s="1"/>
      <c r="K3015" s="1"/>
      <c r="L3015" s="1"/>
      <c r="O3015" s="1"/>
    </row>
    <row r="3016" spans="4:15" x14ac:dyDescent="0.2">
      <c r="D3016" s="1"/>
      <c r="E3016" s="1"/>
      <c r="K3016" s="1"/>
      <c r="L3016" s="1"/>
      <c r="O3016" s="1"/>
    </row>
    <row r="3017" spans="4:15" x14ac:dyDescent="0.2">
      <c r="D3017" s="1"/>
      <c r="E3017" s="1"/>
      <c r="K3017" s="1"/>
      <c r="L3017" s="1"/>
      <c r="O3017" s="1"/>
    </row>
    <row r="3018" spans="4:15" x14ac:dyDescent="0.2">
      <c r="D3018" s="1"/>
      <c r="E3018" s="1"/>
      <c r="K3018" s="1"/>
      <c r="L3018" s="1"/>
      <c r="O3018" s="1"/>
    </row>
    <row r="3019" spans="4:15" x14ac:dyDescent="0.2">
      <c r="D3019" s="1"/>
      <c r="E3019" s="1"/>
      <c r="K3019" s="1"/>
      <c r="L3019" s="1"/>
      <c r="O3019" s="1"/>
    </row>
    <row r="3020" spans="4:15" x14ac:dyDescent="0.2">
      <c r="D3020" s="1"/>
      <c r="E3020" s="1"/>
      <c r="K3020" s="1"/>
      <c r="L3020" s="1"/>
      <c r="O3020" s="1"/>
    </row>
    <row r="3021" spans="4:15" x14ac:dyDescent="0.2">
      <c r="D3021" s="1"/>
      <c r="E3021" s="1"/>
      <c r="K3021" s="1"/>
      <c r="L3021" s="1"/>
      <c r="O3021" s="1"/>
    </row>
    <row r="3022" spans="4:15" x14ac:dyDescent="0.2">
      <c r="D3022" s="1"/>
      <c r="E3022" s="1"/>
      <c r="K3022" s="1"/>
      <c r="L3022" s="1"/>
      <c r="O3022" s="1"/>
    </row>
    <row r="3023" spans="4:15" x14ac:dyDescent="0.2">
      <c r="D3023" s="1"/>
      <c r="E3023" s="1"/>
      <c r="K3023" s="1"/>
      <c r="L3023" s="1"/>
      <c r="O3023" s="1"/>
    </row>
    <row r="3024" spans="4:15" x14ac:dyDescent="0.2">
      <c r="D3024" s="1"/>
      <c r="E3024" s="1"/>
      <c r="K3024" s="1"/>
      <c r="L3024" s="1"/>
      <c r="O3024" s="1"/>
    </row>
    <row r="3025" spans="4:15" x14ac:dyDescent="0.2">
      <c r="D3025" s="1"/>
      <c r="E3025" s="1"/>
      <c r="K3025" s="1"/>
      <c r="L3025" s="1"/>
      <c r="O3025" s="1"/>
    </row>
    <row r="3026" spans="4:15" x14ac:dyDescent="0.2">
      <c r="D3026" s="1"/>
      <c r="E3026" s="1"/>
      <c r="K3026" s="1"/>
      <c r="L3026" s="1"/>
      <c r="O3026" s="1"/>
    </row>
    <row r="3027" spans="4:15" x14ac:dyDescent="0.2">
      <c r="D3027" s="1"/>
      <c r="E3027" s="1"/>
      <c r="K3027" s="1"/>
      <c r="L3027" s="1"/>
      <c r="O3027" s="1"/>
    </row>
    <row r="3028" spans="4:15" x14ac:dyDescent="0.2">
      <c r="D3028" s="1"/>
      <c r="E3028" s="1"/>
      <c r="K3028" s="1"/>
      <c r="L3028" s="1"/>
      <c r="O3028" s="1"/>
    </row>
    <row r="3029" spans="4:15" x14ac:dyDescent="0.2">
      <c r="D3029" s="1"/>
      <c r="E3029" s="1"/>
      <c r="K3029" s="1"/>
      <c r="L3029" s="1"/>
      <c r="O3029" s="1"/>
    </row>
    <row r="3030" spans="4:15" x14ac:dyDescent="0.2">
      <c r="D3030" s="1"/>
      <c r="E3030" s="1"/>
      <c r="K3030" s="1"/>
      <c r="L3030" s="1"/>
      <c r="O3030" s="1"/>
    </row>
    <row r="3031" spans="4:15" x14ac:dyDescent="0.2">
      <c r="D3031" s="1"/>
      <c r="E3031" s="1"/>
      <c r="K3031" s="1"/>
      <c r="L3031" s="1"/>
      <c r="O3031" s="1"/>
    </row>
    <row r="3032" spans="4:15" x14ac:dyDescent="0.2">
      <c r="D3032" s="1"/>
      <c r="E3032" s="1"/>
      <c r="K3032" s="1"/>
      <c r="L3032" s="1"/>
      <c r="O3032" s="1"/>
    </row>
    <row r="3033" spans="4:15" x14ac:dyDescent="0.2">
      <c r="D3033" s="1"/>
      <c r="E3033" s="1"/>
      <c r="K3033" s="1"/>
      <c r="L3033" s="1"/>
      <c r="O3033" s="1"/>
    </row>
    <row r="3034" spans="4:15" x14ac:dyDescent="0.2">
      <c r="D3034" s="1"/>
      <c r="E3034" s="1"/>
      <c r="K3034" s="1"/>
      <c r="L3034" s="1"/>
      <c r="O3034" s="1"/>
    </row>
    <row r="3035" spans="4:15" x14ac:dyDescent="0.2">
      <c r="D3035" s="1"/>
      <c r="E3035" s="1"/>
      <c r="K3035" s="1"/>
      <c r="L3035" s="1"/>
      <c r="O3035" s="1"/>
    </row>
    <row r="3036" spans="4:15" x14ac:dyDescent="0.2">
      <c r="D3036" s="1"/>
      <c r="E3036" s="1"/>
      <c r="K3036" s="1"/>
      <c r="L3036" s="1"/>
      <c r="O3036" s="1"/>
    </row>
    <row r="3037" spans="4:15" x14ac:dyDescent="0.2">
      <c r="D3037" s="1"/>
      <c r="E3037" s="1"/>
      <c r="K3037" s="1"/>
      <c r="L3037" s="1"/>
      <c r="O3037" s="1"/>
    </row>
    <row r="3038" spans="4:15" x14ac:dyDescent="0.2">
      <c r="D3038" s="1"/>
      <c r="E3038" s="1"/>
      <c r="K3038" s="1"/>
      <c r="L3038" s="1"/>
      <c r="O3038" s="1"/>
    </row>
    <row r="3039" spans="4:15" x14ac:dyDescent="0.2">
      <c r="D3039" s="1"/>
      <c r="E3039" s="1"/>
      <c r="K3039" s="1"/>
      <c r="L3039" s="1"/>
      <c r="O3039" s="1"/>
    </row>
    <row r="3040" spans="4:15" x14ac:dyDescent="0.2">
      <c r="D3040" s="1"/>
      <c r="E3040" s="1"/>
      <c r="K3040" s="1"/>
      <c r="L3040" s="1"/>
      <c r="O3040" s="1"/>
    </row>
    <row r="3041" spans="4:15" x14ac:dyDescent="0.2">
      <c r="D3041" s="1"/>
      <c r="E3041" s="1"/>
      <c r="K3041" s="1"/>
      <c r="L3041" s="1"/>
      <c r="O3041" s="1"/>
    </row>
    <row r="3042" spans="4:15" x14ac:dyDescent="0.2">
      <c r="D3042" s="1"/>
      <c r="E3042" s="1"/>
      <c r="K3042" s="1"/>
      <c r="L3042" s="1"/>
      <c r="O3042" s="1"/>
    </row>
    <row r="3043" spans="4:15" x14ac:dyDescent="0.2">
      <c r="D3043" s="1"/>
      <c r="E3043" s="1"/>
      <c r="K3043" s="1"/>
      <c r="L3043" s="1"/>
      <c r="O3043" s="1"/>
    </row>
    <row r="3044" spans="4:15" x14ac:dyDescent="0.2">
      <c r="D3044" s="1"/>
      <c r="E3044" s="1"/>
      <c r="K3044" s="1"/>
      <c r="L3044" s="1"/>
      <c r="O3044" s="1"/>
    </row>
    <row r="3045" spans="4:15" x14ac:dyDescent="0.2">
      <c r="D3045" s="1"/>
      <c r="E3045" s="1"/>
      <c r="K3045" s="1"/>
      <c r="L3045" s="1"/>
      <c r="O3045" s="1"/>
    </row>
    <row r="3046" spans="4:15" x14ac:dyDescent="0.2">
      <c r="D3046" s="1"/>
      <c r="E3046" s="1"/>
      <c r="K3046" s="1"/>
      <c r="L3046" s="1"/>
      <c r="O3046" s="1"/>
    </row>
    <row r="3047" spans="4:15" x14ac:dyDescent="0.2">
      <c r="D3047" s="1"/>
      <c r="E3047" s="1"/>
      <c r="K3047" s="1"/>
      <c r="L3047" s="1"/>
      <c r="O3047" s="1"/>
    </row>
    <row r="3048" spans="4:15" x14ac:dyDescent="0.2">
      <c r="D3048" s="1"/>
      <c r="E3048" s="1"/>
      <c r="K3048" s="1"/>
      <c r="L3048" s="1"/>
      <c r="O3048" s="1"/>
    </row>
    <row r="3049" spans="4:15" x14ac:dyDescent="0.2">
      <c r="D3049" s="1"/>
      <c r="E3049" s="1"/>
      <c r="K3049" s="1"/>
      <c r="L3049" s="1"/>
      <c r="O3049" s="1"/>
    </row>
    <row r="3050" spans="4:15" x14ac:dyDescent="0.2">
      <c r="K3050" s="1"/>
      <c r="L3050" s="1"/>
      <c r="O3050" s="1"/>
    </row>
    <row r="3051" spans="4:15" x14ac:dyDescent="0.2">
      <c r="K3051" s="1"/>
      <c r="L3051" s="1"/>
      <c r="O3051" s="1"/>
    </row>
    <row r="3052" spans="4:15" x14ac:dyDescent="0.2">
      <c r="K3052" s="1"/>
      <c r="L3052" s="1"/>
      <c r="O3052" s="1"/>
    </row>
    <row r="3053" spans="4:15" x14ac:dyDescent="0.2">
      <c r="K3053" s="1"/>
      <c r="L3053" s="1"/>
      <c r="O3053" s="1"/>
    </row>
    <row r="3054" spans="4:15" x14ac:dyDescent="0.2">
      <c r="K3054" s="1"/>
      <c r="L3054" s="1"/>
      <c r="O3054" s="1"/>
    </row>
    <row r="3055" spans="4:15" x14ac:dyDescent="0.2">
      <c r="K3055" s="1"/>
      <c r="L3055" s="1"/>
      <c r="O3055" s="1"/>
    </row>
    <row r="3056" spans="4:15" x14ac:dyDescent="0.2">
      <c r="K3056" s="1"/>
      <c r="L3056" s="1"/>
      <c r="O3056" s="1"/>
    </row>
    <row r="3057" spans="11:15" x14ac:dyDescent="0.2">
      <c r="K3057" s="1"/>
      <c r="L3057" s="1"/>
      <c r="O3057" s="1"/>
    </row>
    <row r="3058" spans="11:15" x14ac:dyDescent="0.2">
      <c r="K3058" s="1"/>
      <c r="L3058" s="1"/>
      <c r="O3058" s="1"/>
    </row>
    <row r="3059" spans="11:15" x14ac:dyDescent="0.2">
      <c r="K3059" s="1"/>
      <c r="L3059" s="1"/>
      <c r="O3059" s="1"/>
    </row>
    <row r="3060" spans="11:15" x14ac:dyDescent="0.2">
      <c r="K3060" s="1"/>
      <c r="L3060" s="1"/>
      <c r="O3060" s="1"/>
    </row>
    <row r="3061" spans="11:15" x14ac:dyDescent="0.2">
      <c r="K3061" s="1"/>
      <c r="L3061" s="1"/>
      <c r="O3061" s="1"/>
    </row>
    <row r="3062" spans="11:15" x14ac:dyDescent="0.2">
      <c r="K3062" s="1"/>
      <c r="L3062" s="1"/>
      <c r="O3062" s="1"/>
    </row>
    <row r="3063" spans="11:15" x14ac:dyDescent="0.2">
      <c r="K3063" s="1"/>
      <c r="L3063" s="1"/>
      <c r="O3063" s="1"/>
    </row>
    <row r="3064" spans="11:15" x14ac:dyDescent="0.2">
      <c r="K3064" s="1"/>
      <c r="L3064" s="1"/>
      <c r="O3064" s="1"/>
    </row>
    <row r="3065" spans="11:15" x14ac:dyDescent="0.2">
      <c r="K3065" s="1"/>
      <c r="L3065" s="1"/>
      <c r="O3065" s="1"/>
    </row>
    <row r="3066" spans="11:15" x14ac:dyDescent="0.2">
      <c r="K3066" s="1"/>
      <c r="L3066" s="1"/>
      <c r="O3066" s="1"/>
    </row>
    <row r="3067" spans="11:15" x14ac:dyDescent="0.2">
      <c r="K3067" s="1"/>
      <c r="L3067" s="1"/>
      <c r="O3067" s="1"/>
    </row>
    <row r="3068" spans="11:15" x14ac:dyDescent="0.2">
      <c r="K3068" s="1"/>
      <c r="L3068" s="1"/>
      <c r="O3068" s="1"/>
    </row>
    <row r="3069" spans="11:15" x14ac:dyDescent="0.2">
      <c r="K3069" s="1"/>
      <c r="L3069" s="1"/>
      <c r="O3069" s="1"/>
    </row>
    <row r="3070" spans="11:15" x14ac:dyDescent="0.2">
      <c r="K3070" s="1"/>
      <c r="L3070" s="1"/>
      <c r="O3070" s="1"/>
    </row>
    <row r="3071" spans="11:15" x14ac:dyDescent="0.2">
      <c r="K3071" s="1"/>
      <c r="L3071" s="1"/>
      <c r="O3071" s="1"/>
    </row>
    <row r="3072" spans="11:15" x14ac:dyDescent="0.2">
      <c r="K3072" s="1"/>
      <c r="L3072" s="1"/>
      <c r="O3072" s="1"/>
    </row>
    <row r="3073" spans="11:15" x14ac:dyDescent="0.2">
      <c r="K3073" s="1"/>
      <c r="L3073" s="1"/>
      <c r="O3073" s="1"/>
    </row>
    <row r="3074" spans="11:15" x14ac:dyDescent="0.2">
      <c r="K3074" s="1"/>
      <c r="L3074" s="1"/>
      <c r="O3074" s="1"/>
    </row>
    <row r="3075" spans="11:15" x14ac:dyDescent="0.2">
      <c r="K3075" s="1"/>
      <c r="L3075" s="1"/>
      <c r="O3075" s="1"/>
    </row>
    <row r="3076" spans="11:15" x14ac:dyDescent="0.2">
      <c r="K3076" s="1"/>
      <c r="L3076" s="1"/>
      <c r="O3076" s="1"/>
    </row>
    <row r="3077" spans="11:15" x14ac:dyDescent="0.2">
      <c r="K3077" s="1"/>
      <c r="L3077" s="1"/>
      <c r="O3077" s="1"/>
    </row>
    <row r="3078" spans="11:15" x14ac:dyDescent="0.2">
      <c r="K3078" s="1"/>
      <c r="L3078" s="1"/>
      <c r="O3078" s="1"/>
    </row>
    <row r="3079" spans="11:15" x14ac:dyDescent="0.2">
      <c r="K3079" s="1"/>
      <c r="L3079" s="1"/>
      <c r="O3079" s="1"/>
    </row>
    <row r="3080" spans="11:15" x14ac:dyDescent="0.2">
      <c r="K3080" s="1"/>
      <c r="L3080" s="1"/>
      <c r="O3080" s="1"/>
    </row>
    <row r="3081" spans="11:15" x14ac:dyDescent="0.2">
      <c r="K3081" s="1"/>
      <c r="L3081" s="1"/>
      <c r="O3081" s="1"/>
    </row>
    <row r="3082" spans="11:15" x14ac:dyDescent="0.2">
      <c r="K3082" s="1"/>
      <c r="L3082" s="1"/>
      <c r="O3082" s="1"/>
    </row>
    <row r="3083" spans="11:15" x14ac:dyDescent="0.2">
      <c r="K3083" s="1"/>
      <c r="L3083" s="1"/>
      <c r="O3083" s="1"/>
    </row>
    <row r="3084" spans="11:15" x14ac:dyDescent="0.2">
      <c r="K3084" s="1"/>
      <c r="L3084" s="1"/>
      <c r="O3084" s="1"/>
    </row>
    <row r="3085" spans="11:15" x14ac:dyDescent="0.2">
      <c r="K3085" s="1"/>
      <c r="L3085" s="1"/>
      <c r="O3085" s="1"/>
    </row>
    <row r="3086" spans="11:15" x14ac:dyDescent="0.2">
      <c r="K3086" s="1"/>
      <c r="L3086" s="1"/>
      <c r="O3086" s="1"/>
    </row>
    <row r="3087" spans="11:15" x14ac:dyDescent="0.2">
      <c r="K3087" s="1"/>
      <c r="L3087" s="1"/>
      <c r="O3087" s="1"/>
    </row>
    <row r="3088" spans="11:15" x14ac:dyDescent="0.2">
      <c r="K3088" s="1"/>
      <c r="L3088" s="1"/>
      <c r="O3088" s="1"/>
    </row>
    <row r="3089" spans="11:15" x14ac:dyDescent="0.2">
      <c r="K3089" s="1"/>
      <c r="L3089" s="1"/>
      <c r="O3089" s="1"/>
    </row>
    <row r="3090" spans="11:15" x14ac:dyDescent="0.2">
      <c r="K3090" s="1"/>
      <c r="L3090" s="1"/>
      <c r="O3090" s="1"/>
    </row>
    <row r="3091" spans="11:15" x14ac:dyDescent="0.2">
      <c r="K3091" s="1"/>
      <c r="L3091" s="1"/>
      <c r="O3091" s="1"/>
    </row>
    <row r="3092" spans="11:15" x14ac:dyDescent="0.2">
      <c r="K3092" s="1"/>
      <c r="L3092" s="1"/>
      <c r="O3092" s="1"/>
    </row>
    <row r="3093" spans="11:15" x14ac:dyDescent="0.2">
      <c r="K3093" s="1"/>
      <c r="L3093" s="1"/>
      <c r="O3093" s="1"/>
    </row>
    <row r="3094" spans="11:15" x14ac:dyDescent="0.2">
      <c r="K3094" s="1"/>
      <c r="L3094" s="1"/>
      <c r="O3094" s="1"/>
    </row>
    <row r="3095" spans="11:15" x14ac:dyDescent="0.2">
      <c r="K3095" s="1"/>
      <c r="L3095" s="1"/>
      <c r="O3095" s="1"/>
    </row>
    <row r="3096" spans="11:15" x14ac:dyDescent="0.2">
      <c r="K3096" s="1"/>
      <c r="L3096" s="1"/>
      <c r="O3096" s="1"/>
    </row>
    <row r="3097" spans="11:15" x14ac:dyDescent="0.2">
      <c r="K3097" s="1"/>
      <c r="L3097" s="1"/>
      <c r="O3097" s="1"/>
    </row>
    <row r="3098" spans="11:15" x14ac:dyDescent="0.2">
      <c r="K3098" s="1"/>
      <c r="L3098" s="1"/>
      <c r="O3098" s="1"/>
    </row>
    <row r="3099" spans="11:15" x14ac:dyDescent="0.2">
      <c r="K3099" s="1"/>
      <c r="L3099" s="1"/>
      <c r="O3099" s="1"/>
    </row>
    <row r="3100" spans="11:15" x14ac:dyDescent="0.2">
      <c r="K3100" s="1"/>
      <c r="L3100" s="1"/>
      <c r="O3100" s="1"/>
    </row>
    <row r="3101" spans="11:15" x14ac:dyDescent="0.2">
      <c r="K3101" s="1"/>
      <c r="L3101" s="1"/>
      <c r="O3101" s="1"/>
    </row>
    <row r="3102" spans="11:15" x14ac:dyDescent="0.2">
      <c r="K3102" s="1"/>
      <c r="L3102" s="1"/>
      <c r="O3102" s="1"/>
    </row>
    <row r="3103" spans="11:15" x14ac:dyDescent="0.2">
      <c r="K3103" s="1"/>
      <c r="L3103" s="1"/>
      <c r="O3103" s="1"/>
    </row>
    <row r="3104" spans="11:15" x14ac:dyDescent="0.2">
      <c r="K3104" s="1"/>
      <c r="L3104" s="1"/>
      <c r="O3104" s="1"/>
    </row>
    <row r="3105" spans="11:15" x14ac:dyDescent="0.2">
      <c r="K3105" s="1"/>
      <c r="L3105" s="1"/>
      <c r="O3105" s="1"/>
    </row>
    <row r="3106" spans="11:15" x14ac:dyDescent="0.2">
      <c r="K3106" s="1"/>
      <c r="L3106" s="1"/>
      <c r="O3106" s="1"/>
    </row>
    <row r="3107" spans="11:15" x14ac:dyDescent="0.2">
      <c r="K3107" s="1"/>
      <c r="L3107" s="1"/>
      <c r="O3107" s="1"/>
    </row>
    <row r="3108" spans="11:15" x14ac:dyDescent="0.2">
      <c r="K3108" s="1"/>
      <c r="L3108" s="1"/>
      <c r="O3108" s="1"/>
    </row>
    <row r="3109" spans="11:15" x14ac:dyDescent="0.2">
      <c r="K3109" s="1"/>
      <c r="L3109" s="1"/>
      <c r="O3109" s="1"/>
    </row>
    <row r="3110" spans="11:15" x14ac:dyDescent="0.2">
      <c r="K3110" s="1"/>
      <c r="L3110" s="1"/>
      <c r="O3110" s="1"/>
    </row>
    <row r="3111" spans="11:15" x14ac:dyDescent="0.2">
      <c r="K3111" s="1"/>
      <c r="L3111" s="1"/>
      <c r="O3111" s="1"/>
    </row>
    <row r="3112" spans="11:15" x14ac:dyDescent="0.2">
      <c r="K3112" s="1"/>
      <c r="L3112" s="1"/>
      <c r="O3112" s="1"/>
    </row>
    <row r="3113" spans="11:15" x14ac:dyDescent="0.2">
      <c r="K3113" s="1"/>
      <c r="L3113" s="1"/>
      <c r="O3113" s="1"/>
    </row>
    <row r="3114" spans="11:15" x14ac:dyDescent="0.2">
      <c r="K3114" s="1"/>
      <c r="L3114" s="1"/>
      <c r="O3114" s="1"/>
    </row>
    <row r="3115" spans="11:15" x14ac:dyDescent="0.2">
      <c r="K3115" s="1"/>
      <c r="L3115" s="1"/>
      <c r="O3115" s="1"/>
    </row>
    <row r="3116" spans="11:15" x14ac:dyDescent="0.2">
      <c r="K3116" s="1"/>
      <c r="L3116" s="1"/>
      <c r="O3116" s="1"/>
    </row>
    <row r="3117" spans="11:15" x14ac:dyDescent="0.2">
      <c r="K3117" s="1"/>
      <c r="L3117" s="1"/>
      <c r="O3117" s="1"/>
    </row>
    <row r="3118" spans="11:15" x14ac:dyDescent="0.2">
      <c r="K3118" s="1"/>
      <c r="L3118" s="1"/>
      <c r="O3118" s="1"/>
    </row>
    <row r="3119" spans="11:15" x14ac:dyDescent="0.2">
      <c r="K3119" s="1"/>
      <c r="L3119" s="1"/>
      <c r="O3119" s="1"/>
    </row>
    <row r="3120" spans="11:15" x14ac:dyDescent="0.2">
      <c r="K3120" s="1"/>
      <c r="L3120" s="1"/>
      <c r="O3120" s="1"/>
    </row>
    <row r="3121" spans="11:15" x14ac:dyDescent="0.2">
      <c r="K3121" s="1"/>
      <c r="L3121" s="1"/>
      <c r="O3121" s="1"/>
    </row>
    <row r="3122" spans="11:15" x14ac:dyDescent="0.2">
      <c r="K3122" s="1"/>
      <c r="L3122" s="1"/>
      <c r="O3122" s="1"/>
    </row>
    <row r="3123" spans="11:15" x14ac:dyDescent="0.2">
      <c r="K3123" s="1"/>
      <c r="L3123" s="1"/>
      <c r="O3123" s="1"/>
    </row>
    <row r="3124" spans="11:15" x14ac:dyDescent="0.2">
      <c r="K3124" s="1"/>
      <c r="L3124" s="1"/>
      <c r="O3124" s="1"/>
    </row>
    <row r="3125" spans="11:15" x14ac:dyDescent="0.2">
      <c r="K3125" s="1"/>
      <c r="L3125" s="1"/>
      <c r="O3125" s="1"/>
    </row>
    <row r="3126" spans="11:15" x14ac:dyDescent="0.2">
      <c r="K3126" s="1"/>
      <c r="L3126" s="1"/>
      <c r="O3126" s="1"/>
    </row>
    <row r="3127" spans="11:15" x14ac:dyDescent="0.2">
      <c r="K3127" s="1"/>
      <c r="L3127" s="1"/>
      <c r="O3127" s="1"/>
    </row>
    <row r="3128" spans="11:15" x14ac:dyDescent="0.2">
      <c r="K3128" s="1"/>
      <c r="L3128" s="1"/>
      <c r="O3128" s="1"/>
    </row>
    <row r="3129" spans="11:15" x14ac:dyDescent="0.2">
      <c r="K3129" s="1"/>
      <c r="L3129" s="1"/>
      <c r="O3129" s="1"/>
    </row>
    <row r="3130" spans="11:15" x14ac:dyDescent="0.2">
      <c r="K3130" s="1"/>
      <c r="L3130" s="1"/>
      <c r="O3130" s="1"/>
    </row>
    <row r="3131" spans="11:15" x14ac:dyDescent="0.2">
      <c r="K3131" s="1"/>
      <c r="L3131" s="1"/>
      <c r="O3131" s="1"/>
    </row>
    <row r="3132" spans="11:15" x14ac:dyDescent="0.2">
      <c r="K3132" s="1"/>
      <c r="L3132" s="1"/>
      <c r="O3132" s="1"/>
    </row>
    <row r="3133" spans="11:15" x14ac:dyDescent="0.2">
      <c r="K3133" s="1"/>
      <c r="L3133" s="1"/>
      <c r="O3133" s="1"/>
    </row>
    <row r="3134" spans="11:15" x14ac:dyDescent="0.2">
      <c r="K3134" s="1"/>
      <c r="L3134" s="1"/>
      <c r="O3134" s="1"/>
    </row>
    <row r="3135" spans="11:15" x14ac:dyDescent="0.2">
      <c r="K3135" s="1"/>
      <c r="L3135" s="1"/>
      <c r="O3135" s="1"/>
    </row>
    <row r="3136" spans="11:15" x14ac:dyDescent="0.2">
      <c r="K3136" s="1"/>
      <c r="L3136" s="1"/>
      <c r="O3136" s="1"/>
    </row>
    <row r="3137" spans="11:15" x14ac:dyDescent="0.2">
      <c r="K3137" s="1"/>
      <c r="L3137" s="1"/>
      <c r="O3137" s="1"/>
    </row>
    <row r="3138" spans="11:15" x14ac:dyDescent="0.2">
      <c r="K3138" s="1"/>
      <c r="L3138" s="1"/>
      <c r="O3138" s="1"/>
    </row>
    <row r="3139" spans="11:15" x14ac:dyDescent="0.2">
      <c r="K3139" s="1"/>
      <c r="L3139" s="1"/>
      <c r="O3139" s="1"/>
    </row>
    <row r="3140" spans="11:15" x14ac:dyDescent="0.2">
      <c r="K3140" s="1"/>
      <c r="L3140" s="1"/>
      <c r="O3140" s="1"/>
    </row>
    <row r="3141" spans="11:15" x14ac:dyDescent="0.2">
      <c r="K3141" s="1"/>
      <c r="L3141" s="1"/>
      <c r="O3141" s="1"/>
    </row>
    <row r="3142" spans="11:15" x14ac:dyDescent="0.2">
      <c r="K3142" s="1"/>
      <c r="L3142" s="1"/>
      <c r="O3142" s="1"/>
    </row>
    <row r="3143" spans="11:15" x14ac:dyDescent="0.2">
      <c r="K3143" s="1"/>
      <c r="L3143" s="1"/>
      <c r="O3143" s="1"/>
    </row>
    <row r="3144" spans="11:15" x14ac:dyDescent="0.2">
      <c r="K3144" s="1"/>
      <c r="L3144" s="1"/>
      <c r="O3144" s="1"/>
    </row>
    <row r="3145" spans="11:15" x14ac:dyDescent="0.2">
      <c r="K3145" s="1"/>
      <c r="L3145" s="1"/>
      <c r="O3145" s="1"/>
    </row>
    <row r="3146" spans="11:15" x14ac:dyDescent="0.2">
      <c r="K3146" s="1"/>
      <c r="L3146" s="1"/>
      <c r="O3146" s="1"/>
    </row>
    <row r="3147" spans="11:15" x14ac:dyDescent="0.2">
      <c r="K3147" s="1"/>
      <c r="L3147" s="1"/>
      <c r="O3147" s="1"/>
    </row>
    <row r="3148" spans="11:15" x14ac:dyDescent="0.2">
      <c r="K3148" s="1"/>
      <c r="L3148" s="1"/>
      <c r="O3148" s="1"/>
    </row>
    <row r="3149" spans="11:15" x14ac:dyDescent="0.2">
      <c r="K3149" s="1"/>
      <c r="L3149" s="1"/>
      <c r="O3149" s="1"/>
    </row>
    <row r="3150" spans="11:15" x14ac:dyDescent="0.2">
      <c r="K3150" s="1"/>
      <c r="L3150" s="1"/>
      <c r="O3150" s="1"/>
    </row>
    <row r="3151" spans="11:15" x14ac:dyDescent="0.2">
      <c r="K3151" s="1"/>
      <c r="L3151" s="1"/>
      <c r="O3151" s="1"/>
    </row>
    <row r="3152" spans="11:15" x14ac:dyDescent="0.2">
      <c r="K3152" s="1"/>
      <c r="L3152" s="1"/>
      <c r="O3152" s="1"/>
    </row>
    <row r="3153" spans="11:15" x14ac:dyDescent="0.2">
      <c r="K3153" s="1"/>
      <c r="L3153" s="1"/>
      <c r="O3153" s="1"/>
    </row>
    <row r="3154" spans="11:15" x14ac:dyDescent="0.2">
      <c r="K3154" s="1"/>
      <c r="L3154" s="1"/>
      <c r="O3154" s="1"/>
    </row>
    <row r="3155" spans="11:15" x14ac:dyDescent="0.2">
      <c r="K3155" s="1"/>
      <c r="L3155" s="1"/>
      <c r="O3155" s="1"/>
    </row>
    <row r="3156" spans="11:15" x14ac:dyDescent="0.2">
      <c r="K3156" s="1"/>
      <c r="L3156" s="1"/>
      <c r="O3156" s="1"/>
    </row>
    <row r="3157" spans="11:15" x14ac:dyDescent="0.2">
      <c r="K3157" s="1"/>
      <c r="L3157" s="1"/>
      <c r="O3157" s="1"/>
    </row>
    <row r="3158" spans="11:15" x14ac:dyDescent="0.2">
      <c r="K3158" s="1"/>
      <c r="L3158" s="1"/>
      <c r="O3158" s="1"/>
    </row>
    <row r="3159" spans="11:15" x14ac:dyDescent="0.2">
      <c r="K3159" s="1"/>
      <c r="L3159" s="1"/>
      <c r="O3159" s="1"/>
    </row>
    <row r="3160" spans="11:15" x14ac:dyDescent="0.2">
      <c r="K3160" s="1"/>
      <c r="L3160" s="1"/>
      <c r="O3160" s="1"/>
    </row>
    <row r="3161" spans="11:15" x14ac:dyDescent="0.2">
      <c r="K3161" s="1"/>
      <c r="L3161" s="1"/>
      <c r="O3161" s="1"/>
    </row>
    <row r="3162" spans="11:15" x14ac:dyDescent="0.2">
      <c r="K3162" s="1"/>
      <c r="L3162" s="1"/>
      <c r="O3162" s="1"/>
    </row>
    <row r="3163" spans="11:15" x14ac:dyDescent="0.2">
      <c r="K3163" s="1"/>
      <c r="L3163" s="1"/>
      <c r="O3163" s="1"/>
    </row>
    <row r="3164" spans="11:15" x14ac:dyDescent="0.2">
      <c r="K3164" s="1"/>
      <c r="L3164" s="1"/>
      <c r="O3164" s="1"/>
    </row>
    <row r="3165" spans="11:15" x14ac:dyDescent="0.2">
      <c r="K3165" s="1"/>
      <c r="L3165" s="1"/>
      <c r="O3165" s="1"/>
    </row>
    <row r="3166" spans="11:15" x14ac:dyDescent="0.2">
      <c r="K3166" s="1"/>
      <c r="L3166" s="1"/>
      <c r="O3166" s="1"/>
    </row>
    <row r="3167" spans="11:15" x14ac:dyDescent="0.2">
      <c r="K3167" s="1"/>
      <c r="L3167" s="1"/>
      <c r="O3167" s="1"/>
    </row>
    <row r="3168" spans="11:15" x14ac:dyDescent="0.2">
      <c r="K3168" s="1"/>
      <c r="L3168" s="1"/>
      <c r="O3168" s="1"/>
    </row>
    <row r="3169" spans="11:15" x14ac:dyDescent="0.2">
      <c r="K3169" s="1"/>
      <c r="L3169" s="1"/>
      <c r="O3169" s="1"/>
    </row>
    <row r="3170" spans="11:15" x14ac:dyDescent="0.2">
      <c r="K3170" s="1"/>
      <c r="L3170" s="1"/>
      <c r="O3170" s="1"/>
    </row>
    <row r="3171" spans="11:15" x14ac:dyDescent="0.2">
      <c r="K3171" s="1"/>
      <c r="L3171" s="1"/>
      <c r="O3171" s="1"/>
    </row>
    <row r="3172" spans="11:15" x14ac:dyDescent="0.2">
      <c r="K3172" s="1"/>
      <c r="L3172" s="1"/>
      <c r="O3172" s="1"/>
    </row>
    <row r="3173" spans="11:15" x14ac:dyDescent="0.2">
      <c r="K3173" s="1"/>
      <c r="L3173" s="1"/>
      <c r="O3173" s="1"/>
    </row>
    <row r="3174" spans="11:15" x14ac:dyDescent="0.2">
      <c r="K3174" s="1"/>
      <c r="L3174" s="1"/>
      <c r="O3174" s="1"/>
    </row>
    <row r="3175" spans="11:15" x14ac:dyDescent="0.2">
      <c r="K3175" s="1"/>
      <c r="L3175" s="1"/>
      <c r="O3175" s="1"/>
    </row>
    <row r="3176" spans="11:15" x14ac:dyDescent="0.2">
      <c r="K3176" s="1"/>
      <c r="L3176" s="1"/>
      <c r="O3176" s="1"/>
    </row>
    <row r="3177" spans="11:15" x14ac:dyDescent="0.2">
      <c r="K3177" s="1"/>
      <c r="L3177" s="1"/>
      <c r="O3177" s="1"/>
    </row>
    <row r="3178" spans="11:15" x14ac:dyDescent="0.2">
      <c r="K3178" s="1"/>
      <c r="L3178" s="1"/>
      <c r="O3178" s="1"/>
    </row>
    <row r="3179" spans="11:15" x14ac:dyDescent="0.2">
      <c r="K3179" s="1"/>
      <c r="L3179" s="1"/>
      <c r="O3179" s="1"/>
    </row>
    <row r="3180" spans="11:15" x14ac:dyDescent="0.2">
      <c r="K3180" s="1"/>
      <c r="L3180" s="1"/>
      <c r="O3180" s="1"/>
    </row>
    <row r="3181" spans="11:15" x14ac:dyDescent="0.2">
      <c r="K3181" s="1"/>
      <c r="L3181" s="1"/>
      <c r="O3181" s="1"/>
    </row>
    <row r="3182" spans="11:15" x14ac:dyDescent="0.2">
      <c r="K3182" s="1"/>
      <c r="L3182" s="1"/>
      <c r="O3182" s="1"/>
    </row>
    <row r="3183" spans="11:15" x14ac:dyDescent="0.2">
      <c r="K3183" s="1"/>
      <c r="L3183" s="1"/>
      <c r="O3183" s="1"/>
    </row>
    <row r="3184" spans="11:15" x14ac:dyDescent="0.2">
      <c r="K3184" s="1"/>
      <c r="L3184" s="1"/>
      <c r="O3184" s="1"/>
    </row>
    <row r="3185" spans="11:15" x14ac:dyDescent="0.2">
      <c r="K3185" s="1"/>
      <c r="L3185" s="1"/>
      <c r="O3185" s="1"/>
    </row>
    <row r="3186" spans="11:15" x14ac:dyDescent="0.2">
      <c r="K3186" s="1"/>
      <c r="L3186" s="1"/>
      <c r="O3186" s="1"/>
    </row>
    <row r="3187" spans="11:15" x14ac:dyDescent="0.2">
      <c r="K3187" s="1"/>
      <c r="L3187" s="1"/>
      <c r="O3187" s="1"/>
    </row>
    <row r="3188" spans="11:15" x14ac:dyDescent="0.2">
      <c r="K3188" s="1"/>
      <c r="L3188" s="1"/>
      <c r="O3188" s="1"/>
    </row>
    <row r="3189" spans="11:15" x14ac:dyDescent="0.2">
      <c r="K3189" s="1"/>
      <c r="L3189" s="1"/>
      <c r="O3189" s="1"/>
    </row>
    <row r="3190" spans="11:15" x14ac:dyDescent="0.2">
      <c r="K3190" s="1"/>
      <c r="L3190" s="1"/>
      <c r="O3190" s="1"/>
    </row>
    <row r="3191" spans="11:15" x14ac:dyDescent="0.2">
      <c r="K3191" s="1"/>
      <c r="L3191" s="1"/>
      <c r="O3191" s="1"/>
    </row>
    <row r="3192" spans="11:15" x14ac:dyDescent="0.2">
      <c r="K3192" s="1"/>
      <c r="L3192" s="1"/>
      <c r="O3192" s="1"/>
    </row>
    <row r="3193" spans="11:15" x14ac:dyDescent="0.2">
      <c r="K3193" s="1"/>
      <c r="L3193" s="1"/>
      <c r="O3193" s="1"/>
    </row>
    <row r="3194" spans="11:15" x14ac:dyDescent="0.2">
      <c r="K3194" s="1"/>
      <c r="L3194" s="1"/>
      <c r="O3194" s="1"/>
    </row>
    <row r="3195" spans="11:15" x14ac:dyDescent="0.2">
      <c r="K3195" s="1"/>
      <c r="L3195" s="1"/>
      <c r="O3195" s="1"/>
    </row>
    <row r="3196" spans="11:15" x14ac:dyDescent="0.2">
      <c r="K3196" s="1"/>
      <c r="L3196" s="1"/>
      <c r="O3196" s="1"/>
    </row>
    <row r="3197" spans="11:15" x14ac:dyDescent="0.2">
      <c r="K3197" s="1"/>
      <c r="L3197" s="1"/>
      <c r="O3197" s="1"/>
    </row>
    <row r="3198" spans="11:15" x14ac:dyDescent="0.2">
      <c r="K3198" s="1"/>
      <c r="L3198" s="1"/>
      <c r="O3198" s="1"/>
    </row>
    <row r="3199" spans="11:15" x14ac:dyDescent="0.2">
      <c r="K3199" s="1"/>
      <c r="L3199" s="1"/>
      <c r="O3199" s="1"/>
    </row>
    <row r="3200" spans="11:15" x14ac:dyDescent="0.2">
      <c r="K3200" s="1"/>
      <c r="L3200" s="1"/>
      <c r="O3200" s="1"/>
    </row>
    <row r="3201" spans="11:15" x14ac:dyDescent="0.2">
      <c r="K3201" s="1"/>
      <c r="L3201" s="1"/>
      <c r="O3201" s="1"/>
    </row>
    <row r="3202" spans="11:15" x14ac:dyDescent="0.2">
      <c r="K3202" s="1"/>
      <c r="L3202" s="1"/>
      <c r="O3202" s="1"/>
    </row>
    <row r="3203" spans="11:15" x14ac:dyDescent="0.2">
      <c r="K3203" s="1"/>
      <c r="L3203" s="1"/>
      <c r="O3203" s="1"/>
    </row>
    <row r="3204" spans="11:15" x14ac:dyDescent="0.2">
      <c r="K3204" s="1"/>
      <c r="L3204" s="1"/>
      <c r="O3204" s="1"/>
    </row>
    <row r="3205" spans="11:15" x14ac:dyDescent="0.2">
      <c r="K3205" s="1"/>
      <c r="L3205" s="1"/>
      <c r="O3205" s="1"/>
    </row>
    <row r="3206" spans="11:15" x14ac:dyDescent="0.2">
      <c r="K3206" s="1"/>
      <c r="L3206" s="1"/>
      <c r="O3206" s="1"/>
    </row>
    <row r="3207" spans="11:15" x14ac:dyDescent="0.2">
      <c r="K3207" s="1"/>
      <c r="L3207" s="1"/>
      <c r="O3207" s="1"/>
    </row>
    <row r="3208" spans="11:15" x14ac:dyDescent="0.2">
      <c r="K3208" s="1"/>
      <c r="L3208" s="1"/>
      <c r="O3208" s="1"/>
    </row>
    <row r="3209" spans="11:15" x14ac:dyDescent="0.2">
      <c r="K3209" s="1"/>
      <c r="L3209" s="1"/>
      <c r="O3209" s="1"/>
    </row>
    <row r="3210" spans="11:15" x14ac:dyDescent="0.2">
      <c r="K3210" s="1"/>
      <c r="L3210" s="1"/>
      <c r="O3210" s="1"/>
    </row>
    <row r="3211" spans="11:15" x14ac:dyDescent="0.2">
      <c r="K3211" s="1"/>
      <c r="L3211" s="1"/>
      <c r="O3211" s="1"/>
    </row>
    <row r="3212" spans="11:15" x14ac:dyDescent="0.2">
      <c r="K3212" s="1"/>
      <c r="L3212" s="1"/>
      <c r="O3212" s="1"/>
    </row>
    <row r="3213" spans="11:15" x14ac:dyDescent="0.2">
      <c r="K3213" s="1"/>
      <c r="L3213" s="1"/>
      <c r="O3213" s="1"/>
    </row>
    <row r="3214" spans="11:15" x14ac:dyDescent="0.2">
      <c r="K3214" s="1"/>
      <c r="L3214" s="1"/>
      <c r="O3214" s="1"/>
    </row>
    <row r="3215" spans="11:15" x14ac:dyDescent="0.2">
      <c r="K3215" s="1"/>
      <c r="L3215" s="1"/>
      <c r="O3215" s="1"/>
    </row>
    <row r="3216" spans="11:15" x14ac:dyDescent="0.2">
      <c r="K3216" s="1"/>
      <c r="L3216" s="1"/>
      <c r="O3216" s="1"/>
    </row>
    <row r="3217" spans="11:15" x14ac:dyDescent="0.2">
      <c r="K3217" s="1"/>
      <c r="L3217" s="1"/>
      <c r="O3217" s="1"/>
    </row>
    <row r="3218" spans="11:15" x14ac:dyDescent="0.2">
      <c r="K3218" s="1"/>
      <c r="L3218" s="1"/>
      <c r="O3218" s="1"/>
    </row>
    <row r="3219" spans="11:15" x14ac:dyDescent="0.2">
      <c r="K3219" s="1"/>
      <c r="L3219" s="1"/>
      <c r="O3219" s="1"/>
    </row>
    <row r="3220" spans="11:15" x14ac:dyDescent="0.2">
      <c r="K3220" s="1"/>
      <c r="L3220" s="1"/>
      <c r="O3220" s="1"/>
    </row>
    <row r="3221" spans="11:15" x14ac:dyDescent="0.2">
      <c r="K3221" s="1"/>
      <c r="L3221" s="1"/>
      <c r="O3221" s="1"/>
    </row>
    <row r="3222" spans="11:15" x14ac:dyDescent="0.2">
      <c r="K3222" s="1"/>
      <c r="L3222" s="1"/>
      <c r="O3222" s="1"/>
    </row>
    <row r="3223" spans="11:15" x14ac:dyDescent="0.2">
      <c r="K3223" s="1"/>
      <c r="L3223" s="1"/>
      <c r="O3223" s="1"/>
    </row>
    <row r="3224" spans="11:15" x14ac:dyDescent="0.2">
      <c r="K3224" s="1"/>
      <c r="L3224" s="1"/>
      <c r="O3224" s="1"/>
    </row>
    <row r="3225" spans="11:15" x14ac:dyDescent="0.2">
      <c r="K3225" s="1"/>
      <c r="L3225" s="1"/>
      <c r="O3225" s="1"/>
    </row>
    <row r="3226" spans="11:15" x14ac:dyDescent="0.2">
      <c r="K3226" s="1"/>
      <c r="L3226" s="1"/>
      <c r="O3226" s="1"/>
    </row>
    <row r="3227" spans="11:15" x14ac:dyDescent="0.2">
      <c r="K3227" s="1"/>
      <c r="L3227" s="1"/>
      <c r="O3227" s="1"/>
    </row>
    <row r="3228" spans="11:15" x14ac:dyDescent="0.2">
      <c r="K3228" s="1"/>
      <c r="L3228" s="1"/>
      <c r="O3228" s="1"/>
    </row>
    <row r="3229" spans="11:15" x14ac:dyDescent="0.2">
      <c r="K3229" s="1"/>
      <c r="L3229" s="1"/>
      <c r="O3229" s="1"/>
    </row>
    <row r="3230" spans="11:15" x14ac:dyDescent="0.2">
      <c r="K3230" s="1"/>
      <c r="L3230" s="1"/>
      <c r="O3230" s="1"/>
    </row>
    <row r="3231" spans="11:15" x14ac:dyDescent="0.2">
      <c r="K3231" s="1"/>
      <c r="L3231" s="1"/>
      <c r="O3231" s="1"/>
    </row>
    <row r="3232" spans="11:15" x14ac:dyDescent="0.2">
      <c r="K3232" s="1"/>
      <c r="L3232" s="1"/>
      <c r="O3232" s="1"/>
    </row>
    <row r="3233" spans="11:15" x14ac:dyDescent="0.2">
      <c r="K3233" s="1"/>
      <c r="L3233" s="1"/>
      <c r="O3233" s="1"/>
    </row>
    <row r="3234" spans="11:15" x14ac:dyDescent="0.2">
      <c r="K3234" s="1"/>
      <c r="L3234" s="1"/>
      <c r="O3234" s="1"/>
    </row>
    <row r="3235" spans="11:15" x14ac:dyDescent="0.2">
      <c r="K3235" s="1"/>
      <c r="L3235" s="1"/>
      <c r="O3235" s="1"/>
    </row>
    <row r="3236" spans="11:15" x14ac:dyDescent="0.2">
      <c r="K3236" s="1"/>
      <c r="L3236" s="1"/>
      <c r="O3236" s="1"/>
    </row>
    <row r="3237" spans="11:15" x14ac:dyDescent="0.2">
      <c r="K3237" s="1"/>
      <c r="L3237" s="1"/>
      <c r="O3237" s="1"/>
    </row>
    <row r="3238" spans="11:15" x14ac:dyDescent="0.2">
      <c r="K3238" s="1"/>
      <c r="L3238" s="1"/>
      <c r="O3238" s="1"/>
    </row>
    <row r="3239" spans="11:15" x14ac:dyDescent="0.2">
      <c r="K3239" s="1"/>
      <c r="L3239" s="1"/>
      <c r="O3239" s="1"/>
    </row>
    <row r="3240" spans="11:15" x14ac:dyDescent="0.2">
      <c r="K3240" s="1"/>
      <c r="L3240" s="1"/>
      <c r="O3240" s="1"/>
    </row>
    <row r="3241" spans="11:15" x14ac:dyDescent="0.2">
      <c r="K3241" s="1"/>
      <c r="L3241" s="1"/>
      <c r="O3241" s="1"/>
    </row>
    <row r="3242" spans="11:15" x14ac:dyDescent="0.2">
      <c r="K3242" s="1"/>
      <c r="L3242" s="1"/>
      <c r="O3242" s="1"/>
    </row>
    <row r="3243" spans="11:15" x14ac:dyDescent="0.2">
      <c r="K3243" s="1"/>
      <c r="L3243" s="1"/>
      <c r="O3243" s="1"/>
    </row>
    <row r="3244" spans="11:15" x14ac:dyDescent="0.2">
      <c r="K3244" s="1"/>
      <c r="L3244" s="1"/>
      <c r="O3244" s="1"/>
    </row>
    <row r="3245" spans="11:15" x14ac:dyDescent="0.2">
      <c r="K3245" s="1"/>
      <c r="L3245" s="1"/>
      <c r="O3245" s="1"/>
    </row>
    <row r="3246" spans="11:15" x14ac:dyDescent="0.2">
      <c r="K3246" s="1"/>
      <c r="L3246" s="1"/>
      <c r="O3246" s="1"/>
    </row>
    <row r="3247" spans="11:15" x14ac:dyDescent="0.2">
      <c r="K3247" s="1"/>
      <c r="L3247" s="1"/>
      <c r="O3247" s="1"/>
    </row>
    <row r="3248" spans="11:15" x14ac:dyDescent="0.2">
      <c r="K3248" s="1"/>
      <c r="L3248" s="1"/>
      <c r="O3248" s="1"/>
    </row>
    <row r="3249" spans="11:15" x14ac:dyDescent="0.2">
      <c r="K3249" s="1"/>
      <c r="L3249" s="1"/>
      <c r="O3249" s="1"/>
    </row>
    <row r="3250" spans="11:15" x14ac:dyDescent="0.2">
      <c r="K3250" s="1"/>
      <c r="L3250" s="1"/>
      <c r="O3250" s="1"/>
    </row>
    <row r="3251" spans="11:15" x14ac:dyDescent="0.2">
      <c r="K3251" s="1"/>
      <c r="L3251" s="1"/>
      <c r="O3251" s="1"/>
    </row>
    <row r="3252" spans="11:15" x14ac:dyDescent="0.2">
      <c r="K3252" s="1"/>
      <c r="L3252" s="1"/>
      <c r="O3252" s="1"/>
    </row>
    <row r="3253" spans="11:15" x14ac:dyDescent="0.2">
      <c r="K3253" s="1"/>
      <c r="L3253" s="1"/>
      <c r="O3253" s="1"/>
    </row>
    <row r="3254" spans="11:15" x14ac:dyDescent="0.2">
      <c r="K3254" s="1"/>
      <c r="L3254" s="1"/>
      <c r="O3254" s="1"/>
    </row>
    <row r="3255" spans="11:15" x14ac:dyDescent="0.2">
      <c r="K3255" s="1"/>
      <c r="L3255" s="1"/>
      <c r="O3255" s="1"/>
    </row>
    <row r="3256" spans="11:15" x14ac:dyDescent="0.2">
      <c r="K3256" s="1"/>
      <c r="L3256" s="1"/>
      <c r="O3256" s="1"/>
    </row>
    <row r="3257" spans="11:15" x14ac:dyDescent="0.2">
      <c r="K3257" s="1"/>
      <c r="L3257" s="1"/>
      <c r="O3257" s="1"/>
    </row>
    <row r="3258" spans="11:15" x14ac:dyDescent="0.2">
      <c r="K3258" s="1"/>
      <c r="L3258" s="1"/>
      <c r="O3258" s="1"/>
    </row>
    <row r="3259" spans="11:15" x14ac:dyDescent="0.2">
      <c r="K3259" s="1"/>
      <c r="L3259" s="1"/>
      <c r="O3259" s="1"/>
    </row>
    <row r="3260" spans="11:15" x14ac:dyDescent="0.2">
      <c r="K3260" s="1"/>
      <c r="L3260" s="1"/>
      <c r="O3260" s="1"/>
    </row>
    <row r="3261" spans="11:15" x14ac:dyDescent="0.2">
      <c r="K3261" s="1"/>
      <c r="L3261" s="1"/>
      <c r="O3261" s="1"/>
    </row>
    <row r="3262" spans="11:15" x14ac:dyDescent="0.2">
      <c r="K3262" s="1"/>
      <c r="L3262" s="1"/>
      <c r="O3262" s="1"/>
    </row>
    <row r="3263" spans="11:15" x14ac:dyDescent="0.2">
      <c r="K3263" s="1"/>
      <c r="L3263" s="1"/>
      <c r="O3263" s="1"/>
    </row>
    <row r="3264" spans="11:15" x14ac:dyDescent="0.2">
      <c r="K3264" s="1"/>
      <c r="L3264" s="1"/>
      <c r="O3264" s="1"/>
    </row>
    <row r="3265" spans="11:15" x14ac:dyDescent="0.2">
      <c r="K3265" s="1"/>
      <c r="L3265" s="1"/>
      <c r="O3265" s="1"/>
    </row>
    <row r="3266" spans="11:15" x14ac:dyDescent="0.2">
      <c r="K3266" s="1"/>
      <c r="L3266" s="1"/>
      <c r="O3266" s="1"/>
    </row>
    <row r="3267" spans="11:15" x14ac:dyDescent="0.2">
      <c r="K3267" s="1"/>
      <c r="L3267" s="1"/>
      <c r="O3267" s="1"/>
    </row>
    <row r="3268" spans="11:15" x14ac:dyDescent="0.2">
      <c r="K3268" s="1"/>
      <c r="L3268" s="1"/>
      <c r="O3268" s="1"/>
    </row>
    <row r="3269" spans="11:15" x14ac:dyDescent="0.2">
      <c r="K3269" s="1"/>
      <c r="L3269" s="1"/>
      <c r="O3269" s="1"/>
    </row>
    <row r="3270" spans="11:15" x14ac:dyDescent="0.2">
      <c r="K3270" s="1"/>
      <c r="L3270" s="1"/>
      <c r="O3270" s="1"/>
    </row>
    <row r="3271" spans="11:15" x14ac:dyDescent="0.2">
      <c r="K3271" s="1"/>
      <c r="L3271" s="1"/>
      <c r="O3271" s="1"/>
    </row>
    <row r="3272" spans="11:15" x14ac:dyDescent="0.2">
      <c r="K3272" s="1"/>
      <c r="L3272" s="1"/>
      <c r="O3272" s="1"/>
    </row>
    <row r="3273" spans="11:15" x14ac:dyDescent="0.2">
      <c r="K3273" s="1"/>
      <c r="L3273" s="1"/>
      <c r="O3273" s="1"/>
    </row>
    <row r="3274" spans="11:15" x14ac:dyDescent="0.2">
      <c r="K3274" s="1"/>
      <c r="L3274" s="1"/>
      <c r="O3274" s="1"/>
    </row>
    <row r="3275" spans="11:15" x14ac:dyDescent="0.2">
      <c r="K3275" s="1"/>
      <c r="L3275" s="1"/>
      <c r="O3275" s="1"/>
    </row>
    <row r="3276" spans="11:15" x14ac:dyDescent="0.2">
      <c r="K3276" s="1"/>
      <c r="L3276" s="1"/>
      <c r="O3276" s="1"/>
    </row>
    <row r="3277" spans="11:15" x14ac:dyDescent="0.2">
      <c r="K3277" s="1"/>
      <c r="L3277" s="1"/>
      <c r="O3277" s="1"/>
    </row>
    <row r="3278" spans="11:15" x14ac:dyDescent="0.2">
      <c r="K3278" s="1"/>
      <c r="L3278" s="1"/>
      <c r="O3278" s="1"/>
    </row>
    <row r="3279" spans="11:15" x14ac:dyDescent="0.2">
      <c r="K3279" s="1"/>
      <c r="L3279" s="1"/>
      <c r="O3279" s="1"/>
    </row>
    <row r="3280" spans="11:15" x14ac:dyDescent="0.2">
      <c r="K3280" s="1"/>
      <c r="L3280" s="1"/>
      <c r="O3280" s="1"/>
    </row>
    <row r="3281" spans="11:15" x14ac:dyDescent="0.2">
      <c r="K3281" s="1"/>
      <c r="L3281" s="1"/>
      <c r="O3281" s="1"/>
    </row>
    <row r="3282" spans="11:15" x14ac:dyDescent="0.2">
      <c r="K3282" s="1"/>
      <c r="L3282" s="1"/>
      <c r="O3282" s="1"/>
    </row>
    <row r="3283" spans="11:15" x14ac:dyDescent="0.2">
      <c r="K3283" s="1"/>
      <c r="L3283" s="1"/>
      <c r="O3283" s="1"/>
    </row>
    <row r="3284" spans="11:15" x14ac:dyDescent="0.2">
      <c r="K3284" s="1"/>
      <c r="L3284" s="1"/>
      <c r="O3284" s="1"/>
    </row>
    <row r="3285" spans="11:15" x14ac:dyDescent="0.2">
      <c r="K3285" s="1"/>
      <c r="L3285" s="1"/>
      <c r="O3285" s="1"/>
    </row>
    <row r="3286" spans="11:15" x14ac:dyDescent="0.2">
      <c r="K3286" s="1"/>
      <c r="L3286" s="1"/>
      <c r="O3286" s="1"/>
    </row>
    <row r="3287" spans="11:15" x14ac:dyDescent="0.2">
      <c r="K3287" s="1"/>
      <c r="L3287" s="1"/>
      <c r="O3287" s="1"/>
    </row>
    <row r="3288" spans="11:15" x14ac:dyDescent="0.2">
      <c r="K3288" s="1"/>
      <c r="L3288" s="1"/>
      <c r="O3288" s="1"/>
    </row>
    <row r="3289" spans="11:15" x14ac:dyDescent="0.2">
      <c r="K3289" s="1"/>
      <c r="L3289" s="1"/>
      <c r="O3289" s="1"/>
    </row>
    <row r="3290" spans="11:15" x14ac:dyDescent="0.2">
      <c r="K3290" s="1"/>
      <c r="L3290" s="1"/>
      <c r="O3290" s="1"/>
    </row>
    <row r="3291" spans="11:15" x14ac:dyDescent="0.2">
      <c r="K3291" s="1"/>
      <c r="L3291" s="1"/>
      <c r="O3291" s="1"/>
    </row>
    <row r="3292" spans="11:15" x14ac:dyDescent="0.2">
      <c r="K3292" s="1"/>
      <c r="L3292" s="1"/>
      <c r="O3292" s="1"/>
    </row>
    <row r="3293" spans="11:15" x14ac:dyDescent="0.2">
      <c r="K3293" s="1"/>
      <c r="L3293" s="1"/>
      <c r="O3293" s="1"/>
    </row>
    <row r="3294" spans="11:15" x14ac:dyDescent="0.2">
      <c r="K3294" s="1"/>
      <c r="L3294" s="1"/>
      <c r="O3294" s="1"/>
    </row>
    <row r="3295" spans="11:15" x14ac:dyDescent="0.2">
      <c r="K3295" s="1"/>
      <c r="L3295" s="1"/>
      <c r="O3295" s="1"/>
    </row>
    <row r="3296" spans="11:15" x14ac:dyDescent="0.2">
      <c r="K3296" s="1"/>
      <c r="L3296" s="1"/>
      <c r="O3296" s="1"/>
    </row>
    <row r="3297" spans="11:15" x14ac:dyDescent="0.2">
      <c r="K3297" s="1"/>
      <c r="L3297" s="1"/>
      <c r="O3297" s="1"/>
    </row>
    <row r="3298" spans="11:15" x14ac:dyDescent="0.2">
      <c r="K3298" s="1"/>
      <c r="L3298" s="1"/>
      <c r="O3298" s="1"/>
    </row>
    <row r="3299" spans="11:15" x14ac:dyDescent="0.2">
      <c r="K3299" s="1"/>
      <c r="L3299" s="1"/>
      <c r="O3299" s="1"/>
    </row>
    <row r="3300" spans="11:15" x14ac:dyDescent="0.2">
      <c r="K3300" s="1"/>
      <c r="L3300" s="1"/>
      <c r="O3300" s="1"/>
    </row>
    <row r="3301" spans="11:15" x14ac:dyDescent="0.2">
      <c r="K3301" s="1"/>
      <c r="L3301" s="1"/>
      <c r="O3301" s="1"/>
    </row>
    <row r="3302" spans="11:15" x14ac:dyDescent="0.2">
      <c r="K3302" s="1"/>
      <c r="L3302" s="1"/>
      <c r="O3302" s="1"/>
    </row>
    <row r="3303" spans="11:15" x14ac:dyDescent="0.2">
      <c r="K3303" s="1"/>
      <c r="L3303" s="1"/>
      <c r="O3303" s="1"/>
    </row>
    <row r="3304" spans="11:15" x14ac:dyDescent="0.2">
      <c r="K3304" s="1"/>
      <c r="L3304" s="1"/>
      <c r="O3304" s="1"/>
    </row>
    <row r="3305" spans="11:15" x14ac:dyDescent="0.2">
      <c r="K3305" s="1"/>
      <c r="L3305" s="1"/>
      <c r="O3305" s="1"/>
    </row>
    <row r="3306" spans="11:15" x14ac:dyDescent="0.2">
      <c r="K3306" s="1"/>
      <c r="L3306" s="1"/>
      <c r="O3306" s="1"/>
    </row>
    <row r="3307" spans="11:15" x14ac:dyDescent="0.2">
      <c r="K3307" s="1"/>
      <c r="L3307" s="1"/>
      <c r="O3307" s="1"/>
    </row>
    <row r="3308" spans="11:15" x14ac:dyDescent="0.2">
      <c r="K3308" s="1"/>
      <c r="L3308" s="1"/>
      <c r="O3308" s="1"/>
    </row>
    <row r="3309" spans="11:15" x14ac:dyDescent="0.2">
      <c r="K3309" s="1"/>
      <c r="L3309" s="1"/>
      <c r="O3309" s="1"/>
    </row>
    <row r="3310" spans="11:15" x14ac:dyDescent="0.2">
      <c r="K3310" s="1"/>
      <c r="L3310" s="1"/>
      <c r="O3310" s="1"/>
    </row>
    <row r="3311" spans="11:15" x14ac:dyDescent="0.2">
      <c r="K3311" s="1"/>
      <c r="L3311" s="1"/>
      <c r="O3311" s="1"/>
    </row>
    <row r="3312" spans="11:15" x14ac:dyDescent="0.2">
      <c r="K3312" s="1"/>
      <c r="L3312" s="1"/>
      <c r="O3312" s="1"/>
    </row>
    <row r="3313" spans="11:15" x14ac:dyDescent="0.2">
      <c r="K3313" s="1"/>
      <c r="L3313" s="1"/>
      <c r="O3313" s="1"/>
    </row>
    <row r="3314" spans="11:15" x14ac:dyDescent="0.2">
      <c r="K3314" s="1"/>
      <c r="L3314" s="1"/>
      <c r="O3314" s="1"/>
    </row>
    <row r="3315" spans="11:15" x14ac:dyDescent="0.2">
      <c r="K3315" s="1"/>
      <c r="L3315" s="1"/>
      <c r="O3315" s="1"/>
    </row>
    <row r="3316" spans="11:15" x14ac:dyDescent="0.2">
      <c r="K3316" s="1"/>
      <c r="L3316" s="1"/>
      <c r="O3316" s="1"/>
    </row>
    <row r="3317" spans="11:15" x14ac:dyDescent="0.2">
      <c r="K3317" s="1"/>
      <c r="L3317" s="1"/>
      <c r="O3317" s="1"/>
    </row>
    <row r="3318" spans="11:15" x14ac:dyDescent="0.2">
      <c r="K3318" s="1"/>
      <c r="L3318" s="1"/>
      <c r="O3318" s="1"/>
    </row>
    <row r="3319" spans="11:15" x14ac:dyDescent="0.2">
      <c r="K3319" s="1"/>
      <c r="L3319" s="1"/>
      <c r="O3319" s="1"/>
    </row>
    <row r="3320" spans="11:15" x14ac:dyDescent="0.2">
      <c r="K3320" s="1"/>
      <c r="L3320" s="1"/>
      <c r="O3320" s="1"/>
    </row>
    <row r="3321" spans="11:15" x14ac:dyDescent="0.2">
      <c r="K3321" s="1"/>
      <c r="L3321" s="1"/>
      <c r="O3321" s="1"/>
    </row>
    <row r="3322" spans="11:15" x14ac:dyDescent="0.2">
      <c r="K3322" s="1"/>
      <c r="L3322" s="1"/>
      <c r="O3322" s="1"/>
    </row>
    <row r="3323" spans="11:15" x14ac:dyDescent="0.2">
      <c r="K3323" s="1"/>
      <c r="L3323" s="1"/>
      <c r="O3323" s="1"/>
    </row>
    <row r="3324" spans="11:15" x14ac:dyDescent="0.2">
      <c r="K3324" s="1"/>
      <c r="L3324" s="1"/>
      <c r="O3324" s="1"/>
    </row>
    <row r="3325" spans="11:15" x14ac:dyDescent="0.2">
      <c r="K3325" s="1"/>
      <c r="L3325" s="1"/>
      <c r="O3325" s="1"/>
    </row>
    <row r="3326" spans="11:15" x14ac:dyDescent="0.2">
      <c r="K3326" s="1"/>
      <c r="L3326" s="1"/>
      <c r="O3326" s="1"/>
    </row>
    <row r="3327" spans="11:15" x14ac:dyDescent="0.2">
      <c r="K3327" s="1"/>
      <c r="L3327" s="1"/>
      <c r="O3327" s="1"/>
    </row>
    <row r="3328" spans="11:15" x14ac:dyDescent="0.2">
      <c r="K3328" s="1"/>
      <c r="L3328" s="1"/>
      <c r="O3328" s="1"/>
    </row>
    <row r="3329" spans="11:15" x14ac:dyDescent="0.2">
      <c r="K3329" s="1"/>
      <c r="L3329" s="1"/>
      <c r="O3329" s="1"/>
    </row>
    <row r="3330" spans="11:15" x14ac:dyDescent="0.2">
      <c r="K3330" s="1"/>
      <c r="L3330" s="1"/>
      <c r="O3330" s="1"/>
    </row>
    <row r="3331" spans="11:15" x14ac:dyDescent="0.2">
      <c r="K3331" s="1"/>
      <c r="L3331" s="1"/>
      <c r="O3331" s="1"/>
    </row>
    <row r="3332" spans="11:15" x14ac:dyDescent="0.2">
      <c r="K3332" s="1"/>
      <c r="L3332" s="1"/>
      <c r="O3332" s="1"/>
    </row>
    <row r="3333" spans="11:15" x14ac:dyDescent="0.2">
      <c r="K3333" s="1"/>
      <c r="L3333" s="1"/>
      <c r="O3333" s="1"/>
    </row>
    <row r="3334" spans="11:15" x14ac:dyDescent="0.2">
      <c r="K3334" s="1"/>
      <c r="L3334" s="1"/>
      <c r="O3334" s="1"/>
    </row>
    <row r="3335" spans="11:15" x14ac:dyDescent="0.2">
      <c r="K3335" s="1"/>
      <c r="L3335" s="1"/>
      <c r="O3335" s="1"/>
    </row>
    <row r="3336" spans="11:15" x14ac:dyDescent="0.2">
      <c r="K3336" s="1"/>
      <c r="L3336" s="1"/>
      <c r="O3336" s="1"/>
    </row>
    <row r="3337" spans="11:15" x14ac:dyDescent="0.2">
      <c r="K3337" s="1"/>
      <c r="L3337" s="1"/>
      <c r="O3337" s="1"/>
    </row>
    <row r="3338" spans="11:15" x14ac:dyDescent="0.2">
      <c r="K3338" s="1"/>
      <c r="L3338" s="1"/>
      <c r="O3338" s="1"/>
    </row>
    <row r="3339" spans="11:15" x14ac:dyDescent="0.2">
      <c r="K3339" s="1"/>
      <c r="L3339" s="1"/>
      <c r="O3339" s="1"/>
    </row>
    <row r="3340" spans="11:15" x14ac:dyDescent="0.2">
      <c r="K3340" s="1"/>
      <c r="L3340" s="1"/>
      <c r="O3340" s="1"/>
    </row>
    <row r="3341" spans="11:15" x14ac:dyDescent="0.2">
      <c r="K3341" s="1"/>
      <c r="L3341" s="1"/>
      <c r="O3341" s="1"/>
    </row>
    <row r="3342" spans="11:15" x14ac:dyDescent="0.2">
      <c r="K3342" s="1"/>
      <c r="L3342" s="1"/>
      <c r="O3342" s="1"/>
    </row>
    <row r="3343" spans="11:15" x14ac:dyDescent="0.2">
      <c r="K3343" s="1"/>
      <c r="L3343" s="1"/>
      <c r="O3343" s="1"/>
    </row>
    <row r="3344" spans="11:15" x14ac:dyDescent="0.2">
      <c r="K3344" s="1"/>
      <c r="L3344" s="1"/>
      <c r="O3344" s="1"/>
    </row>
    <row r="3345" spans="11:15" x14ac:dyDescent="0.2">
      <c r="K3345" s="1"/>
      <c r="L3345" s="1"/>
      <c r="O3345" s="1"/>
    </row>
    <row r="3346" spans="11:15" x14ac:dyDescent="0.2">
      <c r="K3346" s="1"/>
      <c r="L3346" s="1"/>
      <c r="O3346" s="1"/>
    </row>
    <row r="3347" spans="11:15" x14ac:dyDescent="0.2">
      <c r="K3347" s="1"/>
      <c r="L3347" s="1"/>
      <c r="O3347" s="1"/>
    </row>
    <row r="3348" spans="11:15" x14ac:dyDescent="0.2">
      <c r="K3348" s="1"/>
      <c r="L3348" s="1"/>
      <c r="O3348" s="1"/>
    </row>
    <row r="3349" spans="11:15" x14ac:dyDescent="0.2">
      <c r="K3349" s="1"/>
      <c r="L3349" s="1"/>
      <c r="O3349" s="1"/>
    </row>
    <row r="3350" spans="11:15" x14ac:dyDescent="0.2">
      <c r="K3350" s="1"/>
      <c r="L3350" s="1"/>
      <c r="O3350" s="1"/>
    </row>
    <row r="3351" spans="11:15" x14ac:dyDescent="0.2">
      <c r="K3351" s="1"/>
      <c r="L3351" s="1"/>
      <c r="O3351" s="1"/>
    </row>
    <row r="3352" spans="11:15" x14ac:dyDescent="0.2">
      <c r="K3352" s="1"/>
      <c r="L3352" s="1"/>
      <c r="O3352" s="1"/>
    </row>
    <row r="3353" spans="11:15" x14ac:dyDescent="0.2">
      <c r="K3353" s="1"/>
      <c r="L3353" s="1"/>
      <c r="O3353" s="1"/>
    </row>
    <row r="3354" spans="11:15" x14ac:dyDescent="0.2">
      <c r="K3354" s="1"/>
      <c r="L3354" s="1"/>
      <c r="O3354" s="1"/>
    </row>
    <row r="3355" spans="11:15" x14ac:dyDescent="0.2">
      <c r="K3355" s="1"/>
      <c r="L3355" s="1"/>
      <c r="O3355" s="1"/>
    </row>
    <row r="3356" spans="11:15" x14ac:dyDescent="0.2">
      <c r="K3356" s="1"/>
      <c r="L3356" s="1"/>
      <c r="O3356" s="1"/>
    </row>
    <row r="3357" spans="11:15" x14ac:dyDescent="0.2">
      <c r="K3357" s="1"/>
      <c r="L3357" s="1"/>
      <c r="O3357" s="1"/>
    </row>
    <row r="3358" spans="11:15" x14ac:dyDescent="0.2">
      <c r="K3358" s="1"/>
      <c r="L3358" s="1"/>
      <c r="O3358" s="1"/>
    </row>
    <row r="3359" spans="11:15" x14ac:dyDescent="0.2">
      <c r="K3359" s="1"/>
      <c r="L3359" s="1"/>
      <c r="O3359" s="1"/>
    </row>
    <row r="3360" spans="11:15" x14ac:dyDescent="0.2">
      <c r="K3360" s="1"/>
      <c r="L3360" s="1"/>
      <c r="O3360" s="1"/>
    </row>
    <row r="3361" spans="4:15" x14ac:dyDescent="0.2">
      <c r="K3361" s="1"/>
      <c r="L3361" s="1"/>
      <c r="O3361" s="1"/>
    </row>
    <row r="3362" spans="4:15" x14ac:dyDescent="0.2">
      <c r="D3362" s="1"/>
      <c r="E3362" s="1"/>
      <c r="K3362" s="1"/>
      <c r="L3362" s="1"/>
      <c r="O3362" s="1"/>
    </row>
    <row r="3363" spans="4:15" x14ac:dyDescent="0.2">
      <c r="D3363" s="1"/>
      <c r="E3363" s="1"/>
      <c r="K3363" s="1"/>
      <c r="L3363" s="1"/>
      <c r="O3363" s="1"/>
    </row>
    <row r="3364" spans="4:15" x14ac:dyDescent="0.2">
      <c r="D3364" s="1"/>
      <c r="E3364" s="1"/>
      <c r="K3364" s="1"/>
      <c r="L3364" s="1"/>
      <c r="O3364" s="1"/>
    </row>
    <row r="3365" spans="4:15" x14ac:dyDescent="0.2">
      <c r="D3365" s="1"/>
      <c r="E3365" s="1"/>
      <c r="K3365" s="1"/>
      <c r="L3365" s="1"/>
      <c r="O3365" s="1"/>
    </row>
    <row r="3366" spans="4:15" x14ac:dyDescent="0.2">
      <c r="D3366" s="1"/>
      <c r="E3366" s="1"/>
      <c r="K3366" s="1"/>
      <c r="L3366" s="1"/>
      <c r="O3366" s="1"/>
    </row>
    <row r="3367" spans="4:15" x14ac:dyDescent="0.2">
      <c r="D3367" s="1"/>
      <c r="E3367" s="1"/>
      <c r="K3367" s="1"/>
      <c r="L3367" s="1"/>
      <c r="O3367" s="1"/>
    </row>
    <row r="3368" spans="4:15" x14ac:dyDescent="0.2">
      <c r="D3368" s="1"/>
      <c r="E3368" s="1"/>
      <c r="K3368" s="1"/>
      <c r="L3368" s="1"/>
      <c r="O3368" s="1"/>
    </row>
    <row r="3369" spans="4:15" x14ac:dyDescent="0.2">
      <c r="D3369" s="1"/>
      <c r="E3369" s="1"/>
      <c r="K3369" s="1"/>
      <c r="L3369" s="1"/>
      <c r="O3369" s="1"/>
    </row>
    <row r="3370" spans="4:15" x14ac:dyDescent="0.2">
      <c r="D3370" s="1"/>
      <c r="E3370" s="1"/>
      <c r="K3370" s="1"/>
      <c r="L3370" s="1"/>
      <c r="O3370" s="1"/>
    </row>
    <row r="3371" spans="4:15" x14ac:dyDescent="0.2">
      <c r="D3371" s="1"/>
      <c r="E3371" s="1"/>
      <c r="K3371" s="1"/>
      <c r="L3371" s="1"/>
      <c r="O3371" s="1"/>
    </row>
    <row r="3372" spans="4:15" x14ac:dyDescent="0.2">
      <c r="D3372" s="1"/>
      <c r="E3372" s="1"/>
      <c r="K3372" s="1"/>
      <c r="L3372" s="1"/>
      <c r="O3372" s="1"/>
    </row>
    <row r="3373" spans="4:15" x14ac:dyDescent="0.2">
      <c r="D3373" s="1"/>
      <c r="E3373" s="1"/>
      <c r="K3373" s="1"/>
      <c r="L3373" s="1"/>
      <c r="O3373" s="1"/>
    </row>
    <row r="3374" spans="4:15" x14ac:dyDescent="0.2">
      <c r="D3374" s="1"/>
      <c r="E3374" s="1"/>
      <c r="K3374" s="1"/>
      <c r="L3374" s="1"/>
      <c r="O3374" s="1"/>
    </row>
    <row r="3375" spans="4:15" x14ac:dyDescent="0.2">
      <c r="D3375" s="1"/>
      <c r="E3375" s="1"/>
      <c r="K3375" s="1"/>
      <c r="L3375" s="1"/>
      <c r="O3375" s="1"/>
    </row>
    <row r="3376" spans="4:15" x14ac:dyDescent="0.2">
      <c r="D3376" s="1"/>
      <c r="E3376" s="1"/>
      <c r="K3376" s="1"/>
      <c r="L3376" s="1"/>
      <c r="O3376" s="1"/>
    </row>
    <row r="3377" spans="4:15" x14ac:dyDescent="0.2">
      <c r="D3377" s="1"/>
      <c r="E3377" s="1"/>
      <c r="K3377" s="1"/>
      <c r="L3377" s="1"/>
      <c r="O3377" s="1"/>
    </row>
    <row r="3378" spans="4:15" x14ac:dyDescent="0.2">
      <c r="D3378" s="1"/>
      <c r="E3378" s="1"/>
      <c r="K3378" s="1"/>
      <c r="L3378" s="1"/>
      <c r="O3378" s="1"/>
    </row>
    <row r="3379" spans="4:15" x14ac:dyDescent="0.2">
      <c r="D3379" s="1"/>
      <c r="E3379" s="1"/>
      <c r="K3379" s="1"/>
      <c r="L3379" s="1"/>
      <c r="O3379" s="1"/>
    </row>
    <row r="3380" spans="4:15" x14ac:dyDescent="0.2">
      <c r="D3380" s="1"/>
      <c r="E3380" s="1"/>
      <c r="K3380" s="1"/>
      <c r="L3380" s="1"/>
      <c r="O3380" s="1"/>
    </row>
    <row r="3381" spans="4:15" x14ac:dyDescent="0.2">
      <c r="D3381" s="1"/>
      <c r="E3381" s="1"/>
      <c r="K3381" s="1"/>
      <c r="L3381" s="1"/>
      <c r="O3381" s="1"/>
    </row>
    <row r="3382" spans="4:15" x14ac:dyDescent="0.2">
      <c r="D3382" s="1"/>
      <c r="E3382" s="1"/>
      <c r="K3382" s="1"/>
      <c r="L3382" s="1"/>
      <c r="O3382" s="1"/>
    </row>
    <row r="3383" spans="4:15" x14ac:dyDescent="0.2">
      <c r="D3383" s="1"/>
      <c r="E3383" s="1"/>
      <c r="K3383" s="1"/>
      <c r="L3383" s="1"/>
      <c r="O3383" s="1"/>
    </row>
    <row r="3384" spans="4:15" x14ac:dyDescent="0.2">
      <c r="D3384" s="1"/>
      <c r="E3384" s="1"/>
      <c r="K3384" s="1"/>
      <c r="L3384" s="1"/>
      <c r="O3384" s="1"/>
    </row>
    <row r="3385" spans="4:15" x14ac:dyDescent="0.2">
      <c r="D3385" s="1"/>
      <c r="E3385" s="1"/>
      <c r="K3385" s="1"/>
      <c r="L3385" s="1"/>
      <c r="O3385" s="1"/>
    </row>
    <row r="3386" spans="4:15" x14ac:dyDescent="0.2">
      <c r="D3386" s="1"/>
      <c r="E3386" s="1"/>
      <c r="K3386" s="1"/>
      <c r="L3386" s="1"/>
      <c r="O3386" s="1"/>
    </row>
    <row r="3387" spans="4:15" x14ac:dyDescent="0.2">
      <c r="D3387" s="1"/>
      <c r="E3387" s="1"/>
      <c r="K3387" s="1"/>
      <c r="L3387" s="1"/>
      <c r="O3387" s="1"/>
    </row>
    <row r="3388" spans="4:15" x14ac:dyDescent="0.2">
      <c r="D3388" s="1"/>
      <c r="E3388" s="1"/>
      <c r="K3388" s="1"/>
      <c r="L3388" s="1"/>
      <c r="O3388" s="1"/>
    </row>
    <row r="3389" spans="4:15" x14ac:dyDescent="0.2">
      <c r="D3389" s="1"/>
      <c r="E3389" s="1"/>
      <c r="K3389" s="1"/>
      <c r="L3389" s="1"/>
      <c r="O3389" s="1"/>
    </row>
    <row r="3390" spans="4:15" x14ac:dyDescent="0.2">
      <c r="D3390" s="1"/>
      <c r="E3390" s="1"/>
      <c r="K3390" s="1"/>
      <c r="L3390" s="1"/>
      <c r="O3390" s="1"/>
    </row>
    <row r="3391" spans="4:15" x14ac:dyDescent="0.2">
      <c r="D3391" s="1"/>
      <c r="E3391" s="1"/>
      <c r="K3391" s="1"/>
      <c r="L3391" s="1"/>
      <c r="O3391" s="1"/>
    </row>
    <row r="3392" spans="4:15" x14ac:dyDescent="0.2">
      <c r="D3392" s="1"/>
      <c r="E3392" s="1"/>
      <c r="K3392" s="1"/>
      <c r="L3392" s="1"/>
      <c r="O3392" s="1"/>
    </row>
    <row r="3393" spans="4:15" x14ac:dyDescent="0.2">
      <c r="D3393" s="1"/>
      <c r="E3393" s="1"/>
      <c r="K3393" s="1"/>
      <c r="L3393" s="1"/>
      <c r="O3393" s="1"/>
    </row>
    <row r="3394" spans="4:15" x14ac:dyDescent="0.2">
      <c r="D3394" s="1"/>
      <c r="E3394" s="1"/>
      <c r="K3394" s="1"/>
      <c r="L3394" s="1"/>
      <c r="O3394" s="1"/>
    </row>
    <row r="3395" spans="4:15" x14ac:dyDescent="0.2">
      <c r="D3395" s="1"/>
      <c r="E3395" s="1"/>
      <c r="K3395" s="1"/>
      <c r="L3395" s="1"/>
      <c r="O3395" s="1"/>
    </row>
    <row r="3396" spans="4:15" x14ac:dyDescent="0.2">
      <c r="D3396" s="1"/>
      <c r="E3396" s="1"/>
      <c r="K3396" s="1"/>
      <c r="L3396" s="1"/>
      <c r="O3396" s="1"/>
    </row>
    <row r="3397" spans="4:15" x14ac:dyDescent="0.2">
      <c r="D3397" s="1"/>
      <c r="E3397" s="1"/>
      <c r="K3397" s="1"/>
      <c r="L3397" s="1"/>
      <c r="O3397" s="1"/>
    </row>
    <row r="3398" spans="4:15" x14ac:dyDescent="0.2">
      <c r="D3398" s="1"/>
      <c r="E3398" s="1"/>
      <c r="K3398" s="1"/>
      <c r="L3398" s="1"/>
      <c r="O3398" s="1"/>
    </row>
    <row r="3399" spans="4:15" x14ac:dyDescent="0.2">
      <c r="D3399" s="1"/>
      <c r="E3399" s="1"/>
      <c r="K3399" s="1"/>
      <c r="L3399" s="1"/>
      <c r="O3399" s="1"/>
    </row>
    <row r="3400" spans="4:15" x14ac:dyDescent="0.2">
      <c r="D3400" s="1"/>
      <c r="E3400" s="1"/>
      <c r="K3400" s="1"/>
      <c r="L3400" s="1"/>
      <c r="O3400" s="1"/>
    </row>
    <row r="3401" spans="4:15" x14ac:dyDescent="0.2">
      <c r="D3401" s="1"/>
      <c r="E3401" s="1"/>
      <c r="K3401" s="1"/>
      <c r="L3401" s="1"/>
      <c r="O3401" s="1"/>
    </row>
    <row r="3402" spans="4:15" x14ac:dyDescent="0.2">
      <c r="D3402" s="1"/>
      <c r="E3402" s="1"/>
      <c r="K3402" s="1"/>
      <c r="L3402" s="1"/>
      <c r="O3402" s="1"/>
    </row>
    <row r="3403" spans="4:15" x14ac:dyDescent="0.2">
      <c r="D3403" s="1"/>
      <c r="E3403" s="1"/>
      <c r="K3403" s="1"/>
      <c r="L3403" s="1"/>
      <c r="O3403" s="1"/>
    </row>
    <row r="3404" spans="4:15" x14ac:dyDescent="0.2">
      <c r="D3404" s="1"/>
      <c r="E3404" s="1"/>
      <c r="K3404" s="1"/>
      <c r="L3404" s="1"/>
      <c r="O3404" s="1"/>
    </row>
    <row r="3405" spans="4:15" x14ac:dyDescent="0.2">
      <c r="D3405" s="1"/>
      <c r="E3405" s="1"/>
      <c r="K3405" s="1"/>
      <c r="L3405" s="1"/>
      <c r="O3405" s="1"/>
    </row>
    <row r="3406" spans="4:15" x14ac:dyDescent="0.2">
      <c r="D3406" s="1"/>
      <c r="E3406" s="1"/>
      <c r="K3406" s="1"/>
      <c r="L3406" s="1"/>
      <c r="O3406" s="1"/>
    </row>
    <row r="3407" spans="4:15" x14ac:dyDescent="0.2">
      <c r="D3407" s="1"/>
      <c r="E3407" s="1"/>
      <c r="K3407" s="1"/>
      <c r="L3407" s="1"/>
      <c r="O3407" s="1"/>
    </row>
    <row r="3408" spans="4:15" x14ac:dyDescent="0.2">
      <c r="D3408" s="1"/>
      <c r="E3408" s="1"/>
      <c r="K3408" s="1"/>
      <c r="L3408" s="1"/>
      <c r="O3408" s="1"/>
    </row>
    <row r="3409" spans="4:15" x14ac:dyDescent="0.2">
      <c r="D3409" s="1"/>
      <c r="E3409" s="1"/>
      <c r="K3409" s="1"/>
      <c r="L3409" s="1"/>
      <c r="O3409" s="1"/>
    </row>
    <row r="3410" spans="4:15" x14ac:dyDescent="0.2">
      <c r="D3410" s="1"/>
      <c r="E3410" s="1"/>
      <c r="K3410" s="1"/>
      <c r="L3410" s="1"/>
      <c r="O3410" s="1"/>
    </row>
    <row r="3411" spans="4:15" x14ac:dyDescent="0.2">
      <c r="D3411" s="1"/>
      <c r="E3411" s="1"/>
      <c r="K3411" s="1"/>
      <c r="L3411" s="1"/>
      <c r="O3411" s="1"/>
    </row>
    <row r="3412" spans="4:15" x14ac:dyDescent="0.2">
      <c r="D3412" s="1"/>
      <c r="E3412" s="1"/>
      <c r="K3412" s="1"/>
      <c r="L3412" s="1"/>
      <c r="O3412" s="1"/>
    </row>
    <row r="3413" spans="4:15" x14ac:dyDescent="0.2">
      <c r="D3413" s="1"/>
      <c r="E3413" s="1"/>
      <c r="K3413" s="1"/>
      <c r="L3413" s="1"/>
      <c r="O3413" s="1"/>
    </row>
    <row r="3414" spans="4:15" x14ac:dyDescent="0.2">
      <c r="D3414" s="1"/>
      <c r="E3414" s="1"/>
      <c r="K3414" s="1"/>
      <c r="L3414" s="1"/>
      <c r="O3414" s="1"/>
    </row>
    <row r="3415" spans="4:15" x14ac:dyDescent="0.2">
      <c r="D3415" s="1"/>
      <c r="E3415" s="1"/>
      <c r="K3415" s="1"/>
      <c r="L3415" s="1"/>
      <c r="O3415" s="1"/>
    </row>
    <row r="3416" spans="4:15" x14ac:dyDescent="0.2">
      <c r="D3416" s="1"/>
      <c r="E3416" s="1"/>
      <c r="K3416" s="1"/>
      <c r="L3416" s="1"/>
      <c r="O3416" s="1"/>
    </row>
    <row r="3417" spans="4:15" x14ac:dyDescent="0.2">
      <c r="D3417" s="1"/>
      <c r="E3417" s="1"/>
      <c r="K3417" s="1"/>
      <c r="L3417" s="1"/>
      <c r="O3417" s="1"/>
    </row>
    <row r="3418" spans="4:15" x14ac:dyDescent="0.2">
      <c r="D3418" s="1"/>
      <c r="E3418" s="1"/>
      <c r="K3418" s="1"/>
      <c r="L3418" s="1"/>
      <c r="O3418" s="1"/>
    </row>
    <row r="3419" spans="4:15" x14ac:dyDescent="0.2">
      <c r="D3419" s="1"/>
      <c r="E3419" s="1"/>
      <c r="K3419" s="1"/>
      <c r="L3419" s="1"/>
      <c r="O3419" s="1"/>
    </row>
    <row r="3420" spans="4:15" x14ac:dyDescent="0.2">
      <c r="D3420" s="1"/>
      <c r="E3420" s="1"/>
      <c r="K3420" s="1"/>
      <c r="L3420" s="1"/>
      <c r="O3420" s="1"/>
    </row>
    <row r="3421" spans="4:15" x14ac:dyDescent="0.2">
      <c r="D3421" s="1"/>
      <c r="E3421" s="1"/>
      <c r="K3421" s="1"/>
      <c r="L3421" s="1"/>
      <c r="O3421" s="1"/>
    </row>
    <row r="3422" spans="4:15" x14ac:dyDescent="0.2">
      <c r="D3422" s="1"/>
      <c r="E3422" s="1"/>
      <c r="K3422" s="1"/>
      <c r="L3422" s="1"/>
      <c r="O3422" s="1"/>
    </row>
    <row r="3423" spans="4:15" x14ac:dyDescent="0.2">
      <c r="D3423" s="1"/>
      <c r="E3423" s="1"/>
      <c r="K3423" s="1"/>
      <c r="L3423" s="1"/>
      <c r="O3423" s="1"/>
    </row>
    <row r="3424" spans="4:15" x14ac:dyDescent="0.2">
      <c r="D3424" s="1"/>
      <c r="E3424" s="1"/>
      <c r="K3424" s="1"/>
      <c r="L3424" s="1"/>
      <c r="O3424" s="1"/>
    </row>
    <row r="3425" spans="4:15" x14ac:dyDescent="0.2">
      <c r="D3425" s="1"/>
      <c r="E3425" s="1"/>
      <c r="K3425" s="1"/>
      <c r="L3425" s="1"/>
      <c r="O3425" s="1"/>
    </row>
    <row r="3426" spans="4:15" x14ac:dyDescent="0.2">
      <c r="D3426" s="1"/>
      <c r="E3426" s="1"/>
      <c r="K3426" s="1"/>
      <c r="L3426" s="1"/>
      <c r="O3426" s="1"/>
    </row>
    <row r="3427" spans="4:15" x14ac:dyDescent="0.2">
      <c r="D3427" s="1"/>
      <c r="E3427" s="1"/>
      <c r="K3427" s="1"/>
      <c r="L3427" s="1"/>
      <c r="O3427" s="1"/>
    </row>
    <row r="3428" spans="4:15" x14ac:dyDescent="0.2">
      <c r="D3428" s="1"/>
      <c r="E3428" s="1"/>
      <c r="K3428" s="1"/>
      <c r="L3428" s="1"/>
      <c r="O3428" s="1"/>
    </row>
    <row r="3429" spans="4:15" x14ac:dyDescent="0.2">
      <c r="D3429" s="1"/>
      <c r="E3429" s="1"/>
      <c r="K3429" s="1"/>
      <c r="L3429" s="1"/>
      <c r="O3429" s="1"/>
    </row>
    <row r="3430" spans="4:15" x14ac:dyDescent="0.2">
      <c r="D3430" s="1"/>
      <c r="E3430" s="1"/>
      <c r="K3430" s="1"/>
      <c r="L3430" s="1"/>
      <c r="O3430" s="1"/>
    </row>
    <row r="3431" spans="4:15" x14ac:dyDescent="0.2">
      <c r="D3431" s="1"/>
      <c r="E3431" s="1"/>
      <c r="K3431" s="1"/>
      <c r="L3431" s="1"/>
      <c r="O3431" s="1"/>
    </row>
    <row r="3432" spans="4:15" x14ac:dyDescent="0.2">
      <c r="D3432" s="1"/>
      <c r="E3432" s="1"/>
      <c r="K3432" s="1"/>
      <c r="L3432" s="1"/>
      <c r="O3432" s="1"/>
    </row>
    <row r="3433" spans="4:15" x14ac:dyDescent="0.2">
      <c r="D3433" s="1"/>
      <c r="E3433" s="1"/>
      <c r="K3433" s="1"/>
      <c r="L3433" s="1"/>
      <c r="O3433" s="1"/>
    </row>
    <row r="3434" spans="4:15" x14ac:dyDescent="0.2">
      <c r="D3434" s="1"/>
      <c r="E3434" s="1"/>
      <c r="K3434" s="1"/>
      <c r="L3434" s="1"/>
      <c r="O3434" s="1"/>
    </row>
    <row r="3435" spans="4:15" x14ac:dyDescent="0.2">
      <c r="D3435" s="1"/>
      <c r="E3435" s="1"/>
      <c r="K3435" s="1"/>
      <c r="L3435" s="1"/>
      <c r="O3435" s="1"/>
    </row>
    <row r="3436" spans="4:15" x14ac:dyDescent="0.2">
      <c r="D3436" s="1"/>
      <c r="E3436" s="1"/>
      <c r="K3436" s="1"/>
      <c r="L3436" s="1"/>
      <c r="O3436" s="1"/>
    </row>
    <row r="3437" spans="4:15" x14ac:dyDescent="0.2">
      <c r="D3437" s="1"/>
      <c r="E3437" s="1"/>
      <c r="K3437" s="1"/>
      <c r="L3437" s="1"/>
      <c r="O3437" s="1"/>
    </row>
    <row r="3438" spans="4:15" x14ac:dyDescent="0.2">
      <c r="D3438" s="1"/>
      <c r="E3438" s="1"/>
      <c r="K3438" s="1"/>
      <c r="L3438" s="1"/>
      <c r="O3438" s="1"/>
    </row>
    <row r="3439" spans="4:15" x14ac:dyDescent="0.2">
      <c r="D3439" s="1"/>
      <c r="E3439" s="1"/>
      <c r="K3439" s="1"/>
      <c r="L3439" s="1"/>
      <c r="O3439" s="1"/>
    </row>
    <row r="3440" spans="4:15" x14ac:dyDescent="0.2">
      <c r="D3440" s="1"/>
      <c r="E3440" s="1"/>
      <c r="K3440" s="1"/>
      <c r="L3440" s="1"/>
      <c r="O3440" s="1"/>
    </row>
    <row r="3441" spans="4:15" x14ac:dyDescent="0.2">
      <c r="D3441" s="1"/>
      <c r="E3441" s="1"/>
      <c r="K3441" s="1"/>
      <c r="L3441" s="1"/>
      <c r="O3441" s="1"/>
    </row>
    <row r="3442" spans="4:15" x14ac:dyDescent="0.2">
      <c r="D3442" s="1"/>
      <c r="E3442" s="1"/>
      <c r="K3442" s="1"/>
      <c r="L3442" s="1"/>
      <c r="O3442" s="1"/>
    </row>
    <row r="3443" spans="4:15" x14ac:dyDescent="0.2">
      <c r="D3443" s="1"/>
      <c r="E3443" s="1"/>
      <c r="K3443" s="1"/>
      <c r="L3443" s="1"/>
      <c r="O3443" s="1"/>
    </row>
    <row r="3444" spans="4:15" x14ac:dyDescent="0.2">
      <c r="D3444" s="1"/>
      <c r="E3444" s="1"/>
      <c r="K3444" s="1"/>
      <c r="L3444" s="1"/>
      <c r="O3444" s="1"/>
    </row>
    <row r="3445" spans="4:15" x14ac:dyDescent="0.2">
      <c r="D3445" s="1"/>
      <c r="E3445" s="1"/>
      <c r="K3445" s="1"/>
      <c r="L3445" s="1"/>
      <c r="O3445" s="1"/>
    </row>
    <row r="3446" spans="4:15" x14ac:dyDescent="0.2">
      <c r="D3446" s="1"/>
      <c r="E3446" s="1"/>
      <c r="K3446" s="1"/>
      <c r="L3446" s="1"/>
      <c r="O3446" s="1"/>
    </row>
    <row r="3447" spans="4:15" x14ac:dyDescent="0.2">
      <c r="D3447" s="1"/>
      <c r="E3447" s="1"/>
      <c r="K3447" s="1"/>
      <c r="L3447" s="1"/>
      <c r="O3447" s="1"/>
    </row>
    <row r="3448" spans="4:15" x14ac:dyDescent="0.2">
      <c r="D3448" s="1"/>
      <c r="E3448" s="1"/>
      <c r="K3448" s="1"/>
      <c r="L3448" s="1"/>
      <c r="O3448" s="1"/>
    </row>
    <row r="3449" spans="4:15" x14ac:dyDescent="0.2">
      <c r="D3449" s="1"/>
      <c r="E3449" s="1"/>
      <c r="K3449" s="1"/>
      <c r="L3449" s="1"/>
      <c r="O3449" s="1"/>
    </row>
    <row r="3450" spans="4:15" x14ac:dyDescent="0.2">
      <c r="D3450" s="1"/>
      <c r="E3450" s="1"/>
      <c r="K3450" s="1"/>
      <c r="L3450" s="1"/>
      <c r="O3450" s="1"/>
    </row>
    <row r="3451" spans="4:15" x14ac:dyDescent="0.2">
      <c r="D3451" s="1"/>
      <c r="E3451" s="1"/>
      <c r="K3451" s="1"/>
      <c r="L3451" s="1"/>
      <c r="O3451" s="1"/>
    </row>
    <row r="3452" spans="4:15" x14ac:dyDescent="0.2">
      <c r="D3452" s="1"/>
      <c r="E3452" s="1"/>
      <c r="K3452" s="1"/>
      <c r="L3452" s="1"/>
      <c r="O3452" s="1"/>
    </row>
    <row r="3453" spans="4:15" x14ac:dyDescent="0.2">
      <c r="D3453" s="1"/>
      <c r="E3453" s="1"/>
      <c r="K3453" s="1"/>
      <c r="L3453" s="1"/>
      <c r="O3453" s="1"/>
    </row>
    <row r="3454" spans="4:15" x14ac:dyDescent="0.2">
      <c r="D3454" s="1"/>
      <c r="E3454" s="1"/>
      <c r="K3454" s="1"/>
      <c r="L3454" s="1"/>
      <c r="O3454" s="1"/>
    </row>
    <row r="3455" spans="4:15" x14ac:dyDescent="0.2">
      <c r="D3455" s="1"/>
      <c r="E3455" s="1"/>
      <c r="K3455" s="1"/>
      <c r="L3455" s="1"/>
      <c r="O3455" s="1"/>
    </row>
    <row r="3456" spans="4:15" x14ac:dyDescent="0.2">
      <c r="D3456" s="1"/>
      <c r="E3456" s="1"/>
      <c r="K3456" s="1"/>
      <c r="L3456" s="1"/>
      <c r="O3456" s="1"/>
    </row>
    <row r="3457" spans="4:15" x14ac:dyDescent="0.2">
      <c r="D3457" s="1"/>
      <c r="E3457" s="1"/>
      <c r="K3457" s="1"/>
      <c r="L3457" s="1"/>
      <c r="O3457" s="1"/>
    </row>
    <row r="3458" spans="4:15" x14ac:dyDescent="0.2">
      <c r="D3458" s="1"/>
      <c r="E3458" s="1"/>
      <c r="K3458" s="1"/>
      <c r="L3458" s="1"/>
      <c r="O3458" s="1"/>
    </row>
    <row r="3459" spans="4:15" x14ac:dyDescent="0.2">
      <c r="D3459" s="1"/>
      <c r="E3459" s="1"/>
      <c r="K3459" s="1"/>
      <c r="L3459" s="1"/>
      <c r="O3459" s="1"/>
    </row>
    <row r="3460" spans="4:15" x14ac:dyDescent="0.2">
      <c r="D3460" s="1"/>
      <c r="E3460" s="1"/>
      <c r="K3460" s="1"/>
      <c r="L3460" s="1"/>
      <c r="O3460" s="1"/>
    </row>
    <row r="3461" spans="4:15" x14ac:dyDescent="0.2">
      <c r="D3461" s="1"/>
      <c r="E3461" s="1"/>
      <c r="K3461" s="1"/>
      <c r="L3461" s="1"/>
      <c r="O3461" s="1"/>
    </row>
    <row r="3462" spans="4:15" x14ac:dyDescent="0.2">
      <c r="D3462" s="1"/>
      <c r="E3462" s="1"/>
      <c r="K3462" s="1"/>
      <c r="L3462" s="1"/>
      <c r="O3462" s="1"/>
    </row>
    <row r="3463" spans="4:15" x14ac:dyDescent="0.2">
      <c r="D3463" s="1"/>
      <c r="E3463" s="1"/>
      <c r="K3463" s="1"/>
      <c r="L3463" s="1"/>
      <c r="O3463" s="1"/>
    </row>
    <row r="3464" spans="4:15" x14ac:dyDescent="0.2">
      <c r="D3464" s="1"/>
      <c r="E3464" s="1"/>
      <c r="K3464" s="1"/>
      <c r="L3464" s="1"/>
      <c r="O3464" s="1"/>
    </row>
    <row r="3465" spans="4:15" x14ac:dyDescent="0.2">
      <c r="D3465" s="1"/>
      <c r="E3465" s="1"/>
      <c r="K3465" s="1"/>
      <c r="L3465" s="1"/>
      <c r="O3465" s="1"/>
    </row>
    <row r="3466" spans="4:15" x14ac:dyDescent="0.2">
      <c r="D3466" s="1"/>
      <c r="E3466" s="1"/>
      <c r="K3466" s="1"/>
      <c r="L3466" s="1"/>
      <c r="O3466" s="1"/>
    </row>
    <row r="3467" spans="4:15" x14ac:dyDescent="0.2">
      <c r="D3467" s="1"/>
      <c r="E3467" s="1"/>
      <c r="K3467" s="1"/>
      <c r="L3467" s="1"/>
      <c r="O3467" s="1"/>
    </row>
    <row r="3468" spans="4:15" x14ac:dyDescent="0.2">
      <c r="D3468" s="1"/>
      <c r="E3468" s="1"/>
      <c r="K3468" s="1"/>
      <c r="L3468" s="1"/>
      <c r="O3468" s="1"/>
    </row>
    <row r="3469" spans="4:15" x14ac:dyDescent="0.2">
      <c r="D3469" s="1"/>
      <c r="E3469" s="1"/>
      <c r="K3469" s="1"/>
      <c r="L3469" s="1"/>
      <c r="O3469" s="1"/>
    </row>
    <row r="3470" spans="4:15" x14ac:dyDescent="0.2">
      <c r="D3470" s="1"/>
      <c r="E3470" s="1"/>
      <c r="K3470" s="1"/>
      <c r="L3470" s="1"/>
      <c r="O3470" s="1"/>
    </row>
    <row r="3471" spans="4:15" x14ac:dyDescent="0.2">
      <c r="D3471" s="1"/>
      <c r="E3471" s="1"/>
      <c r="K3471" s="1"/>
      <c r="L3471" s="1"/>
      <c r="O3471" s="1"/>
    </row>
    <row r="3472" spans="4:15" x14ac:dyDescent="0.2">
      <c r="D3472" s="1"/>
      <c r="E3472" s="1"/>
      <c r="K3472" s="1"/>
      <c r="L3472" s="1"/>
      <c r="O3472" s="1"/>
    </row>
    <row r="3473" spans="4:15" x14ac:dyDescent="0.2">
      <c r="D3473" s="1"/>
      <c r="E3473" s="1"/>
      <c r="K3473" s="1"/>
      <c r="L3473" s="1"/>
      <c r="O3473" s="1"/>
    </row>
    <row r="3474" spans="4:15" x14ac:dyDescent="0.2">
      <c r="D3474" s="1"/>
      <c r="E3474" s="1"/>
      <c r="K3474" s="1"/>
      <c r="L3474" s="1"/>
      <c r="O3474" s="1"/>
    </row>
    <row r="3475" spans="4:15" x14ac:dyDescent="0.2">
      <c r="D3475" s="1"/>
      <c r="E3475" s="1"/>
      <c r="K3475" s="1"/>
      <c r="L3475" s="1"/>
      <c r="O3475" s="1"/>
    </row>
    <row r="3476" spans="4:15" x14ac:dyDescent="0.2">
      <c r="D3476" s="1"/>
      <c r="E3476" s="1"/>
      <c r="K3476" s="1"/>
      <c r="L3476" s="1"/>
      <c r="O3476" s="1"/>
    </row>
    <row r="3477" spans="4:15" x14ac:dyDescent="0.2">
      <c r="D3477" s="1"/>
      <c r="E3477" s="1"/>
      <c r="K3477" s="1"/>
      <c r="L3477" s="1"/>
      <c r="O3477" s="1"/>
    </row>
    <row r="3478" spans="4:15" x14ac:dyDescent="0.2">
      <c r="D3478" s="1"/>
      <c r="E3478" s="1"/>
      <c r="K3478" s="1"/>
      <c r="L3478" s="1"/>
      <c r="O3478" s="1"/>
    </row>
    <row r="3479" spans="4:15" x14ac:dyDescent="0.2">
      <c r="D3479" s="1"/>
      <c r="E3479" s="1"/>
      <c r="K3479" s="1"/>
      <c r="L3479" s="1"/>
      <c r="O3479" s="1"/>
    </row>
    <row r="3480" spans="4:15" x14ac:dyDescent="0.2">
      <c r="D3480" s="1"/>
      <c r="E3480" s="1"/>
      <c r="K3480" s="1"/>
      <c r="L3480" s="1"/>
      <c r="O3480" s="1"/>
    </row>
    <row r="3481" spans="4:15" x14ac:dyDescent="0.2">
      <c r="D3481" s="1"/>
      <c r="E3481" s="1"/>
      <c r="K3481" s="1"/>
      <c r="L3481" s="1"/>
      <c r="O3481" s="1"/>
    </row>
    <row r="3482" spans="4:15" x14ac:dyDescent="0.2">
      <c r="D3482" s="1"/>
      <c r="E3482" s="1"/>
      <c r="K3482" s="1"/>
      <c r="L3482" s="1"/>
      <c r="O3482" s="1"/>
    </row>
    <row r="3483" spans="4:15" x14ac:dyDescent="0.2">
      <c r="D3483" s="1"/>
      <c r="E3483" s="1"/>
      <c r="K3483" s="1"/>
      <c r="L3483" s="1"/>
      <c r="O3483" s="1"/>
    </row>
    <row r="3484" spans="4:15" x14ac:dyDescent="0.2">
      <c r="D3484" s="1"/>
      <c r="E3484" s="1"/>
      <c r="K3484" s="1"/>
      <c r="L3484" s="1"/>
      <c r="O3484" s="1"/>
    </row>
    <row r="3485" spans="4:15" x14ac:dyDescent="0.2">
      <c r="D3485" s="1"/>
      <c r="E3485" s="1"/>
      <c r="K3485" s="1"/>
      <c r="L3485" s="1"/>
      <c r="O3485" s="1"/>
    </row>
    <row r="3486" spans="4:15" x14ac:dyDescent="0.2">
      <c r="D3486" s="1"/>
      <c r="E3486" s="1"/>
      <c r="K3486" s="1"/>
      <c r="L3486" s="1"/>
      <c r="O3486" s="1"/>
    </row>
    <row r="3487" spans="4:15" x14ac:dyDescent="0.2">
      <c r="D3487" s="1"/>
      <c r="E3487" s="1"/>
      <c r="K3487" s="1"/>
      <c r="L3487" s="1"/>
      <c r="O3487" s="1"/>
    </row>
    <row r="3488" spans="4:15" x14ac:dyDescent="0.2">
      <c r="D3488" s="1"/>
      <c r="E3488" s="1"/>
      <c r="K3488" s="1"/>
      <c r="L3488" s="1"/>
      <c r="O3488" s="1"/>
    </row>
    <row r="3489" spans="4:15" x14ac:dyDescent="0.2">
      <c r="D3489" s="1"/>
      <c r="E3489" s="1"/>
      <c r="K3489" s="1"/>
      <c r="L3489" s="1"/>
      <c r="O3489" s="1"/>
    </row>
    <row r="3490" spans="4:15" x14ac:dyDescent="0.2">
      <c r="D3490" s="1"/>
      <c r="E3490" s="1"/>
      <c r="K3490" s="1"/>
      <c r="L3490" s="1"/>
      <c r="O3490" s="1"/>
    </row>
    <row r="3491" spans="4:15" x14ac:dyDescent="0.2">
      <c r="D3491" s="1"/>
      <c r="E3491" s="1"/>
      <c r="K3491" s="1"/>
      <c r="L3491" s="1"/>
      <c r="O3491" s="1"/>
    </row>
    <row r="3492" spans="4:15" x14ac:dyDescent="0.2">
      <c r="D3492" s="1"/>
      <c r="E3492" s="1"/>
      <c r="K3492" s="1"/>
      <c r="L3492" s="1"/>
      <c r="O3492" s="1"/>
    </row>
    <row r="3493" spans="4:15" x14ac:dyDescent="0.2">
      <c r="D3493" s="1"/>
      <c r="E3493" s="1"/>
      <c r="K3493" s="1"/>
      <c r="L3493" s="1"/>
      <c r="O3493" s="1"/>
    </row>
    <row r="3494" spans="4:15" x14ac:dyDescent="0.2">
      <c r="D3494" s="1"/>
      <c r="E3494" s="1"/>
      <c r="K3494" s="1"/>
      <c r="L3494" s="1"/>
      <c r="O3494" s="1"/>
    </row>
    <row r="3495" spans="4:15" x14ac:dyDescent="0.2">
      <c r="D3495" s="1"/>
      <c r="E3495" s="1"/>
      <c r="K3495" s="1"/>
      <c r="L3495" s="1"/>
      <c r="O3495" s="1"/>
    </row>
    <row r="3496" spans="4:15" x14ac:dyDescent="0.2">
      <c r="D3496" s="1"/>
      <c r="E3496" s="1"/>
      <c r="K3496" s="1"/>
      <c r="L3496" s="1"/>
      <c r="O3496" s="1"/>
    </row>
    <row r="3497" spans="4:15" x14ac:dyDescent="0.2">
      <c r="D3497" s="1"/>
      <c r="E3497" s="1"/>
      <c r="K3497" s="1"/>
      <c r="L3497" s="1"/>
      <c r="O3497" s="1"/>
    </row>
    <row r="3498" spans="4:15" x14ac:dyDescent="0.2">
      <c r="D3498" s="1"/>
      <c r="E3498" s="1"/>
      <c r="K3498" s="1"/>
      <c r="L3498" s="1"/>
      <c r="O3498" s="1"/>
    </row>
    <row r="3499" spans="4:15" x14ac:dyDescent="0.2">
      <c r="D3499" s="1"/>
      <c r="E3499" s="1"/>
      <c r="K3499" s="1"/>
      <c r="L3499" s="1"/>
      <c r="O3499" s="1"/>
    </row>
    <row r="3500" spans="4:15" x14ac:dyDescent="0.2">
      <c r="D3500" s="1"/>
      <c r="E3500" s="1"/>
      <c r="K3500" s="1"/>
      <c r="L3500" s="1"/>
      <c r="O3500" s="1"/>
    </row>
    <row r="3501" spans="4:15" x14ac:dyDescent="0.2">
      <c r="D3501" s="1"/>
      <c r="E3501" s="1"/>
      <c r="K3501" s="1"/>
      <c r="L3501" s="1"/>
      <c r="O3501" s="1"/>
    </row>
    <row r="3502" spans="4:15" x14ac:dyDescent="0.2">
      <c r="D3502" s="1"/>
      <c r="E3502" s="1"/>
      <c r="K3502" s="1"/>
      <c r="L3502" s="1"/>
      <c r="O3502" s="1"/>
    </row>
    <row r="3503" spans="4:15" x14ac:dyDescent="0.2">
      <c r="D3503" s="1"/>
      <c r="E3503" s="1"/>
      <c r="K3503" s="1"/>
      <c r="L3503" s="1"/>
      <c r="O3503" s="1"/>
    </row>
    <row r="3504" spans="4:15" x14ac:dyDescent="0.2">
      <c r="D3504" s="1"/>
      <c r="E3504" s="1"/>
      <c r="K3504" s="1"/>
      <c r="L3504" s="1"/>
      <c r="O3504" s="1"/>
    </row>
    <row r="3505" spans="4:15" x14ac:dyDescent="0.2">
      <c r="D3505" s="1"/>
      <c r="E3505" s="1"/>
      <c r="K3505" s="1"/>
      <c r="L3505" s="1"/>
      <c r="O3505" s="1"/>
    </row>
    <row r="3506" spans="4:15" x14ac:dyDescent="0.2">
      <c r="D3506" s="1"/>
      <c r="E3506" s="1"/>
      <c r="K3506" s="1"/>
      <c r="L3506" s="1"/>
      <c r="O3506" s="1"/>
    </row>
    <row r="3507" spans="4:15" x14ac:dyDescent="0.2">
      <c r="D3507" s="1"/>
      <c r="E3507" s="1"/>
      <c r="K3507" s="1"/>
      <c r="L3507" s="1"/>
      <c r="O3507" s="1"/>
    </row>
    <row r="3508" spans="4:15" x14ac:dyDescent="0.2">
      <c r="D3508" s="1"/>
      <c r="E3508" s="1"/>
      <c r="K3508" s="1"/>
      <c r="L3508" s="1"/>
      <c r="O3508" s="1"/>
    </row>
    <row r="3509" spans="4:15" x14ac:dyDescent="0.2">
      <c r="D3509" s="1"/>
      <c r="E3509" s="1"/>
      <c r="K3509" s="1"/>
      <c r="L3509" s="1"/>
      <c r="O3509" s="1"/>
    </row>
    <row r="3510" spans="4:15" x14ac:dyDescent="0.2">
      <c r="D3510" s="1"/>
      <c r="E3510" s="1"/>
      <c r="K3510" s="1"/>
      <c r="L3510" s="1"/>
      <c r="O3510" s="1"/>
    </row>
    <row r="3511" spans="4:15" x14ac:dyDescent="0.2">
      <c r="D3511" s="1"/>
      <c r="E3511" s="1"/>
      <c r="K3511" s="1"/>
      <c r="L3511" s="1"/>
      <c r="O3511" s="1"/>
    </row>
    <row r="3512" spans="4:15" x14ac:dyDescent="0.2">
      <c r="D3512" s="1"/>
      <c r="E3512" s="1"/>
      <c r="K3512" s="1"/>
      <c r="L3512" s="1"/>
      <c r="O3512" s="1"/>
    </row>
    <row r="3513" spans="4:15" x14ac:dyDescent="0.2">
      <c r="D3513" s="1"/>
      <c r="E3513" s="1"/>
      <c r="K3513" s="1"/>
      <c r="L3513" s="1"/>
      <c r="O3513" s="1"/>
    </row>
    <row r="3514" spans="4:15" x14ac:dyDescent="0.2">
      <c r="D3514" s="1"/>
      <c r="E3514" s="1"/>
      <c r="K3514" s="1"/>
      <c r="L3514" s="1"/>
      <c r="O3514" s="1"/>
    </row>
    <row r="3515" spans="4:15" x14ac:dyDescent="0.2">
      <c r="D3515" s="1"/>
      <c r="E3515" s="1"/>
      <c r="K3515" s="1"/>
      <c r="L3515" s="1"/>
      <c r="O3515" s="1"/>
    </row>
    <row r="3516" spans="4:15" x14ac:dyDescent="0.2">
      <c r="D3516" s="1"/>
      <c r="E3516" s="1"/>
      <c r="K3516" s="1"/>
      <c r="L3516" s="1"/>
      <c r="O3516" s="1"/>
    </row>
    <row r="3517" spans="4:15" x14ac:dyDescent="0.2">
      <c r="D3517" s="1"/>
      <c r="E3517" s="1"/>
      <c r="K3517" s="1"/>
      <c r="L3517" s="1"/>
      <c r="O3517" s="1"/>
    </row>
    <row r="3518" spans="4:15" x14ac:dyDescent="0.2">
      <c r="D3518" s="1"/>
      <c r="E3518" s="1"/>
      <c r="K3518" s="1"/>
      <c r="L3518" s="1"/>
      <c r="O3518" s="1"/>
    </row>
    <row r="3519" spans="4:15" x14ac:dyDescent="0.2">
      <c r="D3519" s="1"/>
      <c r="E3519" s="1"/>
      <c r="K3519" s="1"/>
      <c r="L3519" s="1"/>
      <c r="O3519" s="1"/>
    </row>
    <row r="3520" spans="4:15" x14ac:dyDescent="0.2">
      <c r="D3520" s="1"/>
      <c r="E3520" s="1"/>
      <c r="K3520" s="1"/>
      <c r="L3520" s="1"/>
      <c r="O3520" s="1"/>
    </row>
    <row r="3521" spans="4:15" x14ac:dyDescent="0.2">
      <c r="D3521" s="1"/>
      <c r="E3521" s="1"/>
      <c r="K3521" s="1"/>
      <c r="L3521" s="1"/>
      <c r="O3521" s="1"/>
    </row>
    <row r="3522" spans="4:15" x14ac:dyDescent="0.2">
      <c r="D3522" s="1"/>
      <c r="E3522" s="1"/>
      <c r="K3522" s="1"/>
      <c r="L3522" s="1"/>
      <c r="O3522" s="1"/>
    </row>
    <row r="3523" spans="4:15" x14ac:dyDescent="0.2">
      <c r="D3523" s="1"/>
      <c r="E3523" s="1"/>
      <c r="K3523" s="1"/>
      <c r="L3523" s="1"/>
      <c r="O3523" s="1"/>
    </row>
    <row r="3524" spans="4:15" x14ac:dyDescent="0.2">
      <c r="D3524" s="1"/>
      <c r="E3524" s="1"/>
      <c r="K3524" s="1"/>
      <c r="L3524" s="1"/>
      <c r="O3524" s="1"/>
    </row>
    <row r="3525" spans="4:15" x14ac:dyDescent="0.2">
      <c r="D3525" s="1"/>
      <c r="E3525" s="1"/>
      <c r="K3525" s="1"/>
      <c r="L3525" s="1"/>
      <c r="O3525" s="1"/>
    </row>
    <row r="3526" spans="4:15" x14ac:dyDescent="0.2">
      <c r="D3526" s="1"/>
      <c r="E3526" s="1"/>
      <c r="K3526" s="1"/>
      <c r="L3526" s="1"/>
      <c r="O3526" s="1"/>
    </row>
    <row r="3527" spans="4:15" x14ac:dyDescent="0.2">
      <c r="D3527" s="1"/>
      <c r="E3527" s="1"/>
      <c r="K3527" s="1"/>
      <c r="L3527" s="1"/>
      <c r="O3527" s="1"/>
    </row>
    <row r="3528" spans="4:15" x14ac:dyDescent="0.2">
      <c r="D3528" s="1"/>
      <c r="E3528" s="1"/>
      <c r="K3528" s="1"/>
      <c r="L3528" s="1"/>
      <c r="O3528" s="1"/>
    </row>
    <row r="3529" spans="4:15" x14ac:dyDescent="0.2">
      <c r="D3529" s="1"/>
      <c r="E3529" s="1"/>
      <c r="K3529" s="1"/>
      <c r="L3529" s="1"/>
      <c r="O3529" s="1"/>
    </row>
    <row r="3530" spans="4:15" x14ac:dyDescent="0.2">
      <c r="D3530" s="1"/>
      <c r="E3530" s="1"/>
      <c r="K3530" s="1"/>
      <c r="L3530" s="1"/>
      <c r="O3530" s="1"/>
    </row>
    <row r="3531" spans="4:15" x14ac:dyDescent="0.2">
      <c r="D3531" s="1"/>
      <c r="E3531" s="1"/>
      <c r="K3531" s="1"/>
      <c r="L3531" s="1"/>
      <c r="O3531" s="1"/>
    </row>
    <row r="3532" spans="4:15" x14ac:dyDescent="0.2">
      <c r="D3532" s="1"/>
      <c r="E3532" s="1"/>
      <c r="K3532" s="1"/>
      <c r="L3532" s="1"/>
      <c r="O3532" s="1"/>
    </row>
    <row r="3533" spans="4:15" x14ac:dyDescent="0.2">
      <c r="D3533" s="1"/>
      <c r="E3533" s="1"/>
      <c r="K3533" s="1"/>
      <c r="L3533" s="1"/>
      <c r="O3533" s="1"/>
    </row>
    <row r="3534" spans="4:15" x14ac:dyDescent="0.2">
      <c r="D3534" s="1"/>
      <c r="E3534" s="1"/>
      <c r="K3534" s="1"/>
      <c r="L3534" s="1"/>
      <c r="O3534" s="1"/>
    </row>
    <row r="3535" spans="4:15" x14ac:dyDescent="0.2">
      <c r="D3535" s="1"/>
      <c r="E3535" s="1"/>
      <c r="K3535" s="1"/>
      <c r="L3535" s="1"/>
      <c r="O3535" s="1"/>
    </row>
    <row r="3536" spans="4:15" x14ac:dyDescent="0.2">
      <c r="D3536" s="1"/>
      <c r="E3536" s="1"/>
      <c r="K3536" s="1"/>
      <c r="L3536" s="1"/>
      <c r="O3536" s="1"/>
    </row>
    <row r="3537" spans="4:15" x14ac:dyDescent="0.2">
      <c r="D3537" s="1"/>
      <c r="E3537" s="1"/>
      <c r="K3537" s="1"/>
      <c r="L3537" s="1"/>
      <c r="O3537" s="1"/>
    </row>
    <row r="3538" spans="4:15" x14ac:dyDescent="0.2">
      <c r="D3538" s="1"/>
      <c r="E3538" s="1"/>
      <c r="K3538" s="1"/>
      <c r="L3538" s="1"/>
      <c r="O3538" s="1"/>
    </row>
    <row r="3539" spans="4:15" x14ac:dyDescent="0.2">
      <c r="D3539" s="1"/>
      <c r="E3539" s="1"/>
      <c r="K3539" s="1"/>
      <c r="L3539" s="1"/>
      <c r="O3539" s="1"/>
    </row>
    <row r="3540" spans="4:15" x14ac:dyDescent="0.2">
      <c r="D3540" s="1"/>
      <c r="E3540" s="1"/>
      <c r="K3540" s="1"/>
      <c r="L3540" s="1"/>
      <c r="O3540" s="1"/>
    </row>
    <row r="3541" spans="4:15" x14ac:dyDescent="0.2">
      <c r="D3541" s="1"/>
      <c r="E3541" s="1"/>
      <c r="K3541" s="1"/>
      <c r="L3541" s="1"/>
      <c r="O3541" s="1"/>
    </row>
    <row r="3542" spans="4:15" x14ac:dyDescent="0.2">
      <c r="D3542" s="1"/>
      <c r="E3542" s="1"/>
      <c r="K3542" s="1"/>
      <c r="L3542" s="1"/>
      <c r="O3542" s="1"/>
    </row>
    <row r="3543" spans="4:15" x14ac:dyDescent="0.2">
      <c r="D3543" s="1"/>
      <c r="E3543" s="1"/>
      <c r="K3543" s="1"/>
      <c r="L3543" s="1"/>
      <c r="O3543" s="1"/>
    </row>
    <row r="3544" spans="4:15" x14ac:dyDescent="0.2">
      <c r="D3544" s="1"/>
      <c r="E3544" s="1"/>
      <c r="K3544" s="1"/>
      <c r="L3544" s="1"/>
      <c r="O3544" s="1"/>
    </row>
    <row r="3545" spans="4:15" x14ac:dyDescent="0.2">
      <c r="D3545" s="1"/>
      <c r="E3545" s="1"/>
      <c r="K3545" s="1"/>
      <c r="L3545" s="1"/>
      <c r="O3545" s="1"/>
    </row>
    <row r="3546" spans="4:15" x14ac:dyDescent="0.2">
      <c r="D3546" s="1"/>
      <c r="E3546" s="1"/>
      <c r="K3546" s="1"/>
      <c r="L3546" s="1"/>
      <c r="O3546" s="1"/>
    </row>
    <row r="3547" spans="4:15" x14ac:dyDescent="0.2">
      <c r="D3547" s="1"/>
      <c r="E3547" s="1"/>
      <c r="K3547" s="1"/>
      <c r="L3547" s="1"/>
      <c r="O3547" s="1"/>
    </row>
    <row r="3548" spans="4:15" x14ac:dyDescent="0.2">
      <c r="D3548" s="1"/>
      <c r="E3548" s="1"/>
      <c r="K3548" s="1"/>
      <c r="L3548" s="1"/>
      <c r="O3548" s="1"/>
    </row>
    <row r="3549" spans="4:15" x14ac:dyDescent="0.2">
      <c r="D3549" s="1"/>
      <c r="E3549" s="1"/>
      <c r="K3549" s="1"/>
      <c r="L3549" s="1"/>
      <c r="O3549" s="1"/>
    </row>
    <row r="3550" spans="4:15" x14ac:dyDescent="0.2">
      <c r="D3550" s="1"/>
      <c r="E3550" s="1"/>
      <c r="K3550" s="1"/>
      <c r="L3550" s="1"/>
      <c r="O3550" s="1"/>
    </row>
    <row r="3551" spans="4:15" x14ac:dyDescent="0.2">
      <c r="D3551" s="1"/>
      <c r="E3551" s="1"/>
      <c r="K3551" s="1"/>
      <c r="L3551" s="1"/>
      <c r="O3551" s="1"/>
    </row>
    <row r="3552" spans="4:15" x14ac:dyDescent="0.2">
      <c r="D3552" s="1"/>
      <c r="E3552" s="1"/>
      <c r="K3552" s="1"/>
      <c r="L3552" s="1"/>
      <c r="O3552" s="1"/>
    </row>
    <row r="3553" spans="4:15" x14ac:dyDescent="0.2">
      <c r="D3553" s="1"/>
      <c r="E3553" s="1"/>
      <c r="K3553" s="1"/>
      <c r="L3553" s="1"/>
      <c r="O3553" s="1"/>
    </row>
    <row r="3554" spans="4:15" x14ac:dyDescent="0.2">
      <c r="D3554" s="1"/>
      <c r="E3554" s="1"/>
      <c r="K3554" s="1"/>
      <c r="L3554" s="1"/>
      <c r="O3554" s="1"/>
    </row>
    <row r="3555" spans="4:15" x14ac:dyDescent="0.2">
      <c r="D3555" s="1"/>
      <c r="E3555" s="1"/>
      <c r="K3555" s="1"/>
      <c r="L3555" s="1"/>
      <c r="O3555" s="1"/>
    </row>
    <row r="3556" spans="4:15" x14ac:dyDescent="0.2">
      <c r="D3556" s="1"/>
      <c r="E3556" s="1"/>
      <c r="K3556" s="1"/>
      <c r="L3556" s="1"/>
      <c r="O3556" s="1"/>
    </row>
    <row r="3557" spans="4:15" x14ac:dyDescent="0.2">
      <c r="D3557" s="1"/>
      <c r="E3557" s="1"/>
      <c r="K3557" s="1"/>
      <c r="L3557" s="1"/>
      <c r="O3557" s="1"/>
    </row>
    <row r="3558" spans="4:15" x14ac:dyDescent="0.2">
      <c r="D3558" s="1"/>
      <c r="E3558" s="1"/>
      <c r="K3558" s="1"/>
      <c r="L3558" s="1"/>
      <c r="O3558" s="1"/>
    </row>
    <row r="3559" spans="4:15" x14ac:dyDescent="0.2">
      <c r="D3559" s="1"/>
      <c r="E3559" s="1"/>
      <c r="K3559" s="1"/>
      <c r="L3559" s="1"/>
      <c r="O3559" s="1"/>
    </row>
    <row r="3560" spans="4:15" x14ac:dyDescent="0.2">
      <c r="D3560" s="1"/>
      <c r="E3560" s="1"/>
      <c r="K3560" s="1"/>
      <c r="L3560" s="1"/>
      <c r="O3560" s="1"/>
    </row>
    <row r="3561" spans="4:15" x14ac:dyDescent="0.2">
      <c r="D3561" s="1"/>
      <c r="E3561" s="1"/>
      <c r="K3561" s="1"/>
      <c r="L3561" s="1"/>
      <c r="O3561" s="1"/>
    </row>
    <row r="3562" spans="4:15" x14ac:dyDescent="0.2">
      <c r="D3562" s="1"/>
      <c r="E3562" s="1"/>
      <c r="K3562" s="1"/>
      <c r="L3562" s="1"/>
      <c r="O3562" s="1"/>
    </row>
    <row r="3563" spans="4:15" x14ac:dyDescent="0.2">
      <c r="D3563" s="1"/>
      <c r="E3563" s="1"/>
      <c r="K3563" s="1"/>
      <c r="L3563" s="1"/>
      <c r="O3563" s="1"/>
    </row>
    <row r="3564" spans="4:15" x14ac:dyDescent="0.2">
      <c r="D3564" s="1"/>
      <c r="E3564" s="1"/>
      <c r="K3564" s="1"/>
      <c r="L3564" s="1"/>
      <c r="O3564" s="1"/>
    </row>
    <row r="3565" spans="4:15" x14ac:dyDescent="0.2">
      <c r="D3565" s="1"/>
      <c r="E3565" s="1"/>
      <c r="K3565" s="1"/>
      <c r="L3565" s="1"/>
      <c r="O3565" s="1"/>
    </row>
    <row r="3566" spans="4:15" x14ac:dyDescent="0.2">
      <c r="D3566" s="1"/>
      <c r="E3566" s="1"/>
      <c r="K3566" s="1"/>
      <c r="L3566" s="1"/>
      <c r="O3566" s="1"/>
    </row>
    <row r="3567" spans="4:15" x14ac:dyDescent="0.2">
      <c r="D3567" s="1"/>
      <c r="E3567" s="1"/>
      <c r="K3567" s="1"/>
      <c r="L3567" s="1"/>
      <c r="O3567" s="1"/>
    </row>
    <row r="3568" spans="4:15" x14ac:dyDescent="0.2">
      <c r="D3568" s="1"/>
      <c r="E3568" s="1"/>
      <c r="K3568" s="1"/>
      <c r="L3568" s="1"/>
      <c r="O3568" s="1"/>
    </row>
    <row r="3569" spans="4:15" x14ac:dyDescent="0.2">
      <c r="D3569" s="1"/>
      <c r="E3569" s="1"/>
      <c r="K3569" s="1"/>
      <c r="L3569" s="1"/>
      <c r="O3569" s="1"/>
    </row>
    <row r="3570" spans="4:15" x14ac:dyDescent="0.2">
      <c r="D3570" s="1"/>
      <c r="E3570" s="1"/>
      <c r="K3570" s="1"/>
      <c r="L3570" s="1"/>
      <c r="O3570" s="1"/>
    </row>
    <row r="3571" spans="4:15" x14ac:dyDescent="0.2">
      <c r="D3571" s="1"/>
      <c r="E3571" s="1"/>
      <c r="K3571" s="1"/>
      <c r="L3571" s="1"/>
      <c r="O3571" s="1"/>
    </row>
    <row r="3572" spans="4:15" x14ac:dyDescent="0.2">
      <c r="D3572" s="1"/>
      <c r="E3572" s="1"/>
      <c r="K3572" s="1"/>
      <c r="L3572" s="1"/>
      <c r="O3572" s="1"/>
    </row>
    <row r="3573" spans="4:15" x14ac:dyDescent="0.2">
      <c r="D3573" s="1"/>
      <c r="E3573" s="1"/>
      <c r="K3573" s="1"/>
      <c r="L3573" s="1"/>
      <c r="O3573" s="1"/>
    </row>
    <row r="3574" spans="4:15" x14ac:dyDescent="0.2">
      <c r="D3574" s="1"/>
      <c r="E3574" s="1"/>
      <c r="K3574" s="1"/>
      <c r="L3574" s="1"/>
      <c r="O3574" s="1"/>
    </row>
    <row r="3575" spans="4:15" x14ac:dyDescent="0.2">
      <c r="D3575" s="1"/>
      <c r="E3575" s="1"/>
      <c r="K3575" s="1"/>
      <c r="L3575" s="1"/>
      <c r="O3575" s="1"/>
    </row>
    <row r="3576" spans="4:15" x14ac:dyDescent="0.2">
      <c r="D3576" s="1"/>
      <c r="E3576" s="1"/>
      <c r="K3576" s="1"/>
      <c r="L3576" s="1"/>
      <c r="O3576" s="1"/>
    </row>
    <row r="3577" spans="4:15" x14ac:dyDescent="0.2">
      <c r="D3577" s="1"/>
      <c r="E3577" s="1"/>
      <c r="K3577" s="1"/>
      <c r="L3577" s="1"/>
      <c r="O3577" s="1"/>
    </row>
    <row r="3578" spans="4:15" x14ac:dyDescent="0.2">
      <c r="D3578" s="1"/>
      <c r="E3578" s="1"/>
      <c r="K3578" s="1"/>
      <c r="L3578" s="1"/>
      <c r="O3578" s="1"/>
    </row>
    <row r="3579" spans="4:15" x14ac:dyDescent="0.2">
      <c r="D3579" s="1"/>
      <c r="E3579" s="1"/>
      <c r="K3579" s="1"/>
      <c r="L3579" s="1"/>
      <c r="O3579" s="1"/>
    </row>
    <row r="3580" spans="4:15" x14ac:dyDescent="0.2">
      <c r="D3580" s="1"/>
      <c r="E3580" s="1"/>
      <c r="K3580" s="1"/>
      <c r="L3580" s="1"/>
      <c r="O3580" s="1"/>
    </row>
    <row r="3581" spans="4:15" x14ac:dyDescent="0.2">
      <c r="D3581" s="1"/>
      <c r="E3581" s="1"/>
      <c r="K3581" s="1"/>
      <c r="L3581" s="1"/>
      <c r="O3581" s="1"/>
    </row>
    <row r="3582" spans="4:15" x14ac:dyDescent="0.2">
      <c r="D3582" s="1"/>
      <c r="E3582" s="1"/>
      <c r="K3582" s="1"/>
      <c r="L3582" s="1"/>
      <c r="O3582" s="1"/>
    </row>
    <row r="3583" spans="4:15" x14ac:dyDescent="0.2">
      <c r="D3583" s="1"/>
      <c r="E3583" s="1"/>
      <c r="K3583" s="1"/>
      <c r="L3583" s="1"/>
      <c r="O3583" s="1"/>
    </row>
    <row r="3584" spans="4:15" x14ac:dyDescent="0.2">
      <c r="D3584" s="1"/>
      <c r="E3584" s="1"/>
      <c r="K3584" s="1"/>
      <c r="L3584" s="1"/>
      <c r="O3584" s="1"/>
    </row>
    <row r="3585" spans="4:15" x14ac:dyDescent="0.2">
      <c r="D3585" s="1"/>
      <c r="E3585" s="1"/>
      <c r="K3585" s="1"/>
      <c r="L3585" s="1"/>
      <c r="O3585" s="1"/>
    </row>
    <row r="3586" spans="4:15" x14ac:dyDescent="0.2">
      <c r="D3586" s="1"/>
      <c r="E3586" s="1"/>
      <c r="K3586" s="1"/>
      <c r="L3586" s="1"/>
      <c r="O3586" s="1"/>
    </row>
    <row r="3587" spans="4:15" x14ac:dyDescent="0.2">
      <c r="D3587" s="1"/>
      <c r="E3587" s="1"/>
      <c r="K3587" s="1"/>
      <c r="L3587" s="1"/>
      <c r="O3587" s="1"/>
    </row>
    <row r="3588" spans="4:15" x14ac:dyDescent="0.2">
      <c r="D3588" s="1"/>
      <c r="E3588" s="1"/>
      <c r="K3588" s="1"/>
      <c r="L3588" s="1"/>
      <c r="O3588" s="1"/>
    </row>
    <row r="3589" spans="4:15" x14ac:dyDescent="0.2">
      <c r="D3589" s="1"/>
      <c r="E3589" s="1"/>
      <c r="K3589" s="1"/>
      <c r="L3589" s="1"/>
      <c r="O3589" s="1"/>
    </row>
    <row r="3590" spans="4:15" x14ac:dyDescent="0.2">
      <c r="D3590" s="1"/>
      <c r="E3590" s="1"/>
      <c r="K3590" s="1"/>
      <c r="L3590" s="1"/>
      <c r="O3590" s="1"/>
    </row>
    <row r="3591" spans="4:15" x14ac:dyDescent="0.2">
      <c r="D3591" s="1"/>
      <c r="E3591" s="1"/>
      <c r="K3591" s="1"/>
      <c r="L3591" s="1"/>
      <c r="O3591" s="1"/>
    </row>
    <row r="3592" spans="4:15" x14ac:dyDescent="0.2">
      <c r="D3592" s="1"/>
      <c r="E3592" s="1"/>
      <c r="K3592" s="1"/>
      <c r="L3592" s="1"/>
      <c r="O3592" s="1"/>
    </row>
    <row r="3593" spans="4:15" x14ac:dyDescent="0.2">
      <c r="D3593" s="1"/>
      <c r="E3593" s="1"/>
      <c r="K3593" s="1"/>
      <c r="L3593" s="1"/>
      <c r="O3593" s="1"/>
    </row>
    <row r="3594" spans="4:15" x14ac:dyDescent="0.2">
      <c r="D3594" s="1"/>
      <c r="E3594" s="1"/>
      <c r="K3594" s="1"/>
      <c r="L3594" s="1"/>
      <c r="O3594" s="1"/>
    </row>
    <row r="3595" spans="4:15" x14ac:dyDescent="0.2">
      <c r="D3595" s="1"/>
      <c r="E3595" s="1"/>
      <c r="K3595" s="1"/>
      <c r="L3595" s="1"/>
      <c r="O3595" s="1"/>
    </row>
    <row r="3596" spans="4:15" x14ac:dyDescent="0.2">
      <c r="D3596" s="1"/>
      <c r="E3596" s="1"/>
      <c r="K3596" s="1"/>
      <c r="L3596" s="1"/>
      <c r="O3596" s="1"/>
    </row>
    <row r="3597" spans="4:15" x14ac:dyDescent="0.2">
      <c r="D3597" s="1"/>
      <c r="E3597" s="1"/>
      <c r="K3597" s="1"/>
      <c r="L3597" s="1"/>
      <c r="O3597" s="1"/>
    </row>
    <row r="3598" spans="4:15" x14ac:dyDescent="0.2">
      <c r="D3598" s="1"/>
      <c r="E3598" s="1"/>
      <c r="K3598" s="1"/>
      <c r="L3598" s="1"/>
      <c r="O3598" s="1"/>
    </row>
    <row r="3599" spans="4:15" x14ac:dyDescent="0.2">
      <c r="D3599" s="1"/>
      <c r="E3599" s="1"/>
      <c r="K3599" s="1"/>
      <c r="L3599" s="1"/>
      <c r="O3599" s="1"/>
    </row>
    <row r="3600" spans="4:15" x14ac:dyDescent="0.2">
      <c r="D3600" s="1"/>
      <c r="E3600" s="1"/>
      <c r="K3600" s="1"/>
      <c r="L3600" s="1"/>
      <c r="O3600" s="1"/>
    </row>
    <row r="3601" spans="4:15" x14ac:dyDescent="0.2">
      <c r="D3601" s="1"/>
      <c r="E3601" s="1"/>
      <c r="K3601" s="1"/>
      <c r="L3601" s="1"/>
      <c r="O3601" s="1"/>
    </row>
    <row r="3602" spans="4:15" x14ac:dyDescent="0.2">
      <c r="D3602" s="1"/>
      <c r="E3602" s="1"/>
      <c r="K3602" s="1"/>
      <c r="L3602" s="1"/>
      <c r="O3602" s="1"/>
    </row>
    <row r="3603" spans="4:15" x14ac:dyDescent="0.2">
      <c r="D3603" s="1"/>
      <c r="E3603" s="1"/>
      <c r="K3603" s="1"/>
      <c r="L3603" s="1"/>
      <c r="O3603" s="1"/>
    </row>
    <row r="3604" spans="4:15" x14ac:dyDescent="0.2">
      <c r="D3604" s="1"/>
      <c r="E3604" s="1"/>
      <c r="K3604" s="1"/>
      <c r="L3604" s="1"/>
      <c r="O3604" s="1"/>
    </row>
    <row r="3605" spans="4:15" x14ac:dyDescent="0.2">
      <c r="D3605" s="1"/>
      <c r="E3605" s="1"/>
      <c r="K3605" s="1"/>
      <c r="L3605" s="1"/>
      <c r="O3605" s="1"/>
    </row>
    <row r="3606" spans="4:15" x14ac:dyDescent="0.2">
      <c r="D3606" s="1"/>
      <c r="E3606" s="1"/>
      <c r="K3606" s="1"/>
      <c r="L3606" s="1"/>
      <c r="O3606" s="1"/>
    </row>
    <row r="3607" spans="4:15" x14ac:dyDescent="0.2">
      <c r="D3607" s="1"/>
      <c r="E3607" s="1"/>
      <c r="K3607" s="1"/>
      <c r="L3607" s="1"/>
      <c r="O3607" s="1"/>
    </row>
    <row r="3608" spans="4:15" x14ac:dyDescent="0.2">
      <c r="D3608" s="1"/>
      <c r="E3608" s="1"/>
      <c r="K3608" s="1"/>
      <c r="L3608" s="1"/>
      <c r="O3608" s="1"/>
    </row>
    <row r="3609" spans="4:15" x14ac:dyDescent="0.2">
      <c r="D3609" s="1"/>
      <c r="E3609" s="1"/>
      <c r="K3609" s="1"/>
      <c r="L3609" s="1"/>
      <c r="O3609" s="1"/>
    </row>
    <row r="3610" spans="4:15" x14ac:dyDescent="0.2">
      <c r="D3610" s="1"/>
      <c r="E3610" s="1"/>
      <c r="K3610" s="1"/>
      <c r="L3610" s="1"/>
      <c r="O3610" s="1"/>
    </row>
    <row r="3611" spans="4:15" x14ac:dyDescent="0.2">
      <c r="D3611" s="1"/>
      <c r="E3611" s="1"/>
      <c r="K3611" s="1"/>
      <c r="L3611" s="1"/>
      <c r="O3611" s="1"/>
    </row>
    <row r="3612" spans="4:15" x14ac:dyDescent="0.2">
      <c r="D3612" s="1"/>
      <c r="E3612" s="1"/>
      <c r="K3612" s="1"/>
      <c r="L3612" s="1"/>
      <c r="O3612" s="1"/>
    </row>
    <row r="3613" spans="4:15" x14ac:dyDescent="0.2">
      <c r="D3613" s="1"/>
      <c r="E3613" s="1"/>
      <c r="K3613" s="1"/>
      <c r="L3613" s="1"/>
      <c r="O3613" s="1"/>
    </row>
    <row r="3614" spans="4:15" x14ac:dyDescent="0.2">
      <c r="D3614" s="1"/>
      <c r="E3614" s="1"/>
      <c r="K3614" s="1"/>
      <c r="L3614" s="1"/>
      <c r="O3614" s="1"/>
    </row>
    <row r="3615" spans="4:15" x14ac:dyDescent="0.2">
      <c r="D3615" s="1"/>
      <c r="E3615" s="1"/>
      <c r="K3615" s="1"/>
      <c r="L3615" s="1"/>
      <c r="O3615" s="1"/>
    </row>
    <row r="3616" spans="4:15" x14ac:dyDescent="0.2">
      <c r="D3616" s="1"/>
      <c r="E3616" s="1"/>
      <c r="K3616" s="1"/>
      <c r="L3616" s="1"/>
      <c r="O3616" s="1"/>
    </row>
    <row r="3617" spans="4:15" x14ac:dyDescent="0.2">
      <c r="D3617" s="1"/>
      <c r="E3617" s="1"/>
      <c r="K3617" s="1"/>
      <c r="L3617" s="1"/>
      <c r="O3617" s="1"/>
    </row>
    <row r="3618" spans="4:15" x14ac:dyDescent="0.2">
      <c r="D3618" s="1"/>
      <c r="E3618" s="1"/>
      <c r="K3618" s="1"/>
      <c r="L3618" s="1"/>
      <c r="O3618" s="1"/>
    </row>
    <row r="3619" spans="4:15" x14ac:dyDescent="0.2">
      <c r="D3619" s="1"/>
      <c r="E3619" s="1"/>
      <c r="K3619" s="1"/>
      <c r="L3619" s="1"/>
      <c r="O3619" s="1"/>
    </row>
    <row r="3620" spans="4:15" x14ac:dyDescent="0.2">
      <c r="D3620" s="1"/>
      <c r="E3620" s="1"/>
      <c r="K3620" s="1"/>
      <c r="L3620" s="1"/>
      <c r="O3620" s="1"/>
    </row>
    <row r="3621" spans="4:15" x14ac:dyDescent="0.2">
      <c r="D3621" s="1"/>
      <c r="E3621" s="1"/>
      <c r="K3621" s="1"/>
      <c r="L3621" s="1"/>
      <c r="O3621" s="1"/>
    </row>
    <row r="3622" spans="4:15" x14ac:dyDescent="0.2">
      <c r="D3622" s="1"/>
      <c r="E3622" s="1"/>
      <c r="K3622" s="1"/>
      <c r="L3622" s="1"/>
      <c r="O3622" s="1"/>
    </row>
    <row r="3623" spans="4:15" x14ac:dyDescent="0.2">
      <c r="D3623" s="1"/>
      <c r="E3623" s="1"/>
      <c r="K3623" s="1"/>
      <c r="L3623" s="1"/>
      <c r="O3623" s="1"/>
    </row>
    <row r="3624" spans="4:15" x14ac:dyDescent="0.2">
      <c r="D3624" s="1"/>
      <c r="E3624" s="1"/>
      <c r="K3624" s="1"/>
      <c r="L3624" s="1"/>
      <c r="O3624" s="1"/>
    </row>
    <row r="3625" spans="4:15" x14ac:dyDescent="0.2">
      <c r="D3625" s="1"/>
      <c r="E3625" s="1"/>
      <c r="K3625" s="1"/>
      <c r="L3625" s="1"/>
      <c r="O3625" s="1"/>
    </row>
    <row r="3626" spans="4:15" x14ac:dyDescent="0.2">
      <c r="D3626" s="1"/>
      <c r="E3626" s="1"/>
      <c r="K3626" s="1"/>
      <c r="L3626" s="1"/>
      <c r="O3626" s="1"/>
    </row>
    <row r="3627" spans="4:15" x14ac:dyDescent="0.2">
      <c r="D3627" s="1"/>
      <c r="E3627" s="1"/>
      <c r="K3627" s="1"/>
      <c r="L3627" s="1"/>
      <c r="O3627" s="1"/>
    </row>
    <row r="3628" spans="4:15" x14ac:dyDescent="0.2">
      <c r="D3628" s="1"/>
      <c r="E3628" s="1"/>
      <c r="K3628" s="1"/>
      <c r="L3628" s="1"/>
      <c r="O3628" s="1"/>
    </row>
    <row r="3629" spans="4:15" x14ac:dyDescent="0.2">
      <c r="D3629" s="1"/>
      <c r="E3629" s="1"/>
      <c r="K3629" s="1"/>
      <c r="L3629" s="1"/>
      <c r="O3629" s="1"/>
    </row>
    <row r="3630" spans="4:15" x14ac:dyDescent="0.2">
      <c r="D3630" s="1"/>
      <c r="E3630" s="1"/>
      <c r="K3630" s="1"/>
      <c r="L3630" s="1"/>
      <c r="O3630" s="1"/>
    </row>
    <row r="3631" spans="4:15" x14ac:dyDescent="0.2">
      <c r="D3631" s="1"/>
      <c r="E3631" s="1"/>
      <c r="K3631" s="1"/>
      <c r="L3631" s="1"/>
      <c r="O3631" s="1"/>
    </row>
    <row r="3632" spans="4:15" x14ac:dyDescent="0.2">
      <c r="D3632" s="1"/>
      <c r="E3632" s="1"/>
      <c r="K3632" s="1"/>
      <c r="L3632" s="1"/>
      <c r="O3632" s="1"/>
    </row>
    <row r="3633" spans="4:15" x14ac:dyDescent="0.2">
      <c r="D3633" s="1"/>
      <c r="E3633" s="1"/>
      <c r="K3633" s="1"/>
      <c r="L3633" s="1"/>
      <c r="O3633" s="1"/>
    </row>
    <row r="3634" spans="4:15" x14ac:dyDescent="0.2">
      <c r="D3634" s="1"/>
      <c r="E3634" s="1"/>
      <c r="K3634" s="1"/>
      <c r="L3634" s="1"/>
      <c r="O3634" s="1"/>
    </row>
    <row r="3635" spans="4:15" x14ac:dyDescent="0.2">
      <c r="D3635" s="1"/>
      <c r="E3635" s="1"/>
      <c r="K3635" s="1"/>
      <c r="L3635" s="1"/>
      <c r="O3635" s="1"/>
    </row>
    <row r="3636" spans="4:15" x14ac:dyDescent="0.2">
      <c r="D3636" s="1"/>
      <c r="E3636" s="1"/>
      <c r="K3636" s="1"/>
      <c r="L3636" s="1"/>
      <c r="O3636" s="1"/>
    </row>
    <row r="3637" spans="4:15" x14ac:dyDescent="0.2">
      <c r="D3637" s="1"/>
      <c r="E3637" s="1"/>
      <c r="K3637" s="1"/>
      <c r="L3637" s="1"/>
      <c r="O3637" s="1"/>
    </row>
    <row r="3638" spans="4:15" x14ac:dyDescent="0.2">
      <c r="D3638" s="1"/>
      <c r="E3638" s="1"/>
      <c r="K3638" s="1"/>
      <c r="L3638" s="1"/>
      <c r="O3638" s="1"/>
    </row>
    <row r="3639" spans="4:15" x14ac:dyDescent="0.2">
      <c r="D3639" s="1"/>
      <c r="E3639" s="1"/>
      <c r="K3639" s="1"/>
      <c r="L3639" s="1"/>
      <c r="O3639" s="1"/>
    </row>
    <row r="3640" spans="4:15" x14ac:dyDescent="0.2">
      <c r="D3640" s="1"/>
      <c r="E3640" s="1"/>
      <c r="K3640" s="1"/>
      <c r="L3640" s="1"/>
      <c r="O3640" s="1"/>
    </row>
    <row r="3641" spans="4:15" x14ac:dyDescent="0.2">
      <c r="D3641" s="1"/>
      <c r="E3641" s="1"/>
      <c r="K3641" s="1"/>
      <c r="L3641" s="1"/>
      <c r="O3641" s="1"/>
    </row>
    <row r="3642" spans="4:15" x14ac:dyDescent="0.2">
      <c r="D3642" s="1"/>
      <c r="E3642" s="1"/>
      <c r="K3642" s="1"/>
      <c r="L3642" s="1"/>
      <c r="O3642" s="1"/>
    </row>
    <row r="3643" spans="4:15" x14ac:dyDescent="0.2">
      <c r="D3643" s="1"/>
      <c r="E3643" s="1"/>
      <c r="K3643" s="1"/>
      <c r="L3643" s="1"/>
      <c r="O3643" s="1"/>
    </row>
    <row r="3644" spans="4:15" x14ac:dyDescent="0.2">
      <c r="D3644" s="1"/>
      <c r="E3644" s="1"/>
      <c r="K3644" s="1"/>
      <c r="L3644" s="1"/>
      <c r="O3644" s="1"/>
    </row>
    <row r="3645" spans="4:15" x14ac:dyDescent="0.2">
      <c r="D3645" s="1"/>
      <c r="E3645" s="1"/>
      <c r="K3645" s="1"/>
      <c r="L3645" s="1"/>
      <c r="O3645" s="1"/>
    </row>
    <row r="3646" spans="4:15" x14ac:dyDescent="0.2">
      <c r="D3646" s="1"/>
      <c r="E3646" s="1"/>
      <c r="K3646" s="1"/>
      <c r="L3646" s="1"/>
      <c r="O3646" s="1"/>
    </row>
    <row r="3647" spans="4:15" x14ac:dyDescent="0.2">
      <c r="D3647" s="1"/>
      <c r="E3647" s="1"/>
      <c r="K3647" s="1"/>
      <c r="L3647" s="1"/>
      <c r="O3647" s="1"/>
    </row>
    <row r="3648" spans="4:15" x14ac:dyDescent="0.2">
      <c r="D3648" s="1"/>
      <c r="E3648" s="1"/>
      <c r="K3648" s="1"/>
      <c r="L3648" s="1"/>
      <c r="O3648" s="1"/>
    </row>
    <row r="3649" spans="4:15" x14ac:dyDescent="0.2">
      <c r="D3649" s="1"/>
      <c r="E3649" s="1"/>
      <c r="K3649" s="1"/>
      <c r="L3649" s="1"/>
      <c r="O3649" s="1"/>
    </row>
    <row r="3650" spans="4:15" x14ac:dyDescent="0.2">
      <c r="K3650" s="1"/>
      <c r="L3650" s="1"/>
      <c r="O3650" s="1"/>
    </row>
    <row r="3651" spans="4:15" x14ac:dyDescent="0.2">
      <c r="K3651" s="1"/>
      <c r="L3651" s="1"/>
      <c r="O3651" s="1"/>
    </row>
    <row r="3652" spans="4:15" x14ac:dyDescent="0.2">
      <c r="K3652" s="1"/>
      <c r="L3652" s="1"/>
      <c r="O3652" s="1"/>
    </row>
    <row r="3653" spans="4:15" x14ac:dyDescent="0.2">
      <c r="K3653" s="1"/>
      <c r="L3653" s="1"/>
      <c r="O3653" s="1"/>
    </row>
    <row r="3654" spans="4:15" x14ac:dyDescent="0.2">
      <c r="K3654" s="1"/>
      <c r="L3654" s="1"/>
      <c r="O3654" s="1"/>
    </row>
    <row r="3655" spans="4:15" x14ac:dyDescent="0.2">
      <c r="K3655" s="1"/>
      <c r="L3655" s="1"/>
      <c r="O3655" s="1"/>
    </row>
    <row r="3656" spans="4:15" x14ac:dyDescent="0.2">
      <c r="K3656" s="1"/>
      <c r="L3656" s="1"/>
      <c r="O3656" s="1"/>
    </row>
    <row r="3657" spans="4:15" x14ac:dyDescent="0.2">
      <c r="K3657" s="1"/>
      <c r="L3657" s="1"/>
      <c r="O3657" s="1"/>
    </row>
    <row r="3658" spans="4:15" x14ac:dyDescent="0.2">
      <c r="K3658" s="1"/>
      <c r="L3658" s="1"/>
      <c r="O3658" s="1"/>
    </row>
    <row r="3659" spans="4:15" x14ac:dyDescent="0.2">
      <c r="K3659" s="1"/>
      <c r="L3659" s="1"/>
      <c r="O3659" s="1"/>
    </row>
    <row r="3660" spans="4:15" x14ac:dyDescent="0.2">
      <c r="K3660" s="1"/>
      <c r="L3660" s="1"/>
      <c r="O3660" s="1"/>
    </row>
    <row r="3661" spans="4:15" x14ac:dyDescent="0.2">
      <c r="K3661" s="1"/>
      <c r="L3661" s="1"/>
      <c r="O3661" s="1"/>
    </row>
    <row r="3662" spans="4:15" x14ac:dyDescent="0.2">
      <c r="K3662" s="1"/>
      <c r="L3662" s="1"/>
      <c r="O3662" s="1"/>
    </row>
    <row r="3663" spans="4:15" x14ac:dyDescent="0.2">
      <c r="K3663" s="1"/>
      <c r="L3663" s="1"/>
      <c r="O3663" s="1"/>
    </row>
    <row r="3664" spans="4:15" x14ac:dyDescent="0.2">
      <c r="K3664" s="1"/>
      <c r="L3664" s="1"/>
      <c r="O3664" s="1"/>
    </row>
    <row r="3665" spans="4:15" x14ac:dyDescent="0.2">
      <c r="K3665" s="1"/>
      <c r="L3665" s="1"/>
      <c r="O3665" s="1"/>
    </row>
    <row r="3666" spans="4:15" x14ac:dyDescent="0.2">
      <c r="K3666" s="1"/>
      <c r="L3666" s="1"/>
      <c r="O3666" s="1"/>
    </row>
    <row r="3667" spans="4:15" x14ac:dyDescent="0.2">
      <c r="K3667" s="1"/>
      <c r="L3667" s="1"/>
      <c r="O3667" s="1"/>
    </row>
    <row r="3668" spans="4:15" x14ac:dyDescent="0.2">
      <c r="K3668" s="1"/>
      <c r="L3668" s="1"/>
      <c r="O3668" s="1"/>
    </row>
    <row r="3669" spans="4:15" x14ac:dyDescent="0.2">
      <c r="K3669" s="1"/>
      <c r="L3669" s="1"/>
      <c r="O3669" s="1"/>
    </row>
    <row r="3670" spans="4:15" x14ac:dyDescent="0.2">
      <c r="K3670" s="1"/>
      <c r="L3670" s="1"/>
      <c r="O3670" s="1"/>
    </row>
    <row r="3671" spans="4:15" x14ac:dyDescent="0.2">
      <c r="K3671" s="1"/>
      <c r="L3671" s="1"/>
      <c r="O3671" s="1"/>
    </row>
    <row r="3672" spans="4:15" x14ac:dyDescent="0.2">
      <c r="K3672" s="1"/>
      <c r="L3672" s="1"/>
      <c r="O3672" s="1"/>
    </row>
    <row r="3673" spans="4:15" x14ac:dyDescent="0.2">
      <c r="K3673" s="1"/>
      <c r="L3673" s="1"/>
      <c r="O3673" s="1"/>
    </row>
    <row r="3674" spans="4:15" x14ac:dyDescent="0.2">
      <c r="D3674" s="1"/>
      <c r="E3674" s="1"/>
      <c r="K3674" s="1"/>
      <c r="L3674" s="1"/>
      <c r="O3674" s="1"/>
    </row>
    <row r="3675" spans="4:15" x14ac:dyDescent="0.2">
      <c r="D3675" s="1"/>
      <c r="E3675" s="1"/>
      <c r="K3675" s="1"/>
      <c r="L3675" s="1"/>
      <c r="O3675" s="1"/>
    </row>
    <row r="3676" spans="4:15" x14ac:dyDescent="0.2">
      <c r="D3676" s="1"/>
      <c r="E3676" s="1"/>
      <c r="K3676" s="1"/>
      <c r="L3676" s="1"/>
      <c r="O3676" s="1"/>
    </row>
    <row r="3677" spans="4:15" x14ac:dyDescent="0.2">
      <c r="D3677" s="1"/>
      <c r="E3677" s="1"/>
      <c r="K3677" s="1"/>
      <c r="L3677" s="1"/>
      <c r="O3677" s="1"/>
    </row>
    <row r="3678" spans="4:15" x14ac:dyDescent="0.2">
      <c r="D3678" s="1"/>
      <c r="E3678" s="1"/>
      <c r="K3678" s="1"/>
      <c r="L3678" s="1"/>
      <c r="O3678" s="1"/>
    </row>
    <row r="3679" spans="4:15" x14ac:dyDescent="0.2">
      <c r="D3679" s="1"/>
      <c r="E3679" s="1"/>
      <c r="K3679" s="1"/>
      <c r="L3679" s="1"/>
      <c r="O3679" s="1"/>
    </row>
    <row r="3680" spans="4:15" x14ac:dyDescent="0.2">
      <c r="D3680" s="1"/>
      <c r="E3680" s="1"/>
      <c r="K3680" s="1"/>
      <c r="L3680" s="1"/>
      <c r="O3680" s="1"/>
    </row>
    <row r="3681" spans="4:15" x14ac:dyDescent="0.2">
      <c r="D3681" s="1"/>
      <c r="E3681" s="1"/>
      <c r="K3681" s="1"/>
      <c r="L3681" s="1"/>
      <c r="O3681" s="1"/>
    </row>
    <row r="3682" spans="4:15" x14ac:dyDescent="0.2">
      <c r="D3682" s="1"/>
      <c r="E3682" s="1"/>
      <c r="K3682" s="1"/>
      <c r="L3682" s="1"/>
      <c r="O3682" s="1"/>
    </row>
    <row r="3683" spans="4:15" x14ac:dyDescent="0.2">
      <c r="D3683" s="1"/>
      <c r="E3683" s="1"/>
      <c r="K3683" s="1"/>
      <c r="L3683" s="1"/>
      <c r="O3683" s="1"/>
    </row>
    <row r="3684" spans="4:15" x14ac:dyDescent="0.2">
      <c r="D3684" s="1"/>
      <c r="E3684" s="1"/>
      <c r="K3684" s="1"/>
      <c r="L3684" s="1"/>
      <c r="O3684" s="1"/>
    </row>
    <row r="3685" spans="4:15" x14ac:dyDescent="0.2">
      <c r="D3685" s="1"/>
      <c r="E3685" s="1"/>
      <c r="K3685" s="1"/>
      <c r="L3685" s="1"/>
      <c r="O3685" s="1"/>
    </row>
    <row r="3686" spans="4:15" x14ac:dyDescent="0.2">
      <c r="D3686" s="1"/>
      <c r="E3686" s="1"/>
      <c r="K3686" s="1"/>
      <c r="L3686" s="1"/>
      <c r="O3686" s="1"/>
    </row>
    <row r="3687" spans="4:15" x14ac:dyDescent="0.2">
      <c r="D3687" s="1"/>
      <c r="E3687" s="1"/>
      <c r="K3687" s="1"/>
      <c r="L3687" s="1"/>
      <c r="O3687" s="1"/>
    </row>
    <row r="3688" spans="4:15" x14ac:dyDescent="0.2">
      <c r="D3688" s="1"/>
      <c r="E3688" s="1"/>
      <c r="K3688" s="1"/>
      <c r="L3688" s="1"/>
      <c r="O3688" s="1"/>
    </row>
    <row r="3689" spans="4:15" x14ac:dyDescent="0.2">
      <c r="D3689" s="1"/>
      <c r="E3689" s="1"/>
      <c r="K3689" s="1"/>
      <c r="L3689" s="1"/>
      <c r="O3689" s="1"/>
    </row>
    <row r="3690" spans="4:15" x14ac:dyDescent="0.2">
      <c r="D3690" s="1"/>
      <c r="E3690" s="1"/>
      <c r="K3690" s="1"/>
      <c r="L3690" s="1"/>
      <c r="O3690" s="1"/>
    </row>
    <row r="3691" spans="4:15" x14ac:dyDescent="0.2">
      <c r="D3691" s="1"/>
      <c r="E3691" s="1"/>
      <c r="K3691" s="1"/>
      <c r="L3691" s="1"/>
      <c r="O3691" s="1"/>
    </row>
    <row r="3692" spans="4:15" x14ac:dyDescent="0.2">
      <c r="D3692" s="1"/>
      <c r="E3692" s="1"/>
      <c r="K3692" s="1"/>
      <c r="L3692" s="1"/>
      <c r="O3692" s="1"/>
    </row>
    <row r="3693" spans="4:15" x14ac:dyDescent="0.2">
      <c r="D3693" s="1"/>
      <c r="E3693" s="1"/>
      <c r="K3693" s="1"/>
      <c r="L3693" s="1"/>
      <c r="O3693" s="1"/>
    </row>
    <row r="3694" spans="4:15" x14ac:dyDescent="0.2">
      <c r="D3694" s="1"/>
      <c r="E3694" s="1"/>
      <c r="K3694" s="1"/>
      <c r="L3694" s="1"/>
      <c r="O3694" s="1"/>
    </row>
    <row r="3695" spans="4:15" x14ac:dyDescent="0.2">
      <c r="D3695" s="1"/>
      <c r="E3695" s="1"/>
      <c r="K3695" s="1"/>
      <c r="L3695" s="1"/>
      <c r="O3695" s="1"/>
    </row>
    <row r="3696" spans="4:15" x14ac:dyDescent="0.2">
      <c r="D3696" s="1"/>
      <c r="E3696" s="1"/>
      <c r="K3696" s="1"/>
      <c r="L3696" s="1"/>
      <c r="O3696" s="1"/>
    </row>
    <row r="3697" spans="4:15" x14ac:dyDescent="0.2">
      <c r="D3697" s="1"/>
      <c r="E3697" s="1"/>
      <c r="K3697" s="1"/>
      <c r="L3697" s="1"/>
      <c r="O3697" s="1"/>
    </row>
    <row r="3698" spans="4:15" x14ac:dyDescent="0.2">
      <c r="D3698" s="1"/>
      <c r="E3698" s="1"/>
      <c r="K3698" s="1"/>
      <c r="L3698" s="1"/>
      <c r="O3698" s="1"/>
    </row>
    <row r="3699" spans="4:15" x14ac:dyDescent="0.2">
      <c r="D3699" s="1"/>
      <c r="E3699" s="1"/>
      <c r="K3699" s="1"/>
      <c r="L3699" s="1"/>
      <c r="O3699" s="1"/>
    </row>
    <row r="3700" spans="4:15" x14ac:dyDescent="0.2">
      <c r="D3700" s="1"/>
      <c r="E3700" s="1"/>
      <c r="K3700" s="1"/>
      <c r="L3700" s="1"/>
      <c r="O3700" s="1"/>
    </row>
    <row r="3701" spans="4:15" x14ac:dyDescent="0.2">
      <c r="D3701" s="1"/>
      <c r="E3701" s="1"/>
      <c r="K3701" s="1"/>
      <c r="L3701" s="1"/>
      <c r="O3701" s="1"/>
    </row>
    <row r="3702" spans="4:15" x14ac:dyDescent="0.2">
      <c r="D3702" s="1"/>
      <c r="E3702" s="1"/>
      <c r="K3702" s="1"/>
      <c r="L3702" s="1"/>
      <c r="O3702" s="1"/>
    </row>
    <row r="3703" spans="4:15" x14ac:dyDescent="0.2">
      <c r="D3703" s="1"/>
      <c r="E3703" s="1"/>
      <c r="K3703" s="1"/>
      <c r="L3703" s="1"/>
      <c r="O3703" s="1"/>
    </row>
    <row r="3704" spans="4:15" x14ac:dyDescent="0.2">
      <c r="D3704" s="1"/>
      <c r="E3704" s="1"/>
      <c r="K3704" s="1"/>
      <c r="L3704" s="1"/>
      <c r="O3704" s="1"/>
    </row>
    <row r="3705" spans="4:15" x14ac:dyDescent="0.2">
      <c r="D3705" s="1"/>
      <c r="E3705" s="1"/>
      <c r="K3705" s="1"/>
      <c r="L3705" s="1"/>
      <c r="O3705" s="1"/>
    </row>
    <row r="3706" spans="4:15" x14ac:dyDescent="0.2">
      <c r="D3706" s="1"/>
      <c r="E3706" s="1"/>
      <c r="K3706" s="1"/>
      <c r="L3706" s="1"/>
      <c r="O3706" s="1"/>
    </row>
    <row r="3707" spans="4:15" x14ac:dyDescent="0.2">
      <c r="D3707" s="1"/>
      <c r="E3707" s="1"/>
      <c r="K3707" s="1"/>
      <c r="L3707" s="1"/>
      <c r="O3707" s="1"/>
    </row>
    <row r="3708" spans="4:15" x14ac:dyDescent="0.2">
      <c r="D3708" s="1"/>
      <c r="E3708" s="1"/>
      <c r="K3708" s="1"/>
      <c r="L3708" s="1"/>
      <c r="O3708" s="1"/>
    </row>
    <row r="3709" spans="4:15" x14ac:dyDescent="0.2">
      <c r="D3709" s="1"/>
      <c r="E3709" s="1"/>
      <c r="K3709" s="1"/>
      <c r="L3709" s="1"/>
      <c r="O3709" s="1"/>
    </row>
    <row r="3710" spans="4:15" x14ac:dyDescent="0.2">
      <c r="D3710" s="1"/>
      <c r="E3710" s="1"/>
      <c r="K3710" s="1"/>
      <c r="L3710" s="1"/>
      <c r="O3710" s="1"/>
    </row>
    <row r="3711" spans="4:15" x14ac:dyDescent="0.2">
      <c r="D3711" s="1"/>
      <c r="E3711" s="1"/>
      <c r="K3711" s="1"/>
      <c r="L3711" s="1"/>
      <c r="O3711" s="1"/>
    </row>
    <row r="3712" spans="4:15" x14ac:dyDescent="0.2">
      <c r="D3712" s="1"/>
      <c r="E3712" s="1"/>
      <c r="K3712" s="1"/>
      <c r="L3712" s="1"/>
      <c r="O3712" s="1"/>
    </row>
    <row r="3713" spans="4:15" x14ac:dyDescent="0.2">
      <c r="D3713" s="1"/>
      <c r="E3713" s="1"/>
      <c r="K3713" s="1"/>
      <c r="L3713" s="1"/>
      <c r="O3713" s="1"/>
    </row>
    <row r="3714" spans="4:15" x14ac:dyDescent="0.2">
      <c r="D3714" s="1"/>
      <c r="E3714" s="1"/>
      <c r="K3714" s="1"/>
      <c r="L3714" s="1"/>
      <c r="O3714" s="1"/>
    </row>
    <row r="3715" spans="4:15" x14ac:dyDescent="0.2">
      <c r="D3715" s="1"/>
      <c r="E3715" s="1"/>
      <c r="K3715" s="1"/>
      <c r="L3715" s="1"/>
      <c r="O3715" s="1"/>
    </row>
    <row r="3716" spans="4:15" x14ac:dyDescent="0.2">
      <c r="D3716" s="1"/>
      <c r="E3716" s="1"/>
      <c r="K3716" s="1"/>
      <c r="L3716" s="1"/>
      <c r="O3716" s="1"/>
    </row>
    <row r="3717" spans="4:15" x14ac:dyDescent="0.2">
      <c r="D3717" s="1"/>
      <c r="E3717" s="1"/>
      <c r="K3717" s="1"/>
      <c r="L3717" s="1"/>
      <c r="O3717" s="1"/>
    </row>
    <row r="3718" spans="4:15" x14ac:dyDescent="0.2">
      <c r="D3718" s="1"/>
      <c r="E3718" s="1"/>
      <c r="K3718" s="1"/>
      <c r="L3718" s="1"/>
      <c r="O3718" s="1"/>
    </row>
    <row r="3719" spans="4:15" x14ac:dyDescent="0.2">
      <c r="D3719" s="1"/>
      <c r="E3719" s="1"/>
      <c r="K3719" s="1"/>
      <c r="L3719" s="1"/>
      <c r="O3719" s="1"/>
    </row>
    <row r="3720" spans="4:15" x14ac:dyDescent="0.2">
      <c r="D3720" s="1"/>
      <c r="E3720" s="1"/>
      <c r="K3720" s="1"/>
      <c r="L3720" s="1"/>
      <c r="O3720" s="1"/>
    </row>
    <row r="3721" spans="4:15" x14ac:dyDescent="0.2">
      <c r="D3721" s="1"/>
      <c r="E3721" s="1"/>
      <c r="K3721" s="1"/>
      <c r="L3721" s="1"/>
      <c r="O3721" s="1"/>
    </row>
    <row r="3722" spans="4:15" x14ac:dyDescent="0.2">
      <c r="K3722" s="1"/>
      <c r="L3722" s="1"/>
      <c r="O3722" s="1"/>
    </row>
    <row r="3723" spans="4:15" x14ac:dyDescent="0.2">
      <c r="K3723" s="1"/>
      <c r="L3723" s="1"/>
      <c r="O3723" s="1"/>
    </row>
    <row r="3724" spans="4:15" x14ac:dyDescent="0.2">
      <c r="K3724" s="1"/>
      <c r="L3724" s="1"/>
      <c r="O3724" s="1"/>
    </row>
    <row r="3725" spans="4:15" x14ac:dyDescent="0.2">
      <c r="K3725" s="1"/>
      <c r="L3725" s="1"/>
      <c r="O3725" s="1"/>
    </row>
    <row r="3726" spans="4:15" x14ac:dyDescent="0.2">
      <c r="K3726" s="1"/>
      <c r="L3726" s="1"/>
      <c r="O3726" s="1"/>
    </row>
    <row r="3727" spans="4:15" x14ac:dyDescent="0.2">
      <c r="K3727" s="1"/>
      <c r="L3727" s="1"/>
      <c r="O3727" s="1"/>
    </row>
    <row r="3728" spans="4:15" x14ac:dyDescent="0.2">
      <c r="K3728" s="1"/>
      <c r="L3728" s="1"/>
      <c r="O3728" s="1"/>
    </row>
    <row r="3729" spans="11:15" x14ac:dyDescent="0.2">
      <c r="K3729" s="1"/>
      <c r="L3729" s="1"/>
      <c r="O3729" s="1"/>
    </row>
    <row r="3730" spans="11:15" x14ac:dyDescent="0.2">
      <c r="K3730" s="1"/>
      <c r="L3730" s="1"/>
      <c r="O3730" s="1"/>
    </row>
    <row r="3731" spans="11:15" x14ac:dyDescent="0.2">
      <c r="K3731" s="1"/>
      <c r="L3731" s="1"/>
      <c r="O3731" s="1"/>
    </row>
    <row r="3732" spans="11:15" x14ac:dyDescent="0.2">
      <c r="K3732" s="1"/>
      <c r="L3732" s="1"/>
      <c r="O3732" s="1"/>
    </row>
    <row r="3733" spans="11:15" x14ac:dyDescent="0.2">
      <c r="K3733" s="1"/>
      <c r="L3733" s="1"/>
      <c r="O3733" s="1"/>
    </row>
    <row r="3734" spans="11:15" x14ac:dyDescent="0.2">
      <c r="K3734" s="1"/>
      <c r="L3734" s="1"/>
      <c r="O3734" s="1"/>
    </row>
    <row r="3735" spans="11:15" x14ac:dyDescent="0.2">
      <c r="K3735" s="1"/>
      <c r="L3735" s="1"/>
      <c r="O3735" s="1"/>
    </row>
    <row r="3736" spans="11:15" x14ac:dyDescent="0.2">
      <c r="K3736" s="1"/>
      <c r="L3736" s="1"/>
      <c r="O3736" s="1"/>
    </row>
    <row r="3737" spans="11:15" x14ac:dyDescent="0.2">
      <c r="K3737" s="1"/>
      <c r="L3737" s="1"/>
      <c r="O3737" s="1"/>
    </row>
    <row r="3738" spans="11:15" x14ac:dyDescent="0.2">
      <c r="K3738" s="1"/>
      <c r="L3738" s="1"/>
      <c r="O3738" s="1"/>
    </row>
    <row r="3739" spans="11:15" x14ac:dyDescent="0.2">
      <c r="K3739" s="1"/>
      <c r="L3739" s="1"/>
      <c r="O3739" s="1"/>
    </row>
    <row r="3740" spans="11:15" x14ac:dyDescent="0.2">
      <c r="K3740" s="1"/>
      <c r="L3740" s="1"/>
      <c r="O3740" s="1"/>
    </row>
    <row r="3741" spans="11:15" x14ac:dyDescent="0.2">
      <c r="K3741" s="1"/>
      <c r="L3741" s="1"/>
      <c r="O3741" s="1"/>
    </row>
    <row r="3742" spans="11:15" x14ac:dyDescent="0.2">
      <c r="K3742" s="1"/>
      <c r="L3742" s="1"/>
      <c r="O3742" s="1"/>
    </row>
    <row r="3743" spans="11:15" x14ac:dyDescent="0.2">
      <c r="K3743" s="1"/>
      <c r="L3743" s="1"/>
      <c r="O3743" s="1"/>
    </row>
    <row r="3744" spans="11:15" x14ac:dyDescent="0.2">
      <c r="K3744" s="1"/>
      <c r="L3744" s="1"/>
      <c r="O3744" s="1"/>
    </row>
    <row r="3745" spans="11:15" x14ac:dyDescent="0.2">
      <c r="K3745" s="1"/>
      <c r="L3745" s="1"/>
      <c r="O3745" s="1"/>
    </row>
    <row r="3746" spans="11:15" x14ac:dyDescent="0.2">
      <c r="K3746" s="1"/>
      <c r="L3746" s="1"/>
      <c r="O3746" s="1"/>
    </row>
    <row r="3747" spans="11:15" x14ac:dyDescent="0.2">
      <c r="K3747" s="1"/>
      <c r="L3747" s="1"/>
      <c r="O3747" s="1"/>
    </row>
    <row r="3748" spans="11:15" x14ac:dyDescent="0.2">
      <c r="K3748" s="1"/>
      <c r="L3748" s="1"/>
      <c r="O3748" s="1"/>
    </row>
    <row r="3749" spans="11:15" x14ac:dyDescent="0.2">
      <c r="K3749" s="1"/>
      <c r="L3749" s="1"/>
      <c r="O3749" s="1"/>
    </row>
    <row r="3750" spans="11:15" x14ac:dyDescent="0.2">
      <c r="K3750" s="1"/>
      <c r="L3750" s="1"/>
      <c r="O3750" s="1"/>
    </row>
    <row r="3751" spans="11:15" x14ac:dyDescent="0.2">
      <c r="K3751" s="1"/>
      <c r="L3751" s="1"/>
      <c r="O3751" s="1"/>
    </row>
    <row r="3752" spans="11:15" x14ac:dyDescent="0.2">
      <c r="K3752" s="1"/>
      <c r="L3752" s="1"/>
      <c r="O3752" s="1"/>
    </row>
    <row r="3753" spans="11:15" x14ac:dyDescent="0.2">
      <c r="K3753" s="1"/>
      <c r="L3753" s="1"/>
      <c r="O3753" s="1"/>
    </row>
    <row r="3754" spans="11:15" x14ac:dyDescent="0.2">
      <c r="K3754" s="1"/>
      <c r="L3754" s="1"/>
      <c r="O3754" s="1"/>
    </row>
    <row r="3755" spans="11:15" x14ac:dyDescent="0.2">
      <c r="K3755" s="1"/>
      <c r="L3755" s="1"/>
      <c r="O3755" s="1"/>
    </row>
    <row r="3756" spans="11:15" x14ac:dyDescent="0.2">
      <c r="K3756" s="1"/>
      <c r="L3756" s="1"/>
      <c r="O3756" s="1"/>
    </row>
    <row r="3757" spans="11:15" x14ac:dyDescent="0.2">
      <c r="K3757" s="1"/>
      <c r="L3757" s="1"/>
      <c r="O3757" s="1"/>
    </row>
    <row r="3758" spans="11:15" x14ac:dyDescent="0.2">
      <c r="K3758" s="1"/>
      <c r="L3758" s="1"/>
      <c r="O3758" s="1"/>
    </row>
    <row r="3759" spans="11:15" x14ac:dyDescent="0.2">
      <c r="K3759" s="1"/>
      <c r="L3759" s="1"/>
      <c r="O3759" s="1"/>
    </row>
    <row r="3760" spans="11:15" x14ac:dyDescent="0.2">
      <c r="K3760" s="1"/>
      <c r="L3760" s="1"/>
      <c r="O3760" s="1"/>
    </row>
    <row r="3761" spans="11:15" x14ac:dyDescent="0.2">
      <c r="K3761" s="1"/>
      <c r="L3761" s="1"/>
      <c r="O3761" s="1"/>
    </row>
    <row r="3762" spans="11:15" x14ac:dyDescent="0.2">
      <c r="K3762" s="1"/>
      <c r="L3762" s="1"/>
      <c r="O3762" s="1"/>
    </row>
    <row r="3763" spans="11:15" x14ac:dyDescent="0.2">
      <c r="K3763" s="1"/>
      <c r="L3763" s="1"/>
      <c r="O3763" s="1"/>
    </row>
    <row r="3764" spans="11:15" x14ac:dyDescent="0.2">
      <c r="K3764" s="1"/>
      <c r="L3764" s="1"/>
      <c r="O3764" s="1"/>
    </row>
    <row r="3765" spans="11:15" x14ac:dyDescent="0.2">
      <c r="K3765" s="1"/>
      <c r="L3765" s="1"/>
      <c r="O3765" s="1"/>
    </row>
    <row r="3766" spans="11:15" x14ac:dyDescent="0.2">
      <c r="K3766" s="1"/>
      <c r="L3766" s="1"/>
      <c r="O3766" s="1"/>
    </row>
    <row r="3767" spans="11:15" x14ac:dyDescent="0.2">
      <c r="K3767" s="1"/>
      <c r="L3767" s="1"/>
      <c r="O3767" s="1"/>
    </row>
    <row r="3768" spans="11:15" x14ac:dyDescent="0.2">
      <c r="K3768" s="1"/>
      <c r="L3768" s="1"/>
      <c r="O3768" s="1"/>
    </row>
    <row r="3769" spans="11:15" x14ac:dyDescent="0.2">
      <c r="K3769" s="1"/>
      <c r="L3769" s="1"/>
      <c r="O3769" s="1"/>
    </row>
    <row r="3770" spans="11:15" x14ac:dyDescent="0.2">
      <c r="K3770" s="1"/>
      <c r="L3770" s="1"/>
      <c r="O3770" s="1"/>
    </row>
    <row r="3771" spans="11:15" x14ac:dyDescent="0.2">
      <c r="K3771" s="1"/>
      <c r="L3771" s="1"/>
      <c r="O3771" s="1"/>
    </row>
    <row r="3772" spans="11:15" x14ac:dyDescent="0.2">
      <c r="K3772" s="1"/>
      <c r="L3772" s="1"/>
      <c r="O3772" s="1"/>
    </row>
    <row r="3773" spans="11:15" x14ac:dyDescent="0.2">
      <c r="K3773" s="1"/>
      <c r="L3773" s="1"/>
      <c r="O3773" s="1"/>
    </row>
    <row r="3774" spans="11:15" x14ac:dyDescent="0.2">
      <c r="K3774" s="1"/>
      <c r="L3774" s="1"/>
      <c r="O3774" s="1"/>
    </row>
    <row r="3775" spans="11:15" x14ac:dyDescent="0.2">
      <c r="K3775" s="1"/>
      <c r="L3775" s="1"/>
      <c r="O3775" s="1"/>
    </row>
    <row r="3776" spans="11:15" x14ac:dyDescent="0.2">
      <c r="K3776" s="1"/>
      <c r="L3776" s="1"/>
      <c r="O3776" s="1"/>
    </row>
    <row r="3777" spans="11:15" x14ac:dyDescent="0.2">
      <c r="K3777" s="1"/>
      <c r="L3777" s="1"/>
      <c r="O3777" s="1"/>
    </row>
    <row r="3778" spans="11:15" x14ac:dyDescent="0.2">
      <c r="K3778" s="1"/>
      <c r="L3778" s="1"/>
      <c r="O3778" s="1"/>
    </row>
    <row r="3779" spans="11:15" x14ac:dyDescent="0.2">
      <c r="K3779" s="1"/>
      <c r="L3779" s="1"/>
      <c r="O3779" s="1"/>
    </row>
    <row r="3780" spans="11:15" x14ac:dyDescent="0.2">
      <c r="K3780" s="1"/>
      <c r="L3780" s="1"/>
      <c r="O3780" s="1"/>
    </row>
    <row r="3781" spans="11:15" x14ac:dyDescent="0.2">
      <c r="K3781" s="1"/>
      <c r="L3781" s="1"/>
      <c r="O3781" s="1"/>
    </row>
    <row r="3782" spans="11:15" x14ac:dyDescent="0.2">
      <c r="K3782" s="1"/>
      <c r="L3782" s="1"/>
      <c r="O3782" s="1"/>
    </row>
    <row r="3783" spans="11:15" x14ac:dyDescent="0.2">
      <c r="K3783" s="1"/>
      <c r="L3783" s="1"/>
      <c r="O3783" s="1"/>
    </row>
    <row r="3784" spans="11:15" x14ac:dyDescent="0.2">
      <c r="K3784" s="1"/>
      <c r="L3784" s="1"/>
      <c r="O3784" s="1"/>
    </row>
    <row r="3785" spans="11:15" x14ac:dyDescent="0.2">
      <c r="K3785" s="1"/>
      <c r="L3785" s="1"/>
      <c r="O3785" s="1"/>
    </row>
    <row r="3786" spans="11:15" x14ac:dyDescent="0.2">
      <c r="K3786" s="1"/>
      <c r="L3786" s="1"/>
      <c r="O3786" s="1"/>
    </row>
    <row r="3787" spans="11:15" x14ac:dyDescent="0.2">
      <c r="K3787" s="1"/>
      <c r="L3787" s="1"/>
      <c r="O3787" s="1"/>
    </row>
    <row r="3788" spans="11:15" x14ac:dyDescent="0.2">
      <c r="K3788" s="1"/>
      <c r="L3788" s="1"/>
      <c r="O3788" s="1"/>
    </row>
    <row r="3789" spans="11:15" x14ac:dyDescent="0.2">
      <c r="K3789" s="1"/>
      <c r="L3789" s="1"/>
      <c r="O3789" s="1"/>
    </row>
    <row r="3790" spans="11:15" x14ac:dyDescent="0.2">
      <c r="K3790" s="1"/>
      <c r="L3790" s="1"/>
      <c r="O3790" s="1"/>
    </row>
    <row r="3791" spans="11:15" x14ac:dyDescent="0.2">
      <c r="K3791" s="1"/>
      <c r="L3791" s="1"/>
      <c r="O3791" s="1"/>
    </row>
    <row r="3792" spans="11:15" x14ac:dyDescent="0.2">
      <c r="K3792" s="1"/>
      <c r="L3792" s="1"/>
      <c r="O3792" s="1"/>
    </row>
    <row r="3793" spans="11:15" x14ac:dyDescent="0.2">
      <c r="K3793" s="1"/>
      <c r="L3793" s="1"/>
      <c r="O3793" s="1"/>
    </row>
    <row r="3794" spans="11:15" x14ac:dyDescent="0.2">
      <c r="K3794" s="1"/>
      <c r="L3794" s="1"/>
      <c r="O3794" s="1"/>
    </row>
    <row r="3795" spans="11:15" x14ac:dyDescent="0.2">
      <c r="K3795" s="1"/>
      <c r="L3795" s="1"/>
      <c r="O3795" s="1"/>
    </row>
    <row r="3796" spans="11:15" x14ac:dyDescent="0.2">
      <c r="K3796" s="1"/>
      <c r="L3796" s="1"/>
      <c r="O3796" s="1"/>
    </row>
    <row r="3797" spans="11:15" x14ac:dyDescent="0.2">
      <c r="K3797" s="1"/>
      <c r="L3797" s="1"/>
      <c r="O3797" s="1"/>
    </row>
    <row r="3798" spans="11:15" x14ac:dyDescent="0.2">
      <c r="K3798" s="1"/>
      <c r="L3798" s="1"/>
      <c r="O3798" s="1"/>
    </row>
    <row r="3799" spans="11:15" x14ac:dyDescent="0.2">
      <c r="K3799" s="1"/>
      <c r="L3799" s="1"/>
      <c r="O3799" s="1"/>
    </row>
    <row r="3800" spans="11:15" x14ac:dyDescent="0.2">
      <c r="K3800" s="1"/>
      <c r="L3800" s="1"/>
      <c r="O3800" s="1"/>
    </row>
    <row r="3801" spans="11:15" x14ac:dyDescent="0.2">
      <c r="K3801" s="1"/>
      <c r="L3801" s="1"/>
      <c r="O3801" s="1"/>
    </row>
    <row r="3802" spans="11:15" x14ac:dyDescent="0.2">
      <c r="K3802" s="1"/>
      <c r="L3802" s="1"/>
      <c r="O3802" s="1"/>
    </row>
    <row r="3803" spans="11:15" x14ac:dyDescent="0.2">
      <c r="K3803" s="1"/>
      <c r="L3803" s="1"/>
      <c r="O3803" s="1"/>
    </row>
    <row r="3804" spans="11:15" x14ac:dyDescent="0.2">
      <c r="K3804" s="1"/>
      <c r="L3804" s="1"/>
      <c r="O3804" s="1"/>
    </row>
    <row r="3805" spans="11:15" x14ac:dyDescent="0.2">
      <c r="K3805" s="1"/>
      <c r="L3805" s="1"/>
      <c r="O3805" s="1"/>
    </row>
    <row r="3806" spans="11:15" x14ac:dyDescent="0.2">
      <c r="K3806" s="1"/>
      <c r="L3806" s="1"/>
      <c r="O3806" s="1"/>
    </row>
    <row r="3807" spans="11:15" x14ac:dyDescent="0.2">
      <c r="K3807" s="1"/>
      <c r="L3807" s="1"/>
      <c r="O3807" s="1"/>
    </row>
    <row r="3808" spans="11:15" x14ac:dyDescent="0.2">
      <c r="K3808" s="1"/>
      <c r="L3808" s="1"/>
      <c r="O3808" s="1"/>
    </row>
    <row r="3809" spans="11:15" x14ac:dyDescent="0.2">
      <c r="K3809" s="1"/>
      <c r="L3809" s="1"/>
      <c r="O3809" s="1"/>
    </row>
    <row r="3810" spans="11:15" x14ac:dyDescent="0.2">
      <c r="K3810" s="1"/>
      <c r="L3810" s="1"/>
      <c r="O3810" s="1"/>
    </row>
    <row r="3811" spans="11:15" x14ac:dyDescent="0.2">
      <c r="K3811" s="1"/>
      <c r="L3811" s="1"/>
      <c r="O3811" s="1"/>
    </row>
    <row r="3812" spans="11:15" x14ac:dyDescent="0.2">
      <c r="K3812" s="1"/>
      <c r="L3812" s="1"/>
      <c r="O3812" s="1"/>
    </row>
    <row r="3813" spans="11:15" x14ac:dyDescent="0.2">
      <c r="K3813" s="1"/>
      <c r="L3813" s="1"/>
      <c r="O3813" s="1"/>
    </row>
    <row r="3814" spans="11:15" x14ac:dyDescent="0.2">
      <c r="K3814" s="1"/>
      <c r="L3814" s="1"/>
      <c r="O3814" s="1"/>
    </row>
    <row r="3815" spans="11:15" x14ac:dyDescent="0.2">
      <c r="K3815" s="1"/>
      <c r="L3815" s="1"/>
      <c r="O3815" s="1"/>
    </row>
    <row r="3816" spans="11:15" x14ac:dyDescent="0.2">
      <c r="K3816" s="1"/>
      <c r="L3816" s="1"/>
      <c r="O3816" s="1"/>
    </row>
    <row r="3817" spans="11:15" x14ac:dyDescent="0.2">
      <c r="K3817" s="1"/>
      <c r="L3817" s="1"/>
      <c r="O3817" s="1"/>
    </row>
    <row r="3818" spans="11:15" x14ac:dyDescent="0.2">
      <c r="K3818" s="1"/>
      <c r="L3818" s="1"/>
      <c r="O3818" s="1"/>
    </row>
    <row r="3819" spans="11:15" x14ac:dyDescent="0.2">
      <c r="K3819" s="1"/>
      <c r="L3819" s="1"/>
      <c r="O3819" s="1"/>
    </row>
    <row r="3820" spans="11:15" x14ac:dyDescent="0.2">
      <c r="K3820" s="1"/>
      <c r="L3820" s="1"/>
      <c r="O3820" s="1"/>
    </row>
    <row r="3821" spans="11:15" x14ac:dyDescent="0.2">
      <c r="K3821" s="1"/>
      <c r="L3821" s="1"/>
      <c r="O3821" s="1"/>
    </row>
    <row r="3822" spans="11:15" x14ac:dyDescent="0.2">
      <c r="K3822" s="1"/>
      <c r="L3822" s="1"/>
      <c r="O3822" s="1"/>
    </row>
    <row r="3823" spans="11:15" x14ac:dyDescent="0.2">
      <c r="K3823" s="1"/>
      <c r="L3823" s="1"/>
      <c r="O3823" s="1"/>
    </row>
    <row r="3824" spans="11:15" x14ac:dyDescent="0.2">
      <c r="K3824" s="1"/>
      <c r="L3824" s="1"/>
      <c r="O3824" s="1"/>
    </row>
    <row r="3825" spans="11:15" x14ac:dyDescent="0.2">
      <c r="K3825" s="1"/>
      <c r="L3825" s="1"/>
      <c r="O3825" s="1"/>
    </row>
    <row r="3826" spans="11:15" x14ac:dyDescent="0.2">
      <c r="K3826" s="1"/>
      <c r="L3826" s="1"/>
      <c r="O3826" s="1"/>
    </row>
    <row r="3827" spans="11:15" x14ac:dyDescent="0.2">
      <c r="K3827" s="1"/>
      <c r="L3827" s="1"/>
      <c r="O3827" s="1"/>
    </row>
    <row r="3828" spans="11:15" x14ac:dyDescent="0.2">
      <c r="K3828" s="1"/>
      <c r="L3828" s="1"/>
      <c r="O3828" s="1"/>
    </row>
    <row r="3829" spans="11:15" x14ac:dyDescent="0.2">
      <c r="K3829" s="1"/>
      <c r="L3829" s="1"/>
      <c r="O3829" s="1"/>
    </row>
    <row r="3830" spans="11:15" x14ac:dyDescent="0.2">
      <c r="K3830" s="1"/>
      <c r="L3830" s="1"/>
      <c r="O3830" s="1"/>
    </row>
    <row r="3831" spans="11:15" x14ac:dyDescent="0.2">
      <c r="K3831" s="1"/>
      <c r="L3831" s="1"/>
      <c r="O3831" s="1"/>
    </row>
    <row r="3832" spans="11:15" x14ac:dyDescent="0.2">
      <c r="K3832" s="1"/>
      <c r="L3832" s="1"/>
      <c r="O3832" s="1"/>
    </row>
    <row r="3833" spans="11:15" x14ac:dyDescent="0.2">
      <c r="K3833" s="1"/>
      <c r="L3833" s="1"/>
      <c r="O3833" s="1"/>
    </row>
    <row r="3834" spans="11:15" x14ac:dyDescent="0.2">
      <c r="K3834" s="1"/>
      <c r="L3834" s="1"/>
      <c r="O3834" s="1"/>
    </row>
    <row r="3835" spans="11:15" x14ac:dyDescent="0.2">
      <c r="K3835" s="1"/>
      <c r="L3835" s="1"/>
      <c r="O3835" s="1"/>
    </row>
    <row r="3836" spans="11:15" x14ac:dyDescent="0.2">
      <c r="K3836" s="1"/>
      <c r="L3836" s="1"/>
      <c r="O3836" s="1"/>
    </row>
    <row r="3837" spans="11:15" x14ac:dyDescent="0.2">
      <c r="K3837" s="1"/>
      <c r="L3837" s="1"/>
      <c r="O3837" s="1"/>
    </row>
    <row r="3838" spans="11:15" x14ac:dyDescent="0.2">
      <c r="K3838" s="1"/>
      <c r="L3838" s="1"/>
      <c r="O3838" s="1"/>
    </row>
    <row r="3839" spans="11:15" x14ac:dyDescent="0.2">
      <c r="K3839" s="1"/>
      <c r="L3839" s="1"/>
      <c r="O3839" s="1"/>
    </row>
    <row r="3840" spans="11:15" x14ac:dyDescent="0.2">
      <c r="K3840" s="1"/>
      <c r="L3840" s="1"/>
      <c r="O3840" s="1"/>
    </row>
    <row r="3841" spans="11:15" x14ac:dyDescent="0.2">
      <c r="K3841" s="1"/>
      <c r="L3841" s="1"/>
      <c r="O3841" s="1"/>
    </row>
    <row r="3842" spans="11:15" x14ac:dyDescent="0.2">
      <c r="K3842" s="1"/>
      <c r="L3842" s="1"/>
      <c r="O3842" s="1"/>
    </row>
    <row r="3843" spans="11:15" x14ac:dyDescent="0.2">
      <c r="K3843" s="1"/>
      <c r="L3843" s="1"/>
      <c r="O3843" s="1"/>
    </row>
    <row r="3844" spans="11:15" x14ac:dyDescent="0.2">
      <c r="K3844" s="1"/>
      <c r="L3844" s="1"/>
      <c r="O3844" s="1"/>
    </row>
    <row r="3845" spans="11:15" x14ac:dyDescent="0.2">
      <c r="K3845" s="1"/>
      <c r="L3845" s="1"/>
      <c r="O3845" s="1"/>
    </row>
    <row r="3846" spans="11:15" x14ac:dyDescent="0.2">
      <c r="K3846" s="1"/>
      <c r="L3846" s="1"/>
      <c r="O3846" s="1"/>
    </row>
    <row r="3847" spans="11:15" x14ac:dyDescent="0.2">
      <c r="K3847" s="1"/>
      <c r="L3847" s="1"/>
      <c r="O3847" s="1"/>
    </row>
    <row r="3848" spans="11:15" x14ac:dyDescent="0.2">
      <c r="K3848" s="1"/>
      <c r="L3848" s="1"/>
      <c r="O3848" s="1"/>
    </row>
    <row r="3849" spans="11:15" x14ac:dyDescent="0.2">
      <c r="K3849" s="1"/>
      <c r="L3849" s="1"/>
      <c r="O3849" s="1"/>
    </row>
    <row r="3850" spans="11:15" x14ac:dyDescent="0.2">
      <c r="K3850" s="1"/>
      <c r="L3850" s="1"/>
      <c r="O3850" s="1"/>
    </row>
    <row r="3851" spans="11:15" x14ac:dyDescent="0.2">
      <c r="K3851" s="1"/>
      <c r="L3851" s="1"/>
      <c r="O3851" s="1"/>
    </row>
    <row r="3852" spans="11:15" x14ac:dyDescent="0.2">
      <c r="K3852" s="1"/>
      <c r="L3852" s="1"/>
      <c r="O3852" s="1"/>
    </row>
    <row r="3853" spans="11:15" x14ac:dyDescent="0.2">
      <c r="K3853" s="1"/>
      <c r="L3853" s="1"/>
      <c r="O3853" s="1"/>
    </row>
    <row r="3854" spans="11:15" x14ac:dyDescent="0.2">
      <c r="K3854" s="1"/>
      <c r="L3854" s="1"/>
      <c r="O3854" s="1"/>
    </row>
    <row r="3855" spans="11:15" x14ac:dyDescent="0.2">
      <c r="K3855" s="1"/>
      <c r="L3855" s="1"/>
      <c r="O3855" s="1"/>
    </row>
    <row r="3856" spans="11:15" x14ac:dyDescent="0.2">
      <c r="K3856" s="1"/>
      <c r="L3856" s="1"/>
      <c r="O3856" s="1"/>
    </row>
    <row r="3857" spans="11:15" x14ac:dyDescent="0.2">
      <c r="K3857" s="1"/>
      <c r="L3857" s="1"/>
      <c r="O3857" s="1"/>
    </row>
    <row r="3858" spans="11:15" x14ac:dyDescent="0.2">
      <c r="K3858" s="1"/>
      <c r="L3858" s="1"/>
      <c r="O3858" s="1"/>
    </row>
    <row r="3859" spans="11:15" x14ac:dyDescent="0.2">
      <c r="K3859" s="1"/>
      <c r="L3859" s="1"/>
      <c r="O3859" s="1"/>
    </row>
    <row r="3860" spans="11:15" x14ac:dyDescent="0.2">
      <c r="K3860" s="1"/>
      <c r="L3860" s="1"/>
      <c r="O3860" s="1"/>
    </row>
    <row r="3861" spans="11:15" x14ac:dyDescent="0.2">
      <c r="K3861" s="1"/>
      <c r="L3861" s="1"/>
      <c r="O3861" s="1"/>
    </row>
    <row r="3862" spans="11:15" x14ac:dyDescent="0.2">
      <c r="K3862" s="1"/>
      <c r="L3862" s="1"/>
      <c r="O3862" s="1"/>
    </row>
    <row r="3863" spans="11:15" x14ac:dyDescent="0.2">
      <c r="K3863" s="1"/>
      <c r="L3863" s="1"/>
      <c r="O3863" s="1"/>
    </row>
    <row r="3864" spans="11:15" x14ac:dyDescent="0.2">
      <c r="K3864" s="1"/>
      <c r="L3864" s="1"/>
      <c r="O3864" s="1"/>
    </row>
    <row r="3865" spans="11:15" x14ac:dyDescent="0.2">
      <c r="K3865" s="1"/>
      <c r="L3865" s="1"/>
      <c r="O3865" s="1"/>
    </row>
    <row r="3866" spans="11:15" x14ac:dyDescent="0.2">
      <c r="K3866" s="1"/>
      <c r="L3866" s="1"/>
      <c r="O3866" s="1"/>
    </row>
    <row r="3867" spans="11:15" x14ac:dyDescent="0.2">
      <c r="K3867" s="1"/>
      <c r="L3867" s="1"/>
      <c r="O3867" s="1"/>
    </row>
    <row r="3868" spans="11:15" x14ac:dyDescent="0.2">
      <c r="K3868" s="1"/>
      <c r="L3868" s="1"/>
      <c r="O3868" s="1"/>
    </row>
    <row r="3869" spans="11:15" x14ac:dyDescent="0.2">
      <c r="K3869" s="1"/>
      <c r="L3869" s="1"/>
      <c r="O3869" s="1"/>
    </row>
    <row r="3870" spans="11:15" x14ac:dyDescent="0.2">
      <c r="K3870" s="1"/>
      <c r="L3870" s="1"/>
      <c r="O3870" s="1"/>
    </row>
    <row r="3871" spans="11:15" x14ac:dyDescent="0.2">
      <c r="K3871" s="1"/>
      <c r="L3871" s="1"/>
      <c r="O3871" s="1"/>
    </row>
    <row r="3872" spans="11:15" x14ac:dyDescent="0.2">
      <c r="K3872" s="1"/>
      <c r="L3872" s="1"/>
      <c r="O3872" s="1"/>
    </row>
    <row r="3873" spans="11:15" x14ac:dyDescent="0.2">
      <c r="K3873" s="1"/>
      <c r="L3873" s="1"/>
      <c r="O3873" s="1"/>
    </row>
    <row r="3874" spans="11:15" x14ac:dyDescent="0.2">
      <c r="K3874" s="1"/>
      <c r="L3874" s="1"/>
      <c r="O3874" s="1"/>
    </row>
    <row r="3875" spans="11:15" x14ac:dyDescent="0.2">
      <c r="K3875" s="1"/>
      <c r="L3875" s="1"/>
      <c r="O3875" s="1"/>
    </row>
    <row r="3876" spans="11:15" x14ac:dyDescent="0.2">
      <c r="K3876" s="1"/>
      <c r="L3876" s="1"/>
      <c r="O3876" s="1"/>
    </row>
    <row r="3877" spans="11:15" x14ac:dyDescent="0.2">
      <c r="K3877" s="1"/>
      <c r="L3877" s="1"/>
      <c r="O3877" s="1"/>
    </row>
    <row r="3878" spans="11:15" x14ac:dyDescent="0.2">
      <c r="K3878" s="1"/>
      <c r="L3878" s="1"/>
      <c r="O3878" s="1"/>
    </row>
    <row r="3879" spans="11:15" x14ac:dyDescent="0.2">
      <c r="K3879" s="1"/>
      <c r="L3879" s="1"/>
      <c r="O3879" s="1"/>
    </row>
    <row r="3880" spans="11:15" x14ac:dyDescent="0.2">
      <c r="K3880" s="1"/>
      <c r="L3880" s="1"/>
      <c r="O3880" s="1"/>
    </row>
    <row r="3881" spans="11:15" x14ac:dyDescent="0.2">
      <c r="K3881" s="1"/>
      <c r="L3881" s="1"/>
      <c r="O3881" s="1"/>
    </row>
    <row r="3882" spans="11:15" x14ac:dyDescent="0.2">
      <c r="K3882" s="1"/>
      <c r="L3882" s="1"/>
      <c r="O3882" s="1"/>
    </row>
    <row r="3883" spans="11:15" x14ac:dyDescent="0.2">
      <c r="K3883" s="1"/>
      <c r="L3883" s="1"/>
      <c r="O3883" s="1"/>
    </row>
    <row r="3884" spans="11:15" x14ac:dyDescent="0.2">
      <c r="K3884" s="1"/>
      <c r="L3884" s="1"/>
      <c r="O3884" s="1"/>
    </row>
    <row r="3885" spans="11:15" x14ac:dyDescent="0.2">
      <c r="K3885" s="1"/>
      <c r="L3885" s="1"/>
      <c r="O3885" s="1"/>
    </row>
    <row r="3886" spans="11:15" x14ac:dyDescent="0.2">
      <c r="K3886" s="1"/>
      <c r="L3886" s="1"/>
      <c r="O3886" s="1"/>
    </row>
    <row r="3887" spans="11:15" x14ac:dyDescent="0.2">
      <c r="K3887" s="1"/>
      <c r="L3887" s="1"/>
      <c r="O3887" s="1"/>
    </row>
    <row r="3888" spans="11:15" x14ac:dyDescent="0.2">
      <c r="K3888" s="1"/>
      <c r="L3888" s="1"/>
      <c r="O3888" s="1"/>
    </row>
    <row r="3889" spans="11:15" x14ac:dyDescent="0.2">
      <c r="K3889" s="1"/>
      <c r="L3889" s="1"/>
      <c r="O3889" s="1"/>
    </row>
    <row r="3890" spans="11:15" x14ac:dyDescent="0.2">
      <c r="K3890" s="1"/>
      <c r="L3890" s="1"/>
      <c r="O3890" s="1"/>
    </row>
    <row r="3891" spans="11:15" x14ac:dyDescent="0.2">
      <c r="K3891" s="1"/>
      <c r="L3891" s="1"/>
      <c r="O3891" s="1"/>
    </row>
    <row r="3892" spans="11:15" x14ac:dyDescent="0.2">
      <c r="K3892" s="1"/>
      <c r="L3892" s="1"/>
      <c r="O3892" s="1"/>
    </row>
    <row r="3893" spans="11:15" x14ac:dyDescent="0.2">
      <c r="K3893" s="1"/>
      <c r="L3893" s="1"/>
      <c r="O3893" s="1"/>
    </row>
    <row r="3894" spans="11:15" x14ac:dyDescent="0.2">
      <c r="K3894" s="1"/>
      <c r="L3894" s="1"/>
      <c r="O3894" s="1"/>
    </row>
    <row r="3895" spans="11:15" x14ac:dyDescent="0.2">
      <c r="K3895" s="1"/>
      <c r="L3895" s="1"/>
      <c r="O3895" s="1"/>
    </row>
    <row r="3896" spans="11:15" x14ac:dyDescent="0.2">
      <c r="K3896" s="1"/>
      <c r="L3896" s="1"/>
      <c r="O3896" s="1"/>
    </row>
    <row r="3897" spans="11:15" x14ac:dyDescent="0.2">
      <c r="K3897" s="1"/>
      <c r="L3897" s="1"/>
      <c r="O3897" s="1"/>
    </row>
    <row r="3898" spans="11:15" x14ac:dyDescent="0.2">
      <c r="K3898" s="1"/>
      <c r="L3898" s="1"/>
      <c r="O3898" s="1"/>
    </row>
    <row r="3899" spans="11:15" x14ac:dyDescent="0.2">
      <c r="K3899" s="1"/>
      <c r="L3899" s="1"/>
      <c r="O3899" s="1"/>
    </row>
    <row r="3900" spans="11:15" x14ac:dyDescent="0.2">
      <c r="K3900" s="1"/>
      <c r="L3900" s="1"/>
      <c r="O3900" s="1"/>
    </row>
    <row r="3901" spans="11:15" x14ac:dyDescent="0.2">
      <c r="K3901" s="1"/>
      <c r="L3901" s="1"/>
      <c r="O3901" s="1"/>
    </row>
    <row r="3902" spans="11:15" x14ac:dyDescent="0.2">
      <c r="K3902" s="1"/>
      <c r="L3902" s="1"/>
      <c r="O3902" s="1"/>
    </row>
    <row r="3903" spans="11:15" x14ac:dyDescent="0.2">
      <c r="K3903" s="1"/>
      <c r="L3903" s="1"/>
      <c r="O3903" s="1"/>
    </row>
    <row r="3904" spans="11:15" x14ac:dyDescent="0.2">
      <c r="K3904" s="1"/>
      <c r="L3904" s="1"/>
      <c r="O3904" s="1"/>
    </row>
    <row r="3905" spans="4:15" x14ac:dyDescent="0.2">
      <c r="K3905" s="1"/>
      <c r="L3905" s="1"/>
      <c r="O3905" s="1"/>
    </row>
    <row r="3906" spans="4:15" x14ac:dyDescent="0.2">
      <c r="K3906" s="1"/>
      <c r="L3906" s="1"/>
      <c r="O3906" s="1"/>
    </row>
    <row r="3907" spans="4:15" x14ac:dyDescent="0.2">
      <c r="K3907" s="1"/>
      <c r="L3907" s="1"/>
      <c r="O3907" s="1"/>
    </row>
    <row r="3908" spans="4:15" x14ac:dyDescent="0.2">
      <c r="K3908" s="1"/>
      <c r="L3908" s="1"/>
      <c r="O3908" s="1"/>
    </row>
    <row r="3909" spans="4:15" x14ac:dyDescent="0.2">
      <c r="K3909" s="1"/>
      <c r="L3909" s="1"/>
      <c r="O3909" s="1"/>
    </row>
    <row r="3910" spans="4:15" x14ac:dyDescent="0.2">
      <c r="K3910" s="1"/>
      <c r="L3910" s="1"/>
      <c r="O3910" s="1"/>
    </row>
    <row r="3911" spans="4:15" x14ac:dyDescent="0.2">
      <c r="K3911" s="1"/>
      <c r="L3911" s="1"/>
      <c r="O3911" s="1"/>
    </row>
    <row r="3912" spans="4:15" x14ac:dyDescent="0.2">
      <c r="K3912" s="1"/>
      <c r="L3912" s="1"/>
      <c r="O3912" s="1"/>
    </row>
    <row r="3913" spans="4:15" x14ac:dyDescent="0.2">
      <c r="K3913" s="1"/>
      <c r="L3913" s="1"/>
      <c r="O3913" s="1"/>
    </row>
    <row r="3914" spans="4:15" x14ac:dyDescent="0.2">
      <c r="D3914" s="1"/>
      <c r="E3914" s="1"/>
      <c r="K3914" s="1"/>
      <c r="L3914" s="1"/>
      <c r="O3914" s="1"/>
    </row>
    <row r="3915" spans="4:15" x14ac:dyDescent="0.2">
      <c r="D3915" s="1"/>
      <c r="E3915" s="1"/>
      <c r="K3915" s="1"/>
      <c r="L3915" s="1"/>
      <c r="O3915" s="1"/>
    </row>
    <row r="3916" spans="4:15" x14ac:dyDescent="0.2">
      <c r="D3916" s="1"/>
      <c r="E3916" s="1"/>
      <c r="K3916" s="1"/>
      <c r="L3916" s="1"/>
      <c r="O3916" s="1"/>
    </row>
    <row r="3917" spans="4:15" x14ac:dyDescent="0.2">
      <c r="D3917" s="1"/>
      <c r="E3917" s="1"/>
      <c r="K3917" s="1"/>
      <c r="L3917" s="1"/>
      <c r="O3917" s="1"/>
    </row>
    <row r="3918" spans="4:15" x14ac:dyDescent="0.2">
      <c r="D3918" s="1"/>
      <c r="E3918" s="1"/>
      <c r="K3918" s="1"/>
      <c r="L3918" s="1"/>
      <c r="O3918" s="1"/>
    </row>
    <row r="3919" spans="4:15" x14ac:dyDescent="0.2">
      <c r="D3919" s="1"/>
      <c r="E3919" s="1"/>
      <c r="K3919" s="1"/>
      <c r="L3919" s="1"/>
      <c r="O3919" s="1"/>
    </row>
    <row r="3920" spans="4:15" x14ac:dyDescent="0.2">
      <c r="D3920" s="1"/>
      <c r="E3920" s="1"/>
      <c r="K3920" s="1"/>
      <c r="L3920" s="1"/>
      <c r="O3920" s="1"/>
    </row>
    <row r="3921" spans="4:15" x14ac:dyDescent="0.2">
      <c r="D3921" s="1"/>
      <c r="E3921" s="1"/>
      <c r="K3921" s="1"/>
      <c r="L3921" s="1"/>
      <c r="O3921" s="1"/>
    </row>
    <row r="3922" spans="4:15" x14ac:dyDescent="0.2">
      <c r="D3922" s="1"/>
      <c r="E3922" s="1"/>
      <c r="K3922" s="1"/>
      <c r="L3922" s="1"/>
      <c r="O3922" s="1"/>
    </row>
    <row r="3923" spans="4:15" x14ac:dyDescent="0.2">
      <c r="D3923" s="1"/>
      <c r="E3923" s="1"/>
      <c r="K3923" s="1"/>
      <c r="L3923" s="1"/>
      <c r="O3923" s="1"/>
    </row>
    <row r="3924" spans="4:15" x14ac:dyDescent="0.2">
      <c r="D3924" s="1"/>
      <c r="E3924" s="1"/>
      <c r="K3924" s="1"/>
      <c r="L3924" s="1"/>
      <c r="O3924" s="1"/>
    </row>
    <row r="3925" spans="4:15" x14ac:dyDescent="0.2">
      <c r="D3925" s="1"/>
      <c r="E3925" s="1"/>
      <c r="K3925" s="1"/>
      <c r="L3925" s="1"/>
      <c r="O3925" s="1"/>
    </row>
    <row r="3926" spans="4:15" x14ac:dyDescent="0.2">
      <c r="D3926" s="1"/>
      <c r="E3926" s="1"/>
      <c r="K3926" s="1"/>
      <c r="L3926" s="1"/>
      <c r="O3926" s="1"/>
    </row>
    <row r="3927" spans="4:15" x14ac:dyDescent="0.2">
      <c r="D3927" s="1"/>
      <c r="E3927" s="1"/>
      <c r="K3927" s="1"/>
      <c r="L3927" s="1"/>
      <c r="O3927" s="1"/>
    </row>
    <row r="3928" spans="4:15" x14ac:dyDescent="0.2">
      <c r="D3928" s="1"/>
      <c r="E3928" s="1"/>
      <c r="K3928" s="1"/>
      <c r="L3928" s="1"/>
      <c r="O3928" s="1"/>
    </row>
    <row r="3929" spans="4:15" x14ac:dyDescent="0.2">
      <c r="D3929" s="1"/>
      <c r="E3929" s="1"/>
      <c r="K3929" s="1"/>
      <c r="L3929" s="1"/>
      <c r="O3929" s="1"/>
    </row>
    <row r="3930" spans="4:15" x14ac:dyDescent="0.2">
      <c r="D3930" s="1"/>
      <c r="E3930" s="1"/>
      <c r="K3930" s="1"/>
      <c r="L3930" s="1"/>
      <c r="O3930" s="1"/>
    </row>
    <row r="3931" spans="4:15" x14ac:dyDescent="0.2">
      <c r="D3931" s="1"/>
      <c r="E3931" s="1"/>
      <c r="K3931" s="1"/>
      <c r="L3931" s="1"/>
      <c r="O3931" s="1"/>
    </row>
    <row r="3932" spans="4:15" x14ac:dyDescent="0.2">
      <c r="D3932" s="1"/>
      <c r="E3932" s="1"/>
      <c r="K3932" s="1"/>
      <c r="L3932" s="1"/>
      <c r="O3932" s="1"/>
    </row>
    <row r="3933" spans="4:15" x14ac:dyDescent="0.2">
      <c r="D3933" s="1"/>
      <c r="E3933" s="1"/>
      <c r="K3933" s="1"/>
      <c r="L3933" s="1"/>
      <c r="O3933" s="1"/>
    </row>
    <row r="3934" spans="4:15" x14ac:dyDescent="0.2">
      <c r="D3934" s="1"/>
      <c r="E3934" s="1"/>
      <c r="K3934" s="1"/>
      <c r="L3934" s="1"/>
      <c r="O3934" s="1"/>
    </row>
    <row r="3935" spans="4:15" x14ac:dyDescent="0.2">
      <c r="D3935" s="1"/>
      <c r="E3935" s="1"/>
      <c r="K3935" s="1"/>
      <c r="L3935" s="1"/>
      <c r="O3935" s="1"/>
    </row>
    <row r="3936" spans="4:15" x14ac:dyDescent="0.2">
      <c r="D3936" s="1"/>
      <c r="E3936" s="1"/>
      <c r="K3936" s="1"/>
      <c r="L3936" s="1"/>
      <c r="O3936" s="1"/>
    </row>
    <row r="3937" spans="4:15" x14ac:dyDescent="0.2">
      <c r="D3937" s="1"/>
      <c r="E3937" s="1"/>
      <c r="K3937" s="1"/>
      <c r="L3937" s="1"/>
      <c r="O3937" s="1"/>
    </row>
    <row r="3938" spans="4:15" x14ac:dyDescent="0.2">
      <c r="D3938" s="1"/>
      <c r="E3938" s="1"/>
      <c r="K3938" s="1"/>
      <c r="L3938" s="1"/>
      <c r="O3938" s="1"/>
    </row>
    <row r="3939" spans="4:15" x14ac:dyDescent="0.2">
      <c r="D3939" s="1"/>
      <c r="E3939" s="1"/>
      <c r="K3939" s="1"/>
      <c r="L3939" s="1"/>
      <c r="O3939" s="1"/>
    </row>
    <row r="3940" spans="4:15" x14ac:dyDescent="0.2">
      <c r="D3940" s="1"/>
      <c r="E3940" s="1"/>
      <c r="K3940" s="1"/>
      <c r="L3940" s="1"/>
      <c r="O3940" s="1"/>
    </row>
    <row r="3941" spans="4:15" x14ac:dyDescent="0.2">
      <c r="D3941" s="1"/>
      <c r="E3941" s="1"/>
      <c r="K3941" s="1"/>
      <c r="L3941" s="1"/>
      <c r="O3941" s="1"/>
    </row>
    <row r="3942" spans="4:15" x14ac:dyDescent="0.2">
      <c r="D3942" s="1"/>
      <c r="E3942" s="1"/>
      <c r="K3942" s="1"/>
      <c r="L3942" s="1"/>
      <c r="O3942" s="1"/>
    </row>
    <row r="3943" spans="4:15" x14ac:dyDescent="0.2">
      <c r="D3943" s="1"/>
      <c r="E3943" s="1"/>
      <c r="K3943" s="1"/>
      <c r="L3943" s="1"/>
      <c r="O3943" s="1"/>
    </row>
    <row r="3944" spans="4:15" x14ac:dyDescent="0.2">
      <c r="D3944" s="1"/>
      <c r="E3944" s="1"/>
      <c r="K3944" s="1"/>
      <c r="L3944" s="1"/>
      <c r="O3944" s="1"/>
    </row>
    <row r="3945" spans="4:15" x14ac:dyDescent="0.2">
      <c r="D3945" s="1"/>
      <c r="E3945" s="1"/>
      <c r="K3945" s="1"/>
      <c r="L3945" s="1"/>
      <c r="O3945" s="1"/>
    </row>
    <row r="3946" spans="4:15" x14ac:dyDescent="0.2">
      <c r="D3946" s="1"/>
      <c r="E3946" s="1"/>
      <c r="K3946" s="1"/>
      <c r="L3946" s="1"/>
      <c r="O3946" s="1"/>
    </row>
    <row r="3947" spans="4:15" x14ac:dyDescent="0.2">
      <c r="D3947" s="1"/>
      <c r="E3947" s="1"/>
      <c r="K3947" s="1"/>
      <c r="L3947" s="1"/>
      <c r="O3947" s="1"/>
    </row>
    <row r="3948" spans="4:15" x14ac:dyDescent="0.2">
      <c r="D3948" s="1"/>
      <c r="E3948" s="1"/>
      <c r="K3948" s="1"/>
      <c r="L3948" s="1"/>
      <c r="O3948" s="1"/>
    </row>
    <row r="3949" spans="4:15" x14ac:dyDescent="0.2">
      <c r="D3949" s="1"/>
      <c r="E3949" s="1"/>
      <c r="K3949" s="1"/>
      <c r="L3949" s="1"/>
      <c r="O3949" s="1"/>
    </row>
    <row r="3950" spans="4:15" x14ac:dyDescent="0.2">
      <c r="D3950" s="1"/>
      <c r="E3950" s="1"/>
      <c r="K3950" s="1"/>
      <c r="L3950" s="1"/>
      <c r="O3950" s="1"/>
    </row>
    <row r="3951" spans="4:15" x14ac:dyDescent="0.2">
      <c r="D3951" s="1"/>
      <c r="E3951" s="1"/>
      <c r="K3951" s="1"/>
      <c r="L3951" s="1"/>
      <c r="O3951" s="1"/>
    </row>
    <row r="3952" spans="4:15" x14ac:dyDescent="0.2">
      <c r="D3952" s="1"/>
      <c r="E3952" s="1"/>
      <c r="K3952" s="1"/>
      <c r="L3952" s="1"/>
      <c r="O3952" s="1"/>
    </row>
    <row r="3953" spans="4:15" x14ac:dyDescent="0.2">
      <c r="D3953" s="1"/>
      <c r="E3953" s="1"/>
      <c r="K3953" s="1"/>
      <c r="L3953" s="1"/>
      <c r="O3953" s="1"/>
    </row>
    <row r="3954" spans="4:15" x14ac:dyDescent="0.2">
      <c r="D3954" s="1"/>
      <c r="E3954" s="1"/>
      <c r="K3954" s="1"/>
      <c r="L3954" s="1"/>
      <c r="O3954" s="1"/>
    </row>
    <row r="3955" spans="4:15" x14ac:dyDescent="0.2">
      <c r="D3955" s="1"/>
      <c r="E3955" s="1"/>
      <c r="K3955" s="1"/>
      <c r="L3955" s="1"/>
      <c r="O3955" s="1"/>
    </row>
    <row r="3956" spans="4:15" x14ac:dyDescent="0.2">
      <c r="D3956" s="1"/>
      <c r="E3956" s="1"/>
      <c r="K3956" s="1"/>
      <c r="L3956" s="1"/>
      <c r="O3956" s="1"/>
    </row>
    <row r="3957" spans="4:15" x14ac:dyDescent="0.2">
      <c r="D3957" s="1"/>
      <c r="E3957" s="1"/>
      <c r="K3957" s="1"/>
      <c r="L3957" s="1"/>
      <c r="O3957" s="1"/>
    </row>
    <row r="3958" spans="4:15" x14ac:dyDescent="0.2">
      <c r="D3958" s="1"/>
      <c r="E3958" s="1"/>
      <c r="K3958" s="1"/>
      <c r="L3958" s="1"/>
      <c r="O3958" s="1"/>
    </row>
    <row r="3959" spans="4:15" x14ac:dyDescent="0.2">
      <c r="D3959" s="1"/>
      <c r="E3959" s="1"/>
      <c r="K3959" s="1"/>
      <c r="L3959" s="1"/>
      <c r="O3959" s="1"/>
    </row>
    <row r="3960" spans="4:15" x14ac:dyDescent="0.2">
      <c r="D3960" s="1"/>
      <c r="E3960" s="1"/>
      <c r="K3960" s="1"/>
      <c r="L3960" s="1"/>
      <c r="O3960" s="1"/>
    </row>
    <row r="3961" spans="4:15" x14ac:dyDescent="0.2">
      <c r="D3961" s="1"/>
      <c r="E3961" s="1"/>
      <c r="K3961" s="1"/>
      <c r="L3961" s="1"/>
      <c r="O3961" s="1"/>
    </row>
    <row r="3962" spans="4:15" x14ac:dyDescent="0.2">
      <c r="D3962" s="1"/>
      <c r="E3962" s="1"/>
      <c r="K3962" s="1"/>
      <c r="L3962" s="1"/>
      <c r="O3962" s="1"/>
    </row>
    <row r="3963" spans="4:15" x14ac:dyDescent="0.2">
      <c r="D3963" s="1"/>
      <c r="E3963" s="1"/>
      <c r="K3963" s="1"/>
      <c r="L3963" s="1"/>
      <c r="O3963" s="1"/>
    </row>
    <row r="3964" spans="4:15" x14ac:dyDescent="0.2">
      <c r="D3964" s="1"/>
      <c r="E3964" s="1"/>
      <c r="K3964" s="1"/>
      <c r="L3964" s="1"/>
      <c r="O3964" s="1"/>
    </row>
    <row r="3965" spans="4:15" x14ac:dyDescent="0.2">
      <c r="D3965" s="1"/>
      <c r="E3965" s="1"/>
      <c r="K3965" s="1"/>
      <c r="L3965" s="1"/>
      <c r="O3965" s="1"/>
    </row>
    <row r="3966" spans="4:15" x14ac:dyDescent="0.2">
      <c r="D3966" s="1"/>
      <c r="E3966" s="1"/>
      <c r="K3966" s="1"/>
      <c r="L3966" s="1"/>
      <c r="O3966" s="1"/>
    </row>
    <row r="3967" spans="4:15" x14ac:dyDescent="0.2">
      <c r="D3967" s="1"/>
      <c r="E3967" s="1"/>
      <c r="K3967" s="1"/>
      <c r="L3967" s="1"/>
      <c r="O3967" s="1"/>
    </row>
    <row r="3968" spans="4:15" x14ac:dyDescent="0.2">
      <c r="D3968" s="1"/>
      <c r="E3968" s="1"/>
      <c r="K3968" s="1"/>
      <c r="L3968" s="1"/>
      <c r="O3968" s="1"/>
    </row>
    <row r="3969" spans="4:15" x14ac:dyDescent="0.2">
      <c r="D3969" s="1"/>
      <c r="E3969" s="1"/>
      <c r="K3969" s="1"/>
      <c r="L3969" s="1"/>
      <c r="O3969" s="1"/>
    </row>
    <row r="3970" spans="4:15" x14ac:dyDescent="0.2">
      <c r="D3970" s="1"/>
      <c r="E3970" s="1"/>
      <c r="K3970" s="1"/>
      <c r="L3970" s="1"/>
      <c r="O3970" s="1"/>
    </row>
    <row r="3971" spans="4:15" x14ac:dyDescent="0.2">
      <c r="D3971" s="1"/>
      <c r="E3971" s="1"/>
      <c r="K3971" s="1"/>
      <c r="L3971" s="1"/>
      <c r="O3971" s="1"/>
    </row>
    <row r="3972" spans="4:15" x14ac:dyDescent="0.2">
      <c r="D3972" s="1"/>
      <c r="E3972" s="1"/>
      <c r="K3972" s="1"/>
      <c r="L3972" s="1"/>
      <c r="O3972" s="1"/>
    </row>
    <row r="3973" spans="4:15" x14ac:dyDescent="0.2">
      <c r="D3973" s="1"/>
      <c r="E3973" s="1"/>
      <c r="K3973" s="1"/>
      <c r="L3973" s="1"/>
      <c r="O3973" s="1"/>
    </row>
    <row r="3974" spans="4:15" x14ac:dyDescent="0.2">
      <c r="D3974" s="1"/>
      <c r="E3974" s="1"/>
      <c r="K3974" s="1"/>
      <c r="L3974" s="1"/>
      <c r="O3974" s="1"/>
    </row>
    <row r="3975" spans="4:15" x14ac:dyDescent="0.2">
      <c r="D3975" s="1"/>
      <c r="E3975" s="1"/>
      <c r="K3975" s="1"/>
      <c r="L3975" s="1"/>
      <c r="O3975" s="1"/>
    </row>
    <row r="3976" spans="4:15" x14ac:dyDescent="0.2">
      <c r="D3976" s="1"/>
      <c r="E3976" s="1"/>
      <c r="K3976" s="1"/>
      <c r="L3976" s="1"/>
      <c r="O3976" s="1"/>
    </row>
    <row r="3977" spans="4:15" x14ac:dyDescent="0.2">
      <c r="D3977" s="1"/>
      <c r="E3977" s="1"/>
      <c r="K3977" s="1"/>
      <c r="L3977" s="1"/>
      <c r="O3977" s="1"/>
    </row>
    <row r="3978" spans="4:15" x14ac:dyDescent="0.2">
      <c r="D3978" s="1"/>
      <c r="E3978" s="1"/>
      <c r="K3978" s="1"/>
      <c r="L3978" s="1"/>
      <c r="O3978" s="1"/>
    </row>
    <row r="3979" spans="4:15" x14ac:dyDescent="0.2">
      <c r="D3979" s="1"/>
      <c r="E3979" s="1"/>
      <c r="K3979" s="1"/>
      <c r="L3979" s="1"/>
      <c r="O3979" s="1"/>
    </row>
    <row r="3980" spans="4:15" x14ac:dyDescent="0.2">
      <c r="D3980" s="1"/>
      <c r="E3980" s="1"/>
      <c r="K3980" s="1"/>
      <c r="L3980" s="1"/>
      <c r="O3980" s="1"/>
    </row>
    <row r="3981" spans="4:15" x14ac:dyDescent="0.2">
      <c r="D3981" s="1"/>
      <c r="E3981" s="1"/>
      <c r="K3981" s="1"/>
      <c r="L3981" s="1"/>
      <c r="O3981" s="1"/>
    </row>
    <row r="3982" spans="4:15" x14ac:dyDescent="0.2">
      <c r="D3982" s="1"/>
      <c r="E3982" s="1"/>
      <c r="K3982" s="1"/>
      <c r="L3982" s="1"/>
      <c r="O3982" s="1"/>
    </row>
    <row r="3983" spans="4:15" x14ac:dyDescent="0.2">
      <c r="D3983" s="1"/>
      <c r="E3983" s="1"/>
      <c r="K3983" s="1"/>
      <c r="L3983" s="1"/>
      <c r="O3983" s="1"/>
    </row>
    <row r="3984" spans="4:15" x14ac:dyDescent="0.2">
      <c r="D3984" s="1"/>
      <c r="E3984" s="1"/>
      <c r="K3984" s="1"/>
      <c r="L3984" s="1"/>
      <c r="O3984" s="1"/>
    </row>
    <row r="3985" spans="4:15" x14ac:dyDescent="0.2">
      <c r="D3985" s="1"/>
      <c r="E3985" s="1"/>
      <c r="K3985" s="1"/>
      <c r="L3985" s="1"/>
      <c r="O3985" s="1"/>
    </row>
    <row r="3986" spans="4:15" x14ac:dyDescent="0.2">
      <c r="D3986" s="1"/>
      <c r="E3986" s="1"/>
      <c r="K3986" s="1"/>
      <c r="L3986" s="1"/>
      <c r="O3986" s="1"/>
    </row>
    <row r="3987" spans="4:15" x14ac:dyDescent="0.2">
      <c r="D3987" s="1"/>
      <c r="E3987" s="1"/>
      <c r="K3987" s="1"/>
      <c r="L3987" s="1"/>
      <c r="O3987" s="1"/>
    </row>
    <row r="3988" spans="4:15" x14ac:dyDescent="0.2">
      <c r="D3988" s="1"/>
      <c r="E3988" s="1"/>
      <c r="K3988" s="1"/>
      <c r="L3988" s="1"/>
      <c r="O3988" s="1"/>
    </row>
    <row r="3989" spans="4:15" x14ac:dyDescent="0.2">
      <c r="D3989" s="1"/>
      <c r="E3989" s="1"/>
      <c r="K3989" s="1"/>
      <c r="L3989" s="1"/>
      <c r="O3989" s="1"/>
    </row>
    <row r="3990" spans="4:15" x14ac:dyDescent="0.2">
      <c r="D3990" s="1"/>
      <c r="E3990" s="1"/>
      <c r="K3990" s="1"/>
      <c r="L3990" s="1"/>
      <c r="O3990" s="1"/>
    </row>
    <row r="3991" spans="4:15" x14ac:dyDescent="0.2">
      <c r="D3991" s="1"/>
      <c r="E3991" s="1"/>
      <c r="K3991" s="1"/>
      <c r="L3991" s="1"/>
      <c r="O3991" s="1"/>
    </row>
    <row r="3992" spans="4:15" x14ac:dyDescent="0.2">
      <c r="D3992" s="1"/>
      <c r="E3992" s="1"/>
      <c r="K3992" s="1"/>
      <c r="L3992" s="1"/>
      <c r="O3992" s="1"/>
    </row>
    <row r="3993" spans="4:15" x14ac:dyDescent="0.2">
      <c r="D3993" s="1"/>
      <c r="E3993" s="1"/>
      <c r="K3993" s="1"/>
      <c r="L3993" s="1"/>
      <c r="O3993" s="1"/>
    </row>
    <row r="3994" spans="4:15" x14ac:dyDescent="0.2">
      <c r="D3994" s="1"/>
      <c r="E3994" s="1"/>
      <c r="K3994" s="1"/>
      <c r="L3994" s="1"/>
      <c r="O3994" s="1"/>
    </row>
    <row r="3995" spans="4:15" x14ac:dyDescent="0.2">
      <c r="D3995" s="1"/>
      <c r="E3995" s="1"/>
      <c r="K3995" s="1"/>
      <c r="L3995" s="1"/>
      <c r="O3995" s="1"/>
    </row>
    <row r="3996" spans="4:15" x14ac:dyDescent="0.2">
      <c r="D3996" s="1"/>
      <c r="E3996" s="1"/>
      <c r="K3996" s="1"/>
      <c r="L3996" s="1"/>
      <c r="O3996" s="1"/>
    </row>
    <row r="3997" spans="4:15" x14ac:dyDescent="0.2">
      <c r="D3997" s="1"/>
      <c r="E3997" s="1"/>
      <c r="K3997" s="1"/>
      <c r="L3997" s="1"/>
      <c r="O3997" s="1"/>
    </row>
    <row r="3998" spans="4:15" x14ac:dyDescent="0.2">
      <c r="D3998" s="1"/>
      <c r="E3998" s="1"/>
      <c r="K3998" s="1"/>
      <c r="L3998" s="1"/>
      <c r="O3998" s="1"/>
    </row>
    <row r="3999" spans="4:15" x14ac:dyDescent="0.2">
      <c r="D3999" s="1"/>
      <c r="E3999" s="1"/>
      <c r="K3999" s="1"/>
      <c r="L3999" s="1"/>
      <c r="O3999" s="1"/>
    </row>
    <row r="4000" spans="4:15" x14ac:dyDescent="0.2">
      <c r="D4000" s="1"/>
      <c r="E4000" s="1"/>
      <c r="K4000" s="1"/>
      <c r="L4000" s="1"/>
      <c r="O4000" s="1"/>
    </row>
    <row r="4001" spans="4:15" x14ac:dyDescent="0.2">
      <c r="D4001" s="1"/>
      <c r="E4001" s="1"/>
      <c r="K4001" s="1"/>
      <c r="L4001" s="1"/>
      <c r="O4001" s="1"/>
    </row>
    <row r="4002" spans="4:15" x14ac:dyDescent="0.2">
      <c r="D4002" s="1"/>
      <c r="E4002" s="1"/>
      <c r="K4002" s="1"/>
      <c r="L4002" s="1"/>
      <c r="O4002" s="1"/>
    </row>
    <row r="4003" spans="4:15" x14ac:dyDescent="0.2">
      <c r="D4003" s="1"/>
      <c r="E4003" s="1"/>
      <c r="K4003" s="1"/>
      <c r="L4003" s="1"/>
      <c r="O4003" s="1"/>
    </row>
    <row r="4004" spans="4:15" x14ac:dyDescent="0.2">
      <c r="D4004" s="1"/>
      <c r="E4004" s="1"/>
      <c r="K4004" s="1"/>
      <c r="L4004" s="1"/>
      <c r="O4004" s="1"/>
    </row>
    <row r="4005" spans="4:15" x14ac:dyDescent="0.2">
      <c r="D4005" s="1"/>
      <c r="E4005" s="1"/>
      <c r="K4005" s="1"/>
      <c r="L4005" s="1"/>
      <c r="O4005" s="1"/>
    </row>
    <row r="4006" spans="4:15" x14ac:dyDescent="0.2">
      <c r="D4006" s="1"/>
      <c r="E4006" s="1"/>
      <c r="K4006" s="1"/>
      <c r="L4006" s="1"/>
      <c r="O4006" s="1"/>
    </row>
    <row r="4007" spans="4:15" x14ac:dyDescent="0.2">
      <c r="D4007" s="1"/>
      <c r="E4007" s="1"/>
      <c r="K4007" s="1"/>
      <c r="L4007" s="1"/>
      <c r="O4007" s="1"/>
    </row>
    <row r="4008" spans="4:15" x14ac:dyDescent="0.2">
      <c r="D4008" s="1"/>
      <c r="E4008" s="1"/>
      <c r="K4008" s="1"/>
      <c r="L4008" s="1"/>
      <c r="O4008" s="1"/>
    </row>
    <row r="4009" spans="4:15" x14ac:dyDescent="0.2">
      <c r="D4009" s="1"/>
      <c r="E4009" s="1"/>
      <c r="K4009" s="1"/>
      <c r="L4009" s="1"/>
      <c r="O4009" s="1"/>
    </row>
    <row r="4010" spans="4:15" x14ac:dyDescent="0.2">
      <c r="K4010" s="1"/>
      <c r="L4010" s="1"/>
      <c r="O4010" s="1"/>
    </row>
    <row r="4011" spans="4:15" x14ac:dyDescent="0.2">
      <c r="K4011" s="1"/>
      <c r="L4011" s="1"/>
      <c r="O4011" s="1"/>
    </row>
    <row r="4012" spans="4:15" x14ac:dyDescent="0.2">
      <c r="K4012" s="1"/>
      <c r="L4012" s="1"/>
      <c r="O4012" s="1"/>
    </row>
    <row r="4013" spans="4:15" x14ac:dyDescent="0.2">
      <c r="K4013" s="1"/>
      <c r="L4013" s="1"/>
      <c r="O4013" s="1"/>
    </row>
    <row r="4014" spans="4:15" x14ac:dyDescent="0.2">
      <c r="K4014" s="1"/>
      <c r="L4014" s="1"/>
      <c r="O4014" s="1"/>
    </row>
    <row r="4015" spans="4:15" x14ac:dyDescent="0.2">
      <c r="K4015" s="1"/>
      <c r="L4015" s="1"/>
      <c r="O4015" s="1"/>
    </row>
    <row r="4016" spans="4:15" x14ac:dyDescent="0.2">
      <c r="K4016" s="1"/>
      <c r="L4016" s="1"/>
      <c r="O4016" s="1"/>
    </row>
    <row r="4017" spans="11:15" x14ac:dyDescent="0.2">
      <c r="K4017" s="1"/>
      <c r="L4017" s="1"/>
      <c r="O4017" s="1"/>
    </row>
    <row r="4018" spans="11:15" x14ac:dyDescent="0.2">
      <c r="K4018" s="1"/>
      <c r="L4018" s="1"/>
      <c r="O4018" s="1"/>
    </row>
    <row r="4019" spans="11:15" x14ac:dyDescent="0.2">
      <c r="K4019" s="1"/>
      <c r="L4019" s="1"/>
      <c r="O4019" s="1"/>
    </row>
    <row r="4020" spans="11:15" x14ac:dyDescent="0.2">
      <c r="K4020" s="1"/>
      <c r="L4020" s="1"/>
      <c r="O4020" s="1"/>
    </row>
    <row r="4021" spans="11:15" x14ac:dyDescent="0.2">
      <c r="K4021" s="1"/>
      <c r="L4021" s="1"/>
      <c r="O4021" s="1"/>
    </row>
    <row r="4022" spans="11:15" x14ac:dyDescent="0.2">
      <c r="K4022" s="1"/>
      <c r="L4022" s="1"/>
      <c r="O4022" s="1"/>
    </row>
    <row r="4023" spans="11:15" x14ac:dyDescent="0.2">
      <c r="K4023" s="1"/>
      <c r="L4023" s="1"/>
      <c r="O4023" s="1"/>
    </row>
    <row r="4024" spans="11:15" x14ac:dyDescent="0.2">
      <c r="K4024" s="1"/>
      <c r="L4024" s="1"/>
      <c r="O4024" s="1"/>
    </row>
    <row r="4025" spans="11:15" x14ac:dyDescent="0.2">
      <c r="K4025" s="1"/>
      <c r="L4025" s="1"/>
      <c r="O4025" s="1"/>
    </row>
    <row r="4026" spans="11:15" x14ac:dyDescent="0.2">
      <c r="K4026" s="1"/>
      <c r="L4026" s="1"/>
      <c r="O4026" s="1"/>
    </row>
    <row r="4027" spans="11:15" x14ac:dyDescent="0.2">
      <c r="K4027" s="1"/>
      <c r="L4027" s="1"/>
      <c r="O4027" s="1"/>
    </row>
    <row r="4028" spans="11:15" x14ac:dyDescent="0.2">
      <c r="K4028" s="1"/>
      <c r="L4028" s="1"/>
      <c r="O4028" s="1"/>
    </row>
    <row r="4029" spans="11:15" x14ac:dyDescent="0.2">
      <c r="K4029" s="1"/>
      <c r="L4029" s="1"/>
      <c r="O4029" s="1"/>
    </row>
    <row r="4030" spans="11:15" x14ac:dyDescent="0.2">
      <c r="K4030" s="1"/>
      <c r="L4030" s="1"/>
      <c r="O4030" s="1"/>
    </row>
    <row r="4031" spans="11:15" x14ac:dyDescent="0.2">
      <c r="K4031" s="1"/>
      <c r="L4031" s="1"/>
      <c r="O4031" s="1"/>
    </row>
    <row r="4032" spans="11:15" x14ac:dyDescent="0.2">
      <c r="K4032" s="1"/>
      <c r="L4032" s="1"/>
      <c r="O4032" s="1"/>
    </row>
    <row r="4033" spans="11:15" x14ac:dyDescent="0.2">
      <c r="K4033" s="1"/>
      <c r="L4033" s="1"/>
      <c r="O4033" s="1"/>
    </row>
    <row r="4034" spans="11:15" x14ac:dyDescent="0.2">
      <c r="K4034" s="1"/>
      <c r="L4034" s="1"/>
      <c r="O4034" s="1"/>
    </row>
    <row r="4035" spans="11:15" x14ac:dyDescent="0.2">
      <c r="K4035" s="1"/>
      <c r="L4035" s="1"/>
      <c r="O4035" s="1"/>
    </row>
    <row r="4036" spans="11:15" x14ac:dyDescent="0.2">
      <c r="K4036" s="1"/>
      <c r="L4036" s="1"/>
      <c r="O4036" s="1"/>
    </row>
    <row r="4037" spans="11:15" x14ac:dyDescent="0.2">
      <c r="K4037" s="1"/>
      <c r="L4037" s="1"/>
      <c r="O4037" s="1"/>
    </row>
    <row r="4038" spans="11:15" x14ac:dyDescent="0.2">
      <c r="K4038" s="1"/>
      <c r="L4038" s="1"/>
      <c r="O4038" s="1"/>
    </row>
    <row r="4039" spans="11:15" x14ac:dyDescent="0.2">
      <c r="K4039" s="1"/>
      <c r="L4039" s="1"/>
      <c r="O4039" s="1"/>
    </row>
    <row r="4040" spans="11:15" x14ac:dyDescent="0.2">
      <c r="K4040" s="1"/>
      <c r="L4040" s="1"/>
      <c r="O4040" s="1"/>
    </row>
    <row r="4041" spans="11:15" x14ac:dyDescent="0.2">
      <c r="K4041" s="1"/>
      <c r="L4041" s="1"/>
      <c r="O4041" s="1"/>
    </row>
    <row r="4042" spans="11:15" x14ac:dyDescent="0.2">
      <c r="K4042" s="1"/>
      <c r="L4042" s="1"/>
      <c r="O4042" s="1"/>
    </row>
    <row r="4043" spans="11:15" x14ac:dyDescent="0.2">
      <c r="K4043" s="1"/>
      <c r="L4043" s="1"/>
      <c r="O4043" s="1"/>
    </row>
    <row r="4044" spans="11:15" x14ac:dyDescent="0.2">
      <c r="K4044" s="1"/>
      <c r="L4044" s="1"/>
      <c r="O4044" s="1"/>
    </row>
    <row r="4045" spans="11:15" x14ac:dyDescent="0.2">
      <c r="K4045" s="1"/>
      <c r="L4045" s="1"/>
      <c r="O4045" s="1"/>
    </row>
    <row r="4046" spans="11:15" x14ac:dyDescent="0.2">
      <c r="K4046" s="1"/>
      <c r="L4046" s="1"/>
      <c r="O4046" s="1"/>
    </row>
    <row r="4047" spans="11:15" x14ac:dyDescent="0.2">
      <c r="K4047" s="1"/>
      <c r="L4047" s="1"/>
      <c r="O4047" s="1"/>
    </row>
    <row r="4048" spans="11:15" x14ac:dyDescent="0.2">
      <c r="K4048" s="1"/>
      <c r="L4048" s="1"/>
      <c r="O4048" s="1"/>
    </row>
    <row r="4049" spans="4:15" x14ac:dyDescent="0.2">
      <c r="K4049" s="1"/>
      <c r="L4049" s="1"/>
      <c r="O4049" s="1"/>
    </row>
    <row r="4050" spans="4:15" x14ac:dyDescent="0.2">
      <c r="K4050" s="1"/>
      <c r="L4050" s="1"/>
      <c r="O4050" s="1"/>
    </row>
    <row r="4051" spans="4:15" x14ac:dyDescent="0.2">
      <c r="K4051" s="1"/>
      <c r="L4051" s="1"/>
      <c r="O4051" s="1"/>
    </row>
    <row r="4052" spans="4:15" x14ac:dyDescent="0.2">
      <c r="K4052" s="1"/>
      <c r="L4052" s="1"/>
      <c r="O4052" s="1"/>
    </row>
    <row r="4053" spans="4:15" x14ac:dyDescent="0.2">
      <c r="K4053" s="1"/>
      <c r="L4053" s="1"/>
      <c r="O4053" s="1"/>
    </row>
    <row r="4054" spans="4:15" x14ac:dyDescent="0.2">
      <c r="K4054" s="1"/>
      <c r="L4054" s="1"/>
      <c r="O4054" s="1"/>
    </row>
    <row r="4055" spans="4:15" x14ac:dyDescent="0.2">
      <c r="K4055" s="1"/>
      <c r="L4055" s="1"/>
      <c r="O4055" s="1"/>
    </row>
    <row r="4056" spans="4:15" x14ac:dyDescent="0.2">
      <c r="K4056" s="1"/>
      <c r="L4056" s="1"/>
      <c r="O4056" s="1"/>
    </row>
    <row r="4057" spans="4:15" x14ac:dyDescent="0.2">
      <c r="K4057" s="1"/>
      <c r="L4057" s="1"/>
      <c r="O4057" s="1"/>
    </row>
    <row r="4058" spans="4:15" x14ac:dyDescent="0.2">
      <c r="D4058" s="1"/>
      <c r="E4058" s="1"/>
      <c r="K4058" s="1"/>
      <c r="L4058" s="1"/>
      <c r="O4058" s="1"/>
    </row>
    <row r="4059" spans="4:15" x14ac:dyDescent="0.2">
      <c r="D4059" s="1"/>
      <c r="E4059" s="1"/>
      <c r="K4059" s="1"/>
      <c r="L4059" s="1"/>
      <c r="O4059" s="1"/>
    </row>
    <row r="4060" spans="4:15" x14ac:dyDescent="0.2">
      <c r="D4060" s="1"/>
      <c r="E4060" s="1"/>
      <c r="K4060" s="1"/>
      <c r="L4060" s="1"/>
      <c r="O4060" s="1"/>
    </row>
    <row r="4061" spans="4:15" x14ac:dyDescent="0.2">
      <c r="D4061" s="1"/>
      <c r="E4061" s="1"/>
      <c r="K4061" s="1"/>
      <c r="L4061" s="1"/>
      <c r="O4061" s="1"/>
    </row>
    <row r="4062" spans="4:15" x14ac:dyDescent="0.2">
      <c r="D4062" s="1"/>
      <c r="E4062" s="1"/>
      <c r="K4062" s="1"/>
      <c r="L4062" s="1"/>
      <c r="O4062" s="1"/>
    </row>
    <row r="4063" spans="4:15" x14ac:dyDescent="0.2">
      <c r="D4063" s="1"/>
      <c r="E4063" s="1"/>
      <c r="K4063" s="1"/>
      <c r="L4063" s="1"/>
      <c r="O4063" s="1"/>
    </row>
    <row r="4064" spans="4:15" x14ac:dyDescent="0.2">
      <c r="D4064" s="1"/>
      <c r="E4064" s="1"/>
      <c r="K4064" s="1"/>
      <c r="L4064" s="1"/>
      <c r="O4064" s="1"/>
    </row>
    <row r="4065" spans="4:15" x14ac:dyDescent="0.2">
      <c r="D4065" s="1"/>
      <c r="E4065" s="1"/>
      <c r="K4065" s="1"/>
      <c r="L4065" s="1"/>
      <c r="O4065" s="1"/>
    </row>
    <row r="4066" spans="4:15" x14ac:dyDescent="0.2">
      <c r="D4066" s="1"/>
      <c r="E4066" s="1"/>
      <c r="K4066" s="1"/>
      <c r="L4066" s="1"/>
      <c r="O4066" s="1"/>
    </row>
    <row r="4067" spans="4:15" x14ac:dyDescent="0.2">
      <c r="D4067" s="1"/>
      <c r="E4067" s="1"/>
      <c r="K4067" s="1"/>
      <c r="L4067" s="1"/>
      <c r="O4067" s="1"/>
    </row>
    <row r="4068" spans="4:15" x14ac:dyDescent="0.2">
      <c r="D4068" s="1"/>
      <c r="E4068" s="1"/>
      <c r="K4068" s="1"/>
      <c r="L4068" s="1"/>
      <c r="O4068" s="1"/>
    </row>
    <row r="4069" spans="4:15" x14ac:dyDescent="0.2">
      <c r="D4069" s="1"/>
      <c r="E4069" s="1"/>
      <c r="K4069" s="1"/>
      <c r="L4069" s="1"/>
      <c r="O4069" s="1"/>
    </row>
    <row r="4070" spans="4:15" x14ac:dyDescent="0.2">
      <c r="D4070" s="1"/>
      <c r="E4070" s="1"/>
      <c r="K4070" s="1"/>
      <c r="L4070" s="1"/>
      <c r="O4070" s="1"/>
    </row>
    <row r="4071" spans="4:15" x14ac:dyDescent="0.2">
      <c r="D4071" s="1"/>
      <c r="E4071" s="1"/>
      <c r="K4071" s="1"/>
      <c r="L4071" s="1"/>
      <c r="O4071" s="1"/>
    </row>
    <row r="4072" spans="4:15" x14ac:dyDescent="0.2">
      <c r="D4072" s="1"/>
      <c r="E4072" s="1"/>
      <c r="K4072" s="1"/>
      <c r="L4072" s="1"/>
      <c r="O4072" s="1"/>
    </row>
    <row r="4073" spans="4:15" x14ac:dyDescent="0.2">
      <c r="D4073" s="1"/>
      <c r="E4073" s="1"/>
      <c r="K4073" s="1"/>
      <c r="L4073" s="1"/>
      <c r="O4073" s="1"/>
    </row>
    <row r="4074" spans="4:15" x14ac:dyDescent="0.2">
      <c r="D4074" s="1"/>
      <c r="E4074" s="1"/>
      <c r="K4074" s="1"/>
      <c r="L4074" s="1"/>
      <c r="O4074" s="1"/>
    </row>
    <row r="4075" spans="4:15" x14ac:dyDescent="0.2">
      <c r="D4075" s="1"/>
      <c r="E4075" s="1"/>
      <c r="K4075" s="1"/>
      <c r="L4075" s="1"/>
      <c r="O4075" s="1"/>
    </row>
    <row r="4076" spans="4:15" x14ac:dyDescent="0.2">
      <c r="D4076" s="1"/>
      <c r="E4076" s="1"/>
      <c r="K4076" s="1"/>
      <c r="L4076" s="1"/>
      <c r="O4076" s="1"/>
    </row>
    <row r="4077" spans="4:15" x14ac:dyDescent="0.2">
      <c r="D4077" s="1"/>
      <c r="E4077" s="1"/>
      <c r="K4077" s="1"/>
      <c r="L4077" s="1"/>
      <c r="O4077" s="1"/>
    </row>
    <row r="4078" spans="4:15" x14ac:dyDescent="0.2">
      <c r="D4078" s="1"/>
      <c r="E4078" s="1"/>
      <c r="K4078" s="1"/>
      <c r="L4078" s="1"/>
      <c r="O4078" s="1"/>
    </row>
    <row r="4079" spans="4:15" x14ac:dyDescent="0.2">
      <c r="D4079" s="1"/>
      <c r="E4079" s="1"/>
      <c r="K4079" s="1"/>
      <c r="L4079" s="1"/>
      <c r="O4079" s="1"/>
    </row>
    <row r="4080" spans="4:15" x14ac:dyDescent="0.2">
      <c r="D4080" s="1"/>
      <c r="E4080" s="1"/>
      <c r="K4080" s="1"/>
      <c r="L4080" s="1"/>
      <c r="O4080" s="1"/>
    </row>
    <row r="4081" spans="4:15" x14ac:dyDescent="0.2">
      <c r="D4081" s="1"/>
      <c r="E4081" s="1"/>
      <c r="K4081" s="1"/>
      <c r="L4081" s="1"/>
      <c r="O4081" s="1"/>
    </row>
    <row r="4082" spans="4:15" x14ac:dyDescent="0.2">
      <c r="D4082" s="1"/>
      <c r="E4082" s="1"/>
      <c r="K4082" s="1"/>
      <c r="L4082" s="1"/>
      <c r="O4082" s="1"/>
    </row>
    <row r="4083" spans="4:15" x14ac:dyDescent="0.2">
      <c r="D4083" s="1"/>
      <c r="E4083" s="1"/>
      <c r="K4083" s="1"/>
      <c r="L4083" s="1"/>
      <c r="O4083" s="1"/>
    </row>
    <row r="4084" spans="4:15" x14ac:dyDescent="0.2">
      <c r="D4084" s="1"/>
      <c r="E4084" s="1"/>
      <c r="K4084" s="1"/>
      <c r="L4084" s="1"/>
      <c r="O4084" s="1"/>
    </row>
    <row r="4085" spans="4:15" x14ac:dyDescent="0.2">
      <c r="D4085" s="1"/>
      <c r="E4085" s="1"/>
      <c r="K4085" s="1"/>
      <c r="L4085" s="1"/>
      <c r="O4085" s="1"/>
    </row>
    <row r="4086" spans="4:15" x14ac:dyDescent="0.2">
      <c r="D4086" s="1"/>
      <c r="E4086" s="1"/>
      <c r="K4086" s="1"/>
      <c r="L4086" s="1"/>
      <c r="O4086" s="1"/>
    </row>
    <row r="4087" spans="4:15" x14ac:dyDescent="0.2">
      <c r="D4087" s="1"/>
      <c r="E4087" s="1"/>
      <c r="K4087" s="1"/>
      <c r="L4087" s="1"/>
      <c r="O4087" s="1"/>
    </row>
    <row r="4088" spans="4:15" x14ac:dyDescent="0.2">
      <c r="D4088" s="1"/>
      <c r="E4088" s="1"/>
      <c r="K4088" s="1"/>
      <c r="L4088" s="1"/>
      <c r="O4088" s="1"/>
    </row>
    <row r="4089" spans="4:15" x14ac:dyDescent="0.2">
      <c r="D4089" s="1"/>
      <c r="E4089" s="1"/>
      <c r="K4089" s="1"/>
      <c r="L4089" s="1"/>
      <c r="O4089" s="1"/>
    </row>
    <row r="4090" spans="4:15" x14ac:dyDescent="0.2">
      <c r="D4090" s="1"/>
      <c r="E4090" s="1"/>
      <c r="K4090" s="1"/>
      <c r="L4090" s="1"/>
      <c r="O4090" s="1"/>
    </row>
    <row r="4091" spans="4:15" x14ac:dyDescent="0.2">
      <c r="D4091" s="1"/>
      <c r="E4091" s="1"/>
      <c r="K4091" s="1"/>
      <c r="L4091" s="1"/>
      <c r="O4091" s="1"/>
    </row>
    <row r="4092" spans="4:15" x14ac:dyDescent="0.2">
      <c r="D4092" s="1"/>
      <c r="E4092" s="1"/>
      <c r="K4092" s="1"/>
      <c r="L4092" s="1"/>
      <c r="O4092" s="1"/>
    </row>
    <row r="4093" spans="4:15" x14ac:dyDescent="0.2">
      <c r="D4093" s="1"/>
      <c r="E4093" s="1"/>
      <c r="K4093" s="1"/>
      <c r="L4093" s="1"/>
      <c r="O4093" s="1"/>
    </row>
    <row r="4094" spans="4:15" x14ac:dyDescent="0.2">
      <c r="D4094" s="1"/>
      <c r="E4094" s="1"/>
      <c r="K4094" s="1"/>
      <c r="L4094" s="1"/>
      <c r="O4094" s="1"/>
    </row>
    <row r="4095" spans="4:15" x14ac:dyDescent="0.2">
      <c r="D4095" s="1"/>
      <c r="E4095" s="1"/>
      <c r="K4095" s="1"/>
      <c r="L4095" s="1"/>
      <c r="O4095" s="1"/>
    </row>
    <row r="4096" spans="4:15" x14ac:dyDescent="0.2">
      <c r="D4096" s="1"/>
      <c r="E4096" s="1"/>
      <c r="K4096" s="1"/>
      <c r="L4096" s="1"/>
      <c r="O4096" s="1"/>
    </row>
    <row r="4097" spans="4:15" x14ac:dyDescent="0.2">
      <c r="D4097" s="1"/>
      <c r="E4097" s="1"/>
      <c r="K4097" s="1"/>
      <c r="L4097" s="1"/>
      <c r="O4097" s="1"/>
    </row>
    <row r="4098" spans="4:15" x14ac:dyDescent="0.2">
      <c r="D4098" s="1"/>
      <c r="E4098" s="1"/>
      <c r="K4098" s="1"/>
      <c r="L4098" s="1"/>
      <c r="O4098" s="1"/>
    </row>
    <row r="4099" spans="4:15" x14ac:dyDescent="0.2">
      <c r="D4099" s="1"/>
      <c r="E4099" s="1"/>
      <c r="K4099" s="1"/>
      <c r="L4099" s="1"/>
      <c r="O4099" s="1"/>
    </row>
    <row r="4100" spans="4:15" x14ac:dyDescent="0.2">
      <c r="D4100" s="1"/>
      <c r="E4100" s="1"/>
      <c r="K4100" s="1"/>
      <c r="L4100" s="1"/>
      <c r="O4100" s="1"/>
    </row>
    <row r="4101" spans="4:15" x14ac:dyDescent="0.2">
      <c r="D4101" s="1"/>
      <c r="E4101" s="1"/>
      <c r="K4101" s="1"/>
      <c r="L4101" s="1"/>
      <c r="O4101" s="1"/>
    </row>
    <row r="4102" spans="4:15" x14ac:dyDescent="0.2">
      <c r="D4102" s="1"/>
      <c r="E4102" s="1"/>
      <c r="K4102" s="1"/>
      <c r="L4102" s="1"/>
      <c r="O4102" s="1"/>
    </row>
    <row r="4103" spans="4:15" x14ac:dyDescent="0.2">
      <c r="D4103" s="1"/>
      <c r="E4103" s="1"/>
      <c r="K4103" s="1"/>
      <c r="L4103" s="1"/>
      <c r="O4103" s="1"/>
    </row>
    <row r="4104" spans="4:15" x14ac:dyDescent="0.2">
      <c r="D4104" s="1"/>
      <c r="E4104" s="1"/>
      <c r="K4104" s="1"/>
      <c r="L4104" s="1"/>
      <c r="O4104" s="1"/>
    </row>
    <row r="4105" spans="4:15" x14ac:dyDescent="0.2">
      <c r="D4105" s="1"/>
      <c r="E4105" s="1"/>
      <c r="K4105" s="1"/>
      <c r="L4105" s="1"/>
      <c r="O4105" s="1"/>
    </row>
    <row r="4106" spans="4:15" x14ac:dyDescent="0.2">
      <c r="D4106" s="1"/>
      <c r="E4106" s="1"/>
      <c r="K4106" s="1"/>
      <c r="L4106" s="1"/>
      <c r="O4106" s="1"/>
    </row>
    <row r="4107" spans="4:15" x14ac:dyDescent="0.2">
      <c r="D4107" s="1"/>
      <c r="E4107" s="1"/>
      <c r="K4107" s="1"/>
      <c r="L4107" s="1"/>
      <c r="O4107" s="1"/>
    </row>
    <row r="4108" spans="4:15" x14ac:dyDescent="0.2">
      <c r="D4108" s="1"/>
      <c r="E4108" s="1"/>
      <c r="K4108" s="1"/>
      <c r="L4108" s="1"/>
      <c r="O4108" s="1"/>
    </row>
    <row r="4109" spans="4:15" x14ac:dyDescent="0.2">
      <c r="D4109" s="1"/>
      <c r="E4109" s="1"/>
      <c r="K4109" s="1"/>
      <c r="L4109" s="1"/>
      <c r="O4109" s="1"/>
    </row>
    <row r="4110" spans="4:15" x14ac:dyDescent="0.2">
      <c r="D4110" s="1"/>
      <c r="E4110" s="1"/>
      <c r="K4110" s="1"/>
      <c r="L4110" s="1"/>
      <c r="O4110" s="1"/>
    </row>
    <row r="4111" spans="4:15" x14ac:dyDescent="0.2">
      <c r="D4111" s="1"/>
      <c r="E4111" s="1"/>
      <c r="K4111" s="1"/>
      <c r="L4111" s="1"/>
      <c r="O4111" s="1"/>
    </row>
    <row r="4112" spans="4:15" x14ac:dyDescent="0.2">
      <c r="D4112" s="1"/>
      <c r="E4112" s="1"/>
      <c r="K4112" s="1"/>
      <c r="L4112" s="1"/>
      <c r="O4112" s="1"/>
    </row>
    <row r="4113" spans="4:15" x14ac:dyDescent="0.2">
      <c r="D4113" s="1"/>
      <c r="E4113" s="1"/>
      <c r="K4113" s="1"/>
      <c r="L4113" s="1"/>
      <c r="O4113" s="1"/>
    </row>
    <row r="4114" spans="4:15" x14ac:dyDescent="0.2">
      <c r="D4114" s="1"/>
      <c r="E4114" s="1"/>
      <c r="K4114" s="1"/>
      <c r="L4114" s="1"/>
      <c r="O4114" s="1"/>
    </row>
    <row r="4115" spans="4:15" x14ac:dyDescent="0.2">
      <c r="D4115" s="1"/>
      <c r="E4115" s="1"/>
      <c r="K4115" s="1"/>
      <c r="L4115" s="1"/>
      <c r="O4115" s="1"/>
    </row>
    <row r="4116" spans="4:15" x14ac:dyDescent="0.2">
      <c r="D4116" s="1"/>
      <c r="E4116" s="1"/>
      <c r="K4116" s="1"/>
      <c r="L4116" s="1"/>
      <c r="O4116" s="1"/>
    </row>
    <row r="4117" spans="4:15" x14ac:dyDescent="0.2">
      <c r="D4117" s="1"/>
      <c r="E4117" s="1"/>
      <c r="K4117" s="1"/>
      <c r="L4117" s="1"/>
      <c r="O4117" s="1"/>
    </row>
    <row r="4118" spans="4:15" x14ac:dyDescent="0.2">
      <c r="D4118" s="1"/>
      <c r="E4118" s="1"/>
      <c r="K4118" s="1"/>
      <c r="L4118" s="1"/>
      <c r="O4118" s="1"/>
    </row>
    <row r="4119" spans="4:15" x14ac:dyDescent="0.2">
      <c r="D4119" s="1"/>
      <c r="E4119" s="1"/>
      <c r="K4119" s="1"/>
      <c r="L4119" s="1"/>
      <c r="O4119" s="1"/>
    </row>
    <row r="4120" spans="4:15" x14ac:dyDescent="0.2">
      <c r="D4120" s="1"/>
      <c r="E4120" s="1"/>
      <c r="K4120" s="1"/>
      <c r="L4120" s="1"/>
      <c r="O4120" s="1"/>
    </row>
    <row r="4121" spans="4:15" x14ac:dyDescent="0.2">
      <c r="D4121" s="1"/>
      <c r="E4121" s="1"/>
      <c r="K4121" s="1"/>
      <c r="L4121" s="1"/>
      <c r="O4121" s="1"/>
    </row>
    <row r="4122" spans="4:15" x14ac:dyDescent="0.2">
      <c r="D4122" s="1"/>
      <c r="E4122" s="1"/>
      <c r="K4122" s="1"/>
      <c r="L4122" s="1"/>
      <c r="O4122" s="1"/>
    </row>
    <row r="4123" spans="4:15" x14ac:dyDescent="0.2">
      <c r="D4123" s="1"/>
      <c r="E4123" s="1"/>
      <c r="K4123" s="1"/>
      <c r="L4123" s="1"/>
      <c r="O4123" s="1"/>
    </row>
    <row r="4124" spans="4:15" x14ac:dyDescent="0.2">
      <c r="D4124" s="1"/>
      <c r="E4124" s="1"/>
      <c r="K4124" s="1"/>
      <c r="L4124" s="1"/>
      <c r="O4124" s="1"/>
    </row>
    <row r="4125" spans="4:15" x14ac:dyDescent="0.2">
      <c r="D4125" s="1"/>
      <c r="E4125" s="1"/>
      <c r="K4125" s="1"/>
      <c r="L4125" s="1"/>
      <c r="O4125" s="1"/>
    </row>
    <row r="4126" spans="4:15" x14ac:dyDescent="0.2">
      <c r="D4126" s="1"/>
      <c r="E4126" s="1"/>
      <c r="K4126" s="1"/>
      <c r="L4126" s="1"/>
      <c r="O4126" s="1"/>
    </row>
    <row r="4127" spans="4:15" x14ac:dyDescent="0.2">
      <c r="D4127" s="1"/>
      <c r="E4127" s="1"/>
      <c r="K4127" s="1"/>
      <c r="L4127" s="1"/>
      <c r="O4127" s="1"/>
    </row>
    <row r="4128" spans="4:15" x14ac:dyDescent="0.2">
      <c r="D4128" s="1"/>
      <c r="E4128" s="1"/>
      <c r="K4128" s="1"/>
      <c r="L4128" s="1"/>
      <c r="O4128" s="1"/>
    </row>
    <row r="4129" spans="4:15" x14ac:dyDescent="0.2">
      <c r="D4129" s="1"/>
      <c r="E4129" s="1"/>
      <c r="K4129" s="1"/>
      <c r="L4129" s="1"/>
      <c r="O4129" s="1"/>
    </row>
    <row r="4130" spans="4:15" x14ac:dyDescent="0.2">
      <c r="K4130" s="1"/>
      <c r="L4130" s="1"/>
      <c r="O4130" s="1"/>
    </row>
    <row r="4131" spans="4:15" x14ac:dyDescent="0.2">
      <c r="K4131" s="1"/>
      <c r="L4131" s="1"/>
      <c r="O4131" s="1"/>
    </row>
    <row r="4132" spans="4:15" x14ac:dyDescent="0.2">
      <c r="K4132" s="1"/>
      <c r="L4132" s="1"/>
      <c r="O4132" s="1"/>
    </row>
    <row r="4133" spans="4:15" x14ac:dyDescent="0.2">
      <c r="K4133" s="1"/>
      <c r="L4133" s="1"/>
      <c r="O4133" s="1"/>
    </row>
    <row r="4134" spans="4:15" x14ac:dyDescent="0.2">
      <c r="K4134" s="1"/>
      <c r="L4134" s="1"/>
      <c r="O4134" s="1"/>
    </row>
    <row r="4135" spans="4:15" x14ac:dyDescent="0.2">
      <c r="K4135" s="1"/>
      <c r="L4135" s="1"/>
      <c r="O4135" s="1"/>
    </row>
    <row r="4136" spans="4:15" x14ac:dyDescent="0.2">
      <c r="K4136" s="1"/>
      <c r="L4136" s="1"/>
      <c r="O4136" s="1"/>
    </row>
    <row r="4137" spans="4:15" x14ac:dyDescent="0.2">
      <c r="K4137" s="1"/>
      <c r="L4137" s="1"/>
      <c r="O4137" s="1"/>
    </row>
    <row r="4138" spans="4:15" x14ac:dyDescent="0.2">
      <c r="K4138" s="1"/>
      <c r="L4138" s="1"/>
      <c r="O4138" s="1"/>
    </row>
    <row r="4139" spans="4:15" x14ac:dyDescent="0.2">
      <c r="K4139" s="1"/>
      <c r="L4139" s="1"/>
      <c r="O4139" s="1"/>
    </row>
    <row r="4140" spans="4:15" x14ac:dyDescent="0.2">
      <c r="K4140" s="1"/>
      <c r="L4140" s="1"/>
      <c r="O4140" s="1"/>
    </row>
    <row r="4141" spans="4:15" x14ac:dyDescent="0.2">
      <c r="K4141" s="1"/>
      <c r="L4141" s="1"/>
      <c r="O4141" s="1"/>
    </row>
    <row r="4142" spans="4:15" x14ac:dyDescent="0.2">
      <c r="K4142" s="1"/>
      <c r="L4142" s="1"/>
      <c r="O4142" s="1"/>
    </row>
    <row r="4143" spans="4:15" x14ac:dyDescent="0.2">
      <c r="K4143" s="1"/>
      <c r="L4143" s="1"/>
      <c r="O4143" s="1"/>
    </row>
    <row r="4144" spans="4:15" x14ac:dyDescent="0.2">
      <c r="K4144" s="1"/>
      <c r="L4144" s="1"/>
      <c r="O4144" s="1"/>
    </row>
    <row r="4145" spans="11:15" x14ac:dyDescent="0.2">
      <c r="K4145" s="1"/>
      <c r="L4145" s="1"/>
      <c r="O4145" s="1"/>
    </row>
    <row r="4146" spans="11:15" x14ac:dyDescent="0.2">
      <c r="K4146" s="1"/>
      <c r="L4146" s="1"/>
      <c r="O4146" s="1"/>
    </row>
    <row r="4147" spans="11:15" x14ac:dyDescent="0.2">
      <c r="K4147" s="1"/>
      <c r="L4147" s="1"/>
      <c r="O4147" s="1"/>
    </row>
    <row r="4148" spans="11:15" x14ac:dyDescent="0.2">
      <c r="K4148" s="1"/>
      <c r="L4148" s="1"/>
      <c r="O4148" s="1"/>
    </row>
    <row r="4149" spans="11:15" x14ac:dyDescent="0.2">
      <c r="K4149" s="1"/>
      <c r="L4149" s="1"/>
      <c r="O4149" s="1"/>
    </row>
    <row r="4150" spans="11:15" x14ac:dyDescent="0.2">
      <c r="K4150" s="1"/>
      <c r="L4150" s="1"/>
      <c r="O4150" s="1"/>
    </row>
    <row r="4151" spans="11:15" x14ac:dyDescent="0.2">
      <c r="K4151" s="1"/>
      <c r="L4151" s="1"/>
      <c r="O4151" s="1"/>
    </row>
    <row r="4152" spans="11:15" x14ac:dyDescent="0.2">
      <c r="K4152" s="1"/>
      <c r="L4152" s="1"/>
      <c r="O4152" s="1"/>
    </row>
    <row r="4153" spans="11:15" x14ac:dyDescent="0.2">
      <c r="K4153" s="1"/>
      <c r="L4153" s="1"/>
      <c r="O4153" s="1"/>
    </row>
    <row r="4154" spans="11:15" x14ac:dyDescent="0.2">
      <c r="K4154" s="1"/>
      <c r="L4154" s="1"/>
      <c r="O4154" s="1"/>
    </row>
    <row r="4155" spans="11:15" x14ac:dyDescent="0.2">
      <c r="K4155" s="1"/>
      <c r="L4155" s="1"/>
      <c r="O4155" s="1"/>
    </row>
    <row r="4156" spans="11:15" x14ac:dyDescent="0.2">
      <c r="K4156" s="1"/>
      <c r="L4156" s="1"/>
      <c r="O4156" s="1"/>
    </row>
    <row r="4157" spans="11:15" x14ac:dyDescent="0.2">
      <c r="K4157" s="1"/>
      <c r="L4157" s="1"/>
      <c r="O4157" s="1"/>
    </row>
    <row r="4158" spans="11:15" x14ac:dyDescent="0.2">
      <c r="K4158" s="1"/>
      <c r="L4158" s="1"/>
      <c r="O4158" s="1"/>
    </row>
    <row r="4159" spans="11:15" x14ac:dyDescent="0.2">
      <c r="K4159" s="1"/>
      <c r="L4159" s="1"/>
      <c r="O4159" s="1"/>
    </row>
    <row r="4160" spans="11:15" x14ac:dyDescent="0.2">
      <c r="K4160" s="1"/>
      <c r="L4160" s="1"/>
      <c r="O4160" s="1"/>
    </row>
    <row r="4161" spans="11:15" x14ac:dyDescent="0.2">
      <c r="K4161" s="1"/>
      <c r="L4161" s="1"/>
      <c r="O4161" s="1"/>
    </row>
    <row r="4162" spans="11:15" x14ac:dyDescent="0.2">
      <c r="K4162" s="1"/>
      <c r="L4162" s="1"/>
      <c r="O4162" s="1"/>
    </row>
    <row r="4163" spans="11:15" x14ac:dyDescent="0.2">
      <c r="K4163" s="1"/>
      <c r="L4163" s="1"/>
      <c r="O4163" s="1"/>
    </row>
    <row r="4164" spans="11:15" x14ac:dyDescent="0.2">
      <c r="K4164" s="1"/>
      <c r="L4164" s="1"/>
      <c r="O4164" s="1"/>
    </row>
    <row r="4165" spans="11:15" x14ac:dyDescent="0.2">
      <c r="K4165" s="1"/>
      <c r="L4165" s="1"/>
      <c r="O4165" s="1"/>
    </row>
    <row r="4166" spans="11:15" x14ac:dyDescent="0.2">
      <c r="K4166" s="1"/>
      <c r="L4166" s="1"/>
      <c r="O4166" s="1"/>
    </row>
    <row r="4167" spans="11:15" x14ac:dyDescent="0.2">
      <c r="K4167" s="1"/>
      <c r="L4167" s="1"/>
      <c r="O4167" s="1"/>
    </row>
    <row r="4168" spans="11:15" x14ac:dyDescent="0.2">
      <c r="K4168" s="1"/>
      <c r="L4168" s="1"/>
      <c r="O4168" s="1"/>
    </row>
    <row r="4169" spans="11:15" x14ac:dyDescent="0.2">
      <c r="K4169" s="1"/>
      <c r="L4169" s="1"/>
      <c r="O4169" s="1"/>
    </row>
    <row r="4170" spans="11:15" x14ac:dyDescent="0.2">
      <c r="K4170" s="1"/>
      <c r="L4170" s="1"/>
      <c r="O4170" s="1"/>
    </row>
    <row r="4171" spans="11:15" x14ac:dyDescent="0.2">
      <c r="K4171" s="1"/>
      <c r="L4171" s="1"/>
      <c r="O4171" s="1"/>
    </row>
    <row r="4172" spans="11:15" x14ac:dyDescent="0.2">
      <c r="K4172" s="1"/>
      <c r="L4172" s="1"/>
      <c r="O4172" s="1"/>
    </row>
    <row r="4173" spans="11:15" x14ac:dyDescent="0.2">
      <c r="K4173" s="1"/>
      <c r="L4173" s="1"/>
      <c r="O4173" s="1"/>
    </row>
    <row r="4174" spans="11:15" x14ac:dyDescent="0.2">
      <c r="K4174" s="1"/>
      <c r="L4174" s="1"/>
      <c r="O4174" s="1"/>
    </row>
    <row r="4175" spans="11:15" x14ac:dyDescent="0.2">
      <c r="K4175" s="1"/>
      <c r="L4175" s="1"/>
      <c r="O4175" s="1"/>
    </row>
    <row r="4176" spans="11:15" x14ac:dyDescent="0.2">
      <c r="K4176" s="1"/>
      <c r="L4176" s="1"/>
      <c r="O4176" s="1"/>
    </row>
    <row r="4177" spans="11:15" x14ac:dyDescent="0.2">
      <c r="K4177" s="1"/>
      <c r="L4177" s="1"/>
      <c r="O4177" s="1"/>
    </row>
    <row r="4178" spans="11:15" x14ac:dyDescent="0.2">
      <c r="K4178" s="1"/>
      <c r="L4178" s="1"/>
      <c r="O4178" s="1"/>
    </row>
    <row r="4179" spans="11:15" x14ac:dyDescent="0.2">
      <c r="K4179" s="1"/>
      <c r="L4179" s="1"/>
      <c r="O4179" s="1"/>
    </row>
    <row r="4180" spans="11:15" x14ac:dyDescent="0.2">
      <c r="K4180" s="1"/>
      <c r="L4180" s="1"/>
      <c r="O4180" s="1"/>
    </row>
    <row r="4181" spans="11:15" x14ac:dyDescent="0.2">
      <c r="K4181" s="1"/>
      <c r="L4181" s="1"/>
      <c r="O4181" s="1"/>
    </row>
    <row r="4182" spans="11:15" x14ac:dyDescent="0.2">
      <c r="K4182" s="1"/>
      <c r="L4182" s="1"/>
      <c r="O4182" s="1"/>
    </row>
    <row r="4183" spans="11:15" x14ac:dyDescent="0.2">
      <c r="K4183" s="1"/>
      <c r="L4183" s="1"/>
      <c r="O4183" s="1"/>
    </row>
    <row r="4184" spans="11:15" x14ac:dyDescent="0.2">
      <c r="K4184" s="1"/>
      <c r="L4184" s="1"/>
      <c r="O4184" s="1"/>
    </row>
    <row r="4185" spans="11:15" x14ac:dyDescent="0.2">
      <c r="K4185" s="1"/>
      <c r="L4185" s="1"/>
      <c r="O4185" s="1"/>
    </row>
    <row r="4186" spans="11:15" x14ac:dyDescent="0.2">
      <c r="K4186" s="1"/>
      <c r="L4186" s="1"/>
      <c r="O4186" s="1"/>
    </row>
    <row r="4187" spans="11:15" x14ac:dyDescent="0.2">
      <c r="K4187" s="1"/>
      <c r="L4187" s="1"/>
      <c r="O4187" s="1"/>
    </row>
    <row r="4188" spans="11:15" x14ac:dyDescent="0.2">
      <c r="K4188" s="1"/>
      <c r="L4188" s="1"/>
      <c r="O4188" s="1"/>
    </row>
    <row r="4189" spans="11:15" x14ac:dyDescent="0.2">
      <c r="K4189" s="1"/>
      <c r="L4189" s="1"/>
      <c r="O4189" s="1"/>
    </row>
    <row r="4190" spans="11:15" x14ac:dyDescent="0.2">
      <c r="K4190" s="1"/>
      <c r="L4190" s="1"/>
      <c r="O4190" s="1"/>
    </row>
    <row r="4191" spans="11:15" x14ac:dyDescent="0.2">
      <c r="K4191" s="1"/>
      <c r="L4191" s="1"/>
      <c r="O4191" s="1"/>
    </row>
    <row r="4192" spans="11:15" x14ac:dyDescent="0.2">
      <c r="K4192" s="1"/>
      <c r="L4192" s="1"/>
      <c r="O4192" s="1"/>
    </row>
    <row r="4193" spans="11:15" x14ac:dyDescent="0.2">
      <c r="K4193" s="1"/>
      <c r="L4193" s="1"/>
      <c r="O4193" s="1"/>
    </row>
    <row r="4194" spans="11:15" x14ac:dyDescent="0.2">
      <c r="K4194" s="1"/>
      <c r="L4194" s="1"/>
      <c r="O4194" s="1"/>
    </row>
    <row r="4195" spans="11:15" x14ac:dyDescent="0.2">
      <c r="K4195" s="1"/>
      <c r="L4195" s="1"/>
      <c r="O4195" s="1"/>
    </row>
    <row r="4196" spans="11:15" x14ac:dyDescent="0.2">
      <c r="K4196" s="1"/>
      <c r="L4196" s="1"/>
      <c r="O4196" s="1"/>
    </row>
    <row r="4197" spans="11:15" x14ac:dyDescent="0.2">
      <c r="K4197" s="1"/>
      <c r="L4197" s="1"/>
      <c r="O4197" s="1"/>
    </row>
    <row r="4198" spans="11:15" x14ac:dyDescent="0.2">
      <c r="K4198" s="1"/>
      <c r="L4198" s="1"/>
      <c r="O4198" s="1"/>
    </row>
    <row r="4199" spans="11:15" x14ac:dyDescent="0.2">
      <c r="K4199" s="1"/>
      <c r="L4199" s="1"/>
      <c r="O4199" s="1"/>
    </row>
    <row r="4200" spans="11:15" x14ac:dyDescent="0.2">
      <c r="K4200" s="1"/>
      <c r="L4200" s="1"/>
      <c r="O4200" s="1"/>
    </row>
    <row r="4201" spans="11:15" x14ac:dyDescent="0.2">
      <c r="K4201" s="1"/>
      <c r="L4201" s="1"/>
      <c r="O4201" s="1"/>
    </row>
    <row r="4202" spans="11:15" x14ac:dyDescent="0.2">
      <c r="K4202" s="1"/>
      <c r="L4202" s="1"/>
      <c r="O4202" s="1"/>
    </row>
    <row r="4203" spans="11:15" x14ac:dyDescent="0.2">
      <c r="K4203" s="1"/>
      <c r="L4203" s="1"/>
      <c r="O4203" s="1"/>
    </row>
    <row r="4204" spans="11:15" x14ac:dyDescent="0.2">
      <c r="K4204" s="1"/>
      <c r="L4204" s="1"/>
      <c r="O4204" s="1"/>
    </row>
    <row r="4205" spans="11:15" x14ac:dyDescent="0.2">
      <c r="K4205" s="1"/>
      <c r="L4205" s="1"/>
      <c r="O4205" s="1"/>
    </row>
    <row r="4206" spans="11:15" x14ac:dyDescent="0.2">
      <c r="K4206" s="1"/>
      <c r="L4206" s="1"/>
      <c r="O4206" s="1"/>
    </row>
    <row r="4207" spans="11:15" x14ac:dyDescent="0.2">
      <c r="K4207" s="1"/>
      <c r="L4207" s="1"/>
      <c r="O4207" s="1"/>
    </row>
    <row r="4208" spans="11:15" x14ac:dyDescent="0.2">
      <c r="K4208" s="1"/>
      <c r="L4208" s="1"/>
      <c r="O4208" s="1"/>
    </row>
    <row r="4209" spans="11:15" x14ac:dyDescent="0.2">
      <c r="K4209" s="1"/>
      <c r="L4209" s="1"/>
      <c r="O4209" s="1"/>
    </row>
    <row r="4210" spans="11:15" x14ac:dyDescent="0.2">
      <c r="K4210" s="1"/>
      <c r="L4210" s="1"/>
      <c r="O4210" s="1"/>
    </row>
    <row r="4211" spans="11:15" x14ac:dyDescent="0.2">
      <c r="K4211" s="1"/>
      <c r="L4211" s="1"/>
      <c r="O4211" s="1"/>
    </row>
    <row r="4212" spans="11:15" x14ac:dyDescent="0.2">
      <c r="K4212" s="1"/>
      <c r="L4212" s="1"/>
      <c r="O4212" s="1"/>
    </row>
    <row r="4213" spans="11:15" x14ac:dyDescent="0.2">
      <c r="K4213" s="1"/>
      <c r="L4213" s="1"/>
      <c r="O4213" s="1"/>
    </row>
    <row r="4214" spans="11:15" x14ac:dyDescent="0.2">
      <c r="K4214" s="1"/>
      <c r="L4214" s="1"/>
      <c r="O4214" s="1"/>
    </row>
    <row r="4215" spans="11:15" x14ac:dyDescent="0.2">
      <c r="K4215" s="1"/>
      <c r="L4215" s="1"/>
      <c r="O4215" s="1"/>
    </row>
    <row r="4216" spans="11:15" x14ac:dyDescent="0.2">
      <c r="K4216" s="1"/>
      <c r="L4216" s="1"/>
      <c r="O4216" s="1"/>
    </row>
    <row r="4217" spans="11:15" x14ac:dyDescent="0.2">
      <c r="K4217" s="1"/>
      <c r="L4217" s="1"/>
      <c r="O4217" s="1"/>
    </row>
    <row r="4218" spans="11:15" x14ac:dyDescent="0.2">
      <c r="K4218" s="1"/>
      <c r="L4218" s="1"/>
      <c r="O4218" s="1"/>
    </row>
    <row r="4219" spans="11:15" x14ac:dyDescent="0.2">
      <c r="K4219" s="1"/>
      <c r="L4219" s="1"/>
      <c r="O4219" s="1"/>
    </row>
    <row r="4220" spans="11:15" x14ac:dyDescent="0.2">
      <c r="K4220" s="1"/>
      <c r="L4220" s="1"/>
      <c r="O4220" s="1"/>
    </row>
    <row r="4221" spans="11:15" x14ac:dyDescent="0.2">
      <c r="K4221" s="1"/>
      <c r="L4221" s="1"/>
      <c r="O4221" s="1"/>
    </row>
    <row r="4222" spans="11:15" x14ac:dyDescent="0.2">
      <c r="K4222" s="1"/>
      <c r="L4222" s="1"/>
      <c r="O4222" s="1"/>
    </row>
    <row r="4223" spans="11:15" x14ac:dyDescent="0.2">
      <c r="K4223" s="1"/>
      <c r="L4223" s="1"/>
      <c r="O4223" s="1"/>
    </row>
    <row r="4224" spans="11:15" x14ac:dyDescent="0.2">
      <c r="K4224" s="1"/>
      <c r="L4224" s="1"/>
      <c r="O4224" s="1"/>
    </row>
    <row r="4225" spans="11:15" x14ac:dyDescent="0.2">
      <c r="K4225" s="1"/>
      <c r="L4225" s="1"/>
      <c r="O4225" s="1"/>
    </row>
    <row r="4226" spans="11:15" x14ac:dyDescent="0.2">
      <c r="K4226" s="1"/>
      <c r="L4226" s="1"/>
      <c r="O4226" s="1"/>
    </row>
    <row r="4227" spans="11:15" x14ac:dyDescent="0.2">
      <c r="K4227" s="1"/>
      <c r="L4227" s="1"/>
      <c r="O4227" s="1"/>
    </row>
    <row r="4228" spans="11:15" x14ac:dyDescent="0.2">
      <c r="K4228" s="1"/>
      <c r="L4228" s="1"/>
      <c r="O4228" s="1"/>
    </row>
    <row r="4229" spans="11:15" x14ac:dyDescent="0.2">
      <c r="K4229" s="1"/>
      <c r="L4229" s="1"/>
      <c r="O4229" s="1"/>
    </row>
    <row r="4230" spans="11:15" x14ac:dyDescent="0.2">
      <c r="K4230" s="1"/>
      <c r="L4230" s="1"/>
      <c r="O4230" s="1"/>
    </row>
    <row r="4231" spans="11:15" x14ac:dyDescent="0.2">
      <c r="K4231" s="1"/>
      <c r="L4231" s="1"/>
      <c r="O4231" s="1"/>
    </row>
    <row r="4232" spans="11:15" x14ac:dyDescent="0.2">
      <c r="K4232" s="1"/>
      <c r="L4232" s="1"/>
      <c r="O4232" s="1"/>
    </row>
    <row r="4233" spans="11:15" x14ac:dyDescent="0.2">
      <c r="K4233" s="1"/>
      <c r="L4233" s="1"/>
      <c r="O4233" s="1"/>
    </row>
    <row r="4234" spans="11:15" x14ac:dyDescent="0.2">
      <c r="K4234" s="1"/>
      <c r="L4234" s="1"/>
      <c r="O4234" s="1"/>
    </row>
    <row r="4235" spans="11:15" x14ac:dyDescent="0.2">
      <c r="K4235" s="1"/>
      <c r="L4235" s="1"/>
      <c r="O4235" s="1"/>
    </row>
    <row r="4236" spans="11:15" x14ac:dyDescent="0.2">
      <c r="K4236" s="1"/>
      <c r="L4236" s="1"/>
      <c r="O4236" s="1"/>
    </row>
    <row r="4237" spans="11:15" x14ac:dyDescent="0.2">
      <c r="K4237" s="1"/>
      <c r="L4237" s="1"/>
      <c r="O4237" s="1"/>
    </row>
    <row r="4238" spans="11:15" x14ac:dyDescent="0.2">
      <c r="K4238" s="1"/>
      <c r="L4238" s="1"/>
      <c r="O4238" s="1"/>
    </row>
    <row r="4239" spans="11:15" x14ac:dyDescent="0.2">
      <c r="K4239" s="1"/>
      <c r="L4239" s="1"/>
      <c r="O4239" s="1"/>
    </row>
    <row r="4240" spans="11:15" x14ac:dyDescent="0.2">
      <c r="K4240" s="1"/>
      <c r="L4240" s="1"/>
      <c r="O4240" s="1"/>
    </row>
    <row r="4241" spans="4:15" x14ac:dyDescent="0.2">
      <c r="K4241" s="1"/>
      <c r="L4241" s="1"/>
      <c r="O4241" s="1"/>
    </row>
    <row r="4242" spans="4:15" x14ac:dyDescent="0.2">
      <c r="K4242" s="1"/>
      <c r="L4242" s="1"/>
      <c r="O4242" s="1"/>
    </row>
    <row r="4243" spans="4:15" x14ac:dyDescent="0.2">
      <c r="K4243" s="1"/>
      <c r="L4243" s="1"/>
      <c r="O4243" s="1"/>
    </row>
    <row r="4244" spans="4:15" x14ac:dyDescent="0.2">
      <c r="K4244" s="1"/>
      <c r="L4244" s="1"/>
      <c r="O4244" s="1"/>
    </row>
    <row r="4245" spans="4:15" x14ac:dyDescent="0.2">
      <c r="K4245" s="1"/>
      <c r="L4245" s="1"/>
      <c r="O4245" s="1"/>
    </row>
    <row r="4246" spans="4:15" x14ac:dyDescent="0.2">
      <c r="K4246" s="1"/>
      <c r="L4246" s="1"/>
      <c r="O4246" s="1"/>
    </row>
    <row r="4247" spans="4:15" x14ac:dyDescent="0.2">
      <c r="K4247" s="1"/>
      <c r="L4247" s="1"/>
      <c r="O4247" s="1"/>
    </row>
    <row r="4248" spans="4:15" x14ac:dyDescent="0.2">
      <c r="K4248" s="1"/>
      <c r="L4248" s="1"/>
      <c r="O4248" s="1"/>
    </row>
    <row r="4249" spans="4:15" x14ac:dyDescent="0.2">
      <c r="K4249" s="1"/>
      <c r="L4249" s="1"/>
      <c r="O4249" s="1"/>
    </row>
    <row r="4250" spans="4:15" x14ac:dyDescent="0.2">
      <c r="D4250" s="1"/>
      <c r="E4250" s="1"/>
      <c r="K4250" s="1"/>
      <c r="L4250" s="1"/>
      <c r="O4250" s="1"/>
    </row>
    <row r="4251" spans="4:15" x14ac:dyDescent="0.2">
      <c r="D4251" s="1"/>
      <c r="E4251" s="1"/>
      <c r="K4251" s="1"/>
      <c r="L4251" s="1"/>
      <c r="O4251" s="1"/>
    </row>
    <row r="4252" spans="4:15" x14ac:dyDescent="0.2">
      <c r="D4252" s="1"/>
      <c r="E4252" s="1"/>
      <c r="K4252" s="1"/>
      <c r="L4252" s="1"/>
      <c r="O4252" s="1"/>
    </row>
    <row r="4253" spans="4:15" x14ac:dyDescent="0.2">
      <c r="D4253" s="1"/>
      <c r="E4253" s="1"/>
      <c r="K4253" s="1"/>
      <c r="L4253" s="1"/>
      <c r="O4253" s="1"/>
    </row>
    <row r="4254" spans="4:15" x14ac:dyDescent="0.2">
      <c r="D4254" s="1"/>
      <c r="E4254" s="1"/>
      <c r="K4254" s="1"/>
      <c r="L4254" s="1"/>
      <c r="O4254" s="1"/>
    </row>
    <row r="4255" spans="4:15" x14ac:dyDescent="0.2">
      <c r="D4255" s="1"/>
      <c r="E4255" s="1"/>
      <c r="K4255" s="1"/>
      <c r="L4255" s="1"/>
      <c r="O4255" s="1"/>
    </row>
    <row r="4256" spans="4:15" x14ac:dyDescent="0.2">
      <c r="D4256" s="1"/>
      <c r="E4256" s="1"/>
      <c r="K4256" s="1"/>
      <c r="L4256" s="1"/>
      <c r="O4256" s="1"/>
    </row>
    <row r="4257" spans="4:15" x14ac:dyDescent="0.2">
      <c r="D4257" s="1"/>
      <c r="E4257" s="1"/>
      <c r="K4257" s="1"/>
      <c r="L4257" s="1"/>
      <c r="O4257" s="1"/>
    </row>
    <row r="4258" spans="4:15" x14ac:dyDescent="0.2">
      <c r="D4258" s="1"/>
      <c r="E4258" s="1"/>
      <c r="K4258" s="1"/>
      <c r="L4258" s="1"/>
      <c r="O4258" s="1"/>
    </row>
    <row r="4259" spans="4:15" x14ac:dyDescent="0.2">
      <c r="D4259" s="1"/>
      <c r="E4259" s="1"/>
      <c r="K4259" s="1"/>
      <c r="L4259" s="1"/>
      <c r="O4259" s="1"/>
    </row>
    <row r="4260" spans="4:15" x14ac:dyDescent="0.2">
      <c r="D4260" s="1"/>
      <c r="E4260" s="1"/>
      <c r="K4260" s="1"/>
      <c r="L4260" s="1"/>
      <c r="O4260" s="1"/>
    </row>
    <row r="4261" spans="4:15" x14ac:dyDescent="0.2">
      <c r="D4261" s="1"/>
      <c r="E4261" s="1"/>
      <c r="K4261" s="1"/>
      <c r="L4261" s="1"/>
      <c r="O4261" s="1"/>
    </row>
    <row r="4262" spans="4:15" x14ac:dyDescent="0.2">
      <c r="D4262" s="1"/>
      <c r="E4262" s="1"/>
      <c r="K4262" s="1"/>
      <c r="L4262" s="1"/>
      <c r="O4262" s="1"/>
    </row>
    <row r="4263" spans="4:15" x14ac:dyDescent="0.2">
      <c r="D4263" s="1"/>
      <c r="E4263" s="1"/>
      <c r="K4263" s="1"/>
      <c r="L4263" s="1"/>
      <c r="O4263" s="1"/>
    </row>
    <row r="4264" spans="4:15" x14ac:dyDescent="0.2">
      <c r="D4264" s="1"/>
      <c r="E4264" s="1"/>
      <c r="K4264" s="1"/>
      <c r="L4264" s="1"/>
      <c r="O4264" s="1"/>
    </row>
    <row r="4265" spans="4:15" x14ac:dyDescent="0.2">
      <c r="D4265" s="1"/>
      <c r="E4265" s="1"/>
      <c r="K4265" s="1"/>
      <c r="L4265" s="1"/>
      <c r="O4265" s="1"/>
    </row>
    <row r="4266" spans="4:15" x14ac:dyDescent="0.2">
      <c r="D4266" s="1"/>
      <c r="E4266" s="1"/>
      <c r="K4266" s="1"/>
      <c r="L4266" s="1"/>
      <c r="O4266" s="1"/>
    </row>
    <row r="4267" spans="4:15" x14ac:dyDescent="0.2">
      <c r="D4267" s="1"/>
      <c r="E4267" s="1"/>
      <c r="K4267" s="1"/>
      <c r="L4267" s="1"/>
      <c r="O4267" s="1"/>
    </row>
    <row r="4268" spans="4:15" x14ac:dyDescent="0.2">
      <c r="D4268" s="1"/>
      <c r="E4268" s="1"/>
      <c r="K4268" s="1"/>
      <c r="L4268" s="1"/>
      <c r="O4268" s="1"/>
    </row>
    <row r="4269" spans="4:15" x14ac:dyDescent="0.2">
      <c r="D4269" s="1"/>
      <c r="E4269" s="1"/>
      <c r="K4269" s="1"/>
      <c r="L4269" s="1"/>
      <c r="O4269" s="1"/>
    </row>
    <row r="4270" spans="4:15" x14ac:dyDescent="0.2">
      <c r="D4270" s="1"/>
      <c r="E4270" s="1"/>
      <c r="K4270" s="1"/>
      <c r="L4270" s="1"/>
      <c r="O4270" s="1"/>
    </row>
    <row r="4271" spans="4:15" x14ac:dyDescent="0.2">
      <c r="D4271" s="1"/>
      <c r="E4271" s="1"/>
      <c r="K4271" s="1"/>
      <c r="L4271" s="1"/>
      <c r="O4271" s="1"/>
    </row>
    <row r="4272" spans="4:15" x14ac:dyDescent="0.2">
      <c r="D4272" s="1"/>
      <c r="E4272" s="1"/>
      <c r="K4272" s="1"/>
      <c r="L4272" s="1"/>
      <c r="O4272" s="1"/>
    </row>
    <row r="4273" spans="4:15" x14ac:dyDescent="0.2">
      <c r="D4273" s="1"/>
      <c r="E4273" s="1"/>
      <c r="K4273" s="1"/>
      <c r="L4273" s="1"/>
      <c r="O4273" s="1"/>
    </row>
    <row r="4274" spans="4:15" x14ac:dyDescent="0.2">
      <c r="K4274" s="1"/>
      <c r="L4274" s="1"/>
      <c r="O4274" s="1"/>
    </row>
    <row r="4275" spans="4:15" x14ac:dyDescent="0.2">
      <c r="K4275" s="1"/>
      <c r="L4275" s="1"/>
      <c r="O4275" s="1"/>
    </row>
    <row r="4276" spans="4:15" x14ac:dyDescent="0.2">
      <c r="K4276" s="1"/>
      <c r="L4276" s="1"/>
      <c r="O4276" s="1"/>
    </row>
    <row r="4277" spans="4:15" x14ac:dyDescent="0.2">
      <c r="K4277" s="1"/>
      <c r="L4277" s="1"/>
      <c r="O4277" s="1"/>
    </row>
    <row r="4278" spans="4:15" x14ac:dyDescent="0.2">
      <c r="K4278" s="1"/>
      <c r="L4278" s="1"/>
      <c r="O4278" s="1"/>
    </row>
    <row r="4279" spans="4:15" x14ac:dyDescent="0.2">
      <c r="K4279" s="1"/>
      <c r="L4279" s="1"/>
      <c r="O4279" s="1"/>
    </row>
    <row r="4280" spans="4:15" x14ac:dyDescent="0.2">
      <c r="K4280" s="1"/>
      <c r="L4280" s="1"/>
      <c r="O4280" s="1"/>
    </row>
    <row r="4281" spans="4:15" x14ac:dyDescent="0.2">
      <c r="K4281" s="1"/>
      <c r="L4281" s="1"/>
      <c r="O4281" s="1"/>
    </row>
    <row r="4282" spans="4:15" x14ac:dyDescent="0.2">
      <c r="K4282" s="1"/>
      <c r="L4282" s="1"/>
      <c r="O4282" s="1"/>
    </row>
    <row r="4283" spans="4:15" x14ac:dyDescent="0.2">
      <c r="K4283" s="1"/>
      <c r="L4283" s="1"/>
      <c r="O4283" s="1"/>
    </row>
    <row r="4284" spans="4:15" x14ac:dyDescent="0.2">
      <c r="K4284" s="1"/>
      <c r="L4284" s="1"/>
      <c r="O4284" s="1"/>
    </row>
    <row r="4285" spans="4:15" x14ac:dyDescent="0.2">
      <c r="K4285" s="1"/>
      <c r="L4285" s="1"/>
      <c r="O4285" s="1"/>
    </row>
    <row r="4286" spans="4:15" x14ac:dyDescent="0.2">
      <c r="K4286" s="1"/>
      <c r="L4286" s="1"/>
      <c r="O4286" s="1"/>
    </row>
    <row r="4287" spans="4:15" x14ac:dyDescent="0.2">
      <c r="K4287" s="1"/>
      <c r="L4287" s="1"/>
      <c r="O4287" s="1"/>
    </row>
    <row r="4288" spans="4:15" x14ac:dyDescent="0.2">
      <c r="K4288" s="1"/>
      <c r="L4288" s="1"/>
      <c r="O4288" s="1"/>
    </row>
    <row r="4289" spans="11:15" x14ac:dyDescent="0.2">
      <c r="K4289" s="1"/>
      <c r="L4289" s="1"/>
      <c r="O4289" s="1"/>
    </row>
    <row r="4290" spans="11:15" x14ac:dyDescent="0.2">
      <c r="K4290" s="1"/>
      <c r="L4290" s="1"/>
      <c r="O4290" s="1"/>
    </row>
    <row r="4291" spans="11:15" x14ac:dyDescent="0.2">
      <c r="K4291" s="1"/>
      <c r="L4291" s="1"/>
      <c r="O4291" s="1"/>
    </row>
    <row r="4292" spans="11:15" x14ac:dyDescent="0.2">
      <c r="K4292" s="1"/>
      <c r="L4292" s="1"/>
      <c r="O4292" s="1"/>
    </row>
    <row r="4293" spans="11:15" x14ac:dyDescent="0.2">
      <c r="K4293" s="1"/>
      <c r="L4293" s="1"/>
      <c r="O4293" s="1"/>
    </row>
    <row r="4294" spans="11:15" x14ac:dyDescent="0.2">
      <c r="K4294" s="1"/>
      <c r="L4294" s="1"/>
      <c r="O4294" s="1"/>
    </row>
    <row r="4295" spans="11:15" x14ac:dyDescent="0.2">
      <c r="K4295" s="1"/>
      <c r="L4295" s="1"/>
      <c r="O4295" s="1"/>
    </row>
    <row r="4296" spans="11:15" x14ac:dyDescent="0.2">
      <c r="K4296" s="1"/>
      <c r="L4296" s="1"/>
      <c r="O4296" s="1"/>
    </row>
    <row r="4297" spans="11:15" x14ac:dyDescent="0.2">
      <c r="K4297" s="1"/>
      <c r="L4297" s="1"/>
      <c r="O4297" s="1"/>
    </row>
    <row r="4298" spans="11:15" x14ac:dyDescent="0.2">
      <c r="K4298" s="1"/>
      <c r="L4298" s="1"/>
      <c r="O4298" s="1"/>
    </row>
    <row r="4299" spans="11:15" x14ac:dyDescent="0.2">
      <c r="K4299" s="1"/>
      <c r="L4299" s="1"/>
      <c r="O4299" s="1"/>
    </row>
    <row r="4300" spans="11:15" x14ac:dyDescent="0.2">
      <c r="K4300" s="1"/>
      <c r="L4300" s="1"/>
      <c r="O4300" s="1"/>
    </row>
    <row r="4301" spans="11:15" x14ac:dyDescent="0.2">
      <c r="K4301" s="1"/>
      <c r="L4301" s="1"/>
      <c r="O4301" s="1"/>
    </row>
    <row r="4302" spans="11:15" x14ac:dyDescent="0.2">
      <c r="K4302" s="1"/>
      <c r="L4302" s="1"/>
      <c r="O4302" s="1"/>
    </row>
    <row r="4303" spans="11:15" x14ac:dyDescent="0.2">
      <c r="K4303" s="1"/>
      <c r="L4303" s="1"/>
      <c r="O4303" s="1"/>
    </row>
    <row r="4304" spans="11:15" x14ac:dyDescent="0.2">
      <c r="K4304" s="1"/>
      <c r="L4304" s="1"/>
      <c r="O4304" s="1"/>
    </row>
    <row r="4305" spans="11:15" x14ac:dyDescent="0.2">
      <c r="K4305" s="1"/>
      <c r="L4305" s="1"/>
      <c r="O4305" s="1"/>
    </row>
    <row r="4306" spans="11:15" x14ac:dyDescent="0.2">
      <c r="K4306" s="1"/>
      <c r="L4306" s="1"/>
      <c r="O4306" s="1"/>
    </row>
    <row r="4307" spans="11:15" x14ac:dyDescent="0.2">
      <c r="K4307" s="1"/>
      <c r="L4307" s="1"/>
      <c r="O4307" s="1"/>
    </row>
    <row r="4308" spans="11:15" x14ac:dyDescent="0.2">
      <c r="K4308" s="1"/>
      <c r="L4308" s="1"/>
      <c r="O4308" s="1"/>
    </row>
    <row r="4309" spans="11:15" x14ac:dyDescent="0.2">
      <c r="K4309" s="1"/>
      <c r="L4309" s="1"/>
      <c r="O4309" s="1"/>
    </row>
    <row r="4310" spans="11:15" x14ac:dyDescent="0.2">
      <c r="K4310" s="1"/>
      <c r="L4310" s="1"/>
      <c r="O4310" s="1"/>
    </row>
    <row r="4311" spans="11:15" x14ac:dyDescent="0.2">
      <c r="K4311" s="1"/>
      <c r="L4311" s="1"/>
      <c r="O4311" s="1"/>
    </row>
    <row r="4312" spans="11:15" x14ac:dyDescent="0.2">
      <c r="K4312" s="1"/>
      <c r="L4312" s="1"/>
      <c r="O4312" s="1"/>
    </row>
    <row r="4313" spans="11:15" x14ac:dyDescent="0.2">
      <c r="K4313" s="1"/>
      <c r="L4313" s="1"/>
      <c r="O4313" s="1"/>
    </row>
    <row r="4314" spans="11:15" x14ac:dyDescent="0.2">
      <c r="K4314" s="1"/>
      <c r="L4314" s="1"/>
      <c r="O4314" s="1"/>
    </row>
    <row r="4315" spans="11:15" x14ac:dyDescent="0.2">
      <c r="K4315" s="1"/>
      <c r="L4315" s="1"/>
      <c r="O4315" s="1"/>
    </row>
    <row r="4316" spans="11:15" x14ac:dyDescent="0.2">
      <c r="K4316" s="1"/>
      <c r="L4316" s="1"/>
      <c r="O4316" s="1"/>
    </row>
    <row r="4317" spans="11:15" x14ac:dyDescent="0.2">
      <c r="K4317" s="1"/>
      <c r="L4317" s="1"/>
      <c r="O4317" s="1"/>
    </row>
    <row r="4318" spans="11:15" x14ac:dyDescent="0.2">
      <c r="K4318" s="1"/>
      <c r="L4318" s="1"/>
      <c r="O4318" s="1"/>
    </row>
    <row r="4319" spans="11:15" x14ac:dyDescent="0.2">
      <c r="K4319" s="1"/>
      <c r="L4319" s="1"/>
      <c r="O4319" s="1"/>
    </row>
    <row r="4320" spans="11:15" x14ac:dyDescent="0.2">
      <c r="K4320" s="1"/>
      <c r="L4320" s="1"/>
      <c r="O4320" s="1"/>
    </row>
    <row r="4321" spans="11:15" x14ac:dyDescent="0.2">
      <c r="K4321" s="1"/>
      <c r="L4321" s="1"/>
      <c r="O4321" s="1"/>
    </row>
    <row r="4322" spans="11:15" x14ac:dyDescent="0.2">
      <c r="K4322" s="1"/>
      <c r="L4322" s="1"/>
      <c r="O4322" s="1"/>
    </row>
    <row r="4323" spans="11:15" x14ac:dyDescent="0.2">
      <c r="K4323" s="1"/>
      <c r="L4323" s="1"/>
      <c r="O4323" s="1"/>
    </row>
    <row r="4324" spans="11:15" x14ac:dyDescent="0.2">
      <c r="K4324" s="1"/>
      <c r="L4324" s="1"/>
      <c r="O4324" s="1"/>
    </row>
    <row r="4325" spans="11:15" x14ac:dyDescent="0.2">
      <c r="K4325" s="1"/>
      <c r="L4325" s="1"/>
      <c r="O4325" s="1"/>
    </row>
    <row r="4326" spans="11:15" x14ac:dyDescent="0.2">
      <c r="K4326" s="1"/>
      <c r="L4326" s="1"/>
      <c r="O4326" s="1"/>
    </row>
    <row r="4327" spans="11:15" x14ac:dyDescent="0.2">
      <c r="K4327" s="1"/>
      <c r="L4327" s="1"/>
      <c r="O4327" s="1"/>
    </row>
    <row r="4328" spans="11:15" x14ac:dyDescent="0.2">
      <c r="K4328" s="1"/>
      <c r="L4328" s="1"/>
      <c r="O4328" s="1"/>
    </row>
    <row r="4329" spans="11:15" x14ac:dyDescent="0.2">
      <c r="K4329" s="1"/>
      <c r="L4329" s="1"/>
      <c r="O4329" s="1"/>
    </row>
    <row r="4330" spans="11:15" x14ac:dyDescent="0.2">
      <c r="K4330" s="1"/>
      <c r="L4330" s="1"/>
      <c r="O4330" s="1"/>
    </row>
    <row r="4331" spans="11:15" x14ac:dyDescent="0.2">
      <c r="K4331" s="1"/>
      <c r="L4331" s="1"/>
      <c r="O4331" s="1"/>
    </row>
    <row r="4332" spans="11:15" x14ac:dyDescent="0.2">
      <c r="K4332" s="1"/>
      <c r="L4332" s="1"/>
      <c r="O4332" s="1"/>
    </row>
    <row r="4333" spans="11:15" x14ac:dyDescent="0.2">
      <c r="K4333" s="1"/>
      <c r="L4333" s="1"/>
      <c r="O4333" s="1"/>
    </row>
    <row r="4334" spans="11:15" x14ac:dyDescent="0.2">
      <c r="K4334" s="1"/>
      <c r="L4334" s="1"/>
      <c r="O4334" s="1"/>
    </row>
    <row r="4335" spans="11:15" x14ac:dyDescent="0.2">
      <c r="K4335" s="1"/>
      <c r="L4335" s="1"/>
      <c r="O4335" s="1"/>
    </row>
    <row r="4336" spans="11:15" x14ac:dyDescent="0.2">
      <c r="K4336" s="1"/>
      <c r="L4336" s="1"/>
      <c r="O4336" s="1"/>
    </row>
    <row r="4337" spans="11:15" x14ac:dyDescent="0.2">
      <c r="K4337" s="1"/>
      <c r="L4337" s="1"/>
      <c r="O4337" s="1"/>
    </row>
    <row r="4338" spans="11:15" x14ac:dyDescent="0.2">
      <c r="K4338" s="1"/>
      <c r="L4338" s="1"/>
      <c r="O4338" s="1"/>
    </row>
    <row r="4339" spans="11:15" x14ac:dyDescent="0.2">
      <c r="K4339" s="1"/>
      <c r="L4339" s="1"/>
      <c r="O4339" s="1"/>
    </row>
    <row r="4340" spans="11:15" x14ac:dyDescent="0.2">
      <c r="K4340" s="1"/>
      <c r="L4340" s="1"/>
      <c r="O4340" s="1"/>
    </row>
    <row r="4341" spans="11:15" x14ac:dyDescent="0.2">
      <c r="K4341" s="1"/>
      <c r="L4341" s="1"/>
      <c r="O4341" s="1"/>
    </row>
    <row r="4342" spans="11:15" x14ac:dyDescent="0.2">
      <c r="K4342" s="1"/>
      <c r="L4342" s="1"/>
      <c r="O4342" s="1"/>
    </row>
    <row r="4343" spans="11:15" x14ac:dyDescent="0.2">
      <c r="K4343" s="1"/>
      <c r="L4343" s="1"/>
      <c r="O4343" s="1"/>
    </row>
    <row r="4344" spans="11:15" x14ac:dyDescent="0.2">
      <c r="K4344" s="1"/>
      <c r="L4344" s="1"/>
      <c r="O4344" s="1"/>
    </row>
    <row r="4345" spans="11:15" x14ac:dyDescent="0.2">
      <c r="K4345" s="1"/>
      <c r="L4345" s="1"/>
      <c r="O4345" s="1"/>
    </row>
    <row r="4346" spans="11:15" x14ac:dyDescent="0.2">
      <c r="K4346" s="1"/>
      <c r="L4346" s="1"/>
      <c r="O4346" s="1"/>
    </row>
    <row r="4347" spans="11:15" x14ac:dyDescent="0.2">
      <c r="K4347" s="1"/>
      <c r="L4347" s="1"/>
      <c r="O4347" s="1"/>
    </row>
    <row r="4348" spans="11:15" x14ac:dyDescent="0.2">
      <c r="K4348" s="1"/>
      <c r="L4348" s="1"/>
      <c r="O4348" s="1"/>
    </row>
    <row r="4349" spans="11:15" x14ac:dyDescent="0.2">
      <c r="K4349" s="1"/>
      <c r="L4349" s="1"/>
      <c r="O4349" s="1"/>
    </row>
    <row r="4350" spans="11:15" x14ac:dyDescent="0.2">
      <c r="K4350" s="1"/>
      <c r="L4350" s="1"/>
      <c r="O4350" s="1"/>
    </row>
    <row r="4351" spans="11:15" x14ac:dyDescent="0.2">
      <c r="K4351" s="1"/>
      <c r="L4351" s="1"/>
      <c r="O4351" s="1"/>
    </row>
    <row r="4352" spans="11:15" x14ac:dyDescent="0.2">
      <c r="K4352" s="1"/>
      <c r="L4352" s="1"/>
      <c r="O4352" s="1"/>
    </row>
    <row r="4353" spans="11:15" x14ac:dyDescent="0.2">
      <c r="K4353" s="1"/>
      <c r="L4353" s="1"/>
      <c r="O4353" s="1"/>
    </row>
    <row r="4354" spans="11:15" x14ac:dyDescent="0.2">
      <c r="K4354" s="1"/>
      <c r="L4354" s="1"/>
      <c r="O4354" s="1"/>
    </row>
    <row r="4355" spans="11:15" x14ac:dyDescent="0.2">
      <c r="K4355" s="1"/>
      <c r="L4355" s="1"/>
      <c r="O4355" s="1"/>
    </row>
    <row r="4356" spans="11:15" x14ac:dyDescent="0.2">
      <c r="K4356" s="1"/>
      <c r="L4356" s="1"/>
      <c r="O4356" s="1"/>
    </row>
    <row r="4357" spans="11:15" x14ac:dyDescent="0.2">
      <c r="K4357" s="1"/>
      <c r="L4357" s="1"/>
      <c r="O4357" s="1"/>
    </row>
    <row r="4358" spans="11:15" x14ac:dyDescent="0.2">
      <c r="K4358" s="1"/>
      <c r="L4358" s="1"/>
      <c r="O4358" s="1"/>
    </row>
    <row r="4359" spans="11:15" x14ac:dyDescent="0.2">
      <c r="K4359" s="1"/>
      <c r="L4359" s="1"/>
      <c r="O4359" s="1"/>
    </row>
    <row r="4360" spans="11:15" x14ac:dyDescent="0.2">
      <c r="K4360" s="1"/>
      <c r="L4360" s="1"/>
      <c r="O4360" s="1"/>
    </row>
    <row r="4361" spans="11:15" x14ac:dyDescent="0.2">
      <c r="K4361" s="1"/>
      <c r="L4361" s="1"/>
      <c r="O4361" s="1"/>
    </row>
    <row r="4362" spans="11:15" x14ac:dyDescent="0.2">
      <c r="K4362" s="1"/>
      <c r="L4362" s="1"/>
      <c r="O4362" s="1"/>
    </row>
    <row r="4363" spans="11:15" x14ac:dyDescent="0.2">
      <c r="K4363" s="1"/>
      <c r="L4363" s="1"/>
      <c r="O4363" s="1"/>
    </row>
    <row r="4364" spans="11:15" x14ac:dyDescent="0.2">
      <c r="K4364" s="1"/>
      <c r="L4364" s="1"/>
      <c r="O4364" s="1"/>
    </row>
    <row r="4365" spans="11:15" x14ac:dyDescent="0.2">
      <c r="K4365" s="1"/>
      <c r="L4365" s="1"/>
      <c r="O4365" s="1"/>
    </row>
    <row r="4366" spans="11:15" x14ac:dyDescent="0.2">
      <c r="K4366" s="1"/>
      <c r="L4366" s="1"/>
      <c r="O4366" s="1"/>
    </row>
    <row r="4367" spans="11:15" x14ac:dyDescent="0.2">
      <c r="K4367" s="1"/>
      <c r="L4367" s="1"/>
      <c r="O4367" s="1"/>
    </row>
    <row r="4368" spans="11:15" x14ac:dyDescent="0.2">
      <c r="K4368" s="1"/>
      <c r="L4368" s="1"/>
      <c r="O4368" s="1"/>
    </row>
    <row r="4369" spans="4:15" x14ac:dyDescent="0.2">
      <c r="K4369" s="1"/>
      <c r="L4369" s="1"/>
      <c r="O4369" s="1"/>
    </row>
    <row r="4370" spans="4:15" x14ac:dyDescent="0.2">
      <c r="D4370" s="1"/>
      <c r="E4370" s="1"/>
      <c r="K4370" s="1"/>
      <c r="L4370" s="1"/>
      <c r="O4370" s="1"/>
    </row>
    <row r="4371" spans="4:15" x14ac:dyDescent="0.2">
      <c r="D4371" s="1"/>
      <c r="E4371" s="1"/>
      <c r="K4371" s="1"/>
      <c r="L4371" s="1"/>
      <c r="O4371" s="1"/>
    </row>
    <row r="4372" spans="4:15" x14ac:dyDescent="0.2">
      <c r="D4372" s="1"/>
      <c r="E4372" s="1"/>
      <c r="K4372" s="1"/>
      <c r="L4372" s="1"/>
      <c r="O4372" s="1"/>
    </row>
    <row r="4373" spans="4:15" x14ac:dyDescent="0.2">
      <c r="D4373" s="1"/>
      <c r="E4373" s="1"/>
      <c r="K4373" s="1"/>
      <c r="L4373" s="1"/>
      <c r="O4373" s="1"/>
    </row>
    <row r="4374" spans="4:15" x14ac:dyDescent="0.2">
      <c r="D4374" s="1"/>
      <c r="E4374" s="1"/>
      <c r="K4374" s="1"/>
      <c r="L4374" s="1"/>
      <c r="O4374" s="1"/>
    </row>
    <row r="4375" spans="4:15" x14ac:dyDescent="0.2">
      <c r="D4375" s="1"/>
      <c r="E4375" s="1"/>
      <c r="K4375" s="1"/>
      <c r="L4375" s="1"/>
      <c r="O4375" s="1"/>
    </row>
    <row r="4376" spans="4:15" x14ac:dyDescent="0.2">
      <c r="D4376" s="1"/>
      <c r="E4376" s="1"/>
      <c r="K4376" s="1"/>
      <c r="L4376" s="1"/>
      <c r="O4376" s="1"/>
    </row>
    <row r="4377" spans="4:15" x14ac:dyDescent="0.2">
      <c r="D4377" s="1"/>
      <c r="E4377" s="1"/>
      <c r="K4377" s="1"/>
      <c r="L4377" s="1"/>
      <c r="O4377" s="1"/>
    </row>
    <row r="4378" spans="4:15" x14ac:dyDescent="0.2">
      <c r="D4378" s="1"/>
      <c r="E4378" s="1"/>
      <c r="K4378" s="1"/>
      <c r="L4378" s="1"/>
      <c r="O4378" s="1"/>
    </row>
    <row r="4379" spans="4:15" x14ac:dyDescent="0.2">
      <c r="D4379" s="1"/>
      <c r="E4379" s="1"/>
      <c r="K4379" s="1"/>
      <c r="L4379" s="1"/>
      <c r="O4379" s="1"/>
    </row>
    <row r="4380" spans="4:15" x14ac:dyDescent="0.2">
      <c r="D4380" s="1"/>
      <c r="E4380" s="1"/>
      <c r="K4380" s="1"/>
      <c r="L4380" s="1"/>
      <c r="O4380" s="1"/>
    </row>
    <row r="4381" spans="4:15" x14ac:dyDescent="0.2">
      <c r="D4381" s="1"/>
      <c r="E4381" s="1"/>
      <c r="K4381" s="1"/>
      <c r="L4381" s="1"/>
      <c r="O4381" s="1"/>
    </row>
    <row r="4382" spans="4:15" x14ac:dyDescent="0.2">
      <c r="D4382" s="1"/>
      <c r="E4382" s="1"/>
      <c r="K4382" s="1"/>
      <c r="L4382" s="1"/>
      <c r="O4382" s="1"/>
    </row>
    <row r="4383" spans="4:15" x14ac:dyDescent="0.2">
      <c r="D4383" s="1"/>
      <c r="E4383" s="1"/>
      <c r="K4383" s="1"/>
      <c r="L4383" s="1"/>
      <c r="O4383" s="1"/>
    </row>
    <row r="4384" spans="4:15" x14ac:dyDescent="0.2">
      <c r="D4384" s="1"/>
      <c r="E4384" s="1"/>
      <c r="K4384" s="1"/>
      <c r="L4384" s="1"/>
      <c r="O4384" s="1"/>
    </row>
    <row r="4385" spans="4:15" x14ac:dyDescent="0.2">
      <c r="D4385" s="1"/>
      <c r="E4385" s="1"/>
      <c r="K4385" s="1"/>
      <c r="L4385" s="1"/>
      <c r="O4385" s="1"/>
    </row>
    <row r="4386" spans="4:15" x14ac:dyDescent="0.2">
      <c r="D4386" s="1"/>
      <c r="E4386" s="1"/>
      <c r="K4386" s="1"/>
      <c r="L4386" s="1"/>
      <c r="O4386" s="1"/>
    </row>
    <row r="4387" spans="4:15" x14ac:dyDescent="0.2">
      <c r="D4387" s="1"/>
      <c r="E4387" s="1"/>
      <c r="K4387" s="1"/>
      <c r="L4387" s="1"/>
      <c r="O4387" s="1"/>
    </row>
    <row r="4388" spans="4:15" x14ac:dyDescent="0.2">
      <c r="D4388" s="1"/>
      <c r="E4388" s="1"/>
      <c r="K4388" s="1"/>
      <c r="L4388" s="1"/>
      <c r="O4388" s="1"/>
    </row>
    <row r="4389" spans="4:15" x14ac:dyDescent="0.2">
      <c r="D4389" s="1"/>
      <c r="E4389" s="1"/>
      <c r="K4389" s="1"/>
      <c r="L4389" s="1"/>
      <c r="O4389" s="1"/>
    </row>
    <row r="4390" spans="4:15" x14ac:dyDescent="0.2">
      <c r="D4390" s="1"/>
      <c r="E4390" s="1"/>
      <c r="K4390" s="1"/>
      <c r="L4390" s="1"/>
      <c r="O4390" s="1"/>
    </row>
    <row r="4391" spans="4:15" x14ac:dyDescent="0.2">
      <c r="D4391" s="1"/>
      <c r="E4391" s="1"/>
      <c r="K4391" s="1"/>
      <c r="L4391" s="1"/>
      <c r="O4391" s="1"/>
    </row>
    <row r="4392" spans="4:15" x14ac:dyDescent="0.2">
      <c r="D4392" s="1"/>
      <c r="E4392" s="1"/>
      <c r="K4392" s="1"/>
      <c r="L4392" s="1"/>
      <c r="O4392" s="1"/>
    </row>
    <row r="4393" spans="4:15" x14ac:dyDescent="0.2">
      <c r="D4393" s="1"/>
      <c r="E4393" s="1"/>
      <c r="K4393" s="1"/>
      <c r="L4393" s="1"/>
      <c r="O4393" s="1"/>
    </row>
    <row r="4394" spans="4:15" x14ac:dyDescent="0.2">
      <c r="D4394" s="1"/>
      <c r="E4394" s="1"/>
      <c r="K4394" s="1"/>
      <c r="L4394" s="1"/>
      <c r="O4394" s="1"/>
    </row>
    <row r="4395" spans="4:15" x14ac:dyDescent="0.2">
      <c r="D4395" s="1"/>
      <c r="E4395" s="1"/>
      <c r="K4395" s="1"/>
      <c r="L4395" s="1"/>
      <c r="O4395" s="1"/>
    </row>
    <row r="4396" spans="4:15" x14ac:dyDescent="0.2">
      <c r="D4396" s="1"/>
      <c r="E4396" s="1"/>
      <c r="K4396" s="1"/>
      <c r="L4396" s="1"/>
      <c r="O4396" s="1"/>
    </row>
    <row r="4397" spans="4:15" x14ac:dyDescent="0.2">
      <c r="D4397" s="1"/>
      <c r="E4397" s="1"/>
      <c r="K4397" s="1"/>
      <c r="L4397" s="1"/>
      <c r="O4397" s="1"/>
    </row>
    <row r="4398" spans="4:15" x14ac:dyDescent="0.2">
      <c r="D4398" s="1"/>
      <c r="E4398" s="1"/>
      <c r="K4398" s="1"/>
      <c r="L4398" s="1"/>
      <c r="O4398" s="1"/>
    </row>
    <row r="4399" spans="4:15" x14ac:dyDescent="0.2">
      <c r="D4399" s="1"/>
      <c r="E4399" s="1"/>
      <c r="K4399" s="1"/>
      <c r="L4399" s="1"/>
      <c r="O4399" s="1"/>
    </row>
    <row r="4400" spans="4:15" x14ac:dyDescent="0.2">
      <c r="D4400" s="1"/>
      <c r="E4400" s="1"/>
      <c r="K4400" s="1"/>
      <c r="L4400" s="1"/>
      <c r="O4400" s="1"/>
    </row>
    <row r="4401" spans="4:15" x14ac:dyDescent="0.2">
      <c r="D4401" s="1"/>
      <c r="E4401" s="1"/>
      <c r="K4401" s="1"/>
      <c r="L4401" s="1"/>
      <c r="O4401" s="1"/>
    </row>
    <row r="4402" spans="4:15" x14ac:dyDescent="0.2">
      <c r="D4402" s="1"/>
      <c r="E4402" s="1"/>
      <c r="K4402" s="1"/>
      <c r="L4402" s="1"/>
      <c r="O4402" s="1"/>
    </row>
    <row r="4403" spans="4:15" x14ac:dyDescent="0.2">
      <c r="D4403" s="1"/>
      <c r="E4403" s="1"/>
      <c r="K4403" s="1"/>
      <c r="L4403" s="1"/>
      <c r="O4403" s="1"/>
    </row>
    <row r="4404" spans="4:15" x14ac:dyDescent="0.2">
      <c r="D4404" s="1"/>
      <c r="E4404" s="1"/>
      <c r="K4404" s="1"/>
      <c r="L4404" s="1"/>
      <c r="O4404" s="1"/>
    </row>
    <row r="4405" spans="4:15" x14ac:dyDescent="0.2">
      <c r="D4405" s="1"/>
      <c r="E4405" s="1"/>
      <c r="K4405" s="1"/>
      <c r="L4405" s="1"/>
      <c r="O4405" s="1"/>
    </row>
    <row r="4406" spans="4:15" x14ac:dyDescent="0.2">
      <c r="D4406" s="1"/>
      <c r="E4406" s="1"/>
      <c r="K4406" s="1"/>
      <c r="L4406" s="1"/>
      <c r="O4406" s="1"/>
    </row>
    <row r="4407" spans="4:15" x14ac:dyDescent="0.2">
      <c r="D4407" s="1"/>
      <c r="E4407" s="1"/>
      <c r="K4407" s="1"/>
      <c r="L4407" s="1"/>
      <c r="O4407" s="1"/>
    </row>
    <row r="4408" spans="4:15" x14ac:dyDescent="0.2">
      <c r="D4408" s="1"/>
      <c r="E4408" s="1"/>
      <c r="K4408" s="1"/>
      <c r="L4408" s="1"/>
      <c r="O4408" s="1"/>
    </row>
    <row r="4409" spans="4:15" x14ac:dyDescent="0.2">
      <c r="D4409" s="1"/>
      <c r="E4409" s="1"/>
      <c r="K4409" s="1"/>
      <c r="L4409" s="1"/>
      <c r="O4409" s="1"/>
    </row>
    <row r="4410" spans="4:15" x14ac:dyDescent="0.2">
      <c r="D4410" s="1"/>
      <c r="E4410" s="1"/>
      <c r="K4410" s="1"/>
      <c r="L4410" s="1"/>
      <c r="O4410" s="1"/>
    </row>
    <row r="4411" spans="4:15" x14ac:dyDescent="0.2">
      <c r="D4411" s="1"/>
      <c r="E4411" s="1"/>
      <c r="K4411" s="1"/>
      <c r="L4411" s="1"/>
      <c r="O4411" s="1"/>
    </row>
    <row r="4412" spans="4:15" x14ac:dyDescent="0.2">
      <c r="D4412" s="1"/>
      <c r="E4412" s="1"/>
      <c r="K4412" s="1"/>
      <c r="L4412" s="1"/>
      <c r="O4412" s="1"/>
    </row>
    <row r="4413" spans="4:15" x14ac:dyDescent="0.2">
      <c r="D4413" s="1"/>
      <c r="E4413" s="1"/>
      <c r="K4413" s="1"/>
      <c r="L4413" s="1"/>
      <c r="O4413" s="1"/>
    </row>
    <row r="4414" spans="4:15" x14ac:dyDescent="0.2">
      <c r="D4414" s="1"/>
      <c r="E4414" s="1"/>
      <c r="K4414" s="1"/>
      <c r="L4414" s="1"/>
      <c r="O4414" s="1"/>
    </row>
    <row r="4415" spans="4:15" x14ac:dyDescent="0.2">
      <c r="D4415" s="1"/>
      <c r="E4415" s="1"/>
      <c r="K4415" s="1"/>
      <c r="L4415" s="1"/>
      <c r="O4415" s="1"/>
    </row>
    <row r="4416" spans="4:15" x14ac:dyDescent="0.2">
      <c r="D4416" s="1"/>
      <c r="E4416" s="1"/>
      <c r="K4416" s="1"/>
      <c r="L4416" s="1"/>
      <c r="O4416" s="1"/>
    </row>
    <row r="4417" spans="4:15" x14ac:dyDescent="0.2">
      <c r="D4417" s="1"/>
      <c r="E4417" s="1"/>
      <c r="K4417" s="1"/>
      <c r="L4417" s="1"/>
      <c r="O4417" s="1"/>
    </row>
    <row r="4418" spans="4:15" x14ac:dyDescent="0.2">
      <c r="K4418" s="1"/>
      <c r="L4418" s="1"/>
      <c r="O4418" s="1"/>
    </row>
    <row r="4419" spans="4:15" x14ac:dyDescent="0.2">
      <c r="K4419" s="1"/>
      <c r="L4419" s="1"/>
      <c r="O4419" s="1"/>
    </row>
    <row r="4420" spans="4:15" x14ac:dyDescent="0.2">
      <c r="K4420" s="1"/>
      <c r="L4420" s="1"/>
      <c r="O4420" s="1"/>
    </row>
    <row r="4421" spans="4:15" x14ac:dyDescent="0.2">
      <c r="K4421" s="1"/>
      <c r="L4421" s="1"/>
      <c r="O4421" s="1"/>
    </row>
    <row r="4422" spans="4:15" x14ac:dyDescent="0.2">
      <c r="K4422" s="1"/>
      <c r="L4422" s="1"/>
      <c r="O4422" s="1"/>
    </row>
    <row r="4423" spans="4:15" x14ac:dyDescent="0.2">
      <c r="K4423" s="1"/>
      <c r="L4423" s="1"/>
      <c r="O4423" s="1"/>
    </row>
    <row r="4424" spans="4:15" x14ac:dyDescent="0.2">
      <c r="K4424" s="1"/>
      <c r="L4424" s="1"/>
      <c r="O4424" s="1"/>
    </row>
    <row r="4425" spans="4:15" x14ac:dyDescent="0.2">
      <c r="K4425" s="1"/>
      <c r="L4425" s="1"/>
      <c r="O4425" s="1"/>
    </row>
    <row r="4426" spans="4:15" x14ac:dyDescent="0.2">
      <c r="K4426" s="1"/>
      <c r="L4426" s="1"/>
      <c r="O4426" s="1"/>
    </row>
    <row r="4427" spans="4:15" x14ac:dyDescent="0.2">
      <c r="K4427" s="1"/>
      <c r="L4427" s="1"/>
      <c r="O4427" s="1"/>
    </row>
    <row r="4428" spans="4:15" x14ac:dyDescent="0.2">
      <c r="K4428" s="1"/>
      <c r="L4428" s="1"/>
      <c r="O4428" s="1"/>
    </row>
    <row r="4429" spans="4:15" x14ac:dyDescent="0.2">
      <c r="K4429" s="1"/>
      <c r="L4429" s="1"/>
      <c r="O4429" s="1"/>
    </row>
    <row r="4430" spans="4:15" x14ac:dyDescent="0.2">
      <c r="K4430" s="1"/>
      <c r="L4430" s="1"/>
      <c r="O4430" s="1"/>
    </row>
    <row r="4431" spans="4:15" x14ac:dyDescent="0.2">
      <c r="K4431" s="1"/>
      <c r="L4431" s="1"/>
      <c r="O4431" s="1"/>
    </row>
    <row r="4432" spans="4:15" x14ac:dyDescent="0.2">
      <c r="K4432" s="1"/>
      <c r="L4432" s="1"/>
      <c r="O4432" s="1"/>
    </row>
    <row r="4433" spans="4:15" x14ac:dyDescent="0.2">
      <c r="K4433" s="1"/>
      <c r="L4433" s="1"/>
      <c r="O4433" s="1"/>
    </row>
    <row r="4434" spans="4:15" x14ac:dyDescent="0.2">
      <c r="K4434" s="1"/>
      <c r="L4434" s="1"/>
      <c r="O4434" s="1"/>
    </row>
    <row r="4435" spans="4:15" x14ac:dyDescent="0.2">
      <c r="K4435" s="1"/>
      <c r="L4435" s="1"/>
      <c r="O4435" s="1"/>
    </row>
    <row r="4436" spans="4:15" x14ac:dyDescent="0.2">
      <c r="K4436" s="1"/>
      <c r="L4436" s="1"/>
      <c r="O4436" s="1"/>
    </row>
    <row r="4437" spans="4:15" x14ac:dyDescent="0.2">
      <c r="K4437" s="1"/>
      <c r="L4437" s="1"/>
      <c r="O4437" s="1"/>
    </row>
    <row r="4438" spans="4:15" x14ac:dyDescent="0.2">
      <c r="K4438" s="1"/>
      <c r="L4438" s="1"/>
      <c r="O4438" s="1"/>
    </row>
    <row r="4439" spans="4:15" x14ac:dyDescent="0.2">
      <c r="K4439" s="1"/>
      <c r="L4439" s="1"/>
      <c r="O4439" s="1"/>
    </row>
    <row r="4440" spans="4:15" x14ac:dyDescent="0.2">
      <c r="K4440" s="1"/>
      <c r="L4440" s="1"/>
      <c r="O4440" s="1"/>
    </row>
    <row r="4441" spans="4:15" x14ac:dyDescent="0.2">
      <c r="K4441" s="1"/>
      <c r="L4441" s="1"/>
      <c r="O4441" s="1"/>
    </row>
    <row r="4442" spans="4:15" x14ac:dyDescent="0.2">
      <c r="D4442" s="1"/>
      <c r="E4442" s="1"/>
      <c r="K4442" s="1"/>
      <c r="L4442" s="1"/>
      <c r="O4442" s="1"/>
    </row>
    <row r="4443" spans="4:15" x14ac:dyDescent="0.2">
      <c r="D4443" s="1"/>
      <c r="E4443" s="1"/>
      <c r="K4443" s="1"/>
      <c r="L4443" s="1"/>
      <c r="O4443" s="1"/>
    </row>
    <row r="4444" spans="4:15" x14ac:dyDescent="0.2">
      <c r="D4444" s="1"/>
      <c r="E4444" s="1"/>
      <c r="K4444" s="1"/>
      <c r="L4444" s="1"/>
      <c r="O4444" s="1"/>
    </row>
    <row r="4445" spans="4:15" x14ac:dyDescent="0.2">
      <c r="D4445" s="1"/>
      <c r="E4445" s="1"/>
      <c r="K4445" s="1"/>
      <c r="L4445" s="1"/>
      <c r="O4445" s="1"/>
    </row>
    <row r="4446" spans="4:15" x14ac:dyDescent="0.2">
      <c r="D4446" s="1"/>
      <c r="E4446" s="1"/>
      <c r="K4446" s="1"/>
      <c r="L4446" s="1"/>
      <c r="O4446" s="1"/>
    </row>
    <row r="4447" spans="4:15" x14ac:dyDescent="0.2">
      <c r="D4447" s="1"/>
      <c r="E4447" s="1"/>
      <c r="K4447" s="1"/>
      <c r="L4447" s="1"/>
      <c r="O4447" s="1"/>
    </row>
    <row r="4448" spans="4:15" x14ac:dyDescent="0.2">
      <c r="D4448" s="1"/>
      <c r="E4448" s="1"/>
      <c r="K4448" s="1"/>
      <c r="L4448" s="1"/>
      <c r="O4448" s="1"/>
    </row>
    <row r="4449" spans="4:15" x14ac:dyDescent="0.2">
      <c r="D4449" s="1"/>
      <c r="E4449" s="1"/>
      <c r="K4449" s="1"/>
      <c r="L4449" s="1"/>
      <c r="O4449" s="1"/>
    </row>
    <row r="4450" spans="4:15" x14ac:dyDescent="0.2">
      <c r="D4450" s="1"/>
      <c r="E4450" s="1"/>
      <c r="K4450" s="1"/>
      <c r="L4450" s="1"/>
      <c r="O4450" s="1"/>
    </row>
    <row r="4451" spans="4:15" x14ac:dyDescent="0.2">
      <c r="D4451" s="1"/>
      <c r="E4451" s="1"/>
      <c r="K4451" s="1"/>
      <c r="L4451" s="1"/>
      <c r="O4451" s="1"/>
    </row>
    <row r="4452" spans="4:15" x14ac:dyDescent="0.2">
      <c r="D4452" s="1"/>
      <c r="E4452" s="1"/>
      <c r="K4452" s="1"/>
      <c r="L4452" s="1"/>
      <c r="O4452" s="1"/>
    </row>
    <row r="4453" spans="4:15" x14ac:dyDescent="0.2">
      <c r="D4453" s="1"/>
      <c r="E4453" s="1"/>
      <c r="K4453" s="1"/>
      <c r="L4453" s="1"/>
      <c r="O4453" s="1"/>
    </row>
    <row r="4454" spans="4:15" x14ac:dyDescent="0.2">
      <c r="D4454" s="1"/>
      <c r="E4454" s="1"/>
      <c r="K4454" s="1"/>
      <c r="L4454" s="1"/>
      <c r="O4454" s="1"/>
    </row>
    <row r="4455" spans="4:15" x14ac:dyDescent="0.2">
      <c r="D4455" s="1"/>
      <c r="E4455" s="1"/>
      <c r="K4455" s="1"/>
      <c r="L4455" s="1"/>
      <c r="O4455" s="1"/>
    </row>
    <row r="4456" spans="4:15" x14ac:dyDescent="0.2">
      <c r="D4456" s="1"/>
      <c r="E4456" s="1"/>
      <c r="K4456" s="1"/>
      <c r="L4456" s="1"/>
      <c r="O4456" s="1"/>
    </row>
    <row r="4457" spans="4:15" x14ac:dyDescent="0.2">
      <c r="D4457" s="1"/>
      <c r="E4457" s="1"/>
      <c r="K4457" s="1"/>
      <c r="L4457" s="1"/>
      <c r="O4457" s="1"/>
    </row>
    <row r="4458" spans="4:15" x14ac:dyDescent="0.2">
      <c r="D4458" s="1"/>
      <c r="E4458" s="1"/>
      <c r="K4458" s="1"/>
      <c r="L4458" s="1"/>
      <c r="O4458" s="1"/>
    </row>
    <row r="4459" spans="4:15" x14ac:dyDescent="0.2">
      <c r="D4459" s="1"/>
      <c r="E4459" s="1"/>
      <c r="K4459" s="1"/>
      <c r="L4459" s="1"/>
      <c r="O4459" s="1"/>
    </row>
    <row r="4460" spans="4:15" x14ac:dyDescent="0.2">
      <c r="D4460" s="1"/>
      <c r="E4460" s="1"/>
      <c r="K4460" s="1"/>
      <c r="L4460" s="1"/>
      <c r="O4460" s="1"/>
    </row>
    <row r="4461" spans="4:15" x14ac:dyDescent="0.2">
      <c r="D4461" s="1"/>
      <c r="E4461" s="1"/>
      <c r="K4461" s="1"/>
      <c r="L4461" s="1"/>
      <c r="O4461" s="1"/>
    </row>
    <row r="4462" spans="4:15" x14ac:dyDescent="0.2">
      <c r="D4462" s="1"/>
      <c r="E4462" s="1"/>
      <c r="K4462" s="1"/>
      <c r="L4462" s="1"/>
      <c r="O4462" s="1"/>
    </row>
    <row r="4463" spans="4:15" x14ac:dyDescent="0.2">
      <c r="D4463" s="1"/>
      <c r="E4463" s="1"/>
      <c r="K4463" s="1"/>
      <c r="L4463" s="1"/>
      <c r="O4463" s="1"/>
    </row>
    <row r="4464" spans="4:15" x14ac:dyDescent="0.2">
      <c r="D4464" s="1"/>
      <c r="E4464" s="1"/>
      <c r="K4464" s="1"/>
      <c r="L4464" s="1"/>
      <c r="O4464" s="1"/>
    </row>
    <row r="4465" spans="4:15" x14ac:dyDescent="0.2">
      <c r="D4465" s="1"/>
      <c r="E4465" s="1"/>
      <c r="K4465" s="1"/>
      <c r="L4465" s="1"/>
      <c r="O4465" s="1"/>
    </row>
    <row r="4466" spans="4:15" x14ac:dyDescent="0.2">
      <c r="K4466" s="1"/>
      <c r="L4466" s="1"/>
      <c r="O4466" s="1"/>
    </row>
    <row r="4467" spans="4:15" x14ac:dyDescent="0.2">
      <c r="K4467" s="1"/>
      <c r="L4467" s="1"/>
      <c r="O4467" s="1"/>
    </row>
    <row r="4468" spans="4:15" x14ac:dyDescent="0.2">
      <c r="K4468" s="1"/>
      <c r="L4468" s="1"/>
      <c r="O4468" s="1"/>
    </row>
    <row r="4469" spans="4:15" x14ac:dyDescent="0.2">
      <c r="K4469" s="1"/>
      <c r="L4469" s="1"/>
      <c r="O4469" s="1"/>
    </row>
    <row r="4470" spans="4:15" x14ac:dyDescent="0.2">
      <c r="K4470" s="1"/>
      <c r="L4470" s="1"/>
      <c r="O4470" s="1"/>
    </row>
    <row r="4471" spans="4:15" x14ac:dyDescent="0.2">
      <c r="K4471" s="1"/>
      <c r="L4471" s="1"/>
      <c r="O4471" s="1"/>
    </row>
    <row r="4472" spans="4:15" x14ac:dyDescent="0.2">
      <c r="K4472" s="1"/>
      <c r="L4472" s="1"/>
      <c r="O4472" s="1"/>
    </row>
    <row r="4473" spans="4:15" x14ac:dyDescent="0.2">
      <c r="K4473" s="1"/>
      <c r="L4473" s="1"/>
      <c r="O4473" s="1"/>
    </row>
    <row r="4474" spans="4:15" x14ac:dyDescent="0.2">
      <c r="K4474" s="1"/>
      <c r="L4474" s="1"/>
      <c r="O4474" s="1"/>
    </row>
    <row r="4475" spans="4:15" x14ac:dyDescent="0.2">
      <c r="K4475" s="1"/>
      <c r="L4475" s="1"/>
      <c r="O4475" s="1"/>
    </row>
    <row r="4476" spans="4:15" x14ac:dyDescent="0.2">
      <c r="K4476" s="1"/>
      <c r="L4476" s="1"/>
      <c r="O4476" s="1"/>
    </row>
    <row r="4477" spans="4:15" x14ac:dyDescent="0.2">
      <c r="K4477" s="1"/>
      <c r="L4477" s="1"/>
      <c r="O4477" s="1"/>
    </row>
    <row r="4478" spans="4:15" x14ac:dyDescent="0.2">
      <c r="K4478" s="1"/>
      <c r="L4478" s="1"/>
      <c r="O4478" s="1"/>
    </row>
    <row r="4479" spans="4:15" x14ac:dyDescent="0.2">
      <c r="K4479" s="1"/>
      <c r="L4479" s="1"/>
      <c r="O4479" s="1"/>
    </row>
    <row r="4480" spans="4:15" x14ac:dyDescent="0.2">
      <c r="K4480" s="1"/>
      <c r="L4480" s="1"/>
      <c r="O4480" s="1"/>
    </row>
    <row r="4481" spans="11:15" x14ac:dyDescent="0.2">
      <c r="K4481" s="1"/>
      <c r="L4481" s="1"/>
      <c r="O4481" s="1"/>
    </row>
    <row r="4482" spans="11:15" x14ac:dyDescent="0.2">
      <c r="K4482" s="1"/>
      <c r="L4482" s="1"/>
      <c r="O4482" s="1"/>
    </row>
    <row r="4483" spans="11:15" x14ac:dyDescent="0.2">
      <c r="K4483" s="1"/>
      <c r="L4483" s="1"/>
      <c r="O4483" s="1"/>
    </row>
    <row r="4484" spans="11:15" x14ac:dyDescent="0.2">
      <c r="K4484" s="1"/>
      <c r="L4484" s="1"/>
      <c r="O4484" s="1"/>
    </row>
    <row r="4485" spans="11:15" x14ac:dyDescent="0.2">
      <c r="K4485" s="1"/>
      <c r="L4485" s="1"/>
      <c r="O4485" s="1"/>
    </row>
    <row r="4486" spans="11:15" x14ac:dyDescent="0.2">
      <c r="K4486" s="1"/>
      <c r="L4486" s="1"/>
      <c r="O4486" s="1"/>
    </row>
    <row r="4487" spans="11:15" x14ac:dyDescent="0.2">
      <c r="K4487" s="1"/>
      <c r="L4487" s="1"/>
      <c r="O4487" s="1"/>
    </row>
    <row r="4488" spans="11:15" x14ac:dyDescent="0.2">
      <c r="K4488" s="1"/>
      <c r="L4488" s="1"/>
      <c r="O4488" s="1"/>
    </row>
    <row r="4489" spans="11:15" x14ac:dyDescent="0.2">
      <c r="K4489" s="1"/>
      <c r="L4489" s="1"/>
      <c r="O4489" s="1"/>
    </row>
    <row r="4490" spans="11:15" x14ac:dyDescent="0.2">
      <c r="K4490" s="1"/>
      <c r="L4490" s="1"/>
      <c r="O4490" s="1"/>
    </row>
    <row r="4491" spans="11:15" x14ac:dyDescent="0.2">
      <c r="K4491" s="1"/>
      <c r="L4491" s="1"/>
      <c r="O4491" s="1"/>
    </row>
    <row r="4492" spans="11:15" x14ac:dyDescent="0.2">
      <c r="K4492" s="1"/>
      <c r="L4492" s="1"/>
      <c r="O4492" s="1"/>
    </row>
    <row r="4493" spans="11:15" x14ac:dyDescent="0.2">
      <c r="K4493" s="1"/>
      <c r="L4493" s="1"/>
      <c r="O4493" s="1"/>
    </row>
    <row r="4494" spans="11:15" x14ac:dyDescent="0.2">
      <c r="K4494" s="1"/>
      <c r="L4494" s="1"/>
      <c r="O4494" s="1"/>
    </row>
    <row r="4495" spans="11:15" x14ac:dyDescent="0.2">
      <c r="K4495" s="1"/>
      <c r="L4495" s="1"/>
      <c r="O4495" s="1"/>
    </row>
    <row r="4496" spans="11:15" x14ac:dyDescent="0.2">
      <c r="K4496" s="1"/>
      <c r="L4496" s="1"/>
      <c r="O4496" s="1"/>
    </row>
    <row r="4497" spans="11:15" x14ac:dyDescent="0.2">
      <c r="K4497" s="1"/>
      <c r="L4497" s="1"/>
      <c r="O4497" s="1"/>
    </row>
    <row r="4498" spans="11:15" x14ac:dyDescent="0.2">
      <c r="K4498" s="1"/>
      <c r="L4498" s="1"/>
      <c r="O4498" s="1"/>
    </row>
    <row r="4499" spans="11:15" x14ac:dyDescent="0.2">
      <c r="K4499" s="1"/>
      <c r="L4499" s="1"/>
      <c r="O4499" s="1"/>
    </row>
    <row r="4500" spans="11:15" x14ac:dyDescent="0.2">
      <c r="K4500" s="1"/>
      <c r="L4500" s="1"/>
      <c r="O4500" s="1"/>
    </row>
    <row r="4501" spans="11:15" x14ac:dyDescent="0.2">
      <c r="K4501" s="1"/>
      <c r="L4501" s="1"/>
      <c r="O4501" s="1"/>
    </row>
    <row r="4502" spans="11:15" x14ac:dyDescent="0.2">
      <c r="K4502" s="1"/>
      <c r="L4502" s="1"/>
      <c r="O4502" s="1"/>
    </row>
    <row r="4503" spans="11:15" x14ac:dyDescent="0.2">
      <c r="K4503" s="1"/>
      <c r="L4503" s="1"/>
      <c r="O4503" s="1"/>
    </row>
    <row r="4504" spans="11:15" x14ac:dyDescent="0.2">
      <c r="K4504" s="1"/>
      <c r="L4504" s="1"/>
      <c r="O4504" s="1"/>
    </row>
    <row r="4505" spans="11:15" x14ac:dyDescent="0.2">
      <c r="K4505" s="1"/>
      <c r="L4505" s="1"/>
      <c r="O4505" s="1"/>
    </row>
    <row r="4506" spans="11:15" x14ac:dyDescent="0.2">
      <c r="K4506" s="1"/>
      <c r="L4506" s="1"/>
      <c r="O4506" s="1"/>
    </row>
    <row r="4507" spans="11:15" x14ac:dyDescent="0.2">
      <c r="K4507" s="1"/>
      <c r="L4507" s="1"/>
      <c r="O4507" s="1"/>
    </row>
    <row r="4508" spans="11:15" x14ac:dyDescent="0.2">
      <c r="K4508" s="1"/>
      <c r="L4508" s="1"/>
      <c r="O4508" s="1"/>
    </row>
    <row r="4509" spans="11:15" x14ac:dyDescent="0.2">
      <c r="K4509" s="1"/>
      <c r="L4509" s="1"/>
      <c r="O4509" s="1"/>
    </row>
    <row r="4510" spans="11:15" x14ac:dyDescent="0.2">
      <c r="K4510" s="1"/>
      <c r="L4510" s="1"/>
      <c r="O4510" s="1"/>
    </row>
    <row r="4511" spans="11:15" x14ac:dyDescent="0.2">
      <c r="K4511" s="1"/>
      <c r="L4511" s="1"/>
      <c r="O4511" s="1"/>
    </row>
    <row r="4512" spans="11:15" x14ac:dyDescent="0.2">
      <c r="K4512" s="1"/>
      <c r="L4512" s="1"/>
      <c r="O4512" s="1"/>
    </row>
    <row r="4513" spans="11:15" x14ac:dyDescent="0.2">
      <c r="K4513" s="1"/>
      <c r="L4513" s="1"/>
      <c r="O4513" s="1"/>
    </row>
    <row r="4514" spans="11:15" x14ac:dyDescent="0.2">
      <c r="K4514" s="1"/>
      <c r="L4514" s="1"/>
      <c r="O4514" s="1"/>
    </row>
    <row r="4515" spans="11:15" x14ac:dyDescent="0.2">
      <c r="K4515" s="1"/>
      <c r="L4515" s="1"/>
      <c r="O4515" s="1"/>
    </row>
    <row r="4516" spans="11:15" x14ac:dyDescent="0.2">
      <c r="K4516" s="1"/>
      <c r="L4516" s="1"/>
      <c r="O4516" s="1"/>
    </row>
    <row r="4517" spans="11:15" x14ac:dyDescent="0.2">
      <c r="K4517" s="1"/>
      <c r="L4517" s="1"/>
      <c r="O4517" s="1"/>
    </row>
    <row r="4518" spans="11:15" x14ac:dyDescent="0.2">
      <c r="K4518" s="1"/>
      <c r="L4518" s="1"/>
      <c r="O4518" s="1"/>
    </row>
    <row r="4519" spans="11:15" x14ac:dyDescent="0.2">
      <c r="K4519" s="1"/>
      <c r="L4519" s="1"/>
      <c r="O4519" s="1"/>
    </row>
    <row r="4520" spans="11:15" x14ac:dyDescent="0.2">
      <c r="K4520" s="1"/>
      <c r="L4520" s="1"/>
      <c r="O4520" s="1"/>
    </row>
    <row r="4521" spans="11:15" x14ac:dyDescent="0.2">
      <c r="K4521" s="1"/>
      <c r="L4521" s="1"/>
      <c r="O4521" s="1"/>
    </row>
    <row r="4522" spans="11:15" x14ac:dyDescent="0.2">
      <c r="K4522" s="1"/>
      <c r="L4522" s="1"/>
      <c r="O4522" s="1"/>
    </row>
    <row r="4523" spans="11:15" x14ac:dyDescent="0.2">
      <c r="K4523" s="1"/>
      <c r="L4523" s="1"/>
      <c r="O4523" s="1"/>
    </row>
    <row r="4524" spans="11:15" x14ac:dyDescent="0.2">
      <c r="K4524" s="1"/>
      <c r="L4524" s="1"/>
      <c r="O4524" s="1"/>
    </row>
    <row r="4525" spans="11:15" x14ac:dyDescent="0.2">
      <c r="K4525" s="1"/>
      <c r="L4525" s="1"/>
      <c r="O4525" s="1"/>
    </row>
    <row r="4526" spans="11:15" x14ac:dyDescent="0.2">
      <c r="K4526" s="1"/>
      <c r="L4526" s="1"/>
      <c r="O4526" s="1"/>
    </row>
    <row r="4527" spans="11:15" x14ac:dyDescent="0.2">
      <c r="K4527" s="1"/>
      <c r="L4527" s="1"/>
      <c r="O4527" s="1"/>
    </row>
    <row r="4528" spans="11:15" x14ac:dyDescent="0.2">
      <c r="K4528" s="1"/>
      <c r="L4528" s="1"/>
      <c r="O4528" s="1"/>
    </row>
    <row r="4529" spans="11:15" x14ac:dyDescent="0.2">
      <c r="K4529" s="1"/>
      <c r="L4529" s="1"/>
      <c r="O4529" s="1"/>
    </row>
    <row r="4530" spans="11:15" x14ac:dyDescent="0.2">
      <c r="K4530" s="1"/>
      <c r="L4530" s="1"/>
      <c r="O4530" s="1"/>
    </row>
    <row r="4531" spans="11:15" x14ac:dyDescent="0.2">
      <c r="K4531" s="1"/>
      <c r="L4531" s="1"/>
      <c r="O4531" s="1"/>
    </row>
    <row r="4532" spans="11:15" x14ac:dyDescent="0.2">
      <c r="K4532" s="1"/>
      <c r="L4532" s="1"/>
      <c r="O4532" s="1"/>
    </row>
    <row r="4533" spans="11:15" x14ac:dyDescent="0.2">
      <c r="K4533" s="1"/>
      <c r="L4533" s="1"/>
      <c r="O4533" s="1"/>
    </row>
    <row r="4534" spans="11:15" x14ac:dyDescent="0.2">
      <c r="K4534" s="1"/>
      <c r="L4534" s="1"/>
      <c r="O4534" s="1"/>
    </row>
    <row r="4535" spans="11:15" x14ac:dyDescent="0.2">
      <c r="K4535" s="1"/>
      <c r="L4535" s="1"/>
      <c r="O4535" s="1"/>
    </row>
    <row r="4536" spans="11:15" x14ac:dyDescent="0.2">
      <c r="K4536" s="1"/>
      <c r="L4536" s="1"/>
      <c r="O4536" s="1"/>
    </row>
    <row r="4537" spans="11:15" x14ac:dyDescent="0.2">
      <c r="K4537" s="1"/>
      <c r="L4537" s="1"/>
      <c r="O4537" s="1"/>
    </row>
    <row r="4538" spans="11:15" x14ac:dyDescent="0.2">
      <c r="K4538" s="1"/>
      <c r="L4538" s="1"/>
      <c r="O4538" s="1"/>
    </row>
    <row r="4539" spans="11:15" x14ac:dyDescent="0.2">
      <c r="K4539" s="1"/>
      <c r="L4539" s="1"/>
      <c r="O4539" s="1"/>
    </row>
    <row r="4540" spans="11:15" x14ac:dyDescent="0.2">
      <c r="K4540" s="1"/>
      <c r="L4540" s="1"/>
      <c r="O4540" s="1"/>
    </row>
    <row r="4541" spans="11:15" x14ac:dyDescent="0.2">
      <c r="K4541" s="1"/>
      <c r="L4541" s="1"/>
      <c r="O4541" s="1"/>
    </row>
    <row r="4542" spans="11:15" x14ac:dyDescent="0.2">
      <c r="K4542" s="1"/>
      <c r="L4542" s="1"/>
      <c r="O4542" s="1"/>
    </row>
    <row r="4543" spans="11:15" x14ac:dyDescent="0.2">
      <c r="K4543" s="1"/>
      <c r="L4543" s="1"/>
      <c r="O4543" s="1"/>
    </row>
    <row r="4544" spans="11:15" x14ac:dyDescent="0.2">
      <c r="K4544" s="1"/>
      <c r="L4544" s="1"/>
      <c r="O4544" s="1"/>
    </row>
    <row r="4545" spans="11:15" x14ac:dyDescent="0.2">
      <c r="K4545" s="1"/>
      <c r="L4545" s="1"/>
      <c r="O4545" s="1"/>
    </row>
    <row r="4546" spans="11:15" x14ac:dyDescent="0.2">
      <c r="K4546" s="1"/>
      <c r="L4546" s="1"/>
      <c r="O4546" s="1"/>
    </row>
    <row r="4547" spans="11:15" x14ac:dyDescent="0.2">
      <c r="K4547" s="1"/>
      <c r="L4547" s="1"/>
      <c r="O4547" s="1"/>
    </row>
    <row r="4548" spans="11:15" x14ac:dyDescent="0.2">
      <c r="K4548" s="1"/>
      <c r="L4548" s="1"/>
      <c r="O4548" s="1"/>
    </row>
    <row r="4549" spans="11:15" x14ac:dyDescent="0.2">
      <c r="K4549" s="1"/>
      <c r="L4549" s="1"/>
      <c r="O4549" s="1"/>
    </row>
    <row r="4550" spans="11:15" x14ac:dyDescent="0.2">
      <c r="K4550" s="1"/>
      <c r="L4550" s="1"/>
      <c r="O4550" s="1"/>
    </row>
    <row r="4551" spans="11:15" x14ac:dyDescent="0.2">
      <c r="K4551" s="1"/>
      <c r="L4551" s="1"/>
      <c r="O4551" s="1"/>
    </row>
    <row r="4552" spans="11:15" x14ac:dyDescent="0.2">
      <c r="K4552" s="1"/>
      <c r="L4552" s="1"/>
      <c r="O4552" s="1"/>
    </row>
    <row r="4553" spans="11:15" x14ac:dyDescent="0.2">
      <c r="K4553" s="1"/>
      <c r="L4553" s="1"/>
      <c r="O4553" s="1"/>
    </row>
    <row r="4554" spans="11:15" x14ac:dyDescent="0.2">
      <c r="K4554" s="1"/>
      <c r="L4554" s="1"/>
      <c r="O4554" s="1"/>
    </row>
    <row r="4555" spans="11:15" x14ac:dyDescent="0.2">
      <c r="K4555" s="1"/>
      <c r="L4555" s="1"/>
      <c r="O4555" s="1"/>
    </row>
    <row r="4556" spans="11:15" x14ac:dyDescent="0.2">
      <c r="K4556" s="1"/>
      <c r="L4556" s="1"/>
      <c r="O4556" s="1"/>
    </row>
    <row r="4557" spans="11:15" x14ac:dyDescent="0.2">
      <c r="K4557" s="1"/>
      <c r="L4557" s="1"/>
      <c r="O4557" s="1"/>
    </row>
    <row r="4558" spans="11:15" x14ac:dyDescent="0.2">
      <c r="K4558" s="1"/>
      <c r="L4558" s="1"/>
      <c r="O4558" s="1"/>
    </row>
    <row r="4559" spans="11:15" x14ac:dyDescent="0.2">
      <c r="K4559" s="1"/>
      <c r="L4559" s="1"/>
      <c r="O4559" s="1"/>
    </row>
    <row r="4560" spans="11:15" x14ac:dyDescent="0.2">
      <c r="K4560" s="1"/>
      <c r="L4560" s="1"/>
      <c r="O4560" s="1"/>
    </row>
    <row r="4561" spans="4:15" x14ac:dyDescent="0.2">
      <c r="K4561" s="1"/>
      <c r="L4561" s="1"/>
      <c r="O4561" s="1"/>
    </row>
    <row r="4562" spans="4:15" x14ac:dyDescent="0.2">
      <c r="D4562" s="1"/>
      <c r="E4562" s="1"/>
      <c r="K4562" s="1"/>
      <c r="L4562" s="1"/>
      <c r="O4562" s="1"/>
    </row>
    <row r="4563" spans="4:15" x14ac:dyDescent="0.2">
      <c r="D4563" s="1"/>
      <c r="E4563" s="1"/>
      <c r="K4563" s="1"/>
      <c r="L4563" s="1"/>
      <c r="O4563" s="1"/>
    </row>
    <row r="4564" spans="4:15" x14ac:dyDescent="0.2">
      <c r="D4564" s="1"/>
      <c r="E4564" s="1"/>
      <c r="K4564" s="1"/>
      <c r="L4564" s="1"/>
      <c r="O4564" s="1"/>
    </row>
    <row r="4565" spans="4:15" x14ac:dyDescent="0.2">
      <c r="D4565" s="1"/>
      <c r="E4565" s="1"/>
      <c r="K4565" s="1"/>
      <c r="L4565" s="1"/>
      <c r="O4565" s="1"/>
    </row>
    <row r="4566" spans="4:15" x14ac:dyDescent="0.2">
      <c r="D4566" s="1"/>
      <c r="E4566" s="1"/>
      <c r="K4566" s="1"/>
      <c r="L4566" s="1"/>
      <c r="O4566" s="1"/>
    </row>
    <row r="4567" spans="4:15" x14ac:dyDescent="0.2">
      <c r="D4567" s="1"/>
      <c r="E4567" s="1"/>
      <c r="K4567" s="1"/>
      <c r="L4567" s="1"/>
      <c r="O4567" s="1"/>
    </row>
    <row r="4568" spans="4:15" x14ac:dyDescent="0.2">
      <c r="D4568" s="1"/>
      <c r="E4568" s="1"/>
      <c r="K4568" s="1"/>
      <c r="L4568" s="1"/>
      <c r="O4568" s="1"/>
    </row>
    <row r="4569" spans="4:15" x14ac:dyDescent="0.2">
      <c r="D4569" s="1"/>
      <c r="E4569" s="1"/>
      <c r="K4569" s="1"/>
      <c r="L4569" s="1"/>
      <c r="O4569" s="1"/>
    </row>
    <row r="4570" spans="4:15" x14ac:dyDescent="0.2">
      <c r="D4570" s="1"/>
      <c r="E4570" s="1"/>
      <c r="K4570" s="1"/>
      <c r="L4570" s="1"/>
      <c r="O4570" s="1"/>
    </row>
    <row r="4571" spans="4:15" x14ac:dyDescent="0.2">
      <c r="D4571" s="1"/>
      <c r="E4571" s="1"/>
      <c r="K4571" s="1"/>
      <c r="L4571" s="1"/>
      <c r="O4571" s="1"/>
    </row>
    <row r="4572" spans="4:15" x14ac:dyDescent="0.2">
      <c r="D4572" s="1"/>
      <c r="E4572" s="1"/>
      <c r="K4572" s="1"/>
      <c r="L4572" s="1"/>
      <c r="O4572" s="1"/>
    </row>
    <row r="4573" spans="4:15" x14ac:dyDescent="0.2">
      <c r="D4573" s="1"/>
      <c r="E4573" s="1"/>
      <c r="K4573" s="1"/>
      <c r="L4573" s="1"/>
      <c r="O4573" s="1"/>
    </row>
    <row r="4574" spans="4:15" x14ac:dyDescent="0.2">
      <c r="D4574" s="1"/>
      <c r="E4574" s="1"/>
      <c r="K4574" s="1"/>
      <c r="L4574" s="1"/>
      <c r="O4574" s="1"/>
    </row>
    <row r="4575" spans="4:15" x14ac:dyDescent="0.2">
      <c r="D4575" s="1"/>
      <c r="E4575" s="1"/>
      <c r="K4575" s="1"/>
      <c r="L4575" s="1"/>
      <c r="O4575" s="1"/>
    </row>
    <row r="4576" spans="4:15" x14ac:dyDescent="0.2">
      <c r="D4576" s="1"/>
      <c r="E4576" s="1"/>
      <c r="K4576" s="1"/>
      <c r="L4576" s="1"/>
      <c r="O4576" s="1"/>
    </row>
    <row r="4577" spans="4:15" x14ac:dyDescent="0.2">
      <c r="D4577" s="1"/>
      <c r="E4577" s="1"/>
      <c r="K4577" s="1"/>
      <c r="L4577" s="1"/>
      <c r="O4577" s="1"/>
    </row>
    <row r="4578" spans="4:15" x14ac:dyDescent="0.2">
      <c r="D4578" s="1"/>
      <c r="E4578" s="1"/>
      <c r="K4578" s="1"/>
      <c r="L4578" s="1"/>
      <c r="O4578" s="1"/>
    </row>
    <row r="4579" spans="4:15" x14ac:dyDescent="0.2">
      <c r="D4579" s="1"/>
      <c r="E4579" s="1"/>
      <c r="K4579" s="1"/>
      <c r="L4579" s="1"/>
      <c r="O4579" s="1"/>
    </row>
    <row r="4580" spans="4:15" x14ac:dyDescent="0.2">
      <c r="D4580" s="1"/>
      <c r="E4580" s="1"/>
      <c r="K4580" s="1"/>
      <c r="L4580" s="1"/>
      <c r="O4580" s="1"/>
    </row>
    <row r="4581" spans="4:15" x14ac:dyDescent="0.2">
      <c r="D4581" s="1"/>
      <c r="E4581" s="1"/>
      <c r="K4581" s="1"/>
      <c r="L4581" s="1"/>
      <c r="O4581" s="1"/>
    </row>
    <row r="4582" spans="4:15" x14ac:dyDescent="0.2">
      <c r="D4582" s="1"/>
      <c r="E4582" s="1"/>
      <c r="K4582" s="1"/>
      <c r="L4582" s="1"/>
      <c r="O4582" s="1"/>
    </row>
    <row r="4583" spans="4:15" x14ac:dyDescent="0.2">
      <c r="D4583" s="1"/>
      <c r="E4583" s="1"/>
      <c r="K4583" s="1"/>
      <c r="L4583" s="1"/>
      <c r="O4583" s="1"/>
    </row>
    <row r="4584" spans="4:15" x14ac:dyDescent="0.2">
      <c r="D4584" s="1"/>
      <c r="E4584" s="1"/>
      <c r="K4584" s="1"/>
      <c r="L4584" s="1"/>
      <c r="O4584" s="1"/>
    </row>
    <row r="4585" spans="4:15" x14ac:dyDescent="0.2">
      <c r="D4585" s="1"/>
      <c r="E4585" s="1"/>
      <c r="K4585" s="1"/>
      <c r="L4585" s="1"/>
      <c r="O4585" s="1"/>
    </row>
    <row r="4586" spans="4:15" x14ac:dyDescent="0.2">
      <c r="D4586" s="1"/>
      <c r="E4586" s="1"/>
      <c r="K4586" s="1"/>
      <c r="L4586" s="1"/>
      <c r="O4586" s="1"/>
    </row>
    <row r="4587" spans="4:15" x14ac:dyDescent="0.2">
      <c r="D4587" s="1"/>
      <c r="E4587" s="1"/>
      <c r="K4587" s="1"/>
      <c r="L4587" s="1"/>
      <c r="O4587" s="1"/>
    </row>
    <row r="4588" spans="4:15" x14ac:dyDescent="0.2">
      <c r="D4588" s="1"/>
      <c r="E4588" s="1"/>
      <c r="K4588" s="1"/>
      <c r="L4588" s="1"/>
      <c r="O4588" s="1"/>
    </row>
    <row r="4589" spans="4:15" x14ac:dyDescent="0.2">
      <c r="D4589" s="1"/>
      <c r="E4589" s="1"/>
      <c r="K4589" s="1"/>
      <c r="L4589" s="1"/>
      <c r="O4589" s="1"/>
    </row>
    <row r="4590" spans="4:15" x14ac:dyDescent="0.2">
      <c r="D4590" s="1"/>
      <c r="E4590" s="1"/>
      <c r="K4590" s="1"/>
      <c r="L4590" s="1"/>
      <c r="O4590" s="1"/>
    </row>
    <row r="4591" spans="4:15" x14ac:dyDescent="0.2">
      <c r="D4591" s="1"/>
      <c r="E4591" s="1"/>
      <c r="K4591" s="1"/>
      <c r="L4591" s="1"/>
      <c r="O4591" s="1"/>
    </row>
    <row r="4592" spans="4:15" x14ac:dyDescent="0.2">
      <c r="D4592" s="1"/>
      <c r="E4592" s="1"/>
      <c r="K4592" s="1"/>
      <c r="L4592" s="1"/>
      <c r="O4592" s="1"/>
    </row>
    <row r="4593" spans="4:15" x14ac:dyDescent="0.2">
      <c r="D4593" s="1"/>
      <c r="E4593" s="1"/>
      <c r="K4593" s="1"/>
      <c r="L4593" s="1"/>
      <c r="O4593" s="1"/>
    </row>
    <row r="4594" spans="4:15" x14ac:dyDescent="0.2">
      <c r="D4594" s="1"/>
      <c r="E4594" s="1"/>
      <c r="K4594" s="1"/>
      <c r="L4594" s="1"/>
      <c r="O4594" s="1"/>
    </row>
    <row r="4595" spans="4:15" x14ac:dyDescent="0.2">
      <c r="D4595" s="1"/>
      <c r="E4595" s="1"/>
      <c r="K4595" s="1"/>
      <c r="L4595" s="1"/>
      <c r="O4595" s="1"/>
    </row>
    <row r="4596" spans="4:15" x14ac:dyDescent="0.2">
      <c r="D4596" s="1"/>
      <c r="E4596" s="1"/>
      <c r="K4596" s="1"/>
      <c r="L4596" s="1"/>
      <c r="O4596" s="1"/>
    </row>
    <row r="4597" spans="4:15" x14ac:dyDescent="0.2">
      <c r="D4597" s="1"/>
      <c r="E4597" s="1"/>
      <c r="K4597" s="1"/>
      <c r="L4597" s="1"/>
      <c r="O4597" s="1"/>
    </row>
    <row r="4598" spans="4:15" x14ac:dyDescent="0.2">
      <c r="D4598" s="1"/>
      <c r="E4598" s="1"/>
      <c r="K4598" s="1"/>
      <c r="L4598" s="1"/>
      <c r="O4598" s="1"/>
    </row>
    <row r="4599" spans="4:15" x14ac:dyDescent="0.2">
      <c r="D4599" s="1"/>
      <c r="E4599" s="1"/>
      <c r="K4599" s="1"/>
      <c r="L4599" s="1"/>
      <c r="O4599" s="1"/>
    </row>
    <row r="4600" spans="4:15" x14ac:dyDescent="0.2">
      <c r="D4600" s="1"/>
      <c r="E4600" s="1"/>
      <c r="K4600" s="1"/>
      <c r="L4600" s="1"/>
      <c r="O4600" s="1"/>
    </row>
    <row r="4601" spans="4:15" x14ac:dyDescent="0.2">
      <c r="D4601" s="1"/>
      <c r="E4601" s="1"/>
      <c r="K4601" s="1"/>
      <c r="L4601" s="1"/>
      <c r="O4601" s="1"/>
    </row>
    <row r="4602" spans="4:15" x14ac:dyDescent="0.2">
      <c r="D4602" s="1"/>
      <c r="E4602" s="1"/>
      <c r="K4602" s="1"/>
      <c r="L4602" s="1"/>
      <c r="O4602" s="1"/>
    </row>
    <row r="4603" spans="4:15" x14ac:dyDescent="0.2">
      <c r="D4603" s="1"/>
      <c r="E4603" s="1"/>
      <c r="K4603" s="1"/>
      <c r="L4603" s="1"/>
      <c r="O4603" s="1"/>
    </row>
    <row r="4604" spans="4:15" x14ac:dyDescent="0.2">
      <c r="D4604" s="1"/>
      <c r="E4604" s="1"/>
      <c r="K4604" s="1"/>
      <c r="L4604" s="1"/>
      <c r="O4604" s="1"/>
    </row>
    <row r="4605" spans="4:15" x14ac:dyDescent="0.2">
      <c r="D4605" s="1"/>
      <c r="E4605" s="1"/>
      <c r="K4605" s="1"/>
      <c r="L4605" s="1"/>
      <c r="O4605" s="1"/>
    </row>
    <row r="4606" spans="4:15" x14ac:dyDescent="0.2">
      <c r="D4606" s="1"/>
      <c r="E4606" s="1"/>
      <c r="K4606" s="1"/>
      <c r="L4606" s="1"/>
      <c r="O4606" s="1"/>
    </row>
    <row r="4607" spans="4:15" x14ac:dyDescent="0.2">
      <c r="D4607" s="1"/>
      <c r="E4607" s="1"/>
      <c r="K4607" s="1"/>
      <c r="L4607" s="1"/>
      <c r="O4607" s="1"/>
    </row>
    <row r="4608" spans="4:15" x14ac:dyDescent="0.2">
      <c r="D4608" s="1"/>
      <c r="E4608" s="1"/>
      <c r="K4608" s="1"/>
      <c r="L4608" s="1"/>
      <c r="O4608" s="1"/>
    </row>
    <row r="4609" spans="4:15" x14ac:dyDescent="0.2">
      <c r="D4609" s="1"/>
      <c r="E4609" s="1"/>
      <c r="K4609" s="1"/>
      <c r="L4609" s="1"/>
      <c r="O4609" s="1"/>
    </row>
    <row r="4610" spans="4:15" x14ac:dyDescent="0.2">
      <c r="D4610" s="1"/>
      <c r="E4610" s="1"/>
      <c r="K4610" s="1"/>
      <c r="L4610" s="1"/>
      <c r="O4610" s="1"/>
    </row>
    <row r="4611" spans="4:15" x14ac:dyDescent="0.2">
      <c r="D4611" s="1"/>
      <c r="E4611" s="1"/>
      <c r="K4611" s="1"/>
      <c r="L4611" s="1"/>
      <c r="O4611" s="1"/>
    </row>
    <row r="4612" spans="4:15" x14ac:dyDescent="0.2">
      <c r="D4612" s="1"/>
      <c r="E4612" s="1"/>
      <c r="K4612" s="1"/>
      <c r="L4612" s="1"/>
      <c r="O4612" s="1"/>
    </row>
    <row r="4613" spans="4:15" x14ac:dyDescent="0.2">
      <c r="D4613" s="1"/>
      <c r="E4613" s="1"/>
      <c r="K4613" s="1"/>
      <c r="L4613" s="1"/>
      <c r="O4613" s="1"/>
    </row>
    <row r="4614" spans="4:15" x14ac:dyDescent="0.2">
      <c r="D4614" s="1"/>
      <c r="E4614" s="1"/>
      <c r="K4614" s="1"/>
      <c r="L4614" s="1"/>
      <c r="O4614" s="1"/>
    </row>
    <row r="4615" spans="4:15" x14ac:dyDescent="0.2">
      <c r="D4615" s="1"/>
      <c r="E4615" s="1"/>
      <c r="K4615" s="1"/>
      <c r="L4615" s="1"/>
      <c r="O4615" s="1"/>
    </row>
    <row r="4616" spans="4:15" x14ac:dyDescent="0.2">
      <c r="D4616" s="1"/>
      <c r="E4616" s="1"/>
      <c r="K4616" s="1"/>
      <c r="L4616" s="1"/>
      <c r="O4616" s="1"/>
    </row>
    <row r="4617" spans="4:15" x14ac:dyDescent="0.2">
      <c r="D4617" s="1"/>
      <c r="E4617" s="1"/>
      <c r="K4617" s="1"/>
      <c r="L4617" s="1"/>
      <c r="O4617" s="1"/>
    </row>
    <row r="4618" spans="4:15" x14ac:dyDescent="0.2">
      <c r="D4618" s="1"/>
      <c r="E4618" s="1"/>
      <c r="K4618" s="1"/>
      <c r="L4618" s="1"/>
      <c r="O4618" s="1"/>
    </row>
    <row r="4619" spans="4:15" x14ac:dyDescent="0.2">
      <c r="D4619" s="1"/>
      <c r="E4619" s="1"/>
      <c r="K4619" s="1"/>
      <c r="L4619" s="1"/>
      <c r="O4619" s="1"/>
    </row>
    <row r="4620" spans="4:15" x14ac:dyDescent="0.2">
      <c r="D4620" s="1"/>
      <c r="E4620" s="1"/>
      <c r="K4620" s="1"/>
      <c r="L4620" s="1"/>
      <c r="O4620" s="1"/>
    </row>
    <row r="4621" spans="4:15" x14ac:dyDescent="0.2">
      <c r="D4621" s="1"/>
      <c r="E4621" s="1"/>
      <c r="K4621" s="1"/>
      <c r="L4621" s="1"/>
      <c r="O4621" s="1"/>
    </row>
    <row r="4622" spans="4:15" x14ac:dyDescent="0.2">
      <c r="D4622" s="1"/>
      <c r="E4622" s="1"/>
      <c r="K4622" s="1"/>
      <c r="L4622" s="1"/>
      <c r="O4622" s="1"/>
    </row>
    <row r="4623" spans="4:15" x14ac:dyDescent="0.2">
      <c r="D4623" s="1"/>
      <c r="E4623" s="1"/>
      <c r="K4623" s="1"/>
      <c r="L4623" s="1"/>
      <c r="O4623" s="1"/>
    </row>
    <row r="4624" spans="4:15" x14ac:dyDescent="0.2">
      <c r="D4624" s="1"/>
      <c r="E4624" s="1"/>
      <c r="K4624" s="1"/>
      <c r="L4624" s="1"/>
      <c r="O4624" s="1"/>
    </row>
    <row r="4625" spans="4:15" x14ac:dyDescent="0.2">
      <c r="D4625" s="1"/>
      <c r="E4625" s="1"/>
      <c r="K4625" s="1"/>
      <c r="L4625" s="1"/>
      <c r="O4625" s="1"/>
    </row>
    <row r="4626" spans="4:15" x14ac:dyDescent="0.2">
      <c r="D4626" s="1"/>
      <c r="E4626" s="1"/>
      <c r="K4626" s="1"/>
      <c r="L4626" s="1"/>
      <c r="O4626" s="1"/>
    </row>
    <row r="4627" spans="4:15" x14ac:dyDescent="0.2">
      <c r="D4627" s="1"/>
      <c r="E4627" s="1"/>
      <c r="K4627" s="1"/>
      <c r="L4627" s="1"/>
      <c r="O4627" s="1"/>
    </row>
    <row r="4628" spans="4:15" x14ac:dyDescent="0.2">
      <c r="D4628" s="1"/>
      <c r="E4628" s="1"/>
      <c r="K4628" s="1"/>
      <c r="L4628" s="1"/>
      <c r="O4628" s="1"/>
    </row>
    <row r="4629" spans="4:15" x14ac:dyDescent="0.2">
      <c r="D4629" s="1"/>
      <c r="E4629" s="1"/>
      <c r="K4629" s="1"/>
      <c r="L4629" s="1"/>
      <c r="O4629" s="1"/>
    </row>
    <row r="4630" spans="4:15" x14ac:dyDescent="0.2">
      <c r="D4630" s="1"/>
      <c r="E4630" s="1"/>
      <c r="K4630" s="1"/>
      <c r="L4630" s="1"/>
      <c r="O4630" s="1"/>
    </row>
    <row r="4631" spans="4:15" x14ac:dyDescent="0.2">
      <c r="D4631" s="1"/>
      <c r="E4631" s="1"/>
      <c r="K4631" s="1"/>
      <c r="L4631" s="1"/>
      <c r="O4631" s="1"/>
    </row>
    <row r="4632" spans="4:15" x14ac:dyDescent="0.2">
      <c r="D4632" s="1"/>
      <c r="E4632" s="1"/>
      <c r="K4632" s="1"/>
      <c r="L4632" s="1"/>
      <c r="O4632" s="1"/>
    </row>
    <row r="4633" spans="4:15" x14ac:dyDescent="0.2">
      <c r="D4633" s="1"/>
      <c r="E4633" s="1"/>
      <c r="K4633" s="1"/>
      <c r="L4633" s="1"/>
      <c r="O4633" s="1"/>
    </row>
    <row r="4634" spans="4:15" x14ac:dyDescent="0.2">
      <c r="D4634" s="1"/>
      <c r="E4634" s="1"/>
      <c r="K4634" s="1"/>
      <c r="L4634" s="1"/>
      <c r="O4634" s="1"/>
    </row>
    <row r="4635" spans="4:15" x14ac:dyDescent="0.2">
      <c r="D4635" s="1"/>
      <c r="E4635" s="1"/>
      <c r="K4635" s="1"/>
      <c r="L4635" s="1"/>
      <c r="O4635" s="1"/>
    </row>
    <row r="4636" spans="4:15" x14ac:dyDescent="0.2">
      <c r="D4636" s="1"/>
      <c r="E4636" s="1"/>
      <c r="K4636" s="1"/>
      <c r="L4636" s="1"/>
      <c r="O4636" s="1"/>
    </row>
    <row r="4637" spans="4:15" x14ac:dyDescent="0.2">
      <c r="D4637" s="1"/>
      <c r="E4637" s="1"/>
      <c r="K4637" s="1"/>
      <c r="L4637" s="1"/>
      <c r="O4637" s="1"/>
    </row>
    <row r="4638" spans="4:15" x14ac:dyDescent="0.2">
      <c r="D4638" s="1"/>
      <c r="E4638" s="1"/>
      <c r="K4638" s="1"/>
      <c r="L4638" s="1"/>
      <c r="O4638" s="1"/>
    </row>
    <row r="4639" spans="4:15" x14ac:dyDescent="0.2">
      <c r="D4639" s="1"/>
      <c r="E4639" s="1"/>
      <c r="K4639" s="1"/>
      <c r="L4639" s="1"/>
      <c r="O4639" s="1"/>
    </row>
    <row r="4640" spans="4:15" x14ac:dyDescent="0.2">
      <c r="D4640" s="1"/>
      <c r="E4640" s="1"/>
      <c r="K4640" s="1"/>
      <c r="L4640" s="1"/>
      <c r="O4640" s="1"/>
    </row>
    <row r="4641" spans="4:15" x14ac:dyDescent="0.2">
      <c r="D4641" s="1"/>
      <c r="E4641" s="1"/>
      <c r="K4641" s="1"/>
      <c r="L4641" s="1"/>
      <c r="O4641" s="1"/>
    </row>
    <row r="4642" spans="4:15" x14ac:dyDescent="0.2">
      <c r="D4642" s="1"/>
      <c r="E4642" s="1"/>
      <c r="K4642" s="1"/>
      <c r="L4642" s="1"/>
      <c r="O4642" s="1"/>
    </row>
    <row r="4643" spans="4:15" x14ac:dyDescent="0.2">
      <c r="D4643" s="1"/>
      <c r="E4643" s="1"/>
      <c r="K4643" s="1"/>
      <c r="L4643" s="1"/>
      <c r="O4643" s="1"/>
    </row>
    <row r="4644" spans="4:15" x14ac:dyDescent="0.2">
      <c r="D4644" s="1"/>
      <c r="E4644" s="1"/>
      <c r="K4644" s="1"/>
      <c r="L4644" s="1"/>
      <c r="O4644" s="1"/>
    </row>
    <row r="4645" spans="4:15" x14ac:dyDescent="0.2">
      <c r="D4645" s="1"/>
      <c r="E4645" s="1"/>
      <c r="K4645" s="1"/>
      <c r="L4645" s="1"/>
      <c r="O4645" s="1"/>
    </row>
    <row r="4646" spans="4:15" x14ac:dyDescent="0.2">
      <c r="D4646" s="1"/>
      <c r="E4646" s="1"/>
      <c r="K4646" s="1"/>
      <c r="L4646" s="1"/>
      <c r="O4646" s="1"/>
    </row>
    <row r="4647" spans="4:15" x14ac:dyDescent="0.2">
      <c r="D4647" s="1"/>
      <c r="E4647" s="1"/>
      <c r="K4647" s="1"/>
      <c r="L4647" s="1"/>
      <c r="O4647" s="1"/>
    </row>
    <row r="4648" spans="4:15" x14ac:dyDescent="0.2">
      <c r="D4648" s="1"/>
      <c r="E4648" s="1"/>
      <c r="K4648" s="1"/>
      <c r="L4648" s="1"/>
      <c r="O4648" s="1"/>
    </row>
    <row r="4649" spans="4:15" x14ac:dyDescent="0.2">
      <c r="D4649" s="1"/>
      <c r="E4649" s="1"/>
      <c r="K4649" s="1"/>
      <c r="L4649" s="1"/>
      <c r="O4649" s="1"/>
    </row>
    <row r="4650" spans="4:15" x14ac:dyDescent="0.2">
      <c r="D4650" s="1"/>
      <c r="E4650" s="1"/>
      <c r="K4650" s="1"/>
      <c r="L4650" s="1"/>
      <c r="O4650" s="1"/>
    </row>
    <row r="4651" spans="4:15" x14ac:dyDescent="0.2">
      <c r="D4651" s="1"/>
      <c r="E4651" s="1"/>
      <c r="K4651" s="1"/>
      <c r="L4651" s="1"/>
      <c r="O4651" s="1"/>
    </row>
    <row r="4652" spans="4:15" x14ac:dyDescent="0.2">
      <c r="D4652" s="1"/>
      <c r="E4652" s="1"/>
      <c r="K4652" s="1"/>
      <c r="L4652" s="1"/>
      <c r="O4652" s="1"/>
    </row>
    <row r="4653" spans="4:15" x14ac:dyDescent="0.2">
      <c r="D4653" s="1"/>
      <c r="E4653" s="1"/>
      <c r="K4653" s="1"/>
      <c r="L4653" s="1"/>
      <c r="O4653" s="1"/>
    </row>
    <row r="4654" spans="4:15" x14ac:dyDescent="0.2">
      <c r="D4654" s="1"/>
      <c r="E4654" s="1"/>
      <c r="K4654" s="1"/>
      <c r="L4654" s="1"/>
      <c r="O4654" s="1"/>
    </row>
    <row r="4655" spans="4:15" x14ac:dyDescent="0.2">
      <c r="D4655" s="1"/>
      <c r="E4655" s="1"/>
      <c r="K4655" s="1"/>
      <c r="L4655" s="1"/>
      <c r="O4655" s="1"/>
    </row>
    <row r="4656" spans="4:15" x14ac:dyDescent="0.2">
      <c r="D4656" s="1"/>
      <c r="E4656" s="1"/>
      <c r="K4656" s="1"/>
      <c r="L4656" s="1"/>
      <c r="O4656" s="1"/>
    </row>
    <row r="4657" spans="4:15" x14ac:dyDescent="0.2">
      <c r="D4657" s="1"/>
      <c r="E4657" s="1"/>
      <c r="K4657" s="1"/>
      <c r="L4657" s="1"/>
      <c r="O4657" s="1"/>
    </row>
    <row r="4658" spans="4:15" x14ac:dyDescent="0.2">
      <c r="D4658" s="1"/>
      <c r="E4658" s="1"/>
      <c r="K4658" s="1"/>
      <c r="L4658" s="1"/>
      <c r="O4658" s="1"/>
    </row>
    <row r="4659" spans="4:15" x14ac:dyDescent="0.2">
      <c r="D4659" s="1"/>
      <c r="E4659" s="1"/>
      <c r="K4659" s="1"/>
      <c r="L4659" s="1"/>
      <c r="O4659" s="1"/>
    </row>
    <row r="4660" spans="4:15" x14ac:dyDescent="0.2">
      <c r="D4660" s="1"/>
      <c r="E4660" s="1"/>
      <c r="K4660" s="1"/>
      <c r="L4660" s="1"/>
      <c r="O4660" s="1"/>
    </row>
    <row r="4661" spans="4:15" x14ac:dyDescent="0.2">
      <c r="D4661" s="1"/>
      <c r="E4661" s="1"/>
      <c r="K4661" s="1"/>
      <c r="L4661" s="1"/>
      <c r="O4661" s="1"/>
    </row>
    <row r="4662" spans="4:15" x14ac:dyDescent="0.2">
      <c r="D4662" s="1"/>
      <c r="E4662" s="1"/>
      <c r="K4662" s="1"/>
      <c r="L4662" s="1"/>
      <c r="O4662" s="1"/>
    </row>
    <row r="4663" spans="4:15" x14ac:dyDescent="0.2">
      <c r="D4663" s="1"/>
      <c r="E4663" s="1"/>
      <c r="K4663" s="1"/>
      <c r="L4663" s="1"/>
      <c r="O4663" s="1"/>
    </row>
    <row r="4664" spans="4:15" x14ac:dyDescent="0.2">
      <c r="D4664" s="1"/>
      <c r="E4664" s="1"/>
      <c r="K4664" s="1"/>
      <c r="L4664" s="1"/>
      <c r="O4664" s="1"/>
    </row>
    <row r="4665" spans="4:15" x14ac:dyDescent="0.2">
      <c r="D4665" s="1"/>
      <c r="E4665" s="1"/>
      <c r="K4665" s="1"/>
      <c r="L4665" s="1"/>
      <c r="O4665" s="1"/>
    </row>
    <row r="4666" spans="4:15" x14ac:dyDescent="0.2">
      <c r="D4666" s="1"/>
      <c r="E4666" s="1"/>
      <c r="K4666" s="1"/>
      <c r="L4666" s="1"/>
      <c r="O4666" s="1"/>
    </row>
    <row r="4667" spans="4:15" x14ac:dyDescent="0.2">
      <c r="D4667" s="1"/>
      <c r="E4667" s="1"/>
      <c r="K4667" s="1"/>
      <c r="L4667" s="1"/>
      <c r="O4667" s="1"/>
    </row>
    <row r="4668" spans="4:15" x14ac:dyDescent="0.2">
      <c r="D4668" s="1"/>
      <c r="E4668" s="1"/>
      <c r="K4668" s="1"/>
      <c r="L4668" s="1"/>
      <c r="O4668" s="1"/>
    </row>
    <row r="4669" spans="4:15" x14ac:dyDescent="0.2">
      <c r="D4669" s="1"/>
      <c r="E4669" s="1"/>
      <c r="K4669" s="1"/>
      <c r="L4669" s="1"/>
      <c r="O4669" s="1"/>
    </row>
    <row r="4670" spans="4:15" x14ac:dyDescent="0.2">
      <c r="D4670" s="1"/>
      <c r="E4670" s="1"/>
      <c r="K4670" s="1"/>
      <c r="L4670" s="1"/>
      <c r="O4670" s="1"/>
    </row>
    <row r="4671" spans="4:15" x14ac:dyDescent="0.2">
      <c r="D4671" s="1"/>
      <c r="E4671" s="1"/>
      <c r="K4671" s="1"/>
      <c r="L4671" s="1"/>
      <c r="O4671" s="1"/>
    </row>
    <row r="4672" spans="4:15" x14ac:dyDescent="0.2">
      <c r="D4672" s="1"/>
      <c r="E4672" s="1"/>
      <c r="K4672" s="1"/>
      <c r="L4672" s="1"/>
      <c r="O4672" s="1"/>
    </row>
    <row r="4673" spans="4:15" x14ac:dyDescent="0.2">
      <c r="D4673" s="1"/>
      <c r="E4673" s="1"/>
      <c r="K4673" s="1"/>
      <c r="L4673" s="1"/>
      <c r="O4673" s="1"/>
    </row>
    <row r="4674" spans="4:15" x14ac:dyDescent="0.2">
      <c r="D4674" s="1"/>
      <c r="E4674" s="1"/>
      <c r="K4674" s="1"/>
      <c r="L4674" s="1"/>
      <c r="O4674" s="1"/>
    </row>
    <row r="4675" spans="4:15" x14ac:dyDescent="0.2">
      <c r="D4675" s="1"/>
      <c r="E4675" s="1"/>
      <c r="K4675" s="1"/>
      <c r="L4675" s="1"/>
      <c r="O4675" s="1"/>
    </row>
    <row r="4676" spans="4:15" x14ac:dyDescent="0.2">
      <c r="D4676" s="1"/>
      <c r="E4676" s="1"/>
      <c r="K4676" s="1"/>
      <c r="L4676" s="1"/>
      <c r="O4676" s="1"/>
    </row>
    <row r="4677" spans="4:15" x14ac:dyDescent="0.2">
      <c r="D4677" s="1"/>
      <c r="E4677" s="1"/>
      <c r="K4677" s="1"/>
      <c r="L4677" s="1"/>
      <c r="O4677" s="1"/>
    </row>
    <row r="4678" spans="4:15" x14ac:dyDescent="0.2">
      <c r="D4678" s="1"/>
      <c r="E4678" s="1"/>
      <c r="K4678" s="1"/>
      <c r="L4678" s="1"/>
      <c r="O4678" s="1"/>
    </row>
    <row r="4679" spans="4:15" x14ac:dyDescent="0.2">
      <c r="D4679" s="1"/>
      <c r="E4679" s="1"/>
      <c r="K4679" s="1"/>
      <c r="L4679" s="1"/>
      <c r="O4679" s="1"/>
    </row>
    <row r="4680" spans="4:15" x14ac:dyDescent="0.2">
      <c r="D4680" s="1"/>
      <c r="E4680" s="1"/>
      <c r="K4680" s="1"/>
      <c r="L4680" s="1"/>
      <c r="O4680" s="1"/>
    </row>
    <row r="4681" spans="4:15" x14ac:dyDescent="0.2">
      <c r="D4681" s="1"/>
      <c r="E4681" s="1"/>
      <c r="K4681" s="1"/>
      <c r="L4681" s="1"/>
      <c r="O4681" s="1"/>
    </row>
    <row r="4682" spans="4:15" x14ac:dyDescent="0.2">
      <c r="D4682" s="1"/>
      <c r="E4682" s="1"/>
      <c r="K4682" s="1"/>
      <c r="L4682" s="1"/>
      <c r="O4682" s="1"/>
    </row>
    <row r="4683" spans="4:15" x14ac:dyDescent="0.2">
      <c r="D4683" s="1"/>
      <c r="E4683" s="1"/>
      <c r="K4683" s="1"/>
      <c r="L4683" s="1"/>
      <c r="O4683" s="1"/>
    </row>
    <row r="4684" spans="4:15" x14ac:dyDescent="0.2">
      <c r="D4684" s="1"/>
      <c r="E4684" s="1"/>
      <c r="K4684" s="1"/>
      <c r="L4684" s="1"/>
      <c r="O4684" s="1"/>
    </row>
    <row r="4685" spans="4:15" x14ac:dyDescent="0.2">
      <c r="D4685" s="1"/>
      <c r="E4685" s="1"/>
      <c r="K4685" s="1"/>
      <c r="L4685" s="1"/>
      <c r="O4685" s="1"/>
    </row>
    <row r="4686" spans="4:15" x14ac:dyDescent="0.2">
      <c r="D4686" s="1"/>
      <c r="E4686" s="1"/>
      <c r="K4686" s="1"/>
      <c r="L4686" s="1"/>
      <c r="O4686" s="1"/>
    </row>
    <row r="4687" spans="4:15" x14ac:dyDescent="0.2">
      <c r="D4687" s="1"/>
      <c r="E4687" s="1"/>
      <c r="K4687" s="1"/>
      <c r="L4687" s="1"/>
      <c r="O4687" s="1"/>
    </row>
    <row r="4688" spans="4:15" x14ac:dyDescent="0.2">
      <c r="D4688" s="1"/>
      <c r="E4688" s="1"/>
      <c r="K4688" s="1"/>
      <c r="L4688" s="1"/>
      <c r="O4688" s="1"/>
    </row>
    <row r="4689" spans="4:15" x14ac:dyDescent="0.2">
      <c r="D4689" s="1"/>
      <c r="E4689" s="1"/>
      <c r="K4689" s="1"/>
      <c r="L4689" s="1"/>
      <c r="O4689" s="1"/>
    </row>
    <row r="4690" spans="4:15" x14ac:dyDescent="0.2">
      <c r="D4690" s="1"/>
      <c r="E4690" s="1"/>
      <c r="K4690" s="1"/>
      <c r="L4690" s="1"/>
      <c r="O4690" s="1"/>
    </row>
    <row r="4691" spans="4:15" x14ac:dyDescent="0.2">
      <c r="D4691" s="1"/>
      <c r="E4691" s="1"/>
      <c r="K4691" s="1"/>
      <c r="L4691" s="1"/>
      <c r="O4691" s="1"/>
    </row>
    <row r="4692" spans="4:15" x14ac:dyDescent="0.2">
      <c r="D4692" s="1"/>
      <c r="E4692" s="1"/>
      <c r="K4692" s="1"/>
      <c r="L4692" s="1"/>
      <c r="O4692" s="1"/>
    </row>
    <row r="4693" spans="4:15" x14ac:dyDescent="0.2">
      <c r="D4693" s="1"/>
      <c r="E4693" s="1"/>
      <c r="K4693" s="1"/>
      <c r="L4693" s="1"/>
      <c r="O4693" s="1"/>
    </row>
    <row r="4694" spans="4:15" x14ac:dyDescent="0.2">
      <c r="D4694" s="1"/>
      <c r="E4694" s="1"/>
      <c r="K4694" s="1"/>
      <c r="L4694" s="1"/>
      <c r="O4694" s="1"/>
    </row>
    <row r="4695" spans="4:15" x14ac:dyDescent="0.2">
      <c r="D4695" s="1"/>
      <c r="E4695" s="1"/>
      <c r="K4695" s="1"/>
      <c r="L4695" s="1"/>
      <c r="O4695" s="1"/>
    </row>
    <row r="4696" spans="4:15" x14ac:dyDescent="0.2">
      <c r="D4696" s="1"/>
      <c r="E4696" s="1"/>
      <c r="K4696" s="1"/>
      <c r="L4696" s="1"/>
      <c r="O4696" s="1"/>
    </row>
    <row r="4697" spans="4:15" x14ac:dyDescent="0.2">
      <c r="D4697" s="1"/>
      <c r="E4697" s="1"/>
      <c r="K4697" s="1"/>
      <c r="L4697" s="1"/>
      <c r="O4697" s="1"/>
    </row>
    <row r="4698" spans="4:15" x14ac:dyDescent="0.2">
      <c r="D4698" s="1"/>
      <c r="E4698" s="1"/>
      <c r="K4698" s="1"/>
      <c r="L4698" s="1"/>
      <c r="O4698" s="1"/>
    </row>
    <row r="4699" spans="4:15" x14ac:dyDescent="0.2">
      <c r="D4699" s="1"/>
      <c r="E4699" s="1"/>
      <c r="K4699" s="1"/>
      <c r="L4699" s="1"/>
      <c r="O4699" s="1"/>
    </row>
    <row r="4700" spans="4:15" x14ac:dyDescent="0.2">
      <c r="D4700" s="1"/>
      <c r="E4700" s="1"/>
      <c r="K4700" s="1"/>
      <c r="L4700" s="1"/>
      <c r="O4700" s="1"/>
    </row>
    <row r="4701" spans="4:15" x14ac:dyDescent="0.2">
      <c r="D4701" s="1"/>
      <c r="E4701" s="1"/>
      <c r="K4701" s="1"/>
      <c r="L4701" s="1"/>
      <c r="O4701" s="1"/>
    </row>
    <row r="4702" spans="4:15" x14ac:dyDescent="0.2">
      <c r="D4702" s="1"/>
      <c r="E4702" s="1"/>
      <c r="K4702" s="1"/>
      <c r="L4702" s="1"/>
      <c r="O4702" s="1"/>
    </row>
    <row r="4703" spans="4:15" x14ac:dyDescent="0.2">
      <c r="D4703" s="1"/>
      <c r="E4703" s="1"/>
      <c r="K4703" s="1"/>
      <c r="L4703" s="1"/>
      <c r="O4703" s="1"/>
    </row>
    <row r="4704" spans="4:15" x14ac:dyDescent="0.2">
      <c r="D4704" s="1"/>
      <c r="E4704" s="1"/>
      <c r="K4704" s="1"/>
      <c r="L4704" s="1"/>
      <c r="O4704" s="1"/>
    </row>
    <row r="4705" spans="4:15" x14ac:dyDescent="0.2">
      <c r="D4705" s="1"/>
      <c r="E4705" s="1"/>
      <c r="K4705" s="1"/>
      <c r="L4705" s="1"/>
      <c r="O4705" s="1"/>
    </row>
    <row r="4706" spans="4:15" x14ac:dyDescent="0.2">
      <c r="D4706" s="1"/>
      <c r="E4706" s="1"/>
      <c r="K4706" s="1"/>
      <c r="L4706" s="1"/>
      <c r="O4706" s="1"/>
    </row>
    <row r="4707" spans="4:15" x14ac:dyDescent="0.2">
      <c r="D4707" s="1"/>
      <c r="E4707" s="1"/>
      <c r="K4707" s="1"/>
      <c r="L4707" s="1"/>
      <c r="O4707" s="1"/>
    </row>
    <row r="4708" spans="4:15" x14ac:dyDescent="0.2">
      <c r="D4708" s="1"/>
      <c r="E4708" s="1"/>
      <c r="K4708" s="1"/>
      <c r="L4708" s="1"/>
      <c r="O4708" s="1"/>
    </row>
    <row r="4709" spans="4:15" x14ac:dyDescent="0.2">
      <c r="D4709" s="1"/>
      <c r="E4709" s="1"/>
      <c r="K4709" s="1"/>
      <c r="L4709" s="1"/>
      <c r="O4709" s="1"/>
    </row>
    <row r="4710" spans="4:15" x14ac:dyDescent="0.2">
      <c r="D4710" s="1"/>
      <c r="E4710" s="1"/>
      <c r="K4710" s="1"/>
      <c r="L4710" s="1"/>
      <c r="O4710" s="1"/>
    </row>
    <row r="4711" spans="4:15" x14ac:dyDescent="0.2">
      <c r="D4711" s="1"/>
      <c r="E4711" s="1"/>
      <c r="K4711" s="1"/>
      <c r="L4711" s="1"/>
      <c r="O4711" s="1"/>
    </row>
    <row r="4712" spans="4:15" x14ac:dyDescent="0.2">
      <c r="D4712" s="1"/>
      <c r="E4712" s="1"/>
      <c r="K4712" s="1"/>
      <c r="L4712" s="1"/>
      <c r="O4712" s="1"/>
    </row>
    <row r="4713" spans="4:15" x14ac:dyDescent="0.2">
      <c r="D4713" s="1"/>
      <c r="E4713" s="1"/>
      <c r="K4713" s="1"/>
      <c r="L4713" s="1"/>
      <c r="O4713" s="1"/>
    </row>
    <row r="4714" spans="4:15" x14ac:dyDescent="0.2">
      <c r="D4714" s="1"/>
      <c r="E4714" s="1"/>
      <c r="K4714" s="1"/>
      <c r="L4714" s="1"/>
      <c r="O4714" s="1"/>
    </row>
    <row r="4715" spans="4:15" x14ac:dyDescent="0.2">
      <c r="D4715" s="1"/>
      <c r="E4715" s="1"/>
      <c r="K4715" s="1"/>
      <c r="L4715" s="1"/>
      <c r="O4715" s="1"/>
    </row>
    <row r="4716" spans="4:15" x14ac:dyDescent="0.2">
      <c r="D4716" s="1"/>
      <c r="E4716" s="1"/>
      <c r="K4716" s="1"/>
      <c r="L4716" s="1"/>
      <c r="O4716" s="1"/>
    </row>
    <row r="4717" spans="4:15" x14ac:dyDescent="0.2">
      <c r="D4717" s="1"/>
      <c r="E4717" s="1"/>
      <c r="K4717" s="1"/>
      <c r="L4717" s="1"/>
      <c r="O4717" s="1"/>
    </row>
    <row r="4718" spans="4:15" x14ac:dyDescent="0.2">
      <c r="D4718" s="1"/>
      <c r="E4718" s="1"/>
      <c r="K4718" s="1"/>
      <c r="L4718" s="1"/>
      <c r="O4718" s="1"/>
    </row>
    <row r="4719" spans="4:15" x14ac:dyDescent="0.2">
      <c r="D4719" s="1"/>
      <c r="E4719" s="1"/>
      <c r="K4719" s="1"/>
      <c r="L4719" s="1"/>
      <c r="O4719" s="1"/>
    </row>
    <row r="4720" spans="4:15" x14ac:dyDescent="0.2">
      <c r="D4720" s="1"/>
      <c r="E4720" s="1"/>
      <c r="K4720" s="1"/>
      <c r="L4720" s="1"/>
      <c r="O4720" s="1"/>
    </row>
    <row r="4721" spans="4:15" x14ac:dyDescent="0.2">
      <c r="D4721" s="1"/>
      <c r="E4721" s="1"/>
      <c r="K4721" s="1"/>
      <c r="L4721" s="1"/>
      <c r="O4721" s="1"/>
    </row>
    <row r="4722" spans="4:15" x14ac:dyDescent="0.2">
      <c r="D4722" s="1"/>
      <c r="E4722" s="1"/>
      <c r="K4722" s="1"/>
      <c r="L4722" s="1"/>
      <c r="O4722" s="1"/>
    </row>
    <row r="4723" spans="4:15" x14ac:dyDescent="0.2">
      <c r="D4723" s="1"/>
      <c r="E4723" s="1"/>
      <c r="K4723" s="1"/>
      <c r="L4723" s="1"/>
      <c r="O4723" s="1"/>
    </row>
    <row r="4724" spans="4:15" x14ac:dyDescent="0.2">
      <c r="D4724" s="1"/>
      <c r="E4724" s="1"/>
      <c r="K4724" s="1"/>
      <c r="L4724" s="1"/>
      <c r="O4724" s="1"/>
    </row>
    <row r="4725" spans="4:15" x14ac:dyDescent="0.2">
      <c r="D4725" s="1"/>
      <c r="E4725" s="1"/>
      <c r="K4725" s="1"/>
      <c r="L4725" s="1"/>
      <c r="O4725" s="1"/>
    </row>
    <row r="4726" spans="4:15" x14ac:dyDescent="0.2">
      <c r="D4726" s="1"/>
      <c r="E4726" s="1"/>
      <c r="K4726" s="1"/>
      <c r="L4726" s="1"/>
      <c r="O4726" s="1"/>
    </row>
    <row r="4727" spans="4:15" x14ac:dyDescent="0.2">
      <c r="D4727" s="1"/>
      <c r="E4727" s="1"/>
      <c r="K4727" s="1"/>
      <c r="L4727" s="1"/>
      <c r="O4727" s="1"/>
    </row>
    <row r="4728" spans="4:15" x14ac:dyDescent="0.2">
      <c r="D4728" s="1"/>
      <c r="E4728" s="1"/>
      <c r="K4728" s="1"/>
      <c r="L4728" s="1"/>
      <c r="O4728" s="1"/>
    </row>
    <row r="4729" spans="4:15" x14ac:dyDescent="0.2">
      <c r="D4729" s="1"/>
      <c r="E4729" s="1"/>
      <c r="K4729" s="1"/>
      <c r="L4729" s="1"/>
      <c r="O4729" s="1"/>
    </row>
    <row r="4730" spans="4:15" x14ac:dyDescent="0.2">
      <c r="D4730" s="1"/>
      <c r="E4730" s="1"/>
      <c r="K4730" s="1"/>
      <c r="L4730" s="1"/>
      <c r="O4730" s="1"/>
    </row>
    <row r="4731" spans="4:15" x14ac:dyDescent="0.2">
      <c r="D4731" s="1"/>
      <c r="E4731" s="1"/>
      <c r="K4731" s="1"/>
      <c r="L4731" s="1"/>
      <c r="O4731" s="1"/>
    </row>
    <row r="4732" spans="4:15" x14ac:dyDescent="0.2">
      <c r="D4732" s="1"/>
      <c r="E4732" s="1"/>
      <c r="K4732" s="1"/>
      <c r="L4732" s="1"/>
      <c r="O4732" s="1"/>
    </row>
    <row r="4733" spans="4:15" x14ac:dyDescent="0.2">
      <c r="D4733" s="1"/>
      <c r="E4733" s="1"/>
      <c r="K4733" s="1"/>
      <c r="L4733" s="1"/>
      <c r="O4733" s="1"/>
    </row>
    <row r="4734" spans="4:15" x14ac:dyDescent="0.2">
      <c r="D4734" s="1"/>
      <c r="E4734" s="1"/>
      <c r="K4734" s="1"/>
      <c r="L4734" s="1"/>
      <c r="O4734" s="1"/>
    </row>
    <row r="4735" spans="4:15" x14ac:dyDescent="0.2">
      <c r="D4735" s="1"/>
      <c r="E4735" s="1"/>
      <c r="K4735" s="1"/>
      <c r="L4735" s="1"/>
      <c r="O4735" s="1"/>
    </row>
    <row r="4736" spans="4:15" x14ac:dyDescent="0.2">
      <c r="D4736" s="1"/>
      <c r="E4736" s="1"/>
      <c r="K4736" s="1"/>
      <c r="L4736" s="1"/>
      <c r="O4736" s="1"/>
    </row>
    <row r="4737" spans="4:15" x14ac:dyDescent="0.2">
      <c r="D4737" s="1"/>
      <c r="E4737" s="1"/>
      <c r="K4737" s="1"/>
      <c r="L4737" s="1"/>
      <c r="O4737" s="1"/>
    </row>
    <row r="4738" spans="4:15" x14ac:dyDescent="0.2">
      <c r="D4738" s="1"/>
      <c r="E4738" s="1"/>
      <c r="K4738" s="1"/>
      <c r="L4738" s="1"/>
      <c r="O4738" s="1"/>
    </row>
    <row r="4739" spans="4:15" x14ac:dyDescent="0.2">
      <c r="D4739" s="1"/>
      <c r="E4739" s="1"/>
      <c r="K4739" s="1"/>
      <c r="L4739" s="1"/>
      <c r="O4739" s="1"/>
    </row>
    <row r="4740" spans="4:15" x14ac:dyDescent="0.2">
      <c r="D4740" s="1"/>
      <c r="E4740" s="1"/>
      <c r="K4740" s="1"/>
      <c r="L4740" s="1"/>
      <c r="O4740" s="1"/>
    </row>
    <row r="4741" spans="4:15" x14ac:dyDescent="0.2">
      <c r="D4741" s="1"/>
      <c r="E4741" s="1"/>
      <c r="K4741" s="1"/>
      <c r="L4741" s="1"/>
      <c r="O4741" s="1"/>
    </row>
    <row r="4742" spans="4:15" x14ac:dyDescent="0.2">
      <c r="D4742" s="1"/>
      <c r="E4742" s="1"/>
      <c r="K4742" s="1"/>
      <c r="L4742" s="1"/>
      <c r="O4742" s="1"/>
    </row>
    <row r="4743" spans="4:15" x14ac:dyDescent="0.2">
      <c r="D4743" s="1"/>
      <c r="E4743" s="1"/>
      <c r="K4743" s="1"/>
      <c r="L4743" s="1"/>
      <c r="O4743" s="1"/>
    </row>
    <row r="4744" spans="4:15" x14ac:dyDescent="0.2">
      <c r="D4744" s="1"/>
      <c r="E4744" s="1"/>
      <c r="K4744" s="1"/>
      <c r="L4744" s="1"/>
      <c r="O4744" s="1"/>
    </row>
    <row r="4745" spans="4:15" x14ac:dyDescent="0.2">
      <c r="D4745" s="1"/>
      <c r="E4745" s="1"/>
      <c r="K4745" s="1"/>
      <c r="L4745" s="1"/>
      <c r="O4745" s="1"/>
    </row>
    <row r="4746" spans="4:15" x14ac:dyDescent="0.2">
      <c r="D4746" s="1"/>
      <c r="E4746" s="1"/>
      <c r="K4746" s="1"/>
      <c r="L4746" s="1"/>
      <c r="O4746" s="1"/>
    </row>
    <row r="4747" spans="4:15" x14ac:dyDescent="0.2">
      <c r="D4747" s="1"/>
      <c r="E4747" s="1"/>
      <c r="K4747" s="1"/>
      <c r="L4747" s="1"/>
      <c r="O4747" s="1"/>
    </row>
    <row r="4748" spans="4:15" x14ac:dyDescent="0.2">
      <c r="D4748" s="1"/>
      <c r="E4748" s="1"/>
      <c r="K4748" s="1"/>
      <c r="L4748" s="1"/>
      <c r="O4748" s="1"/>
    </row>
    <row r="4749" spans="4:15" x14ac:dyDescent="0.2">
      <c r="D4749" s="1"/>
      <c r="E4749" s="1"/>
      <c r="K4749" s="1"/>
      <c r="L4749" s="1"/>
      <c r="O4749" s="1"/>
    </row>
    <row r="4750" spans="4:15" x14ac:dyDescent="0.2">
      <c r="D4750" s="1"/>
      <c r="E4750" s="1"/>
      <c r="K4750" s="1"/>
      <c r="L4750" s="1"/>
      <c r="O4750" s="1"/>
    </row>
    <row r="4751" spans="4:15" x14ac:dyDescent="0.2">
      <c r="D4751" s="1"/>
      <c r="E4751" s="1"/>
      <c r="K4751" s="1"/>
      <c r="L4751" s="1"/>
      <c r="O4751" s="1"/>
    </row>
    <row r="4752" spans="4:15" x14ac:dyDescent="0.2">
      <c r="D4752" s="1"/>
      <c r="E4752" s="1"/>
      <c r="K4752" s="1"/>
      <c r="L4752" s="1"/>
      <c r="O4752" s="1"/>
    </row>
    <row r="4753" spans="4:15" x14ac:dyDescent="0.2">
      <c r="D4753" s="1"/>
      <c r="E4753" s="1"/>
      <c r="K4753" s="1"/>
      <c r="L4753" s="1"/>
      <c r="O4753" s="1"/>
    </row>
    <row r="4754" spans="4:15" x14ac:dyDescent="0.2">
      <c r="D4754" s="1"/>
      <c r="E4754" s="1"/>
      <c r="K4754" s="1"/>
      <c r="L4754" s="1"/>
      <c r="O4754" s="1"/>
    </row>
    <row r="4755" spans="4:15" x14ac:dyDescent="0.2">
      <c r="D4755" s="1"/>
      <c r="E4755" s="1"/>
      <c r="K4755" s="1"/>
      <c r="L4755" s="1"/>
      <c r="O4755" s="1"/>
    </row>
    <row r="4756" spans="4:15" x14ac:dyDescent="0.2">
      <c r="D4756" s="1"/>
      <c r="E4756" s="1"/>
      <c r="K4756" s="1"/>
      <c r="L4756" s="1"/>
      <c r="O4756" s="1"/>
    </row>
    <row r="4757" spans="4:15" x14ac:dyDescent="0.2">
      <c r="D4757" s="1"/>
      <c r="E4757" s="1"/>
      <c r="K4757" s="1"/>
      <c r="L4757" s="1"/>
      <c r="O4757" s="1"/>
    </row>
    <row r="4758" spans="4:15" x14ac:dyDescent="0.2">
      <c r="D4758" s="1"/>
      <c r="E4758" s="1"/>
      <c r="K4758" s="1"/>
      <c r="L4758" s="1"/>
      <c r="O4758" s="1"/>
    </row>
    <row r="4759" spans="4:15" x14ac:dyDescent="0.2">
      <c r="D4759" s="1"/>
      <c r="E4759" s="1"/>
      <c r="K4759" s="1"/>
      <c r="L4759" s="1"/>
      <c r="O4759" s="1"/>
    </row>
    <row r="4760" spans="4:15" x14ac:dyDescent="0.2">
      <c r="D4760" s="1"/>
      <c r="E4760" s="1"/>
      <c r="K4760" s="1"/>
      <c r="L4760" s="1"/>
      <c r="O4760" s="1"/>
    </row>
    <row r="4761" spans="4:15" x14ac:dyDescent="0.2">
      <c r="D4761" s="1"/>
      <c r="E4761" s="1"/>
      <c r="K4761" s="1"/>
      <c r="L4761" s="1"/>
      <c r="O4761" s="1"/>
    </row>
    <row r="4762" spans="4:15" x14ac:dyDescent="0.2">
      <c r="D4762" s="1"/>
      <c r="E4762" s="1"/>
      <c r="K4762" s="1"/>
      <c r="L4762" s="1"/>
      <c r="O4762" s="1"/>
    </row>
    <row r="4763" spans="4:15" x14ac:dyDescent="0.2">
      <c r="D4763" s="1"/>
      <c r="E4763" s="1"/>
      <c r="K4763" s="1"/>
      <c r="L4763" s="1"/>
      <c r="O4763" s="1"/>
    </row>
    <row r="4764" spans="4:15" x14ac:dyDescent="0.2">
      <c r="D4764" s="1"/>
      <c r="E4764" s="1"/>
      <c r="K4764" s="1"/>
      <c r="L4764" s="1"/>
      <c r="O4764" s="1"/>
    </row>
    <row r="4765" spans="4:15" x14ac:dyDescent="0.2">
      <c r="D4765" s="1"/>
      <c r="E4765" s="1"/>
      <c r="K4765" s="1"/>
      <c r="L4765" s="1"/>
      <c r="O4765" s="1"/>
    </row>
    <row r="4766" spans="4:15" x14ac:dyDescent="0.2">
      <c r="D4766" s="1"/>
      <c r="E4766" s="1"/>
      <c r="K4766" s="1"/>
      <c r="L4766" s="1"/>
      <c r="O4766" s="1"/>
    </row>
    <row r="4767" spans="4:15" x14ac:dyDescent="0.2">
      <c r="D4767" s="1"/>
      <c r="E4767" s="1"/>
      <c r="K4767" s="1"/>
      <c r="L4767" s="1"/>
      <c r="O4767" s="1"/>
    </row>
    <row r="4768" spans="4:15" x14ac:dyDescent="0.2">
      <c r="D4768" s="1"/>
      <c r="E4768" s="1"/>
      <c r="K4768" s="1"/>
      <c r="L4768" s="1"/>
      <c r="O4768" s="1"/>
    </row>
    <row r="4769" spans="4:15" x14ac:dyDescent="0.2">
      <c r="D4769" s="1"/>
      <c r="E4769" s="1"/>
      <c r="K4769" s="1"/>
      <c r="L4769" s="1"/>
      <c r="O4769" s="1"/>
    </row>
    <row r="4770" spans="4:15" x14ac:dyDescent="0.2">
      <c r="D4770" s="1"/>
      <c r="E4770" s="1"/>
      <c r="K4770" s="1"/>
      <c r="L4770" s="1"/>
      <c r="O4770" s="1"/>
    </row>
    <row r="4771" spans="4:15" x14ac:dyDescent="0.2">
      <c r="D4771" s="1"/>
      <c r="E4771" s="1"/>
      <c r="K4771" s="1"/>
      <c r="L4771" s="1"/>
      <c r="O4771" s="1"/>
    </row>
    <row r="4772" spans="4:15" x14ac:dyDescent="0.2">
      <c r="D4772" s="1"/>
      <c r="E4772" s="1"/>
      <c r="K4772" s="1"/>
      <c r="L4772" s="1"/>
      <c r="O4772" s="1"/>
    </row>
    <row r="4773" spans="4:15" x14ac:dyDescent="0.2">
      <c r="D4773" s="1"/>
      <c r="E4773" s="1"/>
      <c r="K4773" s="1"/>
      <c r="L4773" s="1"/>
      <c r="O4773" s="1"/>
    </row>
    <row r="4774" spans="4:15" x14ac:dyDescent="0.2">
      <c r="D4774" s="1"/>
      <c r="E4774" s="1"/>
      <c r="K4774" s="1"/>
      <c r="L4774" s="1"/>
      <c r="O4774" s="1"/>
    </row>
    <row r="4775" spans="4:15" x14ac:dyDescent="0.2">
      <c r="D4775" s="1"/>
      <c r="E4775" s="1"/>
      <c r="K4775" s="1"/>
      <c r="L4775" s="1"/>
      <c r="O4775" s="1"/>
    </row>
    <row r="4776" spans="4:15" x14ac:dyDescent="0.2">
      <c r="D4776" s="1"/>
      <c r="E4776" s="1"/>
      <c r="K4776" s="1"/>
      <c r="L4776" s="1"/>
      <c r="O4776" s="1"/>
    </row>
    <row r="4777" spans="4:15" x14ac:dyDescent="0.2">
      <c r="D4777" s="1"/>
      <c r="E4777" s="1"/>
      <c r="K4777" s="1"/>
      <c r="L4777" s="1"/>
      <c r="O4777" s="1"/>
    </row>
    <row r="4778" spans="4:15" x14ac:dyDescent="0.2">
      <c r="D4778" s="1"/>
      <c r="E4778" s="1"/>
      <c r="K4778" s="1"/>
      <c r="L4778" s="1"/>
      <c r="O4778" s="1"/>
    </row>
    <row r="4779" spans="4:15" x14ac:dyDescent="0.2">
      <c r="D4779" s="1"/>
      <c r="E4779" s="1"/>
      <c r="K4779" s="1"/>
      <c r="L4779" s="1"/>
      <c r="O4779" s="1"/>
    </row>
    <row r="4780" spans="4:15" x14ac:dyDescent="0.2">
      <c r="D4780" s="1"/>
      <c r="E4780" s="1"/>
      <c r="K4780" s="1"/>
      <c r="L4780" s="1"/>
      <c r="O4780" s="1"/>
    </row>
    <row r="4781" spans="4:15" x14ac:dyDescent="0.2">
      <c r="D4781" s="1"/>
      <c r="E4781" s="1"/>
      <c r="K4781" s="1"/>
      <c r="L4781" s="1"/>
      <c r="O4781" s="1"/>
    </row>
    <row r="4782" spans="4:15" x14ac:dyDescent="0.2">
      <c r="D4782" s="1"/>
      <c r="E4782" s="1"/>
      <c r="K4782" s="1"/>
      <c r="L4782" s="1"/>
      <c r="O4782" s="1"/>
    </row>
    <row r="4783" spans="4:15" x14ac:dyDescent="0.2">
      <c r="D4783" s="1"/>
      <c r="E4783" s="1"/>
      <c r="K4783" s="1"/>
      <c r="L4783" s="1"/>
      <c r="O4783" s="1"/>
    </row>
    <row r="4784" spans="4:15" x14ac:dyDescent="0.2">
      <c r="D4784" s="1"/>
      <c r="E4784" s="1"/>
      <c r="K4784" s="1"/>
      <c r="L4784" s="1"/>
      <c r="O4784" s="1"/>
    </row>
    <row r="4785" spans="4:15" x14ac:dyDescent="0.2">
      <c r="D4785" s="1"/>
      <c r="E4785" s="1"/>
      <c r="K4785" s="1"/>
      <c r="L4785" s="1"/>
      <c r="O4785" s="1"/>
    </row>
    <row r="4786" spans="4:15" x14ac:dyDescent="0.2">
      <c r="D4786" s="1"/>
      <c r="E4786" s="1"/>
      <c r="K4786" s="1"/>
      <c r="L4786" s="1"/>
      <c r="O4786" s="1"/>
    </row>
    <row r="4787" spans="4:15" x14ac:dyDescent="0.2">
      <c r="D4787" s="1"/>
      <c r="E4787" s="1"/>
      <c r="K4787" s="1"/>
      <c r="L4787" s="1"/>
      <c r="O4787" s="1"/>
    </row>
    <row r="4788" spans="4:15" x14ac:dyDescent="0.2">
      <c r="D4788" s="1"/>
      <c r="E4788" s="1"/>
      <c r="K4788" s="1"/>
      <c r="L4788" s="1"/>
      <c r="O4788" s="1"/>
    </row>
    <row r="4789" spans="4:15" x14ac:dyDescent="0.2">
      <c r="D4789" s="1"/>
      <c r="E4789" s="1"/>
      <c r="K4789" s="1"/>
      <c r="L4789" s="1"/>
      <c r="O4789" s="1"/>
    </row>
    <row r="4790" spans="4:15" x14ac:dyDescent="0.2">
      <c r="D4790" s="1"/>
      <c r="E4790" s="1"/>
      <c r="K4790" s="1"/>
      <c r="L4790" s="1"/>
      <c r="O4790" s="1"/>
    </row>
    <row r="4791" spans="4:15" x14ac:dyDescent="0.2">
      <c r="D4791" s="1"/>
      <c r="E4791" s="1"/>
      <c r="K4791" s="1"/>
      <c r="L4791" s="1"/>
      <c r="O4791" s="1"/>
    </row>
    <row r="4792" spans="4:15" x14ac:dyDescent="0.2">
      <c r="D4792" s="1"/>
      <c r="E4792" s="1"/>
      <c r="K4792" s="1"/>
      <c r="L4792" s="1"/>
      <c r="O4792" s="1"/>
    </row>
    <row r="4793" spans="4:15" x14ac:dyDescent="0.2">
      <c r="D4793" s="1"/>
      <c r="E4793" s="1"/>
      <c r="K4793" s="1"/>
      <c r="L4793" s="1"/>
      <c r="O4793" s="1"/>
    </row>
    <row r="4794" spans="4:15" x14ac:dyDescent="0.2">
      <c r="D4794" s="1"/>
      <c r="E4794" s="1"/>
      <c r="K4794" s="1"/>
      <c r="L4794" s="1"/>
      <c r="O4794" s="1"/>
    </row>
    <row r="4795" spans="4:15" x14ac:dyDescent="0.2">
      <c r="D4795" s="1"/>
      <c r="E4795" s="1"/>
      <c r="K4795" s="1"/>
      <c r="L4795" s="1"/>
      <c r="O4795" s="1"/>
    </row>
    <row r="4796" spans="4:15" x14ac:dyDescent="0.2">
      <c r="D4796" s="1"/>
      <c r="E4796" s="1"/>
      <c r="K4796" s="1"/>
      <c r="L4796" s="1"/>
      <c r="O4796" s="1"/>
    </row>
    <row r="4797" spans="4:15" x14ac:dyDescent="0.2">
      <c r="D4797" s="1"/>
      <c r="E4797" s="1"/>
      <c r="K4797" s="1"/>
      <c r="L4797" s="1"/>
      <c r="O4797" s="1"/>
    </row>
    <row r="4798" spans="4:15" x14ac:dyDescent="0.2">
      <c r="D4798" s="1"/>
      <c r="E4798" s="1"/>
      <c r="K4798" s="1"/>
      <c r="L4798" s="1"/>
      <c r="O4798" s="1"/>
    </row>
    <row r="4799" spans="4:15" x14ac:dyDescent="0.2">
      <c r="D4799" s="1"/>
      <c r="E4799" s="1"/>
      <c r="K4799" s="1"/>
      <c r="L4799" s="1"/>
      <c r="O4799" s="1"/>
    </row>
    <row r="4800" spans="4:15" x14ac:dyDescent="0.2">
      <c r="D4800" s="1"/>
      <c r="E4800" s="1"/>
      <c r="K4800" s="1"/>
      <c r="L4800" s="1"/>
      <c r="O4800" s="1"/>
    </row>
    <row r="4801" spans="4:15" x14ac:dyDescent="0.2">
      <c r="D4801" s="1"/>
      <c r="E4801" s="1"/>
      <c r="K4801" s="1"/>
      <c r="L4801" s="1"/>
      <c r="O4801" s="1"/>
    </row>
    <row r="4802" spans="4:15" x14ac:dyDescent="0.2">
      <c r="D4802" s="1"/>
      <c r="E4802" s="1"/>
      <c r="K4802" s="1"/>
      <c r="L4802" s="1"/>
      <c r="O4802" s="1"/>
    </row>
    <row r="4803" spans="4:15" x14ac:dyDescent="0.2">
      <c r="D4803" s="1"/>
      <c r="E4803" s="1"/>
      <c r="K4803" s="1"/>
      <c r="L4803" s="1"/>
      <c r="O4803" s="1"/>
    </row>
    <row r="4804" spans="4:15" x14ac:dyDescent="0.2">
      <c r="D4804" s="1"/>
      <c r="E4804" s="1"/>
      <c r="K4804" s="1"/>
      <c r="L4804" s="1"/>
      <c r="O4804" s="1"/>
    </row>
    <row r="4805" spans="4:15" x14ac:dyDescent="0.2">
      <c r="D4805" s="1"/>
      <c r="E4805" s="1"/>
      <c r="K4805" s="1"/>
      <c r="L4805" s="1"/>
      <c r="O4805" s="1"/>
    </row>
    <row r="4806" spans="4:15" x14ac:dyDescent="0.2">
      <c r="D4806" s="1"/>
      <c r="E4806" s="1"/>
      <c r="K4806" s="1"/>
      <c r="L4806" s="1"/>
      <c r="O4806" s="1"/>
    </row>
    <row r="4807" spans="4:15" x14ac:dyDescent="0.2">
      <c r="D4807" s="1"/>
      <c r="E4807" s="1"/>
      <c r="K4807" s="1"/>
      <c r="L4807" s="1"/>
      <c r="O4807" s="1"/>
    </row>
    <row r="4808" spans="4:15" x14ac:dyDescent="0.2">
      <c r="D4808" s="1"/>
      <c r="E4808" s="1"/>
      <c r="K4808" s="1"/>
      <c r="L4808" s="1"/>
      <c r="O4808" s="1"/>
    </row>
    <row r="4809" spans="4:15" x14ac:dyDescent="0.2">
      <c r="D4809" s="1"/>
      <c r="E4809" s="1"/>
      <c r="K4809" s="1"/>
      <c r="L4809" s="1"/>
      <c r="O4809" s="1"/>
    </row>
    <row r="4810" spans="4:15" x14ac:dyDescent="0.2">
      <c r="D4810" s="1"/>
      <c r="E4810" s="1"/>
      <c r="K4810" s="1"/>
      <c r="L4810" s="1"/>
      <c r="O4810" s="1"/>
    </row>
    <row r="4811" spans="4:15" x14ac:dyDescent="0.2">
      <c r="D4811" s="1"/>
      <c r="E4811" s="1"/>
      <c r="K4811" s="1"/>
      <c r="L4811" s="1"/>
      <c r="O4811" s="1"/>
    </row>
    <row r="4812" spans="4:15" x14ac:dyDescent="0.2">
      <c r="D4812" s="1"/>
      <c r="E4812" s="1"/>
      <c r="K4812" s="1"/>
      <c r="L4812" s="1"/>
      <c r="O4812" s="1"/>
    </row>
    <row r="4813" spans="4:15" x14ac:dyDescent="0.2">
      <c r="D4813" s="1"/>
      <c r="E4813" s="1"/>
      <c r="K4813" s="1"/>
      <c r="L4813" s="1"/>
      <c r="O4813" s="1"/>
    </row>
    <row r="4814" spans="4:15" x14ac:dyDescent="0.2">
      <c r="D4814" s="1"/>
      <c r="E4814" s="1"/>
      <c r="K4814" s="1"/>
      <c r="L4814" s="1"/>
      <c r="O4814" s="1"/>
    </row>
    <row r="4815" spans="4:15" x14ac:dyDescent="0.2">
      <c r="D4815" s="1"/>
      <c r="E4815" s="1"/>
      <c r="K4815" s="1"/>
      <c r="L4815" s="1"/>
      <c r="O4815" s="1"/>
    </row>
    <row r="4816" spans="4:15" x14ac:dyDescent="0.2">
      <c r="D4816" s="1"/>
      <c r="E4816" s="1"/>
      <c r="K4816" s="1"/>
      <c r="L4816" s="1"/>
      <c r="O4816" s="1"/>
    </row>
    <row r="4817" spans="4:15" x14ac:dyDescent="0.2">
      <c r="D4817" s="1"/>
      <c r="E4817" s="1"/>
      <c r="K4817" s="1"/>
      <c r="L4817" s="1"/>
      <c r="O4817" s="1"/>
    </row>
    <row r="4818" spans="4:15" x14ac:dyDescent="0.2">
      <c r="D4818" s="1"/>
      <c r="E4818" s="1"/>
      <c r="K4818" s="1"/>
      <c r="L4818" s="1"/>
      <c r="O4818" s="1"/>
    </row>
    <row r="4819" spans="4:15" x14ac:dyDescent="0.2">
      <c r="D4819" s="1"/>
      <c r="E4819" s="1"/>
      <c r="K4819" s="1"/>
      <c r="L4819" s="1"/>
      <c r="O4819" s="1"/>
    </row>
    <row r="4820" spans="4:15" x14ac:dyDescent="0.2">
      <c r="D4820" s="1"/>
      <c r="E4820" s="1"/>
      <c r="K4820" s="1"/>
      <c r="L4820" s="1"/>
      <c r="O4820" s="1"/>
    </row>
    <row r="4821" spans="4:15" x14ac:dyDescent="0.2">
      <c r="D4821" s="1"/>
      <c r="E4821" s="1"/>
      <c r="K4821" s="1"/>
      <c r="L4821" s="1"/>
      <c r="O4821" s="1"/>
    </row>
    <row r="4822" spans="4:15" x14ac:dyDescent="0.2">
      <c r="D4822" s="1"/>
      <c r="E4822" s="1"/>
      <c r="K4822" s="1"/>
      <c r="L4822" s="1"/>
      <c r="O4822" s="1"/>
    </row>
    <row r="4823" spans="4:15" x14ac:dyDescent="0.2">
      <c r="D4823" s="1"/>
      <c r="E4823" s="1"/>
      <c r="K4823" s="1"/>
      <c r="L4823" s="1"/>
      <c r="O4823" s="1"/>
    </row>
    <row r="4824" spans="4:15" x14ac:dyDescent="0.2">
      <c r="D4824" s="1"/>
      <c r="E4824" s="1"/>
      <c r="K4824" s="1"/>
      <c r="L4824" s="1"/>
      <c r="O4824" s="1"/>
    </row>
    <row r="4825" spans="4:15" x14ac:dyDescent="0.2">
      <c r="D4825" s="1"/>
      <c r="E4825" s="1"/>
      <c r="K4825" s="1"/>
      <c r="L4825" s="1"/>
      <c r="O4825" s="1"/>
    </row>
    <row r="4826" spans="4:15" x14ac:dyDescent="0.2">
      <c r="D4826" s="1"/>
      <c r="E4826" s="1"/>
      <c r="K4826" s="1"/>
      <c r="L4826" s="1"/>
      <c r="O4826" s="1"/>
    </row>
    <row r="4827" spans="4:15" x14ac:dyDescent="0.2">
      <c r="D4827" s="1"/>
      <c r="E4827" s="1"/>
      <c r="K4827" s="1"/>
      <c r="L4827" s="1"/>
      <c r="O4827" s="1"/>
    </row>
    <row r="4828" spans="4:15" x14ac:dyDescent="0.2">
      <c r="D4828" s="1"/>
      <c r="E4828" s="1"/>
      <c r="K4828" s="1"/>
      <c r="L4828" s="1"/>
      <c r="O4828" s="1"/>
    </row>
    <row r="4829" spans="4:15" x14ac:dyDescent="0.2">
      <c r="D4829" s="1"/>
      <c r="E4829" s="1"/>
      <c r="K4829" s="1"/>
      <c r="L4829" s="1"/>
      <c r="O4829" s="1"/>
    </row>
    <row r="4830" spans="4:15" x14ac:dyDescent="0.2">
      <c r="D4830" s="1"/>
      <c r="E4830" s="1"/>
      <c r="K4830" s="1"/>
      <c r="L4830" s="1"/>
      <c r="O4830" s="1"/>
    </row>
    <row r="4831" spans="4:15" x14ac:dyDescent="0.2">
      <c r="D4831" s="1"/>
      <c r="E4831" s="1"/>
      <c r="K4831" s="1"/>
      <c r="L4831" s="1"/>
      <c r="O4831" s="1"/>
    </row>
    <row r="4832" spans="4:15" x14ac:dyDescent="0.2">
      <c r="D4832" s="1"/>
      <c r="E4832" s="1"/>
      <c r="K4832" s="1"/>
      <c r="L4832" s="1"/>
      <c r="O4832" s="1"/>
    </row>
    <row r="4833" spans="4:15" x14ac:dyDescent="0.2">
      <c r="D4833" s="1"/>
      <c r="E4833" s="1"/>
      <c r="K4833" s="1"/>
      <c r="L4833" s="1"/>
      <c r="O4833" s="1"/>
    </row>
    <row r="4834" spans="4:15" x14ac:dyDescent="0.2">
      <c r="D4834" s="1"/>
      <c r="E4834" s="1"/>
      <c r="K4834" s="1"/>
      <c r="L4834" s="1"/>
      <c r="O4834" s="1"/>
    </row>
    <row r="4835" spans="4:15" x14ac:dyDescent="0.2">
      <c r="D4835" s="1"/>
      <c r="E4835" s="1"/>
      <c r="K4835" s="1"/>
      <c r="L4835" s="1"/>
      <c r="O4835" s="1"/>
    </row>
    <row r="4836" spans="4:15" x14ac:dyDescent="0.2">
      <c r="D4836" s="1"/>
      <c r="E4836" s="1"/>
      <c r="K4836" s="1"/>
      <c r="L4836" s="1"/>
      <c r="O4836" s="1"/>
    </row>
    <row r="4837" spans="4:15" x14ac:dyDescent="0.2">
      <c r="D4837" s="1"/>
      <c r="E4837" s="1"/>
      <c r="K4837" s="1"/>
      <c r="L4837" s="1"/>
      <c r="O4837" s="1"/>
    </row>
    <row r="4838" spans="4:15" x14ac:dyDescent="0.2">
      <c r="D4838" s="1"/>
      <c r="E4838" s="1"/>
      <c r="K4838" s="1"/>
      <c r="L4838" s="1"/>
      <c r="O4838" s="1"/>
    </row>
    <row r="4839" spans="4:15" x14ac:dyDescent="0.2">
      <c r="D4839" s="1"/>
      <c r="E4839" s="1"/>
      <c r="K4839" s="1"/>
      <c r="L4839" s="1"/>
      <c r="O4839" s="1"/>
    </row>
    <row r="4840" spans="4:15" x14ac:dyDescent="0.2">
      <c r="D4840" s="1"/>
      <c r="E4840" s="1"/>
      <c r="K4840" s="1"/>
      <c r="L4840" s="1"/>
      <c r="O4840" s="1"/>
    </row>
    <row r="4841" spans="4:15" x14ac:dyDescent="0.2">
      <c r="D4841" s="1"/>
      <c r="E4841" s="1"/>
      <c r="K4841" s="1"/>
      <c r="L4841" s="1"/>
      <c r="O4841" s="1"/>
    </row>
    <row r="4842" spans="4:15" x14ac:dyDescent="0.2">
      <c r="D4842" s="1"/>
      <c r="E4842" s="1"/>
      <c r="K4842" s="1"/>
      <c r="L4842" s="1"/>
      <c r="O4842" s="1"/>
    </row>
    <row r="4843" spans="4:15" x14ac:dyDescent="0.2">
      <c r="D4843" s="1"/>
      <c r="E4843" s="1"/>
      <c r="K4843" s="1"/>
      <c r="L4843" s="1"/>
      <c r="O4843" s="1"/>
    </row>
    <row r="4844" spans="4:15" x14ac:dyDescent="0.2">
      <c r="D4844" s="1"/>
      <c r="E4844" s="1"/>
      <c r="K4844" s="1"/>
      <c r="L4844" s="1"/>
      <c r="O4844" s="1"/>
    </row>
    <row r="4845" spans="4:15" x14ac:dyDescent="0.2">
      <c r="D4845" s="1"/>
      <c r="E4845" s="1"/>
      <c r="K4845" s="1"/>
      <c r="L4845" s="1"/>
      <c r="O4845" s="1"/>
    </row>
    <row r="4846" spans="4:15" x14ac:dyDescent="0.2">
      <c r="D4846" s="1"/>
      <c r="E4846" s="1"/>
      <c r="K4846" s="1"/>
      <c r="L4846" s="1"/>
      <c r="O4846" s="1"/>
    </row>
    <row r="4847" spans="4:15" x14ac:dyDescent="0.2">
      <c r="D4847" s="1"/>
      <c r="E4847" s="1"/>
      <c r="K4847" s="1"/>
      <c r="L4847" s="1"/>
      <c r="O4847" s="1"/>
    </row>
    <row r="4848" spans="4:15" x14ac:dyDescent="0.2">
      <c r="D4848" s="1"/>
      <c r="E4848" s="1"/>
      <c r="K4848" s="1"/>
      <c r="L4848" s="1"/>
      <c r="O4848" s="1"/>
    </row>
    <row r="4849" spans="4:15" x14ac:dyDescent="0.2">
      <c r="D4849" s="1"/>
      <c r="E4849" s="1"/>
      <c r="K4849" s="1"/>
      <c r="L4849" s="1"/>
      <c r="O4849" s="1"/>
    </row>
    <row r="4850" spans="4:15" x14ac:dyDescent="0.2">
      <c r="D4850" s="1"/>
      <c r="E4850" s="1"/>
      <c r="K4850" s="1"/>
      <c r="L4850" s="1"/>
      <c r="O4850" s="1"/>
    </row>
    <row r="4851" spans="4:15" x14ac:dyDescent="0.2">
      <c r="D4851" s="1"/>
      <c r="E4851" s="1"/>
      <c r="K4851" s="1"/>
      <c r="L4851" s="1"/>
      <c r="O4851" s="1"/>
    </row>
    <row r="4852" spans="4:15" x14ac:dyDescent="0.2">
      <c r="D4852" s="1"/>
      <c r="E4852" s="1"/>
      <c r="K4852" s="1"/>
      <c r="L4852" s="1"/>
      <c r="O4852" s="1"/>
    </row>
    <row r="4853" spans="4:15" x14ac:dyDescent="0.2">
      <c r="D4853" s="1"/>
      <c r="E4853" s="1"/>
      <c r="K4853" s="1"/>
      <c r="L4853" s="1"/>
      <c r="O4853" s="1"/>
    </row>
    <row r="4854" spans="4:15" x14ac:dyDescent="0.2">
      <c r="D4854" s="1"/>
      <c r="E4854" s="1"/>
      <c r="K4854" s="1"/>
      <c r="L4854" s="1"/>
      <c r="O4854" s="1"/>
    </row>
    <row r="4855" spans="4:15" x14ac:dyDescent="0.2">
      <c r="D4855" s="1"/>
      <c r="E4855" s="1"/>
      <c r="K4855" s="1"/>
      <c r="L4855" s="1"/>
      <c r="O4855" s="1"/>
    </row>
    <row r="4856" spans="4:15" x14ac:dyDescent="0.2">
      <c r="D4856" s="1"/>
      <c r="E4856" s="1"/>
      <c r="K4856" s="1"/>
      <c r="L4856" s="1"/>
      <c r="O4856" s="1"/>
    </row>
    <row r="4857" spans="4:15" x14ac:dyDescent="0.2">
      <c r="D4857" s="1"/>
      <c r="E4857" s="1"/>
      <c r="K4857" s="1"/>
      <c r="L4857" s="1"/>
      <c r="O4857" s="1"/>
    </row>
    <row r="4858" spans="4:15" x14ac:dyDescent="0.2">
      <c r="D4858" s="1"/>
      <c r="E4858" s="1"/>
      <c r="K4858" s="1"/>
      <c r="L4858" s="1"/>
      <c r="O4858" s="1"/>
    </row>
    <row r="4859" spans="4:15" x14ac:dyDescent="0.2">
      <c r="D4859" s="1"/>
      <c r="E4859" s="1"/>
      <c r="K4859" s="1"/>
      <c r="L4859" s="1"/>
      <c r="O4859" s="1"/>
    </row>
    <row r="4860" spans="4:15" x14ac:dyDescent="0.2">
      <c r="D4860" s="1"/>
      <c r="E4860" s="1"/>
      <c r="K4860" s="1"/>
      <c r="L4860" s="1"/>
      <c r="O4860" s="1"/>
    </row>
    <row r="4861" spans="4:15" x14ac:dyDescent="0.2">
      <c r="D4861" s="1"/>
      <c r="E4861" s="1"/>
      <c r="K4861" s="1"/>
      <c r="L4861" s="1"/>
      <c r="O4861" s="1"/>
    </row>
    <row r="4862" spans="4:15" x14ac:dyDescent="0.2">
      <c r="D4862" s="1"/>
      <c r="E4862" s="1"/>
      <c r="K4862" s="1"/>
      <c r="L4862" s="1"/>
      <c r="O4862" s="1"/>
    </row>
    <row r="4863" spans="4:15" x14ac:dyDescent="0.2">
      <c r="D4863" s="1"/>
      <c r="E4863" s="1"/>
      <c r="K4863" s="1"/>
      <c r="L4863" s="1"/>
      <c r="O4863" s="1"/>
    </row>
    <row r="4864" spans="4:15" x14ac:dyDescent="0.2">
      <c r="D4864" s="1"/>
      <c r="E4864" s="1"/>
      <c r="K4864" s="1"/>
      <c r="L4864" s="1"/>
      <c r="O4864" s="1"/>
    </row>
    <row r="4865" spans="4:15" x14ac:dyDescent="0.2">
      <c r="D4865" s="1"/>
      <c r="E4865" s="1"/>
      <c r="K4865" s="1"/>
      <c r="L4865" s="1"/>
      <c r="O4865" s="1"/>
    </row>
    <row r="4866" spans="4:15" x14ac:dyDescent="0.2">
      <c r="D4866" s="1"/>
      <c r="E4866" s="1"/>
      <c r="K4866" s="1"/>
      <c r="L4866" s="1"/>
      <c r="O4866" s="1"/>
    </row>
    <row r="4867" spans="4:15" x14ac:dyDescent="0.2">
      <c r="D4867" s="1"/>
      <c r="E4867" s="1"/>
      <c r="K4867" s="1"/>
      <c r="L4867" s="1"/>
      <c r="O4867" s="1"/>
    </row>
    <row r="4868" spans="4:15" x14ac:dyDescent="0.2">
      <c r="D4868" s="1"/>
      <c r="E4868" s="1"/>
      <c r="K4868" s="1"/>
      <c r="L4868" s="1"/>
      <c r="O4868" s="1"/>
    </row>
    <row r="4869" spans="4:15" x14ac:dyDescent="0.2">
      <c r="D4869" s="1"/>
      <c r="E4869" s="1"/>
      <c r="K4869" s="1"/>
      <c r="L4869" s="1"/>
      <c r="O4869" s="1"/>
    </row>
    <row r="4870" spans="4:15" x14ac:dyDescent="0.2">
      <c r="D4870" s="1"/>
      <c r="E4870" s="1"/>
      <c r="K4870" s="1"/>
      <c r="L4870" s="1"/>
      <c r="O4870" s="1"/>
    </row>
    <row r="4871" spans="4:15" x14ac:dyDescent="0.2">
      <c r="D4871" s="1"/>
      <c r="E4871" s="1"/>
      <c r="K4871" s="1"/>
      <c r="L4871" s="1"/>
      <c r="O4871" s="1"/>
    </row>
    <row r="4872" spans="4:15" x14ac:dyDescent="0.2">
      <c r="D4872" s="1"/>
      <c r="E4872" s="1"/>
      <c r="K4872" s="1"/>
      <c r="L4872" s="1"/>
      <c r="O4872" s="1"/>
    </row>
    <row r="4873" spans="4:15" x14ac:dyDescent="0.2">
      <c r="D4873" s="1"/>
      <c r="E4873" s="1"/>
      <c r="K4873" s="1"/>
      <c r="L4873" s="1"/>
      <c r="O4873" s="1"/>
    </row>
    <row r="4874" spans="4:15" x14ac:dyDescent="0.2">
      <c r="D4874" s="1"/>
      <c r="E4874" s="1"/>
      <c r="K4874" s="1"/>
      <c r="L4874" s="1"/>
      <c r="O4874" s="1"/>
    </row>
    <row r="4875" spans="4:15" x14ac:dyDescent="0.2">
      <c r="D4875" s="1"/>
      <c r="E4875" s="1"/>
      <c r="K4875" s="1"/>
      <c r="L4875" s="1"/>
      <c r="O4875" s="1"/>
    </row>
    <row r="4876" spans="4:15" x14ac:dyDescent="0.2">
      <c r="D4876" s="1"/>
      <c r="E4876" s="1"/>
      <c r="K4876" s="1"/>
      <c r="L4876" s="1"/>
      <c r="O4876" s="1"/>
    </row>
    <row r="4877" spans="4:15" x14ac:dyDescent="0.2">
      <c r="D4877" s="1"/>
      <c r="E4877" s="1"/>
      <c r="K4877" s="1"/>
      <c r="L4877" s="1"/>
      <c r="O4877" s="1"/>
    </row>
    <row r="4878" spans="4:15" x14ac:dyDescent="0.2">
      <c r="D4878" s="1"/>
      <c r="E4878" s="1"/>
      <c r="K4878" s="1"/>
      <c r="L4878" s="1"/>
      <c r="O4878" s="1"/>
    </row>
    <row r="4879" spans="4:15" x14ac:dyDescent="0.2">
      <c r="D4879" s="1"/>
      <c r="E4879" s="1"/>
      <c r="K4879" s="1"/>
      <c r="L4879" s="1"/>
      <c r="O4879" s="1"/>
    </row>
    <row r="4880" spans="4:15" x14ac:dyDescent="0.2">
      <c r="D4880" s="1"/>
      <c r="E4880" s="1"/>
      <c r="K4880" s="1"/>
      <c r="L4880" s="1"/>
      <c r="O4880" s="1"/>
    </row>
    <row r="4881" spans="4:15" x14ac:dyDescent="0.2">
      <c r="D4881" s="1"/>
      <c r="E4881" s="1"/>
      <c r="K4881" s="1"/>
      <c r="L4881" s="1"/>
      <c r="O4881" s="1"/>
    </row>
    <row r="4882" spans="4:15" x14ac:dyDescent="0.2">
      <c r="D4882" s="1"/>
      <c r="E4882" s="1"/>
      <c r="K4882" s="1"/>
      <c r="L4882" s="1"/>
      <c r="O4882" s="1"/>
    </row>
    <row r="4883" spans="4:15" x14ac:dyDescent="0.2">
      <c r="D4883" s="1"/>
      <c r="E4883" s="1"/>
      <c r="K4883" s="1"/>
      <c r="L4883" s="1"/>
      <c r="O4883" s="1"/>
    </row>
    <row r="4884" spans="4:15" x14ac:dyDescent="0.2">
      <c r="D4884" s="1"/>
      <c r="E4884" s="1"/>
      <c r="K4884" s="1"/>
      <c r="L4884" s="1"/>
      <c r="O4884" s="1"/>
    </row>
    <row r="4885" spans="4:15" x14ac:dyDescent="0.2">
      <c r="D4885" s="1"/>
      <c r="E4885" s="1"/>
      <c r="K4885" s="1"/>
      <c r="L4885" s="1"/>
      <c r="O4885" s="1"/>
    </row>
    <row r="4886" spans="4:15" x14ac:dyDescent="0.2">
      <c r="D4886" s="1"/>
      <c r="E4886" s="1"/>
      <c r="K4886" s="1"/>
      <c r="L4886" s="1"/>
      <c r="O4886" s="1"/>
    </row>
    <row r="4887" spans="4:15" x14ac:dyDescent="0.2">
      <c r="D4887" s="1"/>
      <c r="E4887" s="1"/>
      <c r="K4887" s="1"/>
      <c r="L4887" s="1"/>
      <c r="O4887" s="1"/>
    </row>
    <row r="4888" spans="4:15" x14ac:dyDescent="0.2">
      <c r="D4888" s="1"/>
      <c r="E4888" s="1"/>
      <c r="K4888" s="1"/>
      <c r="L4888" s="1"/>
      <c r="O4888" s="1"/>
    </row>
    <row r="4889" spans="4:15" x14ac:dyDescent="0.2">
      <c r="D4889" s="1"/>
      <c r="E4889" s="1"/>
      <c r="K4889" s="1"/>
      <c r="L4889" s="1"/>
      <c r="O4889" s="1"/>
    </row>
    <row r="4890" spans="4:15" x14ac:dyDescent="0.2">
      <c r="D4890" s="1"/>
      <c r="E4890" s="1"/>
      <c r="K4890" s="1"/>
      <c r="L4890" s="1"/>
      <c r="O4890" s="1"/>
    </row>
    <row r="4891" spans="4:15" x14ac:dyDescent="0.2">
      <c r="D4891" s="1"/>
      <c r="E4891" s="1"/>
      <c r="K4891" s="1"/>
      <c r="L4891" s="1"/>
      <c r="O4891" s="1"/>
    </row>
    <row r="4892" spans="4:15" x14ac:dyDescent="0.2">
      <c r="D4892" s="1"/>
      <c r="E4892" s="1"/>
      <c r="K4892" s="1"/>
      <c r="L4892" s="1"/>
      <c r="O4892" s="1"/>
    </row>
    <row r="4893" spans="4:15" x14ac:dyDescent="0.2">
      <c r="D4893" s="1"/>
      <c r="E4893" s="1"/>
      <c r="K4893" s="1"/>
      <c r="L4893" s="1"/>
      <c r="O4893" s="1"/>
    </row>
    <row r="4894" spans="4:15" x14ac:dyDescent="0.2">
      <c r="D4894" s="1"/>
      <c r="E4894" s="1"/>
      <c r="K4894" s="1"/>
      <c r="L4894" s="1"/>
      <c r="O4894" s="1"/>
    </row>
    <row r="4895" spans="4:15" x14ac:dyDescent="0.2">
      <c r="D4895" s="1"/>
      <c r="E4895" s="1"/>
      <c r="K4895" s="1"/>
      <c r="L4895" s="1"/>
      <c r="O4895" s="1"/>
    </row>
    <row r="4896" spans="4:15" x14ac:dyDescent="0.2">
      <c r="D4896" s="1"/>
      <c r="E4896" s="1"/>
      <c r="K4896" s="1"/>
      <c r="L4896" s="1"/>
      <c r="O4896" s="1"/>
    </row>
    <row r="4897" spans="4:15" x14ac:dyDescent="0.2">
      <c r="D4897" s="1"/>
      <c r="E4897" s="1"/>
      <c r="K4897" s="1"/>
      <c r="L4897" s="1"/>
      <c r="O4897" s="1"/>
    </row>
    <row r="4898" spans="4:15" x14ac:dyDescent="0.2">
      <c r="D4898" s="1"/>
      <c r="E4898" s="1"/>
      <c r="K4898" s="1"/>
      <c r="L4898" s="1"/>
      <c r="O4898" s="1"/>
    </row>
    <row r="4899" spans="4:15" x14ac:dyDescent="0.2">
      <c r="D4899" s="1"/>
      <c r="E4899" s="1"/>
      <c r="K4899" s="1"/>
      <c r="L4899" s="1"/>
      <c r="O4899" s="1"/>
    </row>
    <row r="4900" spans="4:15" x14ac:dyDescent="0.2">
      <c r="D4900" s="1"/>
      <c r="E4900" s="1"/>
      <c r="K4900" s="1"/>
      <c r="L4900" s="1"/>
      <c r="O4900" s="1"/>
    </row>
    <row r="4901" spans="4:15" x14ac:dyDescent="0.2">
      <c r="D4901" s="1"/>
      <c r="E4901" s="1"/>
      <c r="K4901" s="1"/>
      <c r="L4901" s="1"/>
      <c r="O4901" s="1"/>
    </row>
    <row r="4902" spans="4:15" x14ac:dyDescent="0.2">
      <c r="D4902" s="1"/>
      <c r="E4902" s="1"/>
      <c r="K4902" s="1"/>
      <c r="L4902" s="1"/>
      <c r="O4902" s="1"/>
    </row>
    <row r="4903" spans="4:15" x14ac:dyDescent="0.2">
      <c r="D4903" s="1"/>
      <c r="E4903" s="1"/>
      <c r="K4903" s="1"/>
      <c r="L4903" s="1"/>
      <c r="O4903" s="1"/>
    </row>
    <row r="4904" spans="4:15" x14ac:dyDescent="0.2">
      <c r="D4904" s="1"/>
      <c r="E4904" s="1"/>
      <c r="K4904" s="1"/>
      <c r="L4904" s="1"/>
      <c r="O4904" s="1"/>
    </row>
    <row r="4905" spans="4:15" x14ac:dyDescent="0.2">
      <c r="D4905" s="1"/>
      <c r="E4905" s="1"/>
      <c r="K4905" s="1"/>
      <c r="L4905" s="1"/>
      <c r="O4905" s="1"/>
    </row>
    <row r="4906" spans="4:15" x14ac:dyDescent="0.2">
      <c r="D4906" s="1"/>
      <c r="E4906" s="1"/>
      <c r="K4906" s="1"/>
      <c r="L4906" s="1"/>
      <c r="O4906" s="1"/>
    </row>
    <row r="4907" spans="4:15" x14ac:dyDescent="0.2">
      <c r="D4907" s="1"/>
      <c r="E4907" s="1"/>
      <c r="K4907" s="1"/>
      <c r="L4907" s="1"/>
      <c r="O4907" s="1"/>
    </row>
    <row r="4908" spans="4:15" x14ac:dyDescent="0.2">
      <c r="D4908" s="1"/>
      <c r="E4908" s="1"/>
      <c r="K4908" s="1"/>
      <c r="L4908" s="1"/>
      <c r="O4908" s="1"/>
    </row>
    <row r="4909" spans="4:15" x14ac:dyDescent="0.2">
      <c r="D4909" s="1"/>
      <c r="E4909" s="1"/>
      <c r="K4909" s="1"/>
      <c r="L4909" s="1"/>
      <c r="O4909" s="1"/>
    </row>
    <row r="4910" spans="4:15" x14ac:dyDescent="0.2">
      <c r="D4910" s="1"/>
      <c r="E4910" s="1"/>
      <c r="K4910" s="1"/>
      <c r="L4910" s="1"/>
      <c r="O4910" s="1"/>
    </row>
    <row r="4911" spans="4:15" x14ac:dyDescent="0.2">
      <c r="D4911" s="1"/>
      <c r="E4911" s="1"/>
      <c r="K4911" s="1"/>
      <c r="L4911" s="1"/>
      <c r="O4911" s="1"/>
    </row>
    <row r="4912" spans="4:15" x14ac:dyDescent="0.2">
      <c r="D4912" s="1"/>
      <c r="E4912" s="1"/>
      <c r="K4912" s="1"/>
      <c r="L4912" s="1"/>
      <c r="O4912" s="1"/>
    </row>
    <row r="4913" spans="4:15" x14ac:dyDescent="0.2">
      <c r="D4913" s="1"/>
      <c r="E4913" s="1"/>
      <c r="K4913" s="1"/>
      <c r="L4913" s="1"/>
      <c r="O4913" s="1"/>
    </row>
    <row r="4914" spans="4:15" x14ac:dyDescent="0.2">
      <c r="D4914" s="1"/>
      <c r="E4914" s="1"/>
      <c r="K4914" s="1"/>
      <c r="L4914" s="1"/>
      <c r="O4914" s="1"/>
    </row>
    <row r="4915" spans="4:15" x14ac:dyDescent="0.2">
      <c r="D4915" s="1"/>
      <c r="E4915" s="1"/>
      <c r="K4915" s="1"/>
      <c r="L4915" s="1"/>
      <c r="O4915" s="1"/>
    </row>
    <row r="4916" spans="4:15" x14ac:dyDescent="0.2">
      <c r="D4916" s="1"/>
      <c r="E4916" s="1"/>
      <c r="K4916" s="1"/>
      <c r="L4916" s="1"/>
      <c r="O4916" s="1"/>
    </row>
    <row r="4917" spans="4:15" x14ac:dyDescent="0.2">
      <c r="D4917" s="1"/>
      <c r="E4917" s="1"/>
      <c r="K4917" s="1"/>
      <c r="L4917" s="1"/>
      <c r="O4917" s="1"/>
    </row>
    <row r="4918" spans="4:15" x14ac:dyDescent="0.2">
      <c r="D4918" s="1"/>
      <c r="E4918" s="1"/>
      <c r="K4918" s="1"/>
      <c r="L4918" s="1"/>
      <c r="O4918" s="1"/>
    </row>
    <row r="4919" spans="4:15" x14ac:dyDescent="0.2">
      <c r="D4919" s="1"/>
      <c r="E4919" s="1"/>
      <c r="K4919" s="1"/>
      <c r="L4919" s="1"/>
      <c r="O4919" s="1"/>
    </row>
    <row r="4920" spans="4:15" x14ac:dyDescent="0.2">
      <c r="D4920" s="1"/>
      <c r="E4920" s="1"/>
      <c r="K4920" s="1"/>
      <c r="L4920" s="1"/>
      <c r="O4920" s="1"/>
    </row>
    <row r="4921" spans="4:15" x14ac:dyDescent="0.2">
      <c r="D4921" s="1"/>
      <c r="E4921" s="1"/>
      <c r="K4921" s="1"/>
      <c r="L4921" s="1"/>
      <c r="O4921" s="1"/>
    </row>
    <row r="4922" spans="4:15" x14ac:dyDescent="0.2">
      <c r="K4922" s="1"/>
      <c r="L4922" s="1"/>
      <c r="O4922" s="1"/>
    </row>
    <row r="4923" spans="4:15" x14ac:dyDescent="0.2">
      <c r="K4923" s="1"/>
      <c r="L4923" s="1"/>
      <c r="O4923" s="1"/>
    </row>
    <row r="4924" spans="4:15" x14ac:dyDescent="0.2">
      <c r="K4924" s="1"/>
      <c r="L4924" s="1"/>
      <c r="O4924" s="1"/>
    </row>
    <row r="4925" spans="4:15" x14ac:dyDescent="0.2">
      <c r="K4925" s="1"/>
      <c r="L4925" s="1"/>
      <c r="O4925" s="1"/>
    </row>
    <row r="4926" spans="4:15" x14ac:dyDescent="0.2">
      <c r="K4926" s="1"/>
      <c r="L4926" s="1"/>
      <c r="O4926" s="1"/>
    </row>
    <row r="4927" spans="4:15" x14ac:dyDescent="0.2">
      <c r="K4927" s="1"/>
      <c r="L4927" s="1"/>
      <c r="O4927" s="1"/>
    </row>
    <row r="4928" spans="4:15" x14ac:dyDescent="0.2">
      <c r="K4928" s="1"/>
      <c r="L4928" s="1"/>
      <c r="O4928" s="1"/>
    </row>
    <row r="4929" spans="11:15" x14ac:dyDescent="0.2">
      <c r="K4929" s="1"/>
      <c r="L4929" s="1"/>
      <c r="O4929" s="1"/>
    </row>
    <row r="4930" spans="11:15" x14ac:dyDescent="0.2">
      <c r="K4930" s="1"/>
      <c r="L4930" s="1"/>
      <c r="O4930" s="1"/>
    </row>
    <row r="4931" spans="11:15" x14ac:dyDescent="0.2">
      <c r="K4931" s="1"/>
      <c r="L4931" s="1"/>
      <c r="O4931" s="1"/>
    </row>
    <row r="4932" spans="11:15" x14ac:dyDescent="0.2">
      <c r="K4932" s="1"/>
      <c r="L4932" s="1"/>
      <c r="O4932" s="1"/>
    </row>
    <row r="4933" spans="11:15" x14ac:dyDescent="0.2">
      <c r="K4933" s="1"/>
      <c r="L4933" s="1"/>
      <c r="O4933" s="1"/>
    </row>
    <row r="4934" spans="11:15" x14ac:dyDescent="0.2">
      <c r="K4934" s="1"/>
      <c r="L4934" s="1"/>
      <c r="O4934" s="1"/>
    </row>
    <row r="4935" spans="11:15" x14ac:dyDescent="0.2">
      <c r="K4935" s="1"/>
      <c r="L4935" s="1"/>
      <c r="O4935" s="1"/>
    </row>
    <row r="4936" spans="11:15" x14ac:dyDescent="0.2">
      <c r="K4936" s="1"/>
      <c r="L4936" s="1"/>
      <c r="O4936" s="1"/>
    </row>
    <row r="4937" spans="11:15" x14ac:dyDescent="0.2">
      <c r="K4937" s="1"/>
      <c r="L4937" s="1"/>
      <c r="O4937" s="1"/>
    </row>
    <row r="4938" spans="11:15" x14ac:dyDescent="0.2">
      <c r="K4938" s="1"/>
      <c r="L4938" s="1"/>
      <c r="O4938" s="1"/>
    </row>
    <row r="4939" spans="11:15" x14ac:dyDescent="0.2">
      <c r="K4939" s="1"/>
      <c r="L4939" s="1"/>
      <c r="O4939" s="1"/>
    </row>
    <row r="4940" spans="11:15" x14ac:dyDescent="0.2">
      <c r="K4940" s="1"/>
      <c r="L4940" s="1"/>
      <c r="O4940" s="1"/>
    </row>
    <row r="4941" spans="11:15" x14ac:dyDescent="0.2">
      <c r="K4941" s="1"/>
      <c r="L4941" s="1"/>
      <c r="O4941" s="1"/>
    </row>
    <row r="4942" spans="11:15" x14ac:dyDescent="0.2">
      <c r="K4942" s="1"/>
      <c r="L4942" s="1"/>
      <c r="O4942" s="1"/>
    </row>
    <row r="4943" spans="11:15" x14ac:dyDescent="0.2">
      <c r="K4943" s="1"/>
      <c r="L4943" s="1"/>
      <c r="O4943" s="1"/>
    </row>
    <row r="4944" spans="11:15" x14ac:dyDescent="0.2">
      <c r="K4944" s="1"/>
      <c r="L4944" s="1"/>
      <c r="O4944" s="1"/>
    </row>
    <row r="4945" spans="4:15" x14ac:dyDescent="0.2">
      <c r="K4945" s="1"/>
      <c r="L4945" s="1"/>
      <c r="O4945" s="1"/>
    </row>
    <row r="4946" spans="4:15" x14ac:dyDescent="0.2">
      <c r="D4946" s="1"/>
      <c r="E4946" s="1"/>
      <c r="K4946" s="1"/>
      <c r="L4946" s="1"/>
      <c r="O4946" s="1"/>
    </row>
    <row r="4947" spans="4:15" x14ac:dyDescent="0.2">
      <c r="D4947" s="1"/>
      <c r="E4947" s="1"/>
      <c r="K4947" s="1"/>
      <c r="L4947" s="1"/>
      <c r="O4947" s="1"/>
    </row>
    <row r="4948" spans="4:15" x14ac:dyDescent="0.2">
      <c r="D4948" s="1"/>
      <c r="E4948" s="1"/>
      <c r="K4948" s="1"/>
      <c r="L4948" s="1"/>
      <c r="O4948" s="1"/>
    </row>
    <row r="4949" spans="4:15" x14ac:dyDescent="0.2">
      <c r="D4949" s="1"/>
      <c r="E4949" s="1"/>
      <c r="K4949" s="1"/>
      <c r="L4949" s="1"/>
      <c r="O4949" s="1"/>
    </row>
    <row r="4950" spans="4:15" x14ac:dyDescent="0.2">
      <c r="D4950" s="1"/>
      <c r="E4950" s="1"/>
      <c r="K4950" s="1"/>
      <c r="L4950" s="1"/>
      <c r="O4950" s="1"/>
    </row>
    <row r="4951" spans="4:15" x14ac:dyDescent="0.2">
      <c r="D4951" s="1"/>
      <c r="E4951" s="1"/>
      <c r="K4951" s="1"/>
      <c r="L4951" s="1"/>
      <c r="O4951" s="1"/>
    </row>
    <row r="4952" spans="4:15" x14ac:dyDescent="0.2">
      <c r="D4952" s="1"/>
      <c r="E4952" s="1"/>
      <c r="K4952" s="1"/>
      <c r="L4952" s="1"/>
      <c r="O4952" s="1"/>
    </row>
    <row r="4953" spans="4:15" x14ac:dyDescent="0.2">
      <c r="D4953" s="1"/>
      <c r="E4953" s="1"/>
      <c r="K4953" s="1"/>
      <c r="L4953" s="1"/>
      <c r="O4953" s="1"/>
    </row>
    <row r="4954" spans="4:15" x14ac:dyDescent="0.2">
      <c r="D4954" s="1"/>
      <c r="E4954" s="1"/>
      <c r="K4954" s="1"/>
      <c r="L4954" s="1"/>
      <c r="O4954" s="1"/>
    </row>
    <row r="4955" spans="4:15" x14ac:dyDescent="0.2">
      <c r="D4955" s="1"/>
      <c r="E4955" s="1"/>
      <c r="K4955" s="1"/>
      <c r="L4955" s="1"/>
      <c r="O4955" s="1"/>
    </row>
    <row r="4956" spans="4:15" x14ac:dyDescent="0.2">
      <c r="D4956" s="1"/>
      <c r="E4956" s="1"/>
      <c r="K4956" s="1"/>
      <c r="L4956" s="1"/>
      <c r="O4956" s="1"/>
    </row>
    <row r="4957" spans="4:15" x14ac:dyDescent="0.2">
      <c r="D4957" s="1"/>
      <c r="E4957" s="1"/>
      <c r="K4957" s="1"/>
      <c r="L4957" s="1"/>
      <c r="O4957" s="1"/>
    </row>
    <row r="4958" spans="4:15" x14ac:dyDescent="0.2">
      <c r="D4958" s="1"/>
      <c r="E4958" s="1"/>
      <c r="K4958" s="1"/>
      <c r="L4958" s="1"/>
      <c r="O4958" s="1"/>
    </row>
    <row r="4959" spans="4:15" x14ac:dyDescent="0.2">
      <c r="D4959" s="1"/>
      <c r="E4959" s="1"/>
      <c r="K4959" s="1"/>
      <c r="L4959" s="1"/>
      <c r="O4959" s="1"/>
    </row>
    <row r="4960" spans="4:15" x14ac:dyDescent="0.2">
      <c r="D4960" s="1"/>
      <c r="E4960" s="1"/>
      <c r="K4960" s="1"/>
      <c r="L4960" s="1"/>
      <c r="O4960" s="1"/>
    </row>
    <row r="4961" spans="4:15" x14ac:dyDescent="0.2">
      <c r="D4961" s="1"/>
      <c r="E4961" s="1"/>
      <c r="K4961" s="1"/>
      <c r="L4961" s="1"/>
      <c r="O4961" s="1"/>
    </row>
    <row r="4962" spans="4:15" x14ac:dyDescent="0.2">
      <c r="D4962" s="1"/>
      <c r="E4962" s="1"/>
      <c r="K4962" s="1"/>
      <c r="L4962" s="1"/>
      <c r="O4962" s="1"/>
    </row>
    <row r="4963" spans="4:15" x14ac:dyDescent="0.2">
      <c r="D4963" s="1"/>
      <c r="E4963" s="1"/>
      <c r="K4963" s="1"/>
      <c r="L4963" s="1"/>
      <c r="O4963" s="1"/>
    </row>
    <row r="4964" spans="4:15" x14ac:dyDescent="0.2">
      <c r="D4964" s="1"/>
      <c r="E4964" s="1"/>
      <c r="K4964" s="1"/>
      <c r="L4964" s="1"/>
      <c r="O4964" s="1"/>
    </row>
    <row r="4965" spans="4:15" x14ac:dyDescent="0.2">
      <c r="D4965" s="1"/>
      <c r="E4965" s="1"/>
      <c r="K4965" s="1"/>
      <c r="L4965" s="1"/>
      <c r="O4965" s="1"/>
    </row>
    <row r="4966" spans="4:15" x14ac:dyDescent="0.2">
      <c r="D4966" s="1"/>
      <c r="E4966" s="1"/>
      <c r="K4966" s="1"/>
      <c r="L4966" s="1"/>
      <c r="O4966" s="1"/>
    </row>
    <row r="4967" spans="4:15" x14ac:dyDescent="0.2">
      <c r="D4967" s="1"/>
      <c r="E4967" s="1"/>
      <c r="K4967" s="1"/>
      <c r="L4967" s="1"/>
      <c r="O4967" s="1"/>
    </row>
    <row r="4968" spans="4:15" x14ac:dyDescent="0.2">
      <c r="D4968" s="1"/>
      <c r="E4968" s="1"/>
      <c r="K4968" s="1"/>
      <c r="L4968" s="1"/>
      <c r="O4968" s="1"/>
    </row>
    <row r="4969" spans="4:15" x14ac:dyDescent="0.2">
      <c r="D4969" s="1"/>
      <c r="E4969" s="1"/>
      <c r="K4969" s="1"/>
      <c r="L4969" s="1"/>
      <c r="O4969" s="1"/>
    </row>
    <row r="4970" spans="4:15" x14ac:dyDescent="0.2">
      <c r="K4970" s="1"/>
      <c r="L4970" s="1"/>
      <c r="O4970" s="1"/>
    </row>
    <row r="4971" spans="4:15" x14ac:dyDescent="0.2">
      <c r="K4971" s="1"/>
      <c r="L4971" s="1"/>
      <c r="O4971" s="1"/>
    </row>
    <row r="4972" spans="4:15" x14ac:dyDescent="0.2">
      <c r="K4972" s="1"/>
      <c r="L4972" s="1"/>
      <c r="O4972" s="1"/>
    </row>
    <row r="4973" spans="4:15" x14ac:dyDescent="0.2">
      <c r="K4973" s="1"/>
      <c r="L4973" s="1"/>
      <c r="O4973" s="1"/>
    </row>
    <row r="4974" spans="4:15" x14ac:dyDescent="0.2">
      <c r="K4974" s="1"/>
      <c r="L4974" s="1"/>
      <c r="O4974" s="1"/>
    </row>
    <row r="4975" spans="4:15" x14ac:dyDescent="0.2">
      <c r="K4975" s="1"/>
      <c r="L4975" s="1"/>
      <c r="O4975" s="1"/>
    </row>
    <row r="4976" spans="4:15" x14ac:dyDescent="0.2">
      <c r="K4976" s="1"/>
      <c r="L4976" s="1"/>
      <c r="O4976" s="1"/>
    </row>
    <row r="4977" spans="11:15" x14ac:dyDescent="0.2">
      <c r="K4977" s="1"/>
      <c r="L4977" s="1"/>
      <c r="O4977" s="1"/>
    </row>
    <row r="4978" spans="11:15" x14ac:dyDescent="0.2">
      <c r="K4978" s="1"/>
      <c r="L4978" s="1"/>
      <c r="O4978" s="1"/>
    </row>
    <row r="4979" spans="11:15" x14ac:dyDescent="0.2">
      <c r="K4979" s="1"/>
      <c r="L4979" s="1"/>
      <c r="O4979" s="1"/>
    </row>
    <row r="4980" spans="11:15" x14ac:dyDescent="0.2">
      <c r="K4980" s="1"/>
      <c r="L4980" s="1"/>
      <c r="O4980" s="1"/>
    </row>
    <row r="4981" spans="11:15" x14ac:dyDescent="0.2">
      <c r="K4981" s="1"/>
      <c r="L4981" s="1"/>
      <c r="O4981" s="1"/>
    </row>
    <row r="4982" spans="11:15" x14ac:dyDescent="0.2">
      <c r="K4982" s="1"/>
      <c r="L4982" s="1"/>
      <c r="O4982" s="1"/>
    </row>
    <row r="4983" spans="11:15" x14ac:dyDescent="0.2">
      <c r="K4983" s="1"/>
      <c r="L4983" s="1"/>
      <c r="O4983" s="1"/>
    </row>
    <row r="4984" spans="11:15" x14ac:dyDescent="0.2">
      <c r="K4984" s="1"/>
      <c r="L4984" s="1"/>
      <c r="O4984" s="1"/>
    </row>
    <row r="4985" spans="11:15" x14ac:dyDescent="0.2">
      <c r="K4985" s="1"/>
      <c r="L4985" s="1"/>
      <c r="O4985" s="1"/>
    </row>
    <row r="4986" spans="11:15" x14ac:dyDescent="0.2">
      <c r="K4986" s="1"/>
      <c r="L4986" s="1"/>
      <c r="O4986" s="1"/>
    </row>
    <row r="4987" spans="11:15" x14ac:dyDescent="0.2">
      <c r="K4987" s="1"/>
      <c r="L4987" s="1"/>
      <c r="O4987" s="1"/>
    </row>
    <row r="4988" spans="11:15" x14ac:dyDescent="0.2">
      <c r="K4988" s="1"/>
      <c r="L4988" s="1"/>
      <c r="O4988" s="1"/>
    </row>
    <row r="4989" spans="11:15" x14ac:dyDescent="0.2">
      <c r="K4989" s="1"/>
      <c r="L4989" s="1"/>
      <c r="O4989" s="1"/>
    </row>
    <row r="4990" spans="11:15" x14ac:dyDescent="0.2">
      <c r="K4990" s="1"/>
      <c r="L4990" s="1"/>
      <c r="O4990" s="1"/>
    </row>
    <row r="4991" spans="11:15" x14ac:dyDescent="0.2">
      <c r="K4991" s="1"/>
      <c r="L4991" s="1"/>
      <c r="O4991" s="1"/>
    </row>
    <row r="4992" spans="11:15" x14ac:dyDescent="0.2">
      <c r="K4992" s="1"/>
      <c r="L4992" s="1"/>
      <c r="O4992" s="1"/>
    </row>
    <row r="4993" spans="11:15" x14ac:dyDescent="0.2">
      <c r="K4993" s="1"/>
      <c r="L4993" s="1"/>
      <c r="O4993" s="1"/>
    </row>
    <row r="4994" spans="11:15" x14ac:dyDescent="0.2">
      <c r="K4994" s="1"/>
      <c r="L4994" s="1"/>
      <c r="O4994" s="1"/>
    </row>
    <row r="4995" spans="11:15" x14ac:dyDescent="0.2">
      <c r="K4995" s="1"/>
      <c r="L4995" s="1"/>
      <c r="O4995" s="1"/>
    </row>
    <row r="4996" spans="11:15" x14ac:dyDescent="0.2">
      <c r="K4996" s="1"/>
      <c r="L4996" s="1"/>
      <c r="O4996" s="1"/>
    </row>
    <row r="4997" spans="11:15" x14ac:dyDescent="0.2">
      <c r="K4997" s="1"/>
      <c r="L4997" s="1"/>
      <c r="O4997" s="1"/>
    </row>
    <row r="4998" spans="11:15" x14ac:dyDescent="0.2">
      <c r="K4998" s="1"/>
      <c r="L4998" s="1"/>
      <c r="O4998" s="1"/>
    </row>
    <row r="4999" spans="11:15" x14ac:dyDescent="0.2">
      <c r="K4999" s="1"/>
      <c r="L4999" s="1"/>
      <c r="O4999" s="1"/>
    </row>
    <row r="5000" spans="11:15" x14ac:dyDescent="0.2">
      <c r="K5000" s="1"/>
      <c r="L5000" s="1"/>
      <c r="O5000" s="1"/>
    </row>
    <row r="5001" spans="11:15" x14ac:dyDescent="0.2">
      <c r="K5001" s="1"/>
      <c r="L5001" s="1"/>
      <c r="O5001" s="1"/>
    </row>
    <row r="5002" spans="11:15" x14ac:dyDescent="0.2">
      <c r="K5002" s="1"/>
      <c r="L5002" s="1"/>
      <c r="O5002" s="1"/>
    </row>
    <row r="5003" spans="11:15" x14ac:dyDescent="0.2">
      <c r="K5003" s="1"/>
      <c r="L5003" s="1"/>
      <c r="O5003" s="1"/>
    </row>
    <row r="5004" spans="11:15" x14ac:dyDescent="0.2">
      <c r="K5004" s="1"/>
      <c r="L5004" s="1"/>
      <c r="O5004" s="1"/>
    </row>
    <row r="5005" spans="11:15" x14ac:dyDescent="0.2">
      <c r="K5005" s="1"/>
      <c r="L5005" s="1"/>
      <c r="O5005" s="1"/>
    </row>
    <row r="5006" spans="11:15" x14ac:dyDescent="0.2">
      <c r="K5006" s="1"/>
      <c r="L5006" s="1"/>
      <c r="O5006" s="1"/>
    </row>
    <row r="5007" spans="11:15" x14ac:dyDescent="0.2">
      <c r="K5007" s="1"/>
      <c r="L5007" s="1"/>
      <c r="O5007" s="1"/>
    </row>
    <row r="5008" spans="11:15" x14ac:dyDescent="0.2">
      <c r="K5008" s="1"/>
      <c r="L5008" s="1"/>
      <c r="O5008" s="1"/>
    </row>
    <row r="5009" spans="11:15" x14ac:dyDescent="0.2">
      <c r="K5009" s="1"/>
      <c r="L5009" s="1"/>
      <c r="O5009" s="1"/>
    </row>
    <row r="5010" spans="11:15" x14ac:dyDescent="0.2">
      <c r="K5010" s="1"/>
      <c r="L5010" s="1"/>
      <c r="O5010" s="1"/>
    </row>
    <row r="5011" spans="11:15" x14ac:dyDescent="0.2">
      <c r="K5011" s="1"/>
      <c r="L5011" s="1"/>
      <c r="O5011" s="1"/>
    </row>
    <row r="5012" spans="11:15" x14ac:dyDescent="0.2">
      <c r="K5012" s="1"/>
      <c r="L5012" s="1"/>
      <c r="O5012" s="1"/>
    </row>
    <row r="5013" spans="11:15" x14ac:dyDescent="0.2">
      <c r="K5013" s="1"/>
      <c r="L5013" s="1"/>
      <c r="O5013" s="1"/>
    </row>
    <row r="5014" spans="11:15" x14ac:dyDescent="0.2">
      <c r="K5014" s="1"/>
      <c r="L5014" s="1"/>
      <c r="O5014" s="1"/>
    </row>
    <row r="5015" spans="11:15" x14ac:dyDescent="0.2">
      <c r="K5015" s="1"/>
      <c r="L5015" s="1"/>
      <c r="O5015" s="1"/>
    </row>
    <row r="5016" spans="11:15" x14ac:dyDescent="0.2">
      <c r="K5016" s="1"/>
      <c r="L5016" s="1"/>
      <c r="O5016" s="1"/>
    </row>
    <row r="5017" spans="11:15" x14ac:dyDescent="0.2">
      <c r="K5017" s="1"/>
      <c r="L5017" s="1"/>
      <c r="O5017" s="1"/>
    </row>
    <row r="5018" spans="11:15" x14ac:dyDescent="0.2">
      <c r="K5018" s="1"/>
      <c r="L5018" s="1"/>
      <c r="O5018" s="1"/>
    </row>
    <row r="5019" spans="11:15" x14ac:dyDescent="0.2">
      <c r="K5019" s="1"/>
      <c r="L5019" s="1"/>
      <c r="O5019" s="1"/>
    </row>
    <row r="5020" spans="11:15" x14ac:dyDescent="0.2">
      <c r="K5020" s="1"/>
      <c r="L5020" s="1"/>
      <c r="O5020" s="1"/>
    </row>
    <row r="5021" spans="11:15" x14ac:dyDescent="0.2">
      <c r="K5021" s="1"/>
      <c r="L5021" s="1"/>
      <c r="O5021" s="1"/>
    </row>
    <row r="5022" spans="11:15" x14ac:dyDescent="0.2">
      <c r="K5022" s="1"/>
      <c r="L5022" s="1"/>
      <c r="O5022" s="1"/>
    </row>
    <row r="5023" spans="11:15" x14ac:dyDescent="0.2">
      <c r="K5023" s="1"/>
      <c r="L5023" s="1"/>
      <c r="O5023" s="1"/>
    </row>
    <row r="5024" spans="11:15" x14ac:dyDescent="0.2">
      <c r="K5024" s="1"/>
      <c r="L5024" s="1"/>
      <c r="O5024" s="1"/>
    </row>
    <row r="5025" spans="11:15" x14ac:dyDescent="0.2">
      <c r="K5025" s="1"/>
      <c r="L5025" s="1"/>
      <c r="O5025" s="1"/>
    </row>
    <row r="5026" spans="11:15" x14ac:dyDescent="0.2">
      <c r="K5026" s="1"/>
      <c r="L5026" s="1"/>
      <c r="O5026" s="1"/>
    </row>
    <row r="5027" spans="11:15" x14ac:dyDescent="0.2">
      <c r="K5027" s="1"/>
      <c r="L5027" s="1"/>
      <c r="O5027" s="1"/>
    </row>
    <row r="5028" spans="11:15" x14ac:dyDescent="0.2">
      <c r="K5028" s="1"/>
      <c r="L5028" s="1"/>
      <c r="O5028" s="1"/>
    </row>
    <row r="5029" spans="11:15" x14ac:dyDescent="0.2">
      <c r="K5029" s="1"/>
      <c r="L5029" s="1"/>
      <c r="O5029" s="1"/>
    </row>
    <row r="5030" spans="11:15" x14ac:dyDescent="0.2">
      <c r="K5030" s="1"/>
      <c r="L5030" s="1"/>
      <c r="O5030" s="1"/>
    </row>
    <row r="5031" spans="11:15" x14ac:dyDescent="0.2">
      <c r="K5031" s="1"/>
      <c r="L5031" s="1"/>
      <c r="O5031" s="1"/>
    </row>
    <row r="5032" spans="11:15" x14ac:dyDescent="0.2">
      <c r="K5032" s="1"/>
      <c r="L5032" s="1"/>
      <c r="O5032" s="1"/>
    </row>
    <row r="5033" spans="11:15" x14ac:dyDescent="0.2">
      <c r="K5033" s="1"/>
      <c r="L5033" s="1"/>
      <c r="O5033" s="1"/>
    </row>
    <row r="5034" spans="11:15" x14ac:dyDescent="0.2">
      <c r="K5034" s="1"/>
      <c r="L5034" s="1"/>
      <c r="O5034" s="1"/>
    </row>
    <row r="5035" spans="11:15" x14ac:dyDescent="0.2">
      <c r="K5035" s="1"/>
      <c r="L5035" s="1"/>
      <c r="O5035" s="1"/>
    </row>
    <row r="5036" spans="11:15" x14ac:dyDescent="0.2">
      <c r="K5036" s="1"/>
      <c r="L5036" s="1"/>
      <c r="O5036" s="1"/>
    </row>
    <row r="5037" spans="11:15" x14ac:dyDescent="0.2">
      <c r="K5037" s="1"/>
      <c r="L5037" s="1"/>
      <c r="O5037" s="1"/>
    </row>
    <row r="5038" spans="11:15" x14ac:dyDescent="0.2">
      <c r="K5038" s="1"/>
      <c r="L5038" s="1"/>
      <c r="O5038" s="1"/>
    </row>
    <row r="5039" spans="11:15" x14ac:dyDescent="0.2">
      <c r="K5039" s="1"/>
      <c r="L5039" s="1"/>
      <c r="O5039" s="1"/>
    </row>
    <row r="5040" spans="11:15" x14ac:dyDescent="0.2">
      <c r="K5040" s="1"/>
      <c r="L5040" s="1"/>
      <c r="O5040" s="1"/>
    </row>
    <row r="5041" spans="11:15" x14ac:dyDescent="0.2">
      <c r="K5041" s="1"/>
      <c r="L5041" s="1"/>
      <c r="O5041" s="1"/>
    </row>
    <row r="5042" spans="11:15" x14ac:dyDescent="0.2">
      <c r="K5042" s="1"/>
      <c r="L5042" s="1"/>
      <c r="O5042" s="1"/>
    </row>
    <row r="5043" spans="11:15" x14ac:dyDescent="0.2">
      <c r="K5043" s="1"/>
      <c r="L5043" s="1"/>
      <c r="O5043" s="1"/>
    </row>
    <row r="5044" spans="11:15" x14ac:dyDescent="0.2">
      <c r="K5044" s="1"/>
      <c r="L5044" s="1"/>
      <c r="O5044" s="1"/>
    </row>
    <row r="5045" spans="11:15" x14ac:dyDescent="0.2">
      <c r="K5045" s="1"/>
      <c r="L5045" s="1"/>
      <c r="O5045" s="1"/>
    </row>
    <row r="5046" spans="11:15" x14ac:dyDescent="0.2">
      <c r="K5046" s="1"/>
      <c r="L5046" s="1"/>
      <c r="O5046" s="1"/>
    </row>
    <row r="5047" spans="11:15" x14ac:dyDescent="0.2">
      <c r="K5047" s="1"/>
      <c r="L5047" s="1"/>
      <c r="O5047" s="1"/>
    </row>
    <row r="5048" spans="11:15" x14ac:dyDescent="0.2">
      <c r="K5048" s="1"/>
      <c r="L5048" s="1"/>
      <c r="O5048" s="1"/>
    </row>
    <row r="5049" spans="11:15" x14ac:dyDescent="0.2">
      <c r="K5049" s="1"/>
      <c r="L5049" s="1"/>
      <c r="O5049" s="1"/>
    </row>
    <row r="5050" spans="11:15" x14ac:dyDescent="0.2">
      <c r="K5050" s="1"/>
      <c r="L5050" s="1"/>
      <c r="O5050" s="1"/>
    </row>
    <row r="5051" spans="11:15" x14ac:dyDescent="0.2">
      <c r="K5051" s="1"/>
      <c r="L5051" s="1"/>
      <c r="O5051" s="1"/>
    </row>
    <row r="5052" spans="11:15" x14ac:dyDescent="0.2">
      <c r="K5052" s="1"/>
      <c r="L5052" s="1"/>
      <c r="O5052" s="1"/>
    </row>
    <row r="5053" spans="11:15" x14ac:dyDescent="0.2">
      <c r="K5053" s="1"/>
      <c r="L5053" s="1"/>
      <c r="O5053" s="1"/>
    </row>
    <row r="5054" spans="11:15" x14ac:dyDescent="0.2">
      <c r="K5054" s="1"/>
      <c r="L5054" s="1"/>
      <c r="O5054" s="1"/>
    </row>
    <row r="5055" spans="11:15" x14ac:dyDescent="0.2">
      <c r="K5055" s="1"/>
      <c r="L5055" s="1"/>
      <c r="O5055" s="1"/>
    </row>
    <row r="5056" spans="11:15" x14ac:dyDescent="0.2">
      <c r="K5056" s="1"/>
      <c r="L5056" s="1"/>
      <c r="O5056" s="1"/>
    </row>
    <row r="5057" spans="11:15" x14ac:dyDescent="0.2">
      <c r="K5057" s="1"/>
      <c r="L5057" s="1"/>
      <c r="O5057" s="1"/>
    </row>
    <row r="5058" spans="11:15" x14ac:dyDescent="0.2">
      <c r="K5058" s="1"/>
      <c r="L5058" s="1"/>
      <c r="O5058" s="1"/>
    </row>
    <row r="5059" spans="11:15" x14ac:dyDescent="0.2">
      <c r="K5059" s="1"/>
      <c r="L5059" s="1"/>
      <c r="O5059" s="1"/>
    </row>
    <row r="5060" spans="11:15" x14ac:dyDescent="0.2">
      <c r="K5060" s="1"/>
      <c r="L5060" s="1"/>
      <c r="O5060" s="1"/>
    </row>
    <row r="5061" spans="11:15" x14ac:dyDescent="0.2">
      <c r="K5061" s="1"/>
      <c r="L5061" s="1"/>
      <c r="O5061" s="1"/>
    </row>
    <row r="5062" spans="11:15" x14ac:dyDescent="0.2">
      <c r="K5062" s="1"/>
      <c r="L5062" s="1"/>
      <c r="O5062" s="1"/>
    </row>
    <row r="5063" spans="11:15" x14ac:dyDescent="0.2">
      <c r="K5063" s="1"/>
      <c r="L5063" s="1"/>
      <c r="O5063" s="1"/>
    </row>
    <row r="5064" spans="11:15" x14ac:dyDescent="0.2">
      <c r="K5064" s="1"/>
      <c r="L5064" s="1"/>
      <c r="O5064" s="1"/>
    </row>
    <row r="5065" spans="11:15" x14ac:dyDescent="0.2">
      <c r="K5065" s="1"/>
      <c r="L5065" s="1"/>
      <c r="O5065" s="1"/>
    </row>
    <row r="5066" spans="11:15" x14ac:dyDescent="0.2">
      <c r="K5066" s="1"/>
      <c r="L5066" s="1"/>
      <c r="O5066" s="1"/>
    </row>
    <row r="5067" spans="11:15" x14ac:dyDescent="0.2">
      <c r="K5067" s="1"/>
      <c r="L5067" s="1"/>
      <c r="O5067" s="1"/>
    </row>
    <row r="5068" spans="11:15" x14ac:dyDescent="0.2">
      <c r="K5068" s="1"/>
      <c r="L5068" s="1"/>
      <c r="O5068" s="1"/>
    </row>
    <row r="5069" spans="11:15" x14ac:dyDescent="0.2">
      <c r="K5069" s="1"/>
      <c r="L5069" s="1"/>
      <c r="O5069" s="1"/>
    </row>
    <row r="5070" spans="11:15" x14ac:dyDescent="0.2">
      <c r="K5070" s="1"/>
      <c r="L5070" s="1"/>
      <c r="O5070" s="1"/>
    </row>
    <row r="5071" spans="11:15" x14ac:dyDescent="0.2">
      <c r="K5071" s="1"/>
      <c r="L5071" s="1"/>
      <c r="O5071" s="1"/>
    </row>
    <row r="5072" spans="11:15" x14ac:dyDescent="0.2">
      <c r="K5072" s="1"/>
      <c r="L5072" s="1"/>
      <c r="O5072" s="1"/>
    </row>
    <row r="5073" spans="11:15" x14ac:dyDescent="0.2">
      <c r="K5073" s="1"/>
      <c r="L5073" s="1"/>
      <c r="O5073" s="1"/>
    </row>
    <row r="5074" spans="11:15" x14ac:dyDescent="0.2">
      <c r="K5074" s="1"/>
      <c r="L5074" s="1"/>
      <c r="O5074" s="1"/>
    </row>
    <row r="5075" spans="11:15" x14ac:dyDescent="0.2">
      <c r="K5075" s="1"/>
      <c r="L5075" s="1"/>
      <c r="O5075" s="1"/>
    </row>
    <row r="5076" spans="11:15" x14ac:dyDescent="0.2">
      <c r="K5076" s="1"/>
      <c r="L5076" s="1"/>
      <c r="O5076" s="1"/>
    </row>
    <row r="5077" spans="11:15" x14ac:dyDescent="0.2">
      <c r="K5077" s="1"/>
      <c r="L5077" s="1"/>
      <c r="O5077" s="1"/>
    </row>
    <row r="5078" spans="11:15" x14ac:dyDescent="0.2">
      <c r="K5078" s="1"/>
      <c r="L5078" s="1"/>
      <c r="O5078" s="1"/>
    </row>
    <row r="5079" spans="11:15" x14ac:dyDescent="0.2">
      <c r="K5079" s="1"/>
      <c r="L5079" s="1"/>
      <c r="O5079" s="1"/>
    </row>
    <row r="5080" spans="11:15" x14ac:dyDescent="0.2">
      <c r="K5080" s="1"/>
      <c r="L5080" s="1"/>
      <c r="O5080" s="1"/>
    </row>
    <row r="5081" spans="11:15" x14ac:dyDescent="0.2">
      <c r="K5081" s="1"/>
      <c r="L5081" s="1"/>
      <c r="O5081" s="1"/>
    </row>
    <row r="5082" spans="11:15" x14ac:dyDescent="0.2">
      <c r="K5082" s="1"/>
      <c r="L5082" s="1"/>
      <c r="O5082" s="1"/>
    </row>
    <row r="5083" spans="11:15" x14ac:dyDescent="0.2">
      <c r="K5083" s="1"/>
      <c r="L5083" s="1"/>
      <c r="O5083" s="1"/>
    </row>
    <row r="5084" spans="11:15" x14ac:dyDescent="0.2">
      <c r="K5084" s="1"/>
      <c r="L5084" s="1"/>
      <c r="O5084" s="1"/>
    </row>
    <row r="5085" spans="11:15" x14ac:dyDescent="0.2">
      <c r="K5085" s="1"/>
      <c r="L5085" s="1"/>
      <c r="O5085" s="1"/>
    </row>
    <row r="5086" spans="11:15" x14ac:dyDescent="0.2">
      <c r="K5086" s="1"/>
      <c r="L5086" s="1"/>
      <c r="O5086" s="1"/>
    </row>
    <row r="5087" spans="11:15" x14ac:dyDescent="0.2">
      <c r="K5087" s="1"/>
      <c r="L5087" s="1"/>
      <c r="O5087" s="1"/>
    </row>
    <row r="5088" spans="11:15" x14ac:dyDescent="0.2">
      <c r="K5088" s="1"/>
      <c r="L5088" s="1"/>
      <c r="O5088" s="1"/>
    </row>
    <row r="5089" spans="11:15" x14ac:dyDescent="0.2">
      <c r="K5089" s="1"/>
      <c r="L5089" s="1"/>
      <c r="O5089" s="1"/>
    </row>
    <row r="5090" spans="11:15" x14ac:dyDescent="0.2">
      <c r="K5090" s="1"/>
      <c r="L5090" s="1"/>
      <c r="O5090" s="1"/>
    </row>
    <row r="5091" spans="11:15" x14ac:dyDescent="0.2">
      <c r="K5091" s="1"/>
      <c r="L5091" s="1"/>
      <c r="O5091" s="1"/>
    </row>
    <row r="5092" spans="11:15" x14ac:dyDescent="0.2">
      <c r="K5092" s="1"/>
      <c r="L5092" s="1"/>
      <c r="O5092" s="1"/>
    </row>
    <row r="5093" spans="11:15" x14ac:dyDescent="0.2">
      <c r="K5093" s="1"/>
      <c r="L5093" s="1"/>
      <c r="O5093" s="1"/>
    </row>
    <row r="5094" spans="11:15" x14ac:dyDescent="0.2">
      <c r="K5094" s="1"/>
      <c r="L5094" s="1"/>
      <c r="O5094" s="1"/>
    </row>
    <row r="5095" spans="11:15" x14ac:dyDescent="0.2">
      <c r="K5095" s="1"/>
      <c r="L5095" s="1"/>
      <c r="O5095" s="1"/>
    </row>
    <row r="5096" spans="11:15" x14ac:dyDescent="0.2">
      <c r="K5096" s="1"/>
      <c r="L5096" s="1"/>
      <c r="O5096" s="1"/>
    </row>
    <row r="5097" spans="11:15" x14ac:dyDescent="0.2">
      <c r="K5097" s="1"/>
      <c r="L5097" s="1"/>
      <c r="O5097" s="1"/>
    </row>
    <row r="5098" spans="11:15" x14ac:dyDescent="0.2">
      <c r="K5098" s="1"/>
      <c r="L5098" s="1"/>
      <c r="O5098" s="1"/>
    </row>
    <row r="5099" spans="11:15" x14ac:dyDescent="0.2">
      <c r="K5099" s="1"/>
      <c r="L5099" s="1"/>
      <c r="O5099" s="1"/>
    </row>
    <row r="5100" spans="11:15" x14ac:dyDescent="0.2">
      <c r="K5100" s="1"/>
      <c r="L5100" s="1"/>
      <c r="O5100" s="1"/>
    </row>
    <row r="5101" spans="11:15" x14ac:dyDescent="0.2">
      <c r="K5101" s="1"/>
      <c r="L5101" s="1"/>
      <c r="O5101" s="1"/>
    </row>
    <row r="5102" spans="11:15" x14ac:dyDescent="0.2">
      <c r="K5102" s="1"/>
      <c r="L5102" s="1"/>
      <c r="O5102" s="1"/>
    </row>
    <row r="5103" spans="11:15" x14ac:dyDescent="0.2">
      <c r="K5103" s="1"/>
      <c r="L5103" s="1"/>
      <c r="O5103" s="1"/>
    </row>
    <row r="5104" spans="11:15" x14ac:dyDescent="0.2">
      <c r="K5104" s="1"/>
      <c r="L5104" s="1"/>
      <c r="O5104" s="1"/>
    </row>
    <row r="5105" spans="4:15" x14ac:dyDescent="0.2">
      <c r="K5105" s="1"/>
      <c r="L5105" s="1"/>
      <c r="O5105" s="1"/>
    </row>
    <row r="5106" spans="4:15" x14ac:dyDescent="0.2">
      <c r="K5106" s="1"/>
      <c r="L5106" s="1"/>
      <c r="O5106" s="1"/>
    </row>
    <row r="5107" spans="4:15" x14ac:dyDescent="0.2">
      <c r="K5107" s="1"/>
      <c r="L5107" s="1"/>
      <c r="O5107" s="1"/>
    </row>
    <row r="5108" spans="4:15" x14ac:dyDescent="0.2">
      <c r="K5108" s="1"/>
      <c r="L5108" s="1"/>
      <c r="O5108" s="1"/>
    </row>
    <row r="5109" spans="4:15" x14ac:dyDescent="0.2">
      <c r="K5109" s="1"/>
      <c r="L5109" s="1"/>
      <c r="O5109" s="1"/>
    </row>
    <row r="5110" spans="4:15" x14ac:dyDescent="0.2">
      <c r="K5110" s="1"/>
      <c r="L5110" s="1"/>
      <c r="O5110" s="1"/>
    </row>
    <row r="5111" spans="4:15" x14ac:dyDescent="0.2">
      <c r="K5111" s="1"/>
      <c r="L5111" s="1"/>
      <c r="O5111" s="1"/>
    </row>
    <row r="5112" spans="4:15" x14ac:dyDescent="0.2">
      <c r="K5112" s="1"/>
      <c r="L5112" s="1"/>
      <c r="O5112" s="1"/>
    </row>
    <row r="5113" spans="4:15" x14ac:dyDescent="0.2">
      <c r="K5113" s="1"/>
      <c r="L5113" s="1"/>
      <c r="O5113" s="1"/>
    </row>
    <row r="5114" spans="4:15" x14ac:dyDescent="0.2">
      <c r="D5114" s="1"/>
      <c r="E5114" s="1"/>
      <c r="K5114" s="1"/>
      <c r="L5114" s="1"/>
      <c r="O5114" s="1"/>
    </row>
    <row r="5115" spans="4:15" x14ac:dyDescent="0.2">
      <c r="D5115" s="1"/>
      <c r="E5115" s="1"/>
      <c r="K5115" s="1"/>
      <c r="L5115" s="1"/>
      <c r="O5115" s="1"/>
    </row>
    <row r="5116" spans="4:15" x14ac:dyDescent="0.2">
      <c r="D5116" s="1"/>
      <c r="E5116" s="1"/>
      <c r="K5116" s="1"/>
      <c r="L5116" s="1"/>
      <c r="O5116" s="1"/>
    </row>
    <row r="5117" spans="4:15" x14ac:dyDescent="0.2">
      <c r="D5117" s="1"/>
      <c r="E5117" s="1"/>
      <c r="K5117" s="1"/>
      <c r="L5117" s="1"/>
      <c r="O5117" s="1"/>
    </row>
    <row r="5118" spans="4:15" x14ac:dyDescent="0.2">
      <c r="D5118" s="1"/>
      <c r="E5118" s="1"/>
      <c r="K5118" s="1"/>
      <c r="L5118" s="1"/>
      <c r="O5118" s="1"/>
    </row>
    <row r="5119" spans="4:15" x14ac:dyDescent="0.2">
      <c r="D5119" s="1"/>
      <c r="E5119" s="1"/>
      <c r="K5119" s="1"/>
      <c r="L5119" s="1"/>
      <c r="O5119" s="1"/>
    </row>
    <row r="5120" spans="4:15" x14ac:dyDescent="0.2">
      <c r="D5120" s="1"/>
      <c r="E5120" s="1"/>
      <c r="K5120" s="1"/>
      <c r="L5120" s="1"/>
      <c r="O5120" s="1"/>
    </row>
    <row r="5121" spans="4:15" x14ac:dyDescent="0.2">
      <c r="D5121" s="1"/>
      <c r="E5121" s="1"/>
      <c r="K5121" s="1"/>
      <c r="L5121" s="1"/>
      <c r="O5121" s="1"/>
    </row>
    <row r="5122" spans="4:15" x14ac:dyDescent="0.2">
      <c r="D5122" s="1"/>
      <c r="E5122" s="1"/>
      <c r="K5122" s="1"/>
      <c r="L5122" s="1"/>
      <c r="O5122" s="1"/>
    </row>
    <row r="5123" spans="4:15" x14ac:dyDescent="0.2">
      <c r="D5123" s="1"/>
      <c r="E5123" s="1"/>
      <c r="K5123" s="1"/>
      <c r="L5123" s="1"/>
      <c r="O5123" s="1"/>
    </row>
    <row r="5124" spans="4:15" x14ac:dyDescent="0.2">
      <c r="D5124" s="1"/>
      <c r="E5124" s="1"/>
      <c r="K5124" s="1"/>
      <c r="L5124" s="1"/>
      <c r="O5124" s="1"/>
    </row>
    <row r="5125" spans="4:15" x14ac:dyDescent="0.2">
      <c r="D5125" s="1"/>
      <c r="E5125" s="1"/>
      <c r="K5125" s="1"/>
      <c r="L5125" s="1"/>
      <c r="O5125" s="1"/>
    </row>
    <row r="5126" spans="4:15" x14ac:dyDescent="0.2">
      <c r="D5126" s="1"/>
      <c r="E5126" s="1"/>
      <c r="K5126" s="1"/>
      <c r="L5126" s="1"/>
      <c r="O5126" s="1"/>
    </row>
    <row r="5127" spans="4:15" x14ac:dyDescent="0.2">
      <c r="D5127" s="1"/>
      <c r="E5127" s="1"/>
      <c r="K5127" s="1"/>
      <c r="L5127" s="1"/>
      <c r="O5127" s="1"/>
    </row>
    <row r="5128" spans="4:15" x14ac:dyDescent="0.2">
      <c r="D5128" s="1"/>
      <c r="E5128" s="1"/>
      <c r="K5128" s="1"/>
      <c r="L5128" s="1"/>
      <c r="O5128" s="1"/>
    </row>
    <row r="5129" spans="4:15" x14ac:dyDescent="0.2">
      <c r="D5129" s="1"/>
      <c r="E5129" s="1"/>
      <c r="K5129" s="1"/>
      <c r="L5129" s="1"/>
      <c r="O5129" s="1"/>
    </row>
    <row r="5130" spans="4:15" x14ac:dyDescent="0.2">
      <c r="D5130" s="1"/>
      <c r="E5130" s="1"/>
      <c r="K5130" s="1"/>
      <c r="L5130" s="1"/>
      <c r="O5130" s="1"/>
    </row>
    <row r="5131" spans="4:15" x14ac:dyDescent="0.2">
      <c r="D5131" s="1"/>
      <c r="E5131" s="1"/>
      <c r="K5131" s="1"/>
      <c r="L5131" s="1"/>
      <c r="O5131" s="1"/>
    </row>
    <row r="5132" spans="4:15" x14ac:dyDescent="0.2">
      <c r="D5132" s="1"/>
      <c r="E5132" s="1"/>
      <c r="K5132" s="1"/>
      <c r="L5132" s="1"/>
      <c r="O5132" s="1"/>
    </row>
    <row r="5133" spans="4:15" x14ac:dyDescent="0.2">
      <c r="D5133" s="1"/>
      <c r="E5133" s="1"/>
      <c r="K5133" s="1"/>
      <c r="L5133" s="1"/>
      <c r="O5133" s="1"/>
    </row>
    <row r="5134" spans="4:15" x14ac:dyDescent="0.2">
      <c r="D5134" s="1"/>
      <c r="E5134" s="1"/>
      <c r="K5134" s="1"/>
      <c r="L5134" s="1"/>
      <c r="O5134" s="1"/>
    </row>
    <row r="5135" spans="4:15" x14ac:dyDescent="0.2">
      <c r="D5135" s="1"/>
      <c r="E5135" s="1"/>
      <c r="K5135" s="1"/>
      <c r="L5135" s="1"/>
      <c r="O5135" s="1"/>
    </row>
    <row r="5136" spans="4:15" x14ac:dyDescent="0.2">
      <c r="D5136" s="1"/>
      <c r="E5136" s="1"/>
      <c r="K5136" s="1"/>
      <c r="L5136" s="1"/>
      <c r="O5136" s="1"/>
    </row>
    <row r="5137" spans="4:15" x14ac:dyDescent="0.2">
      <c r="D5137" s="1"/>
      <c r="E5137" s="1"/>
      <c r="K5137" s="1"/>
      <c r="L5137" s="1"/>
      <c r="O5137" s="1"/>
    </row>
    <row r="5138" spans="4:15" x14ac:dyDescent="0.2">
      <c r="K5138" s="1"/>
      <c r="L5138" s="1"/>
      <c r="O5138" s="1"/>
    </row>
    <row r="5139" spans="4:15" x14ac:dyDescent="0.2">
      <c r="K5139" s="1"/>
      <c r="L5139" s="1"/>
      <c r="O5139" s="1"/>
    </row>
    <row r="5140" spans="4:15" x14ac:dyDescent="0.2">
      <c r="K5140" s="1"/>
      <c r="L5140" s="1"/>
      <c r="O5140" s="1"/>
    </row>
    <row r="5141" spans="4:15" x14ac:dyDescent="0.2">
      <c r="K5141" s="1"/>
      <c r="L5141" s="1"/>
      <c r="O5141" s="1"/>
    </row>
    <row r="5142" spans="4:15" x14ac:dyDescent="0.2">
      <c r="K5142" s="1"/>
      <c r="L5142" s="1"/>
      <c r="O5142" s="1"/>
    </row>
    <row r="5143" spans="4:15" x14ac:dyDescent="0.2">
      <c r="K5143" s="1"/>
      <c r="L5143" s="1"/>
      <c r="O5143" s="1"/>
    </row>
    <row r="5144" spans="4:15" x14ac:dyDescent="0.2">
      <c r="K5144" s="1"/>
      <c r="L5144" s="1"/>
      <c r="O5144" s="1"/>
    </row>
    <row r="5145" spans="4:15" x14ac:dyDescent="0.2">
      <c r="K5145" s="1"/>
      <c r="L5145" s="1"/>
      <c r="O5145" s="1"/>
    </row>
    <row r="5146" spans="4:15" x14ac:dyDescent="0.2">
      <c r="K5146" s="1"/>
      <c r="L5146" s="1"/>
      <c r="O5146" s="1"/>
    </row>
    <row r="5147" spans="4:15" x14ac:dyDescent="0.2">
      <c r="K5147" s="1"/>
      <c r="L5147" s="1"/>
      <c r="O5147" s="1"/>
    </row>
    <row r="5148" spans="4:15" x14ac:dyDescent="0.2">
      <c r="K5148" s="1"/>
      <c r="L5148" s="1"/>
      <c r="O5148" s="1"/>
    </row>
    <row r="5149" spans="4:15" x14ac:dyDescent="0.2">
      <c r="K5149" s="1"/>
      <c r="L5149" s="1"/>
      <c r="O5149" s="1"/>
    </row>
    <row r="5150" spans="4:15" x14ac:dyDescent="0.2">
      <c r="K5150" s="1"/>
      <c r="L5150" s="1"/>
      <c r="O5150" s="1"/>
    </row>
    <row r="5151" spans="4:15" x14ac:dyDescent="0.2">
      <c r="K5151" s="1"/>
      <c r="L5151" s="1"/>
      <c r="O5151" s="1"/>
    </row>
    <row r="5152" spans="4:15" x14ac:dyDescent="0.2">
      <c r="K5152" s="1"/>
      <c r="L5152" s="1"/>
      <c r="O5152" s="1"/>
    </row>
    <row r="5153" spans="11:15" x14ac:dyDescent="0.2">
      <c r="K5153" s="1"/>
      <c r="L5153" s="1"/>
      <c r="O5153" s="1"/>
    </row>
    <row r="5154" spans="11:15" x14ac:dyDescent="0.2">
      <c r="K5154" s="1"/>
      <c r="L5154" s="1"/>
      <c r="O5154" s="1"/>
    </row>
    <row r="5155" spans="11:15" x14ac:dyDescent="0.2">
      <c r="K5155" s="1"/>
      <c r="L5155" s="1"/>
      <c r="O5155" s="1"/>
    </row>
    <row r="5156" spans="11:15" x14ac:dyDescent="0.2">
      <c r="K5156" s="1"/>
      <c r="L5156" s="1"/>
      <c r="O5156" s="1"/>
    </row>
    <row r="5157" spans="11:15" x14ac:dyDescent="0.2">
      <c r="K5157" s="1"/>
      <c r="L5157" s="1"/>
      <c r="O5157" s="1"/>
    </row>
    <row r="5158" spans="11:15" x14ac:dyDescent="0.2">
      <c r="K5158" s="1"/>
      <c r="L5158" s="1"/>
      <c r="O5158" s="1"/>
    </row>
    <row r="5159" spans="11:15" x14ac:dyDescent="0.2">
      <c r="K5159" s="1"/>
      <c r="L5159" s="1"/>
      <c r="O5159" s="1"/>
    </row>
    <row r="5160" spans="11:15" x14ac:dyDescent="0.2">
      <c r="K5160" s="1"/>
      <c r="L5160" s="1"/>
      <c r="O5160" s="1"/>
    </row>
    <row r="5161" spans="11:15" x14ac:dyDescent="0.2">
      <c r="K5161" s="1"/>
      <c r="L5161" s="1"/>
      <c r="O5161" s="1"/>
    </row>
    <row r="5162" spans="11:15" x14ac:dyDescent="0.2">
      <c r="K5162" s="1"/>
      <c r="L5162" s="1"/>
      <c r="O5162" s="1"/>
    </row>
    <row r="5163" spans="11:15" x14ac:dyDescent="0.2">
      <c r="K5163" s="1"/>
      <c r="L5163" s="1"/>
      <c r="O5163" s="1"/>
    </row>
    <row r="5164" spans="11:15" x14ac:dyDescent="0.2">
      <c r="K5164" s="1"/>
      <c r="L5164" s="1"/>
      <c r="O5164" s="1"/>
    </row>
    <row r="5165" spans="11:15" x14ac:dyDescent="0.2">
      <c r="K5165" s="1"/>
      <c r="L5165" s="1"/>
      <c r="O5165" s="1"/>
    </row>
    <row r="5166" spans="11:15" x14ac:dyDescent="0.2">
      <c r="K5166" s="1"/>
      <c r="L5166" s="1"/>
      <c r="O5166" s="1"/>
    </row>
    <row r="5167" spans="11:15" x14ac:dyDescent="0.2">
      <c r="K5167" s="1"/>
      <c r="L5167" s="1"/>
      <c r="O5167" s="1"/>
    </row>
    <row r="5168" spans="11:15" x14ac:dyDescent="0.2">
      <c r="K5168" s="1"/>
      <c r="L5168" s="1"/>
      <c r="O5168" s="1"/>
    </row>
    <row r="5169" spans="11:15" x14ac:dyDescent="0.2">
      <c r="K5169" s="1"/>
      <c r="L5169" s="1"/>
      <c r="O5169" s="1"/>
    </row>
    <row r="5170" spans="11:15" x14ac:dyDescent="0.2">
      <c r="K5170" s="1"/>
      <c r="L5170" s="1"/>
      <c r="O5170" s="1"/>
    </row>
    <row r="5171" spans="11:15" x14ac:dyDescent="0.2">
      <c r="K5171" s="1"/>
      <c r="L5171" s="1"/>
      <c r="O5171" s="1"/>
    </row>
    <row r="5172" spans="11:15" x14ac:dyDescent="0.2">
      <c r="K5172" s="1"/>
      <c r="L5172" s="1"/>
      <c r="O5172" s="1"/>
    </row>
    <row r="5173" spans="11:15" x14ac:dyDescent="0.2">
      <c r="K5173" s="1"/>
      <c r="L5173" s="1"/>
      <c r="O5173" s="1"/>
    </row>
    <row r="5174" spans="11:15" x14ac:dyDescent="0.2">
      <c r="K5174" s="1"/>
      <c r="L5174" s="1"/>
      <c r="O5174" s="1"/>
    </row>
    <row r="5175" spans="11:15" x14ac:dyDescent="0.2">
      <c r="K5175" s="1"/>
      <c r="L5175" s="1"/>
      <c r="O5175" s="1"/>
    </row>
    <row r="5176" spans="11:15" x14ac:dyDescent="0.2">
      <c r="K5176" s="1"/>
      <c r="L5176" s="1"/>
      <c r="O5176" s="1"/>
    </row>
    <row r="5177" spans="11:15" x14ac:dyDescent="0.2">
      <c r="K5177" s="1"/>
      <c r="L5177" s="1"/>
      <c r="O5177" s="1"/>
    </row>
    <row r="5178" spans="11:15" x14ac:dyDescent="0.2">
      <c r="K5178" s="1"/>
      <c r="L5178" s="1"/>
      <c r="O5178" s="1"/>
    </row>
    <row r="5179" spans="11:15" x14ac:dyDescent="0.2">
      <c r="K5179" s="1"/>
      <c r="L5179" s="1"/>
      <c r="O5179" s="1"/>
    </row>
    <row r="5180" spans="11:15" x14ac:dyDescent="0.2">
      <c r="K5180" s="1"/>
      <c r="L5180" s="1"/>
      <c r="O5180" s="1"/>
    </row>
    <row r="5181" spans="11:15" x14ac:dyDescent="0.2">
      <c r="K5181" s="1"/>
      <c r="L5181" s="1"/>
      <c r="O5181" s="1"/>
    </row>
    <row r="5182" spans="11:15" x14ac:dyDescent="0.2">
      <c r="K5182" s="1"/>
      <c r="L5182" s="1"/>
      <c r="O5182" s="1"/>
    </row>
    <row r="5183" spans="11:15" x14ac:dyDescent="0.2">
      <c r="K5183" s="1"/>
      <c r="L5183" s="1"/>
      <c r="O5183" s="1"/>
    </row>
    <row r="5184" spans="11:15" x14ac:dyDescent="0.2">
      <c r="K5184" s="1"/>
      <c r="L5184" s="1"/>
      <c r="O5184" s="1"/>
    </row>
    <row r="5185" spans="11:15" x14ac:dyDescent="0.2">
      <c r="K5185" s="1"/>
      <c r="L5185" s="1"/>
      <c r="O5185" s="1"/>
    </row>
    <row r="5186" spans="11:15" x14ac:dyDescent="0.2">
      <c r="K5186" s="1"/>
      <c r="L5186" s="1"/>
      <c r="O5186" s="1"/>
    </row>
    <row r="5187" spans="11:15" x14ac:dyDescent="0.2">
      <c r="K5187" s="1"/>
      <c r="L5187" s="1"/>
      <c r="O5187" s="1"/>
    </row>
    <row r="5188" spans="11:15" x14ac:dyDescent="0.2">
      <c r="K5188" s="1"/>
      <c r="L5188" s="1"/>
      <c r="O5188" s="1"/>
    </row>
    <row r="5189" spans="11:15" x14ac:dyDescent="0.2">
      <c r="K5189" s="1"/>
      <c r="L5189" s="1"/>
      <c r="O5189" s="1"/>
    </row>
    <row r="5190" spans="11:15" x14ac:dyDescent="0.2">
      <c r="K5190" s="1"/>
      <c r="L5190" s="1"/>
      <c r="O5190" s="1"/>
    </row>
    <row r="5191" spans="11:15" x14ac:dyDescent="0.2">
      <c r="K5191" s="1"/>
      <c r="L5191" s="1"/>
      <c r="O5191" s="1"/>
    </row>
    <row r="5192" spans="11:15" x14ac:dyDescent="0.2">
      <c r="K5192" s="1"/>
      <c r="L5192" s="1"/>
      <c r="O5192" s="1"/>
    </row>
    <row r="5193" spans="11:15" x14ac:dyDescent="0.2">
      <c r="K5193" s="1"/>
      <c r="L5193" s="1"/>
      <c r="O5193" s="1"/>
    </row>
    <row r="5194" spans="11:15" x14ac:dyDescent="0.2">
      <c r="K5194" s="1"/>
      <c r="L5194" s="1"/>
      <c r="O5194" s="1"/>
    </row>
    <row r="5195" spans="11:15" x14ac:dyDescent="0.2">
      <c r="K5195" s="1"/>
      <c r="L5195" s="1"/>
      <c r="O5195" s="1"/>
    </row>
    <row r="5196" spans="11:15" x14ac:dyDescent="0.2">
      <c r="K5196" s="1"/>
      <c r="L5196" s="1"/>
      <c r="O5196" s="1"/>
    </row>
    <row r="5197" spans="11:15" x14ac:dyDescent="0.2">
      <c r="K5197" s="1"/>
      <c r="L5197" s="1"/>
      <c r="O5197" s="1"/>
    </row>
    <row r="5198" spans="11:15" x14ac:dyDescent="0.2">
      <c r="K5198" s="1"/>
      <c r="L5198" s="1"/>
      <c r="O5198" s="1"/>
    </row>
    <row r="5199" spans="11:15" x14ac:dyDescent="0.2">
      <c r="K5199" s="1"/>
      <c r="L5199" s="1"/>
      <c r="O5199" s="1"/>
    </row>
    <row r="5200" spans="11:15" x14ac:dyDescent="0.2">
      <c r="K5200" s="1"/>
      <c r="L5200" s="1"/>
      <c r="O5200" s="1"/>
    </row>
    <row r="5201" spans="4:15" x14ac:dyDescent="0.2">
      <c r="K5201" s="1"/>
      <c r="L5201" s="1"/>
      <c r="O5201" s="1"/>
    </row>
    <row r="5202" spans="4:15" x14ac:dyDescent="0.2">
      <c r="K5202" s="1"/>
      <c r="L5202" s="1"/>
      <c r="O5202" s="1"/>
    </row>
    <row r="5203" spans="4:15" x14ac:dyDescent="0.2">
      <c r="K5203" s="1"/>
      <c r="L5203" s="1"/>
      <c r="O5203" s="1"/>
    </row>
    <row r="5204" spans="4:15" x14ac:dyDescent="0.2">
      <c r="K5204" s="1"/>
      <c r="L5204" s="1"/>
      <c r="O5204" s="1"/>
    </row>
    <row r="5205" spans="4:15" x14ac:dyDescent="0.2">
      <c r="K5205" s="1"/>
      <c r="L5205" s="1"/>
      <c r="O5205" s="1"/>
    </row>
    <row r="5206" spans="4:15" x14ac:dyDescent="0.2">
      <c r="K5206" s="1"/>
      <c r="L5206" s="1"/>
      <c r="O5206" s="1"/>
    </row>
    <row r="5207" spans="4:15" x14ac:dyDescent="0.2">
      <c r="K5207" s="1"/>
      <c r="L5207" s="1"/>
      <c r="O5207" s="1"/>
    </row>
    <row r="5208" spans="4:15" x14ac:dyDescent="0.2">
      <c r="K5208" s="1"/>
      <c r="L5208" s="1"/>
      <c r="O5208" s="1"/>
    </row>
    <row r="5209" spans="4:15" x14ac:dyDescent="0.2">
      <c r="K5209" s="1"/>
      <c r="L5209" s="1"/>
      <c r="O5209" s="1"/>
    </row>
    <row r="5210" spans="4:15" x14ac:dyDescent="0.2">
      <c r="D5210" s="1"/>
      <c r="E5210" s="1"/>
      <c r="K5210" s="1"/>
      <c r="L5210" s="1"/>
      <c r="O5210" s="1"/>
    </row>
    <row r="5211" spans="4:15" x14ac:dyDescent="0.2">
      <c r="D5211" s="1"/>
      <c r="E5211" s="1"/>
      <c r="K5211" s="1"/>
      <c r="L5211" s="1"/>
      <c r="O5211" s="1"/>
    </row>
    <row r="5212" spans="4:15" x14ac:dyDescent="0.2">
      <c r="D5212" s="1"/>
      <c r="E5212" s="1"/>
      <c r="K5212" s="1"/>
      <c r="L5212" s="1"/>
      <c r="O5212" s="1"/>
    </row>
    <row r="5213" spans="4:15" x14ac:dyDescent="0.2">
      <c r="D5213" s="1"/>
      <c r="E5213" s="1"/>
      <c r="K5213" s="1"/>
      <c r="L5213" s="1"/>
      <c r="O5213" s="1"/>
    </row>
    <row r="5214" spans="4:15" x14ac:dyDescent="0.2">
      <c r="D5214" s="1"/>
      <c r="E5214" s="1"/>
      <c r="K5214" s="1"/>
      <c r="L5214" s="1"/>
      <c r="O5214" s="1"/>
    </row>
    <row r="5215" spans="4:15" x14ac:dyDescent="0.2">
      <c r="D5215" s="1"/>
      <c r="E5215" s="1"/>
      <c r="K5215" s="1"/>
      <c r="L5215" s="1"/>
      <c r="O5215" s="1"/>
    </row>
    <row r="5216" spans="4:15" x14ac:dyDescent="0.2">
      <c r="D5216" s="1"/>
      <c r="E5216" s="1"/>
      <c r="K5216" s="1"/>
      <c r="L5216" s="1"/>
      <c r="O5216" s="1"/>
    </row>
    <row r="5217" spans="4:15" x14ac:dyDescent="0.2">
      <c r="D5217" s="1"/>
      <c r="E5217" s="1"/>
      <c r="K5217" s="1"/>
      <c r="L5217" s="1"/>
      <c r="O5217" s="1"/>
    </row>
    <row r="5218" spans="4:15" x14ac:dyDescent="0.2">
      <c r="D5218" s="1"/>
      <c r="E5218" s="1"/>
      <c r="K5218" s="1"/>
      <c r="L5218" s="1"/>
      <c r="O5218" s="1"/>
    </row>
    <row r="5219" spans="4:15" x14ac:dyDescent="0.2">
      <c r="D5219" s="1"/>
      <c r="E5219" s="1"/>
      <c r="K5219" s="1"/>
      <c r="L5219" s="1"/>
      <c r="O5219" s="1"/>
    </row>
    <row r="5220" spans="4:15" x14ac:dyDescent="0.2">
      <c r="D5220" s="1"/>
      <c r="E5220" s="1"/>
      <c r="K5220" s="1"/>
      <c r="L5220" s="1"/>
      <c r="O5220" s="1"/>
    </row>
    <row r="5221" spans="4:15" x14ac:dyDescent="0.2">
      <c r="D5221" s="1"/>
      <c r="E5221" s="1"/>
      <c r="K5221" s="1"/>
      <c r="L5221" s="1"/>
      <c r="O5221" s="1"/>
    </row>
    <row r="5222" spans="4:15" x14ac:dyDescent="0.2">
      <c r="D5222" s="1"/>
      <c r="E5222" s="1"/>
      <c r="K5222" s="1"/>
      <c r="L5222" s="1"/>
      <c r="O5222" s="1"/>
    </row>
    <row r="5223" spans="4:15" x14ac:dyDescent="0.2">
      <c r="D5223" s="1"/>
      <c r="E5223" s="1"/>
      <c r="K5223" s="1"/>
      <c r="L5223" s="1"/>
      <c r="O5223" s="1"/>
    </row>
    <row r="5224" spans="4:15" x14ac:dyDescent="0.2">
      <c r="D5224" s="1"/>
      <c r="E5224" s="1"/>
      <c r="K5224" s="1"/>
      <c r="L5224" s="1"/>
      <c r="O5224" s="1"/>
    </row>
    <row r="5225" spans="4:15" x14ac:dyDescent="0.2">
      <c r="D5225" s="1"/>
      <c r="E5225" s="1"/>
      <c r="K5225" s="1"/>
      <c r="L5225" s="1"/>
      <c r="O5225" s="1"/>
    </row>
    <row r="5226" spans="4:15" x14ac:dyDescent="0.2">
      <c r="D5226" s="1"/>
      <c r="E5226" s="1"/>
      <c r="K5226" s="1"/>
      <c r="L5226" s="1"/>
      <c r="O5226" s="1"/>
    </row>
    <row r="5227" spans="4:15" x14ac:dyDescent="0.2">
      <c r="D5227" s="1"/>
      <c r="E5227" s="1"/>
      <c r="K5227" s="1"/>
      <c r="L5227" s="1"/>
      <c r="O5227" s="1"/>
    </row>
    <row r="5228" spans="4:15" x14ac:dyDescent="0.2">
      <c r="D5228" s="1"/>
      <c r="E5228" s="1"/>
      <c r="K5228" s="1"/>
      <c r="L5228" s="1"/>
      <c r="O5228" s="1"/>
    </row>
    <row r="5229" spans="4:15" x14ac:dyDescent="0.2">
      <c r="D5229" s="1"/>
      <c r="E5229" s="1"/>
      <c r="K5229" s="1"/>
      <c r="L5229" s="1"/>
      <c r="O5229" s="1"/>
    </row>
    <row r="5230" spans="4:15" x14ac:dyDescent="0.2">
      <c r="D5230" s="1"/>
      <c r="E5230" s="1"/>
      <c r="K5230" s="1"/>
      <c r="L5230" s="1"/>
      <c r="O5230" s="1"/>
    </row>
    <row r="5231" spans="4:15" x14ac:dyDescent="0.2">
      <c r="D5231" s="1"/>
      <c r="E5231" s="1"/>
      <c r="K5231" s="1"/>
      <c r="L5231" s="1"/>
      <c r="O5231" s="1"/>
    </row>
    <row r="5232" spans="4:15" x14ac:dyDescent="0.2">
      <c r="D5232" s="1"/>
      <c r="E5232" s="1"/>
      <c r="K5232" s="1"/>
      <c r="L5232" s="1"/>
      <c r="O5232" s="1"/>
    </row>
    <row r="5233" spans="4:15" x14ac:dyDescent="0.2">
      <c r="D5233" s="1"/>
      <c r="E5233" s="1"/>
      <c r="K5233" s="1"/>
      <c r="L5233" s="1"/>
      <c r="O5233" s="1"/>
    </row>
    <row r="5234" spans="4:15" x14ac:dyDescent="0.2">
      <c r="D5234" s="1"/>
      <c r="E5234" s="1"/>
      <c r="K5234" s="1"/>
      <c r="L5234" s="1"/>
      <c r="O5234" s="1"/>
    </row>
    <row r="5235" spans="4:15" x14ac:dyDescent="0.2">
      <c r="D5235" s="1"/>
      <c r="E5235" s="1"/>
      <c r="K5235" s="1"/>
      <c r="L5235" s="1"/>
      <c r="O5235" s="1"/>
    </row>
    <row r="5236" spans="4:15" x14ac:dyDescent="0.2">
      <c r="D5236" s="1"/>
      <c r="E5236" s="1"/>
      <c r="K5236" s="1"/>
      <c r="L5236" s="1"/>
      <c r="O5236" s="1"/>
    </row>
    <row r="5237" spans="4:15" x14ac:dyDescent="0.2">
      <c r="D5237" s="1"/>
      <c r="E5237" s="1"/>
      <c r="K5237" s="1"/>
      <c r="L5237" s="1"/>
      <c r="O5237" s="1"/>
    </row>
    <row r="5238" spans="4:15" x14ac:dyDescent="0.2">
      <c r="D5238" s="1"/>
      <c r="E5238" s="1"/>
      <c r="K5238" s="1"/>
      <c r="L5238" s="1"/>
      <c r="O5238" s="1"/>
    </row>
    <row r="5239" spans="4:15" x14ac:dyDescent="0.2">
      <c r="D5239" s="1"/>
      <c r="E5239" s="1"/>
      <c r="K5239" s="1"/>
      <c r="L5239" s="1"/>
      <c r="O5239" s="1"/>
    </row>
    <row r="5240" spans="4:15" x14ac:dyDescent="0.2">
      <c r="D5240" s="1"/>
      <c r="E5240" s="1"/>
      <c r="K5240" s="1"/>
      <c r="L5240" s="1"/>
      <c r="O5240" s="1"/>
    </row>
    <row r="5241" spans="4:15" x14ac:dyDescent="0.2">
      <c r="D5241" s="1"/>
      <c r="E5241" s="1"/>
      <c r="K5241" s="1"/>
      <c r="L5241" s="1"/>
      <c r="O5241" s="1"/>
    </row>
    <row r="5242" spans="4:15" x14ac:dyDescent="0.2">
      <c r="D5242" s="1"/>
      <c r="E5242" s="1"/>
      <c r="K5242" s="1"/>
      <c r="L5242" s="1"/>
      <c r="O5242" s="1"/>
    </row>
    <row r="5243" spans="4:15" x14ac:dyDescent="0.2">
      <c r="D5243" s="1"/>
      <c r="E5243" s="1"/>
      <c r="K5243" s="1"/>
      <c r="L5243" s="1"/>
      <c r="O5243" s="1"/>
    </row>
    <row r="5244" spans="4:15" x14ac:dyDescent="0.2">
      <c r="D5244" s="1"/>
      <c r="E5244" s="1"/>
      <c r="K5244" s="1"/>
      <c r="L5244" s="1"/>
      <c r="O5244" s="1"/>
    </row>
    <row r="5245" spans="4:15" x14ac:dyDescent="0.2">
      <c r="D5245" s="1"/>
      <c r="E5245" s="1"/>
      <c r="K5245" s="1"/>
      <c r="L5245" s="1"/>
      <c r="O5245" s="1"/>
    </row>
    <row r="5246" spans="4:15" x14ac:dyDescent="0.2">
      <c r="D5246" s="1"/>
      <c r="E5246" s="1"/>
      <c r="K5246" s="1"/>
      <c r="L5246" s="1"/>
      <c r="O5246" s="1"/>
    </row>
    <row r="5247" spans="4:15" x14ac:dyDescent="0.2">
      <c r="D5247" s="1"/>
      <c r="E5247" s="1"/>
      <c r="K5247" s="1"/>
      <c r="L5247" s="1"/>
      <c r="O5247" s="1"/>
    </row>
    <row r="5248" spans="4:15" x14ac:dyDescent="0.2">
      <c r="D5248" s="1"/>
      <c r="E5248" s="1"/>
      <c r="K5248" s="1"/>
      <c r="L5248" s="1"/>
      <c r="O5248" s="1"/>
    </row>
    <row r="5249" spans="4:15" x14ac:dyDescent="0.2">
      <c r="D5249" s="1"/>
      <c r="E5249" s="1"/>
      <c r="K5249" s="1"/>
      <c r="L5249" s="1"/>
      <c r="O5249" s="1"/>
    </row>
    <row r="5250" spans="4:15" x14ac:dyDescent="0.2">
      <c r="D5250" s="1"/>
      <c r="E5250" s="1"/>
      <c r="K5250" s="1"/>
      <c r="L5250" s="1"/>
      <c r="O5250" s="1"/>
    </row>
    <row r="5251" spans="4:15" x14ac:dyDescent="0.2">
      <c r="D5251" s="1"/>
      <c r="E5251" s="1"/>
      <c r="K5251" s="1"/>
      <c r="L5251" s="1"/>
      <c r="O5251" s="1"/>
    </row>
    <row r="5252" spans="4:15" x14ac:dyDescent="0.2">
      <c r="D5252" s="1"/>
      <c r="E5252" s="1"/>
      <c r="K5252" s="1"/>
      <c r="L5252" s="1"/>
      <c r="O5252" s="1"/>
    </row>
    <row r="5253" spans="4:15" x14ac:dyDescent="0.2">
      <c r="D5253" s="1"/>
      <c r="E5253" s="1"/>
      <c r="K5253" s="1"/>
      <c r="L5253" s="1"/>
      <c r="O5253" s="1"/>
    </row>
    <row r="5254" spans="4:15" x14ac:dyDescent="0.2">
      <c r="D5254" s="1"/>
      <c r="E5254" s="1"/>
      <c r="K5254" s="1"/>
      <c r="L5254" s="1"/>
      <c r="O5254" s="1"/>
    </row>
    <row r="5255" spans="4:15" x14ac:dyDescent="0.2">
      <c r="D5255" s="1"/>
      <c r="E5255" s="1"/>
      <c r="K5255" s="1"/>
      <c r="L5255" s="1"/>
      <c r="O5255" s="1"/>
    </row>
    <row r="5256" spans="4:15" x14ac:dyDescent="0.2">
      <c r="D5256" s="1"/>
      <c r="E5256" s="1"/>
      <c r="K5256" s="1"/>
      <c r="L5256" s="1"/>
      <c r="O5256" s="1"/>
    </row>
    <row r="5257" spans="4:15" x14ac:dyDescent="0.2">
      <c r="D5257" s="1"/>
      <c r="E5257" s="1"/>
      <c r="K5257" s="1"/>
      <c r="L5257" s="1"/>
      <c r="O5257" s="1"/>
    </row>
    <row r="5258" spans="4:15" x14ac:dyDescent="0.2">
      <c r="D5258" s="1"/>
      <c r="E5258" s="1"/>
      <c r="K5258" s="1"/>
      <c r="L5258" s="1"/>
      <c r="O5258" s="1"/>
    </row>
    <row r="5259" spans="4:15" x14ac:dyDescent="0.2">
      <c r="D5259" s="1"/>
      <c r="E5259" s="1"/>
      <c r="K5259" s="1"/>
      <c r="L5259" s="1"/>
      <c r="O5259" s="1"/>
    </row>
    <row r="5260" spans="4:15" x14ac:dyDescent="0.2">
      <c r="D5260" s="1"/>
      <c r="E5260" s="1"/>
      <c r="K5260" s="1"/>
      <c r="L5260" s="1"/>
      <c r="O5260" s="1"/>
    </row>
    <row r="5261" spans="4:15" x14ac:dyDescent="0.2">
      <c r="D5261" s="1"/>
      <c r="E5261" s="1"/>
      <c r="K5261" s="1"/>
      <c r="L5261" s="1"/>
      <c r="O5261" s="1"/>
    </row>
    <row r="5262" spans="4:15" x14ac:dyDescent="0.2">
      <c r="D5262" s="1"/>
      <c r="E5262" s="1"/>
      <c r="K5262" s="1"/>
      <c r="L5262" s="1"/>
      <c r="O5262" s="1"/>
    </row>
    <row r="5263" spans="4:15" x14ac:dyDescent="0.2">
      <c r="D5263" s="1"/>
      <c r="E5263" s="1"/>
      <c r="K5263" s="1"/>
      <c r="L5263" s="1"/>
      <c r="O5263" s="1"/>
    </row>
    <row r="5264" spans="4:15" x14ac:dyDescent="0.2">
      <c r="D5264" s="1"/>
      <c r="E5264" s="1"/>
      <c r="K5264" s="1"/>
      <c r="L5264" s="1"/>
      <c r="O5264" s="1"/>
    </row>
    <row r="5265" spans="4:15" x14ac:dyDescent="0.2">
      <c r="D5265" s="1"/>
      <c r="E5265" s="1"/>
      <c r="K5265" s="1"/>
      <c r="L5265" s="1"/>
      <c r="O5265" s="1"/>
    </row>
    <row r="5266" spans="4:15" x14ac:dyDescent="0.2">
      <c r="D5266" s="1"/>
      <c r="E5266" s="1"/>
      <c r="K5266" s="1"/>
      <c r="L5266" s="1"/>
      <c r="O5266" s="1"/>
    </row>
    <row r="5267" spans="4:15" x14ac:dyDescent="0.2">
      <c r="D5267" s="1"/>
      <c r="E5267" s="1"/>
      <c r="K5267" s="1"/>
      <c r="L5267" s="1"/>
      <c r="O5267" s="1"/>
    </row>
    <row r="5268" spans="4:15" x14ac:dyDescent="0.2">
      <c r="D5268" s="1"/>
      <c r="E5268" s="1"/>
      <c r="K5268" s="1"/>
      <c r="L5268" s="1"/>
      <c r="O5268" s="1"/>
    </row>
    <row r="5269" spans="4:15" x14ac:dyDescent="0.2">
      <c r="D5269" s="1"/>
      <c r="E5269" s="1"/>
      <c r="K5269" s="1"/>
      <c r="L5269" s="1"/>
      <c r="O5269" s="1"/>
    </row>
    <row r="5270" spans="4:15" x14ac:dyDescent="0.2">
      <c r="D5270" s="1"/>
      <c r="E5270" s="1"/>
      <c r="K5270" s="1"/>
      <c r="L5270" s="1"/>
      <c r="O5270" s="1"/>
    </row>
    <row r="5271" spans="4:15" x14ac:dyDescent="0.2">
      <c r="D5271" s="1"/>
      <c r="E5271" s="1"/>
      <c r="K5271" s="1"/>
      <c r="L5271" s="1"/>
      <c r="O5271" s="1"/>
    </row>
    <row r="5272" spans="4:15" x14ac:dyDescent="0.2">
      <c r="D5272" s="1"/>
      <c r="E5272" s="1"/>
      <c r="K5272" s="1"/>
      <c r="L5272" s="1"/>
      <c r="O5272" s="1"/>
    </row>
    <row r="5273" spans="4:15" x14ac:dyDescent="0.2">
      <c r="D5273" s="1"/>
      <c r="E5273" s="1"/>
      <c r="K5273" s="1"/>
      <c r="L5273" s="1"/>
      <c r="O5273" s="1"/>
    </row>
    <row r="5274" spans="4:15" x14ac:dyDescent="0.2">
      <c r="D5274" s="1"/>
      <c r="E5274" s="1"/>
      <c r="K5274" s="1"/>
      <c r="L5274" s="1"/>
      <c r="O5274" s="1"/>
    </row>
    <row r="5275" spans="4:15" x14ac:dyDescent="0.2">
      <c r="D5275" s="1"/>
      <c r="E5275" s="1"/>
      <c r="K5275" s="1"/>
      <c r="L5275" s="1"/>
      <c r="O5275" s="1"/>
    </row>
    <row r="5276" spans="4:15" x14ac:dyDescent="0.2">
      <c r="D5276" s="1"/>
      <c r="E5276" s="1"/>
      <c r="K5276" s="1"/>
      <c r="L5276" s="1"/>
      <c r="O5276" s="1"/>
    </row>
    <row r="5277" spans="4:15" x14ac:dyDescent="0.2">
      <c r="D5277" s="1"/>
      <c r="E5277" s="1"/>
      <c r="K5277" s="1"/>
      <c r="L5277" s="1"/>
      <c r="O5277" s="1"/>
    </row>
    <row r="5278" spans="4:15" x14ac:dyDescent="0.2">
      <c r="D5278" s="1"/>
      <c r="E5278" s="1"/>
      <c r="K5278" s="1"/>
      <c r="L5278" s="1"/>
      <c r="O5278" s="1"/>
    </row>
    <row r="5279" spans="4:15" x14ac:dyDescent="0.2">
      <c r="D5279" s="1"/>
      <c r="E5279" s="1"/>
      <c r="K5279" s="1"/>
      <c r="L5279" s="1"/>
      <c r="O5279" s="1"/>
    </row>
    <row r="5280" spans="4:15" x14ac:dyDescent="0.2">
      <c r="D5280" s="1"/>
      <c r="E5280" s="1"/>
      <c r="K5280" s="1"/>
      <c r="L5280" s="1"/>
      <c r="O5280" s="1"/>
    </row>
    <row r="5281" spans="4:15" x14ac:dyDescent="0.2">
      <c r="D5281" s="1"/>
      <c r="E5281" s="1"/>
      <c r="K5281" s="1"/>
      <c r="L5281" s="1"/>
      <c r="O5281" s="1"/>
    </row>
    <row r="5282" spans="4:15" x14ac:dyDescent="0.2">
      <c r="D5282" s="1"/>
      <c r="E5282" s="1"/>
      <c r="K5282" s="1"/>
      <c r="L5282" s="1"/>
      <c r="O5282" s="1"/>
    </row>
    <row r="5283" spans="4:15" x14ac:dyDescent="0.2">
      <c r="D5283" s="1"/>
      <c r="E5283" s="1"/>
      <c r="K5283" s="1"/>
      <c r="L5283" s="1"/>
      <c r="O5283" s="1"/>
    </row>
    <row r="5284" spans="4:15" x14ac:dyDescent="0.2">
      <c r="D5284" s="1"/>
      <c r="E5284" s="1"/>
      <c r="K5284" s="1"/>
      <c r="L5284" s="1"/>
      <c r="O5284" s="1"/>
    </row>
    <row r="5285" spans="4:15" x14ac:dyDescent="0.2">
      <c r="D5285" s="1"/>
      <c r="E5285" s="1"/>
      <c r="K5285" s="1"/>
      <c r="L5285" s="1"/>
      <c r="O5285" s="1"/>
    </row>
    <row r="5286" spans="4:15" x14ac:dyDescent="0.2">
      <c r="D5286" s="1"/>
      <c r="E5286" s="1"/>
      <c r="K5286" s="1"/>
      <c r="L5286" s="1"/>
      <c r="O5286" s="1"/>
    </row>
    <row r="5287" spans="4:15" x14ac:dyDescent="0.2">
      <c r="D5287" s="1"/>
      <c r="E5287" s="1"/>
      <c r="K5287" s="1"/>
      <c r="L5287" s="1"/>
      <c r="O5287" s="1"/>
    </row>
    <row r="5288" spans="4:15" x14ac:dyDescent="0.2">
      <c r="D5288" s="1"/>
      <c r="E5288" s="1"/>
      <c r="K5288" s="1"/>
      <c r="L5288" s="1"/>
      <c r="O5288" s="1"/>
    </row>
    <row r="5289" spans="4:15" x14ac:dyDescent="0.2">
      <c r="D5289" s="1"/>
      <c r="E5289" s="1"/>
      <c r="K5289" s="1"/>
      <c r="L5289" s="1"/>
      <c r="O5289" s="1"/>
    </row>
    <row r="5290" spans="4:15" x14ac:dyDescent="0.2">
      <c r="D5290" s="1"/>
      <c r="E5290" s="1"/>
      <c r="K5290" s="1"/>
      <c r="L5290" s="1"/>
      <c r="O5290" s="1"/>
    </row>
    <row r="5291" spans="4:15" x14ac:dyDescent="0.2">
      <c r="D5291" s="1"/>
      <c r="E5291" s="1"/>
      <c r="K5291" s="1"/>
      <c r="L5291" s="1"/>
      <c r="O5291" s="1"/>
    </row>
    <row r="5292" spans="4:15" x14ac:dyDescent="0.2">
      <c r="D5292" s="1"/>
      <c r="E5292" s="1"/>
      <c r="K5292" s="1"/>
      <c r="L5292" s="1"/>
      <c r="O5292" s="1"/>
    </row>
    <row r="5293" spans="4:15" x14ac:dyDescent="0.2">
      <c r="D5293" s="1"/>
      <c r="E5293" s="1"/>
      <c r="K5293" s="1"/>
      <c r="L5293" s="1"/>
      <c r="O5293" s="1"/>
    </row>
    <row r="5294" spans="4:15" x14ac:dyDescent="0.2">
      <c r="D5294" s="1"/>
      <c r="E5294" s="1"/>
      <c r="K5294" s="1"/>
      <c r="L5294" s="1"/>
      <c r="O5294" s="1"/>
    </row>
    <row r="5295" spans="4:15" x14ac:dyDescent="0.2">
      <c r="D5295" s="1"/>
      <c r="E5295" s="1"/>
      <c r="K5295" s="1"/>
      <c r="L5295" s="1"/>
      <c r="O5295" s="1"/>
    </row>
    <row r="5296" spans="4:15" x14ac:dyDescent="0.2">
      <c r="D5296" s="1"/>
      <c r="E5296" s="1"/>
      <c r="K5296" s="1"/>
      <c r="L5296" s="1"/>
      <c r="O5296" s="1"/>
    </row>
    <row r="5297" spans="4:15" x14ac:dyDescent="0.2">
      <c r="D5297" s="1"/>
      <c r="E5297" s="1"/>
      <c r="K5297" s="1"/>
      <c r="L5297" s="1"/>
      <c r="O5297" s="1"/>
    </row>
    <row r="5298" spans="4:15" x14ac:dyDescent="0.2">
      <c r="D5298" s="1"/>
      <c r="E5298" s="1"/>
      <c r="K5298" s="1"/>
      <c r="L5298" s="1"/>
      <c r="O5298" s="1"/>
    </row>
    <row r="5299" spans="4:15" x14ac:dyDescent="0.2">
      <c r="D5299" s="1"/>
      <c r="E5299" s="1"/>
      <c r="K5299" s="1"/>
      <c r="L5299" s="1"/>
      <c r="O5299" s="1"/>
    </row>
    <row r="5300" spans="4:15" x14ac:dyDescent="0.2">
      <c r="D5300" s="1"/>
      <c r="E5300" s="1"/>
      <c r="K5300" s="1"/>
      <c r="L5300" s="1"/>
      <c r="O5300" s="1"/>
    </row>
    <row r="5301" spans="4:15" x14ac:dyDescent="0.2">
      <c r="D5301" s="1"/>
      <c r="E5301" s="1"/>
      <c r="K5301" s="1"/>
      <c r="L5301" s="1"/>
      <c r="O5301" s="1"/>
    </row>
    <row r="5302" spans="4:15" x14ac:dyDescent="0.2">
      <c r="D5302" s="1"/>
      <c r="E5302" s="1"/>
      <c r="K5302" s="1"/>
      <c r="L5302" s="1"/>
      <c r="O5302" s="1"/>
    </row>
    <row r="5303" spans="4:15" x14ac:dyDescent="0.2">
      <c r="D5303" s="1"/>
      <c r="E5303" s="1"/>
      <c r="K5303" s="1"/>
      <c r="L5303" s="1"/>
      <c r="O5303" s="1"/>
    </row>
    <row r="5304" spans="4:15" x14ac:dyDescent="0.2">
      <c r="D5304" s="1"/>
      <c r="E5304" s="1"/>
      <c r="K5304" s="1"/>
      <c r="L5304" s="1"/>
      <c r="O5304" s="1"/>
    </row>
    <row r="5305" spans="4:15" x14ac:dyDescent="0.2">
      <c r="D5305" s="1"/>
      <c r="E5305" s="1"/>
      <c r="K5305" s="1"/>
      <c r="L5305" s="1"/>
      <c r="O5305" s="1"/>
    </row>
    <row r="5306" spans="4:15" x14ac:dyDescent="0.2">
      <c r="D5306" s="1"/>
      <c r="E5306" s="1"/>
      <c r="K5306" s="1"/>
      <c r="L5306" s="1"/>
      <c r="O5306" s="1"/>
    </row>
    <row r="5307" spans="4:15" x14ac:dyDescent="0.2">
      <c r="D5307" s="1"/>
      <c r="E5307" s="1"/>
      <c r="K5307" s="1"/>
      <c r="L5307" s="1"/>
      <c r="O5307" s="1"/>
    </row>
    <row r="5308" spans="4:15" x14ac:dyDescent="0.2">
      <c r="D5308" s="1"/>
      <c r="E5308" s="1"/>
      <c r="K5308" s="1"/>
      <c r="L5308" s="1"/>
      <c r="O5308" s="1"/>
    </row>
    <row r="5309" spans="4:15" x14ac:dyDescent="0.2">
      <c r="D5309" s="1"/>
      <c r="E5309" s="1"/>
      <c r="K5309" s="1"/>
      <c r="L5309" s="1"/>
      <c r="O5309" s="1"/>
    </row>
    <row r="5310" spans="4:15" x14ac:dyDescent="0.2">
      <c r="D5310" s="1"/>
      <c r="E5310" s="1"/>
      <c r="K5310" s="1"/>
      <c r="L5310" s="1"/>
      <c r="O5310" s="1"/>
    </row>
    <row r="5311" spans="4:15" x14ac:dyDescent="0.2">
      <c r="D5311" s="1"/>
      <c r="E5311" s="1"/>
      <c r="K5311" s="1"/>
      <c r="L5311" s="1"/>
      <c r="O5311" s="1"/>
    </row>
    <row r="5312" spans="4:15" x14ac:dyDescent="0.2">
      <c r="D5312" s="1"/>
      <c r="E5312" s="1"/>
      <c r="K5312" s="1"/>
      <c r="L5312" s="1"/>
      <c r="O5312" s="1"/>
    </row>
    <row r="5313" spans="4:15" x14ac:dyDescent="0.2">
      <c r="D5313" s="1"/>
      <c r="E5313" s="1"/>
      <c r="K5313" s="1"/>
      <c r="L5313" s="1"/>
      <c r="O5313" s="1"/>
    </row>
    <row r="5314" spans="4:15" x14ac:dyDescent="0.2">
      <c r="D5314" s="1"/>
      <c r="E5314" s="1"/>
      <c r="K5314" s="1"/>
      <c r="L5314" s="1"/>
      <c r="O5314" s="1"/>
    </row>
    <row r="5315" spans="4:15" x14ac:dyDescent="0.2">
      <c r="D5315" s="1"/>
      <c r="E5315" s="1"/>
      <c r="K5315" s="1"/>
      <c r="L5315" s="1"/>
      <c r="O5315" s="1"/>
    </row>
    <row r="5316" spans="4:15" x14ac:dyDescent="0.2">
      <c r="D5316" s="1"/>
      <c r="E5316" s="1"/>
      <c r="K5316" s="1"/>
      <c r="L5316" s="1"/>
      <c r="O5316" s="1"/>
    </row>
    <row r="5317" spans="4:15" x14ac:dyDescent="0.2">
      <c r="D5317" s="1"/>
      <c r="E5317" s="1"/>
      <c r="K5317" s="1"/>
      <c r="L5317" s="1"/>
      <c r="O5317" s="1"/>
    </row>
    <row r="5318" spans="4:15" x14ac:dyDescent="0.2">
      <c r="D5318" s="1"/>
      <c r="E5318" s="1"/>
      <c r="K5318" s="1"/>
      <c r="L5318" s="1"/>
      <c r="O5318" s="1"/>
    </row>
    <row r="5319" spans="4:15" x14ac:dyDescent="0.2">
      <c r="D5319" s="1"/>
      <c r="E5319" s="1"/>
      <c r="K5319" s="1"/>
      <c r="L5319" s="1"/>
      <c r="O5319" s="1"/>
    </row>
    <row r="5320" spans="4:15" x14ac:dyDescent="0.2">
      <c r="D5320" s="1"/>
      <c r="E5320" s="1"/>
      <c r="K5320" s="1"/>
      <c r="L5320" s="1"/>
      <c r="O5320" s="1"/>
    </row>
    <row r="5321" spans="4:15" x14ac:dyDescent="0.2">
      <c r="D5321" s="1"/>
      <c r="E5321" s="1"/>
      <c r="K5321" s="1"/>
      <c r="L5321" s="1"/>
      <c r="O5321" s="1"/>
    </row>
    <row r="5322" spans="4:15" x14ac:dyDescent="0.2">
      <c r="D5322" s="1"/>
      <c r="E5322" s="1"/>
      <c r="K5322" s="1"/>
      <c r="L5322" s="1"/>
      <c r="O5322" s="1"/>
    </row>
    <row r="5323" spans="4:15" x14ac:dyDescent="0.2">
      <c r="D5323" s="1"/>
      <c r="E5323" s="1"/>
      <c r="K5323" s="1"/>
      <c r="L5323" s="1"/>
      <c r="O5323" s="1"/>
    </row>
    <row r="5324" spans="4:15" x14ac:dyDescent="0.2">
      <c r="D5324" s="1"/>
      <c r="E5324" s="1"/>
      <c r="K5324" s="1"/>
      <c r="L5324" s="1"/>
      <c r="O5324" s="1"/>
    </row>
    <row r="5325" spans="4:15" x14ac:dyDescent="0.2">
      <c r="D5325" s="1"/>
      <c r="E5325" s="1"/>
      <c r="K5325" s="1"/>
      <c r="L5325" s="1"/>
      <c r="O5325" s="1"/>
    </row>
    <row r="5326" spans="4:15" x14ac:dyDescent="0.2">
      <c r="D5326" s="1"/>
      <c r="E5326" s="1"/>
      <c r="K5326" s="1"/>
      <c r="L5326" s="1"/>
      <c r="O5326" s="1"/>
    </row>
    <row r="5327" spans="4:15" x14ac:dyDescent="0.2">
      <c r="D5327" s="1"/>
      <c r="E5327" s="1"/>
      <c r="K5327" s="1"/>
      <c r="L5327" s="1"/>
      <c r="O5327" s="1"/>
    </row>
    <row r="5328" spans="4:15" x14ac:dyDescent="0.2">
      <c r="D5328" s="1"/>
      <c r="E5328" s="1"/>
      <c r="K5328" s="1"/>
      <c r="L5328" s="1"/>
      <c r="O5328" s="1"/>
    </row>
    <row r="5329" spans="4:15" x14ac:dyDescent="0.2">
      <c r="D5329" s="1"/>
      <c r="E5329" s="1"/>
      <c r="K5329" s="1"/>
      <c r="L5329" s="1"/>
      <c r="O5329" s="1"/>
    </row>
    <row r="5330" spans="4:15" x14ac:dyDescent="0.2">
      <c r="D5330" s="1"/>
      <c r="E5330" s="1"/>
      <c r="K5330" s="1"/>
      <c r="L5330" s="1"/>
      <c r="O5330" s="1"/>
    </row>
    <row r="5331" spans="4:15" x14ac:dyDescent="0.2">
      <c r="D5331" s="1"/>
      <c r="E5331" s="1"/>
      <c r="K5331" s="1"/>
      <c r="L5331" s="1"/>
      <c r="O5331" s="1"/>
    </row>
    <row r="5332" spans="4:15" x14ac:dyDescent="0.2">
      <c r="D5332" s="1"/>
      <c r="E5332" s="1"/>
      <c r="K5332" s="1"/>
      <c r="L5332" s="1"/>
      <c r="O5332" s="1"/>
    </row>
    <row r="5333" spans="4:15" x14ac:dyDescent="0.2">
      <c r="D5333" s="1"/>
      <c r="E5333" s="1"/>
      <c r="K5333" s="1"/>
      <c r="L5333" s="1"/>
      <c r="O5333" s="1"/>
    </row>
    <row r="5334" spans="4:15" x14ac:dyDescent="0.2">
      <c r="D5334" s="1"/>
      <c r="E5334" s="1"/>
      <c r="K5334" s="1"/>
      <c r="L5334" s="1"/>
      <c r="O5334" s="1"/>
    </row>
    <row r="5335" spans="4:15" x14ac:dyDescent="0.2">
      <c r="D5335" s="1"/>
      <c r="E5335" s="1"/>
      <c r="K5335" s="1"/>
      <c r="L5335" s="1"/>
      <c r="O5335" s="1"/>
    </row>
    <row r="5336" spans="4:15" x14ac:dyDescent="0.2">
      <c r="D5336" s="1"/>
      <c r="E5336" s="1"/>
      <c r="K5336" s="1"/>
      <c r="L5336" s="1"/>
      <c r="O5336" s="1"/>
    </row>
    <row r="5337" spans="4:15" x14ac:dyDescent="0.2">
      <c r="D5337" s="1"/>
      <c r="E5337" s="1"/>
      <c r="K5337" s="1"/>
      <c r="L5337" s="1"/>
      <c r="O5337" s="1"/>
    </row>
    <row r="5338" spans="4:15" x14ac:dyDescent="0.2">
      <c r="D5338" s="1"/>
      <c r="E5338" s="1"/>
      <c r="K5338" s="1"/>
      <c r="L5338" s="1"/>
      <c r="O5338" s="1"/>
    </row>
    <row r="5339" spans="4:15" x14ac:dyDescent="0.2">
      <c r="D5339" s="1"/>
      <c r="E5339" s="1"/>
      <c r="K5339" s="1"/>
      <c r="L5339" s="1"/>
      <c r="O5339" s="1"/>
    </row>
    <row r="5340" spans="4:15" x14ac:dyDescent="0.2">
      <c r="D5340" s="1"/>
      <c r="E5340" s="1"/>
      <c r="K5340" s="1"/>
      <c r="L5340" s="1"/>
      <c r="O5340" s="1"/>
    </row>
    <row r="5341" spans="4:15" x14ac:dyDescent="0.2">
      <c r="D5341" s="1"/>
      <c r="E5341" s="1"/>
      <c r="K5341" s="1"/>
      <c r="L5341" s="1"/>
      <c r="O5341" s="1"/>
    </row>
    <row r="5342" spans="4:15" x14ac:dyDescent="0.2">
      <c r="D5342" s="1"/>
      <c r="E5342" s="1"/>
      <c r="K5342" s="1"/>
      <c r="L5342" s="1"/>
      <c r="O5342" s="1"/>
    </row>
    <row r="5343" spans="4:15" x14ac:dyDescent="0.2">
      <c r="D5343" s="1"/>
      <c r="E5343" s="1"/>
      <c r="K5343" s="1"/>
      <c r="L5343" s="1"/>
      <c r="O5343" s="1"/>
    </row>
    <row r="5344" spans="4:15" x14ac:dyDescent="0.2">
      <c r="D5344" s="1"/>
      <c r="E5344" s="1"/>
      <c r="K5344" s="1"/>
      <c r="L5344" s="1"/>
      <c r="O5344" s="1"/>
    </row>
    <row r="5345" spans="4:15" x14ac:dyDescent="0.2">
      <c r="D5345" s="1"/>
      <c r="E5345" s="1"/>
      <c r="K5345" s="1"/>
      <c r="L5345" s="1"/>
      <c r="O5345" s="1"/>
    </row>
    <row r="5346" spans="4:15" x14ac:dyDescent="0.2">
      <c r="D5346" s="1"/>
      <c r="E5346" s="1"/>
      <c r="K5346" s="1"/>
      <c r="L5346" s="1"/>
      <c r="O5346" s="1"/>
    </row>
    <row r="5347" spans="4:15" x14ac:dyDescent="0.2">
      <c r="D5347" s="1"/>
      <c r="E5347" s="1"/>
      <c r="K5347" s="1"/>
      <c r="L5347" s="1"/>
      <c r="O5347" s="1"/>
    </row>
    <row r="5348" spans="4:15" x14ac:dyDescent="0.2">
      <c r="D5348" s="1"/>
      <c r="E5348" s="1"/>
      <c r="K5348" s="1"/>
      <c r="L5348" s="1"/>
      <c r="O5348" s="1"/>
    </row>
    <row r="5349" spans="4:15" x14ac:dyDescent="0.2">
      <c r="D5349" s="1"/>
      <c r="E5349" s="1"/>
      <c r="K5349" s="1"/>
      <c r="L5349" s="1"/>
      <c r="O5349" s="1"/>
    </row>
    <row r="5350" spans="4:15" x14ac:dyDescent="0.2">
      <c r="D5350" s="1"/>
      <c r="E5350" s="1"/>
      <c r="K5350" s="1"/>
      <c r="L5350" s="1"/>
      <c r="O5350" s="1"/>
    </row>
    <row r="5351" spans="4:15" x14ac:dyDescent="0.2">
      <c r="D5351" s="1"/>
      <c r="E5351" s="1"/>
      <c r="K5351" s="1"/>
      <c r="L5351" s="1"/>
      <c r="O5351" s="1"/>
    </row>
    <row r="5352" spans="4:15" x14ac:dyDescent="0.2">
      <c r="D5352" s="1"/>
      <c r="E5352" s="1"/>
      <c r="K5352" s="1"/>
      <c r="L5352" s="1"/>
      <c r="O5352" s="1"/>
    </row>
    <row r="5353" spans="4:15" x14ac:dyDescent="0.2">
      <c r="D5353" s="1"/>
      <c r="E5353" s="1"/>
      <c r="K5353" s="1"/>
      <c r="L5353" s="1"/>
      <c r="O5353" s="1"/>
    </row>
    <row r="5354" spans="4:15" x14ac:dyDescent="0.2">
      <c r="D5354" s="1"/>
      <c r="E5354" s="1"/>
      <c r="K5354" s="1"/>
      <c r="L5354" s="1"/>
      <c r="O5354" s="1"/>
    </row>
    <row r="5355" spans="4:15" x14ac:dyDescent="0.2">
      <c r="D5355" s="1"/>
      <c r="E5355" s="1"/>
      <c r="K5355" s="1"/>
      <c r="L5355" s="1"/>
      <c r="O5355" s="1"/>
    </row>
    <row r="5356" spans="4:15" x14ac:dyDescent="0.2">
      <c r="D5356" s="1"/>
      <c r="E5356" s="1"/>
      <c r="K5356" s="1"/>
      <c r="L5356" s="1"/>
      <c r="O5356" s="1"/>
    </row>
    <row r="5357" spans="4:15" x14ac:dyDescent="0.2">
      <c r="D5357" s="1"/>
      <c r="E5357" s="1"/>
      <c r="K5357" s="1"/>
      <c r="L5357" s="1"/>
      <c r="O5357" s="1"/>
    </row>
    <row r="5358" spans="4:15" x14ac:dyDescent="0.2">
      <c r="D5358" s="1"/>
      <c r="E5358" s="1"/>
      <c r="K5358" s="1"/>
      <c r="L5358" s="1"/>
      <c r="O5358" s="1"/>
    </row>
    <row r="5359" spans="4:15" x14ac:dyDescent="0.2">
      <c r="D5359" s="1"/>
      <c r="E5359" s="1"/>
      <c r="K5359" s="1"/>
      <c r="L5359" s="1"/>
      <c r="O5359" s="1"/>
    </row>
    <row r="5360" spans="4:15" x14ac:dyDescent="0.2">
      <c r="D5360" s="1"/>
      <c r="E5360" s="1"/>
      <c r="K5360" s="1"/>
      <c r="L5360" s="1"/>
      <c r="O5360" s="1"/>
    </row>
    <row r="5361" spans="4:15" x14ac:dyDescent="0.2">
      <c r="D5361" s="1"/>
      <c r="E5361" s="1"/>
      <c r="K5361" s="1"/>
      <c r="L5361" s="1"/>
      <c r="O5361" s="1"/>
    </row>
    <row r="5362" spans="4:15" x14ac:dyDescent="0.2">
      <c r="D5362" s="1"/>
      <c r="E5362" s="1"/>
      <c r="K5362" s="1"/>
      <c r="L5362" s="1"/>
      <c r="O5362" s="1"/>
    </row>
    <row r="5363" spans="4:15" x14ac:dyDescent="0.2">
      <c r="D5363" s="1"/>
      <c r="E5363" s="1"/>
      <c r="K5363" s="1"/>
      <c r="L5363" s="1"/>
      <c r="O5363" s="1"/>
    </row>
    <row r="5364" spans="4:15" x14ac:dyDescent="0.2">
      <c r="D5364" s="1"/>
      <c r="E5364" s="1"/>
      <c r="K5364" s="1"/>
      <c r="L5364" s="1"/>
      <c r="O5364" s="1"/>
    </row>
    <row r="5365" spans="4:15" x14ac:dyDescent="0.2">
      <c r="D5365" s="1"/>
      <c r="E5365" s="1"/>
      <c r="K5365" s="1"/>
      <c r="L5365" s="1"/>
      <c r="O5365" s="1"/>
    </row>
    <row r="5366" spans="4:15" x14ac:dyDescent="0.2">
      <c r="D5366" s="1"/>
      <c r="E5366" s="1"/>
      <c r="K5366" s="1"/>
      <c r="L5366" s="1"/>
      <c r="O5366" s="1"/>
    </row>
    <row r="5367" spans="4:15" x14ac:dyDescent="0.2">
      <c r="D5367" s="1"/>
      <c r="E5367" s="1"/>
      <c r="K5367" s="1"/>
      <c r="L5367" s="1"/>
      <c r="O5367" s="1"/>
    </row>
    <row r="5368" spans="4:15" x14ac:dyDescent="0.2">
      <c r="D5368" s="1"/>
      <c r="E5368" s="1"/>
      <c r="K5368" s="1"/>
      <c r="L5368" s="1"/>
      <c r="O5368" s="1"/>
    </row>
    <row r="5369" spans="4:15" x14ac:dyDescent="0.2">
      <c r="D5369" s="1"/>
      <c r="E5369" s="1"/>
      <c r="K5369" s="1"/>
      <c r="L5369" s="1"/>
      <c r="O5369" s="1"/>
    </row>
    <row r="5370" spans="4:15" x14ac:dyDescent="0.2">
      <c r="D5370" s="1"/>
      <c r="E5370" s="1"/>
      <c r="K5370" s="1"/>
      <c r="L5370" s="1"/>
      <c r="O5370" s="1"/>
    </row>
    <row r="5371" spans="4:15" x14ac:dyDescent="0.2">
      <c r="D5371" s="1"/>
      <c r="E5371" s="1"/>
      <c r="K5371" s="1"/>
      <c r="L5371" s="1"/>
      <c r="O5371" s="1"/>
    </row>
    <row r="5372" spans="4:15" x14ac:dyDescent="0.2">
      <c r="D5372" s="1"/>
      <c r="E5372" s="1"/>
      <c r="K5372" s="1"/>
      <c r="L5372" s="1"/>
      <c r="O5372" s="1"/>
    </row>
    <row r="5373" spans="4:15" x14ac:dyDescent="0.2">
      <c r="D5373" s="1"/>
      <c r="E5373" s="1"/>
      <c r="K5373" s="1"/>
      <c r="L5373" s="1"/>
      <c r="O5373" s="1"/>
    </row>
    <row r="5374" spans="4:15" x14ac:dyDescent="0.2">
      <c r="D5374" s="1"/>
      <c r="E5374" s="1"/>
      <c r="K5374" s="1"/>
      <c r="L5374" s="1"/>
      <c r="O5374" s="1"/>
    </row>
    <row r="5375" spans="4:15" x14ac:dyDescent="0.2">
      <c r="D5375" s="1"/>
      <c r="E5375" s="1"/>
      <c r="K5375" s="1"/>
      <c r="L5375" s="1"/>
      <c r="O5375" s="1"/>
    </row>
    <row r="5376" spans="4:15" x14ac:dyDescent="0.2">
      <c r="D5376" s="1"/>
      <c r="E5376" s="1"/>
      <c r="K5376" s="1"/>
      <c r="L5376" s="1"/>
      <c r="O5376" s="1"/>
    </row>
    <row r="5377" spans="4:15" x14ac:dyDescent="0.2">
      <c r="D5377" s="1"/>
      <c r="E5377" s="1"/>
      <c r="K5377" s="1"/>
      <c r="L5377" s="1"/>
      <c r="O5377" s="1"/>
    </row>
    <row r="5378" spans="4:15" x14ac:dyDescent="0.2">
      <c r="D5378" s="1"/>
      <c r="E5378" s="1"/>
      <c r="K5378" s="1"/>
      <c r="L5378" s="1"/>
      <c r="O5378" s="1"/>
    </row>
    <row r="5379" spans="4:15" x14ac:dyDescent="0.2">
      <c r="D5379" s="1"/>
      <c r="E5379" s="1"/>
      <c r="K5379" s="1"/>
      <c r="L5379" s="1"/>
      <c r="O5379" s="1"/>
    </row>
    <row r="5380" spans="4:15" x14ac:dyDescent="0.2">
      <c r="D5380" s="1"/>
      <c r="E5380" s="1"/>
      <c r="K5380" s="1"/>
      <c r="L5380" s="1"/>
      <c r="O5380" s="1"/>
    </row>
    <row r="5381" spans="4:15" x14ac:dyDescent="0.2">
      <c r="D5381" s="1"/>
      <c r="E5381" s="1"/>
      <c r="K5381" s="1"/>
      <c r="L5381" s="1"/>
      <c r="O5381" s="1"/>
    </row>
    <row r="5382" spans="4:15" x14ac:dyDescent="0.2">
      <c r="D5382" s="1"/>
      <c r="E5382" s="1"/>
      <c r="K5382" s="1"/>
      <c r="L5382" s="1"/>
      <c r="O5382" s="1"/>
    </row>
    <row r="5383" spans="4:15" x14ac:dyDescent="0.2">
      <c r="D5383" s="1"/>
      <c r="E5383" s="1"/>
      <c r="K5383" s="1"/>
      <c r="L5383" s="1"/>
      <c r="O5383" s="1"/>
    </row>
    <row r="5384" spans="4:15" x14ac:dyDescent="0.2">
      <c r="D5384" s="1"/>
      <c r="E5384" s="1"/>
      <c r="K5384" s="1"/>
      <c r="L5384" s="1"/>
      <c r="O5384" s="1"/>
    </row>
    <row r="5385" spans="4:15" x14ac:dyDescent="0.2">
      <c r="D5385" s="1"/>
      <c r="E5385" s="1"/>
      <c r="K5385" s="1"/>
      <c r="L5385" s="1"/>
      <c r="O5385" s="1"/>
    </row>
    <row r="5386" spans="4:15" x14ac:dyDescent="0.2">
      <c r="D5386" s="1"/>
      <c r="E5386" s="1"/>
      <c r="K5386" s="1"/>
      <c r="L5386" s="1"/>
      <c r="O5386" s="1"/>
    </row>
    <row r="5387" spans="4:15" x14ac:dyDescent="0.2">
      <c r="D5387" s="1"/>
      <c r="E5387" s="1"/>
      <c r="K5387" s="1"/>
      <c r="L5387" s="1"/>
      <c r="O5387" s="1"/>
    </row>
    <row r="5388" spans="4:15" x14ac:dyDescent="0.2">
      <c r="D5388" s="1"/>
      <c r="E5388" s="1"/>
      <c r="K5388" s="1"/>
      <c r="L5388" s="1"/>
      <c r="O5388" s="1"/>
    </row>
    <row r="5389" spans="4:15" x14ac:dyDescent="0.2">
      <c r="D5389" s="1"/>
      <c r="E5389" s="1"/>
      <c r="K5389" s="1"/>
      <c r="L5389" s="1"/>
      <c r="O5389" s="1"/>
    </row>
    <row r="5390" spans="4:15" x14ac:dyDescent="0.2">
      <c r="D5390" s="1"/>
      <c r="E5390" s="1"/>
      <c r="K5390" s="1"/>
      <c r="L5390" s="1"/>
      <c r="O5390" s="1"/>
    </row>
    <row r="5391" spans="4:15" x14ac:dyDescent="0.2">
      <c r="D5391" s="1"/>
      <c r="E5391" s="1"/>
      <c r="K5391" s="1"/>
      <c r="L5391" s="1"/>
      <c r="O5391" s="1"/>
    </row>
    <row r="5392" spans="4:15" x14ac:dyDescent="0.2">
      <c r="D5392" s="1"/>
      <c r="E5392" s="1"/>
      <c r="K5392" s="1"/>
      <c r="L5392" s="1"/>
      <c r="O5392" s="1"/>
    </row>
    <row r="5393" spans="4:15" x14ac:dyDescent="0.2">
      <c r="D5393" s="1"/>
      <c r="E5393" s="1"/>
      <c r="K5393" s="1"/>
      <c r="L5393" s="1"/>
      <c r="O5393" s="1"/>
    </row>
    <row r="5394" spans="4:15" x14ac:dyDescent="0.2">
      <c r="D5394" s="1"/>
      <c r="E5394" s="1"/>
      <c r="K5394" s="1"/>
      <c r="L5394" s="1"/>
      <c r="O5394" s="1"/>
    </row>
    <row r="5395" spans="4:15" x14ac:dyDescent="0.2">
      <c r="D5395" s="1"/>
      <c r="E5395" s="1"/>
      <c r="K5395" s="1"/>
      <c r="L5395" s="1"/>
      <c r="O5395" s="1"/>
    </row>
    <row r="5396" spans="4:15" x14ac:dyDescent="0.2">
      <c r="D5396" s="1"/>
      <c r="E5396" s="1"/>
      <c r="K5396" s="1"/>
      <c r="L5396" s="1"/>
      <c r="O5396" s="1"/>
    </row>
    <row r="5397" spans="4:15" x14ac:dyDescent="0.2">
      <c r="D5397" s="1"/>
      <c r="E5397" s="1"/>
      <c r="K5397" s="1"/>
      <c r="L5397" s="1"/>
      <c r="O5397" s="1"/>
    </row>
    <row r="5398" spans="4:15" x14ac:dyDescent="0.2">
      <c r="D5398" s="1"/>
      <c r="E5398" s="1"/>
      <c r="K5398" s="1"/>
      <c r="L5398" s="1"/>
      <c r="O5398" s="1"/>
    </row>
    <row r="5399" spans="4:15" x14ac:dyDescent="0.2">
      <c r="D5399" s="1"/>
      <c r="E5399" s="1"/>
      <c r="K5399" s="1"/>
      <c r="L5399" s="1"/>
      <c r="O5399" s="1"/>
    </row>
    <row r="5400" spans="4:15" x14ac:dyDescent="0.2">
      <c r="D5400" s="1"/>
      <c r="E5400" s="1"/>
      <c r="K5400" s="1"/>
      <c r="L5400" s="1"/>
      <c r="O5400" s="1"/>
    </row>
    <row r="5401" spans="4:15" x14ac:dyDescent="0.2">
      <c r="D5401" s="1"/>
      <c r="E5401" s="1"/>
      <c r="K5401" s="1"/>
      <c r="L5401" s="1"/>
      <c r="O5401" s="1"/>
    </row>
    <row r="5402" spans="4:15" x14ac:dyDescent="0.2">
      <c r="D5402" s="1"/>
      <c r="E5402" s="1"/>
      <c r="K5402" s="1"/>
      <c r="L5402" s="1"/>
      <c r="O5402" s="1"/>
    </row>
    <row r="5403" spans="4:15" x14ac:dyDescent="0.2">
      <c r="D5403" s="1"/>
      <c r="E5403" s="1"/>
      <c r="K5403" s="1"/>
      <c r="L5403" s="1"/>
      <c r="O5403" s="1"/>
    </row>
    <row r="5404" spans="4:15" x14ac:dyDescent="0.2">
      <c r="D5404" s="1"/>
      <c r="E5404" s="1"/>
      <c r="K5404" s="1"/>
      <c r="L5404" s="1"/>
      <c r="O5404" s="1"/>
    </row>
    <row r="5405" spans="4:15" x14ac:dyDescent="0.2">
      <c r="D5405" s="1"/>
      <c r="E5405" s="1"/>
      <c r="K5405" s="1"/>
      <c r="L5405" s="1"/>
      <c r="O5405" s="1"/>
    </row>
    <row r="5406" spans="4:15" x14ac:dyDescent="0.2">
      <c r="D5406" s="1"/>
      <c r="E5406" s="1"/>
      <c r="K5406" s="1"/>
      <c r="L5406" s="1"/>
      <c r="O5406" s="1"/>
    </row>
    <row r="5407" spans="4:15" x14ac:dyDescent="0.2">
      <c r="D5407" s="1"/>
      <c r="E5407" s="1"/>
      <c r="K5407" s="1"/>
      <c r="L5407" s="1"/>
      <c r="O5407" s="1"/>
    </row>
    <row r="5408" spans="4:15" x14ac:dyDescent="0.2">
      <c r="D5408" s="1"/>
      <c r="E5408" s="1"/>
      <c r="K5408" s="1"/>
      <c r="L5408" s="1"/>
      <c r="O5408" s="1"/>
    </row>
    <row r="5409" spans="4:15" x14ac:dyDescent="0.2">
      <c r="D5409" s="1"/>
      <c r="E5409" s="1"/>
      <c r="K5409" s="1"/>
      <c r="L5409" s="1"/>
      <c r="O5409" s="1"/>
    </row>
    <row r="5410" spans="4:15" x14ac:dyDescent="0.2">
      <c r="D5410" s="1"/>
      <c r="E5410" s="1"/>
      <c r="K5410" s="1"/>
      <c r="L5410" s="1"/>
      <c r="O5410" s="1"/>
    </row>
    <row r="5411" spans="4:15" x14ac:dyDescent="0.2">
      <c r="D5411" s="1"/>
      <c r="E5411" s="1"/>
      <c r="K5411" s="1"/>
      <c r="L5411" s="1"/>
      <c r="O5411" s="1"/>
    </row>
    <row r="5412" spans="4:15" x14ac:dyDescent="0.2">
      <c r="D5412" s="1"/>
      <c r="E5412" s="1"/>
      <c r="K5412" s="1"/>
      <c r="L5412" s="1"/>
      <c r="O5412" s="1"/>
    </row>
    <row r="5413" spans="4:15" x14ac:dyDescent="0.2">
      <c r="D5413" s="1"/>
      <c r="E5413" s="1"/>
      <c r="K5413" s="1"/>
      <c r="L5413" s="1"/>
      <c r="O5413" s="1"/>
    </row>
    <row r="5414" spans="4:15" x14ac:dyDescent="0.2">
      <c r="D5414" s="1"/>
      <c r="E5414" s="1"/>
      <c r="K5414" s="1"/>
      <c r="L5414" s="1"/>
      <c r="O5414" s="1"/>
    </row>
    <row r="5415" spans="4:15" x14ac:dyDescent="0.2">
      <c r="D5415" s="1"/>
      <c r="E5415" s="1"/>
      <c r="K5415" s="1"/>
      <c r="L5415" s="1"/>
      <c r="O5415" s="1"/>
    </row>
    <row r="5416" spans="4:15" x14ac:dyDescent="0.2">
      <c r="D5416" s="1"/>
      <c r="E5416" s="1"/>
      <c r="K5416" s="1"/>
      <c r="L5416" s="1"/>
      <c r="O5416" s="1"/>
    </row>
    <row r="5417" spans="4:15" x14ac:dyDescent="0.2">
      <c r="D5417" s="1"/>
      <c r="E5417" s="1"/>
      <c r="K5417" s="1"/>
      <c r="L5417" s="1"/>
      <c r="O5417" s="1"/>
    </row>
    <row r="5418" spans="4:15" x14ac:dyDescent="0.2">
      <c r="D5418" s="1"/>
      <c r="E5418" s="1"/>
      <c r="K5418" s="1"/>
      <c r="L5418" s="1"/>
      <c r="O5418" s="1"/>
    </row>
    <row r="5419" spans="4:15" x14ac:dyDescent="0.2">
      <c r="D5419" s="1"/>
      <c r="E5419" s="1"/>
      <c r="K5419" s="1"/>
      <c r="L5419" s="1"/>
      <c r="O5419" s="1"/>
    </row>
    <row r="5420" spans="4:15" x14ac:dyDescent="0.2">
      <c r="D5420" s="1"/>
      <c r="E5420" s="1"/>
      <c r="K5420" s="1"/>
      <c r="L5420" s="1"/>
      <c r="O5420" s="1"/>
    </row>
    <row r="5421" spans="4:15" x14ac:dyDescent="0.2">
      <c r="D5421" s="1"/>
      <c r="E5421" s="1"/>
      <c r="K5421" s="1"/>
      <c r="L5421" s="1"/>
      <c r="O5421" s="1"/>
    </row>
    <row r="5422" spans="4:15" x14ac:dyDescent="0.2">
      <c r="D5422" s="1"/>
      <c r="E5422" s="1"/>
      <c r="K5422" s="1"/>
      <c r="L5422" s="1"/>
      <c r="O5422" s="1"/>
    </row>
    <row r="5423" spans="4:15" x14ac:dyDescent="0.2">
      <c r="D5423" s="1"/>
      <c r="E5423" s="1"/>
      <c r="K5423" s="1"/>
      <c r="L5423" s="1"/>
      <c r="O5423" s="1"/>
    </row>
    <row r="5424" spans="4:15" x14ac:dyDescent="0.2">
      <c r="D5424" s="1"/>
      <c r="E5424" s="1"/>
      <c r="K5424" s="1"/>
      <c r="L5424" s="1"/>
      <c r="O5424" s="1"/>
    </row>
    <row r="5425" spans="4:15" x14ac:dyDescent="0.2">
      <c r="D5425" s="1"/>
      <c r="E5425" s="1"/>
      <c r="K5425" s="1"/>
      <c r="L5425" s="1"/>
      <c r="O5425" s="1"/>
    </row>
    <row r="5426" spans="4:15" x14ac:dyDescent="0.2">
      <c r="K5426" s="1"/>
      <c r="L5426" s="1"/>
      <c r="O5426" s="1"/>
    </row>
    <row r="5427" spans="4:15" x14ac:dyDescent="0.2">
      <c r="K5427" s="1"/>
      <c r="L5427" s="1"/>
      <c r="O5427" s="1"/>
    </row>
    <row r="5428" spans="4:15" x14ac:dyDescent="0.2">
      <c r="K5428" s="1"/>
      <c r="L5428" s="1"/>
      <c r="O5428" s="1"/>
    </row>
    <row r="5429" spans="4:15" x14ac:dyDescent="0.2">
      <c r="K5429" s="1"/>
      <c r="L5429" s="1"/>
      <c r="O5429" s="1"/>
    </row>
    <row r="5430" spans="4:15" x14ac:dyDescent="0.2">
      <c r="K5430" s="1"/>
      <c r="L5430" s="1"/>
      <c r="O5430" s="1"/>
    </row>
    <row r="5431" spans="4:15" x14ac:dyDescent="0.2">
      <c r="K5431" s="1"/>
      <c r="L5431" s="1"/>
      <c r="O5431" s="1"/>
    </row>
    <row r="5432" spans="4:15" x14ac:dyDescent="0.2">
      <c r="K5432" s="1"/>
      <c r="L5432" s="1"/>
      <c r="O5432" s="1"/>
    </row>
    <row r="5433" spans="4:15" x14ac:dyDescent="0.2">
      <c r="K5433" s="1"/>
      <c r="L5433" s="1"/>
      <c r="O5433" s="1"/>
    </row>
    <row r="5434" spans="4:15" x14ac:dyDescent="0.2">
      <c r="K5434" s="1"/>
      <c r="L5434" s="1"/>
      <c r="O5434" s="1"/>
    </row>
    <row r="5435" spans="4:15" x14ac:dyDescent="0.2">
      <c r="K5435" s="1"/>
      <c r="L5435" s="1"/>
      <c r="O5435" s="1"/>
    </row>
    <row r="5436" spans="4:15" x14ac:dyDescent="0.2">
      <c r="K5436" s="1"/>
      <c r="L5436" s="1"/>
      <c r="O5436" s="1"/>
    </row>
    <row r="5437" spans="4:15" x14ac:dyDescent="0.2">
      <c r="K5437" s="1"/>
      <c r="L5437" s="1"/>
      <c r="O5437" s="1"/>
    </row>
    <row r="5438" spans="4:15" x14ac:dyDescent="0.2">
      <c r="K5438" s="1"/>
      <c r="L5438" s="1"/>
      <c r="O5438" s="1"/>
    </row>
    <row r="5439" spans="4:15" x14ac:dyDescent="0.2">
      <c r="K5439" s="1"/>
      <c r="L5439" s="1"/>
      <c r="O5439" s="1"/>
    </row>
    <row r="5440" spans="4:15" x14ac:dyDescent="0.2">
      <c r="K5440" s="1"/>
      <c r="L5440" s="1"/>
      <c r="O5440" s="1"/>
    </row>
    <row r="5441" spans="11:15" x14ac:dyDescent="0.2">
      <c r="K5441" s="1"/>
      <c r="L5441" s="1"/>
      <c r="O5441" s="1"/>
    </row>
    <row r="5442" spans="11:15" x14ac:dyDescent="0.2">
      <c r="K5442" s="1"/>
      <c r="L5442" s="1"/>
      <c r="O5442" s="1"/>
    </row>
    <row r="5443" spans="11:15" x14ac:dyDescent="0.2">
      <c r="K5443" s="1"/>
      <c r="L5443" s="1"/>
      <c r="O5443" s="1"/>
    </row>
    <row r="5444" spans="11:15" x14ac:dyDescent="0.2">
      <c r="K5444" s="1"/>
      <c r="L5444" s="1"/>
      <c r="O5444" s="1"/>
    </row>
    <row r="5445" spans="11:15" x14ac:dyDescent="0.2">
      <c r="K5445" s="1"/>
      <c r="L5445" s="1"/>
      <c r="O5445" s="1"/>
    </row>
    <row r="5446" spans="11:15" x14ac:dyDescent="0.2">
      <c r="K5446" s="1"/>
      <c r="L5446" s="1"/>
      <c r="O5446" s="1"/>
    </row>
    <row r="5447" spans="11:15" x14ac:dyDescent="0.2">
      <c r="K5447" s="1"/>
      <c r="L5447" s="1"/>
      <c r="O5447" s="1"/>
    </row>
    <row r="5448" spans="11:15" x14ac:dyDescent="0.2">
      <c r="K5448" s="1"/>
      <c r="L5448" s="1"/>
      <c r="O5448" s="1"/>
    </row>
    <row r="5449" spans="11:15" x14ac:dyDescent="0.2">
      <c r="K5449" s="1"/>
      <c r="L5449" s="1"/>
      <c r="O5449" s="1"/>
    </row>
    <row r="5450" spans="11:15" x14ac:dyDescent="0.2">
      <c r="K5450" s="1"/>
      <c r="L5450" s="1"/>
      <c r="O5450" s="1"/>
    </row>
    <row r="5451" spans="11:15" x14ac:dyDescent="0.2">
      <c r="K5451" s="1"/>
      <c r="L5451" s="1"/>
      <c r="O5451" s="1"/>
    </row>
    <row r="5452" spans="11:15" x14ac:dyDescent="0.2">
      <c r="K5452" s="1"/>
      <c r="L5452" s="1"/>
      <c r="O5452" s="1"/>
    </row>
    <row r="5453" spans="11:15" x14ac:dyDescent="0.2">
      <c r="K5453" s="1"/>
      <c r="L5453" s="1"/>
      <c r="O5453" s="1"/>
    </row>
    <row r="5454" spans="11:15" x14ac:dyDescent="0.2">
      <c r="K5454" s="1"/>
      <c r="L5454" s="1"/>
      <c r="O5454" s="1"/>
    </row>
    <row r="5455" spans="11:15" x14ac:dyDescent="0.2">
      <c r="K5455" s="1"/>
      <c r="L5455" s="1"/>
      <c r="O5455" s="1"/>
    </row>
    <row r="5456" spans="11:15" x14ac:dyDescent="0.2">
      <c r="K5456" s="1"/>
      <c r="L5456" s="1"/>
      <c r="O5456" s="1"/>
    </row>
    <row r="5457" spans="11:15" x14ac:dyDescent="0.2">
      <c r="K5457" s="1"/>
      <c r="L5457" s="1"/>
      <c r="O5457" s="1"/>
    </row>
    <row r="5458" spans="11:15" x14ac:dyDescent="0.2">
      <c r="K5458" s="1"/>
      <c r="L5458" s="1"/>
      <c r="O5458" s="1"/>
    </row>
    <row r="5459" spans="11:15" x14ac:dyDescent="0.2">
      <c r="K5459" s="1"/>
      <c r="L5459" s="1"/>
      <c r="O5459" s="1"/>
    </row>
    <row r="5460" spans="11:15" x14ac:dyDescent="0.2">
      <c r="K5460" s="1"/>
      <c r="L5460" s="1"/>
      <c r="O5460" s="1"/>
    </row>
    <row r="5461" spans="11:15" x14ac:dyDescent="0.2">
      <c r="K5461" s="1"/>
      <c r="L5461" s="1"/>
      <c r="O5461" s="1"/>
    </row>
    <row r="5462" spans="11:15" x14ac:dyDescent="0.2">
      <c r="K5462" s="1"/>
      <c r="L5462" s="1"/>
      <c r="O5462" s="1"/>
    </row>
    <row r="5463" spans="11:15" x14ac:dyDescent="0.2">
      <c r="K5463" s="1"/>
      <c r="L5463" s="1"/>
      <c r="O5463" s="1"/>
    </row>
    <row r="5464" spans="11:15" x14ac:dyDescent="0.2">
      <c r="K5464" s="1"/>
      <c r="L5464" s="1"/>
      <c r="O5464" s="1"/>
    </row>
    <row r="5465" spans="11:15" x14ac:dyDescent="0.2">
      <c r="K5465" s="1"/>
      <c r="L5465" s="1"/>
      <c r="O5465" s="1"/>
    </row>
    <row r="5466" spans="11:15" x14ac:dyDescent="0.2">
      <c r="K5466" s="1"/>
      <c r="L5466" s="1"/>
      <c r="O5466" s="1"/>
    </row>
    <row r="5467" spans="11:15" x14ac:dyDescent="0.2">
      <c r="K5467" s="1"/>
      <c r="L5467" s="1"/>
      <c r="O5467" s="1"/>
    </row>
    <row r="5468" spans="11:15" x14ac:dyDescent="0.2">
      <c r="K5468" s="1"/>
      <c r="L5468" s="1"/>
      <c r="O5468" s="1"/>
    </row>
    <row r="5469" spans="11:15" x14ac:dyDescent="0.2">
      <c r="K5469" s="1"/>
      <c r="L5469" s="1"/>
      <c r="O5469" s="1"/>
    </row>
    <row r="5470" spans="11:15" x14ac:dyDescent="0.2">
      <c r="K5470" s="1"/>
      <c r="L5470" s="1"/>
      <c r="O5470" s="1"/>
    </row>
    <row r="5471" spans="11:15" x14ac:dyDescent="0.2">
      <c r="K5471" s="1"/>
      <c r="L5471" s="1"/>
      <c r="O5471" s="1"/>
    </row>
    <row r="5472" spans="11:15" x14ac:dyDescent="0.2">
      <c r="K5472" s="1"/>
      <c r="L5472" s="1"/>
      <c r="O5472" s="1"/>
    </row>
    <row r="5473" spans="11:15" x14ac:dyDescent="0.2">
      <c r="K5473" s="1"/>
      <c r="L5473" s="1"/>
      <c r="O5473" s="1"/>
    </row>
    <row r="5474" spans="11:15" x14ac:dyDescent="0.2">
      <c r="K5474" s="1"/>
      <c r="L5474" s="1"/>
      <c r="O5474" s="1"/>
    </row>
    <row r="5475" spans="11:15" x14ac:dyDescent="0.2">
      <c r="K5475" s="1"/>
      <c r="L5475" s="1"/>
      <c r="O5475" s="1"/>
    </row>
    <row r="5476" spans="11:15" x14ac:dyDescent="0.2">
      <c r="K5476" s="1"/>
      <c r="L5476" s="1"/>
      <c r="O5476" s="1"/>
    </row>
    <row r="5477" spans="11:15" x14ac:dyDescent="0.2">
      <c r="K5477" s="1"/>
      <c r="L5477" s="1"/>
      <c r="O5477" s="1"/>
    </row>
    <row r="5478" spans="11:15" x14ac:dyDescent="0.2">
      <c r="K5478" s="1"/>
      <c r="L5478" s="1"/>
      <c r="O5478" s="1"/>
    </row>
    <row r="5479" spans="11:15" x14ac:dyDescent="0.2">
      <c r="K5479" s="1"/>
      <c r="L5479" s="1"/>
      <c r="O5479" s="1"/>
    </row>
    <row r="5480" spans="11:15" x14ac:dyDescent="0.2">
      <c r="K5480" s="1"/>
      <c r="L5480" s="1"/>
      <c r="O5480" s="1"/>
    </row>
    <row r="5481" spans="11:15" x14ac:dyDescent="0.2">
      <c r="K5481" s="1"/>
      <c r="L5481" s="1"/>
      <c r="O5481" s="1"/>
    </row>
    <row r="5482" spans="11:15" x14ac:dyDescent="0.2">
      <c r="K5482" s="1"/>
      <c r="L5482" s="1"/>
      <c r="O5482" s="1"/>
    </row>
    <row r="5483" spans="11:15" x14ac:dyDescent="0.2">
      <c r="K5483" s="1"/>
      <c r="L5483" s="1"/>
      <c r="O5483" s="1"/>
    </row>
    <row r="5484" spans="11:15" x14ac:dyDescent="0.2">
      <c r="K5484" s="1"/>
      <c r="L5484" s="1"/>
      <c r="O5484" s="1"/>
    </row>
    <row r="5485" spans="11:15" x14ac:dyDescent="0.2">
      <c r="K5485" s="1"/>
      <c r="L5485" s="1"/>
      <c r="O5485" s="1"/>
    </row>
    <row r="5486" spans="11:15" x14ac:dyDescent="0.2">
      <c r="K5486" s="1"/>
      <c r="L5486" s="1"/>
      <c r="O5486" s="1"/>
    </row>
    <row r="5487" spans="11:15" x14ac:dyDescent="0.2">
      <c r="K5487" s="1"/>
      <c r="L5487" s="1"/>
      <c r="O5487" s="1"/>
    </row>
    <row r="5488" spans="11:15" x14ac:dyDescent="0.2">
      <c r="K5488" s="1"/>
      <c r="L5488" s="1"/>
      <c r="O5488" s="1"/>
    </row>
    <row r="5489" spans="11:15" x14ac:dyDescent="0.2">
      <c r="K5489" s="1"/>
      <c r="L5489" s="1"/>
      <c r="O5489" s="1"/>
    </row>
    <row r="5490" spans="11:15" x14ac:dyDescent="0.2">
      <c r="K5490" s="1"/>
      <c r="L5490" s="1"/>
      <c r="O5490" s="1"/>
    </row>
    <row r="5491" spans="11:15" x14ac:dyDescent="0.2">
      <c r="K5491" s="1"/>
      <c r="L5491" s="1"/>
      <c r="O5491" s="1"/>
    </row>
    <row r="5492" spans="11:15" x14ac:dyDescent="0.2">
      <c r="K5492" s="1"/>
      <c r="L5492" s="1"/>
      <c r="O5492" s="1"/>
    </row>
    <row r="5493" spans="11:15" x14ac:dyDescent="0.2">
      <c r="K5493" s="1"/>
      <c r="L5493" s="1"/>
      <c r="O5493" s="1"/>
    </row>
    <row r="5494" spans="11:15" x14ac:dyDescent="0.2">
      <c r="K5494" s="1"/>
      <c r="L5494" s="1"/>
      <c r="O5494" s="1"/>
    </row>
    <row r="5495" spans="11:15" x14ac:dyDescent="0.2">
      <c r="K5495" s="1"/>
      <c r="L5495" s="1"/>
      <c r="O5495" s="1"/>
    </row>
    <row r="5496" spans="11:15" x14ac:dyDescent="0.2">
      <c r="K5496" s="1"/>
      <c r="L5496" s="1"/>
      <c r="O5496" s="1"/>
    </row>
    <row r="5497" spans="11:15" x14ac:dyDescent="0.2">
      <c r="K5497" s="1"/>
      <c r="L5497" s="1"/>
      <c r="O5497" s="1"/>
    </row>
    <row r="5498" spans="11:15" x14ac:dyDescent="0.2">
      <c r="K5498" s="1"/>
      <c r="L5498" s="1"/>
      <c r="O5498" s="1"/>
    </row>
    <row r="5499" spans="11:15" x14ac:dyDescent="0.2">
      <c r="K5499" s="1"/>
      <c r="L5499" s="1"/>
      <c r="O5499" s="1"/>
    </row>
    <row r="5500" spans="11:15" x14ac:dyDescent="0.2">
      <c r="K5500" s="1"/>
      <c r="L5500" s="1"/>
      <c r="O5500" s="1"/>
    </row>
    <row r="5501" spans="11:15" x14ac:dyDescent="0.2">
      <c r="K5501" s="1"/>
      <c r="L5501" s="1"/>
      <c r="O5501" s="1"/>
    </row>
    <row r="5502" spans="11:15" x14ac:dyDescent="0.2">
      <c r="K5502" s="1"/>
      <c r="L5502" s="1"/>
      <c r="O5502" s="1"/>
    </row>
    <row r="5503" spans="11:15" x14ac:dyDescent="0.2">
      <c r="K5503" s="1"/>
      <c r="L5503" s="1"/>
      <c r="O5503" s="1"/>
    </row>
    <row r="5504" spans="11:15" x14ac:dyDescent="0.2">
      <c r="K5504" s="1"/>
      <c r="L5504" s="1"/>
      <c r="O5504" s="1"/>
    </row>
    <row r="5505" spans="11:15" x14ac:dyDescent="0.2">
      <c r="K5505" s="1"/>
      <c r="L5505" s="1"/>
      <c r="O5505" s="1"/>
    </row>
    <row r="5506" spans="11:15" x14ac:dyDescent="0.2">
      <c r="K5506" s="1"/>
      <c r="L5506" s="1"/>
      <c r="O5506" s="1"/>
    </row>
    <row r="5507" spans="11:15" x14ac:dyDescent="0.2">
      <c r="K5507" s="1"/>
      <c r="L5507" s="1"/>
      <c r="O5507" s="1"/>
    </row>
    <row r="5508" spans="11:15" x14ac:dyDescent="0.2">
      <c r="K5508" s="1"/>
      <c r="L5508" s="1"/>
      <c r="O5508" s="1"/>
    </row>
    <row r="5509" spans="11:15" x14ac:dyDescent="0.2">
      <c r="K5509" s="1"/>
      <c r="L5509" s="1"/>
      <c r="O5509" s="1"/>
    </row>
    <row r="5510" spans="11:15" x14ac:dyDescent="0.2">
      <c r="K5510" s="1"/>
      <c r="L5510" s="1"/>
      <c r="O5510" s="1"/>
    </row>
    <row r="5511" spans="11:15" x14ac:dyDescent="0.2">
      <c r="K5511" s="1"/>
      <c r="L5511" s="1"/>
      <c r="O5511" s="1"/>
    </row>
    <row r="5512" spans="11:15" x14ac:dyDescent="0.2">
      <c r="K5512" s="1"/>
      <c r="L5512" s="1"/>
      <c r="O5512" s="1"/>
    </row>
    <row r="5513" spans="11:15" x14ac:dyDescent="0.2">
      <c r="K5513" s="1"/>
      <c r="L5513" s="1"/>
      <c r="O5513" s="1"/>
    </row>
    <row r="5514" spans="11:15" x14ac:dyDescent="0.2">
      <c r="K5514" s="1"/>
      <c r="L5514" s="1"/>
      <c r="O5514" s="1"/>
    </row>
    <row r="5515" spans="11:15" x14ac:dyDescent="0.2">
      <c r="K5515" s="1"/>
      <c r="L5515" s="1"/>
      <c r="O5515" s="1"/>
    </row>
    <row r="5516" spans="11:15" x14ac:dyDescent="0.2">
      <c r="K5516" s="1"/>
      <c r="L5516" s="1"/>
      <c r="O5516" s="1"/>
    </row>
    <row r="5517" spans="11:15" x14ac:dyDescent="0.2">
      <c r="K5517" s="1"/>
      <c r="L5517" s="1"/>
      <c r="O5517" s="1"/>
    </row>
    <row r="5518" spans="11:15" x14ac:dyDescent="0.2">
      <c r="K5518" s="1"/>
      <c r="L5518" s="1"/>
      <c r="O5518" s="1"/>
    </row>
    <row r="5519" spans="11:15" x14ac:dyDescent="0.2">
      <c r="K5519" s="1"/>
      <c r="L5519" s="1"/>
      <c r="O5519" s="1"/>
    </row>
    <row r="5520" spans="11:15" x14ac:dyDescent="0.2">
      <c r="K5520" s="1"/>
      <c r="L5520" s="1"/>
      <c r="O5520" s="1"/>
    </row>
    <row r="5521" spans="11:15" x14ac:dyDescent="0.2">
      <c r="K5521" s="1"/>
      <c r="L5521" s="1"/>
      <c r="O5521" s="1"/>
    </row>
    <row r="5522" spans="11:15" x14ac:dyDescent="0.2">
      <c r="K5522" s="1"/>
      <c r="L5522" s="1"/>
      <c r="O5522" s="1"/>
    </row>
    <row r="5523" spans="11:15" x14ac:dyDescent="0.2">
      <c r="K5523" s="1"/>
      <c r="L5523" s="1"/>
      <c r="O5523" s="1"/>
    </row>
    <row r="5524" spans="11:15" x14ac:dyDescent="0.2">
      <c r="K5524" s="1"/>
      <c r="L5524" s="1"/>
      <c r="O5524" s="1"/>
    </row>
    <row r="5525" spans="11:15" x14ac:dyDescent="0.2">
      <c r="K5525" s="1"/>
      <c r="L5525" s="1"/>
      <c r="O5525" s="1"/>
    </row>
    <row r="5526" spans="11:15" x14ac:dyDescent="0.2">
      <c r="K5526" s="1"/>
      <c r="L5526" s="1"/>
      <c r="O5526" s="1"/>
    </row>
    <row r="5527" spans="11:15" x14ac:dyDescent="0.2">
      <c r="K5527" s="1"/>
      <c r="L5527" s="1"/>
      <c r="O5527" s="1"/>
    </row>
    <row r="5528" spans="11:15" x14ac:dyDescent="0.2">
      <c r="K5528" s="1"/>
      <c r="L5528" s="1"/>
      <c r="O5528" s="1"/>
    </row>
    <row r="5529" spans="11:15" x14ac:dyDescent="0.2">
      <c r="K5529" s="1"/>
      <c r="L5529" s="1"/>
      <c r="O5529" s="1"/>
    </row>
    <row r="5530" spans="11:15" x14ac:dyDescent="0.2">
      <c r="K5530" s="1"/>
      <c r="L5530" s="1"/>
      <c r="O5530" s="1"/>
    </row>
    <row r="5531" spans="11:15" x14ac:dyDescent="0.2">
      <c r="K5531" s="1"/>
      <c r="L5531" s="1"/>
      <c r="O5531" s="1"/>
    </row>
    <row r="5532" spans="11:15" x14ac:dyDescent="0.2">
      <c r="K5532" s="1"/>
      <c r="L5532" s="1"/>
      <c r="O5532" s="1"/>
    </row>
    <row r="5533" spans="11:15" x14ac:dyDescent="0.2">
      <c r="K5533" s="1"/>
      <c r="L5533" s="1"/>
      <c r="O5533" s="1"/>
    </row>
    <row r="5534" spans="11:15" x14ac:dyDescent="0.2">
      <c r="K5534" s="1"/>
      <c r="L5534" s="1"/>
      <c r="O5534" s="1"/>
    </row>
    <row r="5535" spans="11:15" x14ac:dyDescent="0.2">
      <c r="K5535" s="1"/>
      <c r="L5535" s="1"/>
      <c r="O5535" s="1"/>
    </row>
    <row r="5536" spans="11:15" x14ac:dyDescent="0.2">
      <c r="K5536" s="1"/>
      <c r="L5536" s="1"/>
      <c r="O5536" s="1"/>
    </row>
    <row r="5537" spans="11:15" x14ac:dyDescent="0.2">
      <c r="K5537" s="1"/>
      <c r="L5537" s="1"/>
      <c r="O5537" s="1"/>
    </row>
    <row r="5538" spans="11:15" x14ac:dyDescent="0.2">
      <c r="K5538" s="1"/>
      <c r="L5538" s="1"/>
      <c r="O5538" s="1"/>
    </row>
    <row r="5539" spans="11:15" x14ac:dyDescent="0.2">
      <c r="K5539" s="1"/>
      <c r="L5539" s="1"/>
      <c r="O5539" s="1"/>
    </row>
    <row r="5540" spans="11:15" x14ac:dyDescent="0.2">
      <c r="K5540" s="1"/>
      <c r="L5540" s="1"/>
      <c r="O5540" s="1"/>
    </row>
    <row r="5541" spans="11:15" x14ac:dyDescent="0.2">
      <c r="K5541" s="1"/>
      <c r="L5541" s="1"/>
      <c r="O5541" s="1"/>
    </row>
    <row r="5542" spans="11:15" x14ac:dyDescent="0.2">
      <c r="K5542" s="1"/>
      <c r="L5542" s="1"/>
      <c r="O5542" s="1"/>
    </row>
    <row r="5543" spans="11:15" x14ac:dyDescent="0.2">
      <c r="K5543" s="1"/>
      <c r="L5543" s="1"/>
      <c r="O5543" s="1"/>
    </row>
    <row r="5544" spans="11:15" x14ac:dyDescent="0.2">
      <c r="K5544" s="1"/>
      <c r="L5544" s="1"/>
      <c r="O5544" s="1"/>
    </row>
    <row r="5545" spans="11:15" x14ac:dyDescent="0.2">
      <c r="K5545" s="1"/>
      <c r="L5545" s="1"/>
      <c r="O5545" s="1"/>
    </row>
    <row r="5546" spans="11:15" x14ac:dyDescent="0.2">
      <c r="K5546" s="1"/>
      <c r="L5546" s="1"/>
      <c r="O5546" s="1"/>
    </row>
    <row r="5547" spans="11:15" x14ac:dyDescent="0.2">
      <c r="K5547" s="1"/>
      <c r="L5547" s="1"/>
      <c r="O5547" s="1"/>
    </row>
    <row r="5548" spans="11:15" x14ac:dyDescent="0.2">
      <c r="K5548" s="1"/>
      <c r="L5548" s="1"/>
      <c r="O5548" s="1"/>
    </row>
    <row r="5549" spans="11:15" x14ac:dyDescent="0.2">
      <c r="K5549" s="1"/>
      <c r="L5549" s="1"/>
      <c r="O5549" s="1"/>
    </row>
    <row r="5550" spans="11:15" x14ac:dyDescent="0.2">
      <c r="K5550" s="1"/>
      <c r="L5550" s="1"/>
      <c r="O5550" s="1"/>
    </row>
    <row r="5551" spans="11:15" x14ac:dyDescent="0.2">
      <c r="K5551" s="1"/>
      <c r="L5551" s="1"/>
      <c r="O5551" s="1"/>
    </row>
    <row r="5552" spans="11:15" x14ac:dyDescent="0.2">
      <c r="K5552" s="1"/>
      <c r="L5552" s="1"/>
      <c r="O5552" s="1"/>
    </row>
    <row r="5553" spans="11:15" x14ac:dyDescent="0.2">
      <c r="K5553" s="1"/>
      <c r="L5553" s="1"/>
      <c r="O5553" s="1"/>
    </row>
    <row r="5554" spans="11:15" x14ac:dyDescent="0.2">
      <c r="K5554" s="1"/>
      <c r="L5554" s="1"/>
      <c r="O5554" s="1"/>
    </row>
    <row r="5555" spans="11:15" x14ac:dyDescent="0.2">
      <c r="K5555" s="1"/>
      <c r="L5555" s="1"/>
      <c r="O5555" s="1"/>
    </row>
    <row r="5556" spans="11:15" x14ac:dyDescent="0.2">
      <c r="K5556" s="1"/>
      <c r="L5556" s="1"/>
      <c r="O5556" s="1"/>
    </row>
    <row r="5557" spans="11:15" x14ac:dyDescent="0.2">
      <c r="K5557" s="1"/>
      <c r="L5557" s="1"/>
      <c r="O5557" s="1"/>
    </row>
    <row r="5558" spans="11:15" x14ac:dyDescent="0.2">
      <c r="K5558" s="1"/>
      <c r="L5558" s="1"/>
      <c r="O5558" s="1"/>
    </row>
    <row r="5559" spans="11:15" x14ac:dyDescent="0.2">
      <c r="K5559" s="1"/>
      <c r="L5559" s="1"/>
      <c r="O5559" s="1"/>
    </row>
    <row r="5560" spans="11:15" x14ac:dyDescent="0.2">
      <c r="K5560" s="1"/>
      <c r="L5560" s="1"/>
      <c r="O5560" s="1"/>
    </row>
    <row r="5561" spans="11:15" x14ac:dyDescent="0.2">
      <c r="K5561" s="1"/>
      <c r="L5561" s="1"/>
      <c r="O5561" s="1"/>
    </row>
    <row r="5562" spans="11:15" x14ac:dyDescent="0.2">
      <c r="K5562" s="1"/>
      <c r="L5562" s="1"/>
      <c r="O5562" s="1"/>
    </row>
    <row r="5563" spans="11:15" x14ac:dyDescent="0.2">
      <c r="K5563" s="1"/>
      <c r="L5563" s="1"/>
      <c r="O5563" s="1"/>
    </row>
    <row r="5564" spans="11:15" x14ac:dyDescent="0.2">
      <c r="K5564" s="1"/>
      <c r="L5564" s="1"/>
      <c r="O5564" s="1"/>
    </row>
    <row r="5565" spans="11:15" x14ac:dyDescent="0.2">
      <c r="K5565" s="1"/>
      <c r="L5565" s="1"/>
      <c r="O5565" s="1"/>
    </row>
    <row r="5566" spans="11:15" x14ac:dyDescent="0.2">
      <c r="K5566" s="1"/>
      <c r="L5566" s="1"/>
      <c r="O5566" s="1"/>
    </row>
    <row r="5567" spans="11:15" x14ac:dyDescent="0.2">
      <c r="K5567" s="1"/>
      <c r="L5567" s="1"/>
      <c r="O5567" s="1"/>
    </row>
    <row r="5568" spans="11:15" x14ac:dyDescent="0.2">
      <c r="K5568" s="1"/>
      <c r="L5568" s="1"/>
      <c r="O5568" s="1"/>
    </row>
    <row r="5569" spans="11:15" x14ac:dyDescent="0.2">
      <c r="K5569" s="1"/>
      <c r="L5569" s="1"/>
      <c r="O5569" s="1"/>
    </row>
    <row r="5570" spans="11:15" x14ac:dyDescent="0.2">
      <c r="K5570" s="1"/>
      <c r="L5570" s="1"/>
      <c r="O5570" s="1"/>
    </row>
    <row r="5571" spans="11:15" x14ac:dyDescent="0.2">
      <c r="K5571" s="1"/>
      <c r="L5571" s="1"/>
      <c r="O5571" s="1"/>
    </row>
    <row r="5572" spans="11:15" x14ac:dyDescent="0.2">
      <c r="K5572" s="1"/>
      <c r="L5572" s="1"/>
      <c r="O5572" s="1"/>
    </row>
    <row r="5573" spans="11:15" x14ac:dyDescent="0.2">
      <c r="K5573" s="1"/>
      <c r="L5573" s="1"/>
      <c r="O5573" s="1"/>
    </row>
    <row r="5574" spans="11:15" x14ac:dyDescent="0.2">
      <c r="K5574" s="1"/>
      <c r="L5574" s="1"/>
      <c r="O5574" s="1"/>
    </row>
    <row r="5575" spans="11:15" x14ac:dyDescent="0.2">
      <c r="K5575" s="1"/>
      <c r="L5575" s="1"/>
      <c r="O5575" s="1"/>
    </row>
    <row r="5576" spans="11:15" x14ac:dyDescent="0.2">
      <c r="K5576" s="1"/>
      <c r="L5576" s="1"/>
      <c r="O5576" s="1"/>
    </row>
    <row r="5577" spans="11:15" x14ac:dyDescent="0.2">
      <c r="K5577" s="1"/>
      <c r="L5577" s="1"/>
      <c r="O5577" s="1"/>
    </row>
    <row r="5578" spans="11:15" x14ac:dyDescent="0.2">
      <c r="K5578" s="1"/>
      <c r="L5578" s="1"/>
      <c r="O5578" s="1"/>
    </row>
    <row r="5579" spans="11:15" x14ac:dyDescent="0.2">
      <c r="K5579" s="1"/>
      <c r="L5579" s="1"/>
      <c r="O5579" s="1"/>
    </row>
    <row r="5580" spans="11:15" x14ac:dyDescent="0.2">
      <c r="K5580" s="1"/>
      <c r="L5580" s="1"/>
      <c r="O5580" s="1"/>
    </row>
    <row r="5581" spans="11:15" x14ac:dyDescent="0.2">
      <c r="K5581" s="1"/>
      <c r="L5581" s="1"/>
      <c r="O5581" s="1"/>
    </row>
    <row r="5582" spans="11:15" x14ac:dyDescent="0.2">
      <c r="K5582" s="1"/>
      <c r="L5582" s="1"/>
      <c r="O5582" s="1"/>
    </row>
    <row r="5583" spans="11:15" x14ac:dyDescent="0.2">
      <c r="K5583" s="1"/>
      <c r="L5583" s="1"/>
      <c r="O5583" s="1"/>
    </row>
    <row r="5584" spans="11:15" x14ac:dyDescent="0.2">
      <c r="K5584" s="1"/>
      <c r="L5584" s="1"/>
      <c r="O5584" s="1"/>
    </row>
    <row r="5585" spans="11:15" x14ac:dyDescent="0.2">
      <c r="K5585" s="1"/>
      <c r="L5585" s="1"/>
      <c r="O5585" s="1"/>
    </row>
    <row r="5586" spans="11:15" x14ac:dyDescent="0.2">
      <c r="K5586" s="1"/>
      <c r="L5586" s="1"/>
      <c r="O5586" s="1"/>
    </row>
    <row r="5587" spans="11:15" x14ac:dyDescent="0.2">
      <c r="K5587" s="1"/>
      <c r="L5587" s="1"/>
      <c r="O5587" s="1"/>
    </row>
    <row r="5588" spans="11:15" x14ac:dyDescent="0.2">
      <c r="K5588" s="1"/>
      <c r="L5588" s="1"/>
      <c r="O5588" s="1"/>
    </row>
    <row r="5589" spans="11:15" x14ac:dyDescent="0.2">
      <c r="K5589" s="1"/>
      <c r="L5589" s="1"/>
      <c r="O5589" s="1"/>
    </row>
    <row r="5590" spans="11:15" x14ac:dyDescent="0.2">
      <c r="K5590" s="1"/>
      <c r="L5590" s="1"/>
      <c r="O5590" s="1"/>
    </row>
    <row r="5591" spans="11:15" x14ac:dyDescent="0.2">
      <c r="K5591" s="1"/>
      <c r="L5591" s="1"/>
      <c r="O5591" s="1"/>
    </row>
    <row r="5592" spans="11:15" x14ac:dyDescent="0.2">
      <c r="K5592" s="1"/>
      <c r="L5592" s="1"/>
      <c r="O5592" s="1"/>
    </row>
    <row r="5593" spans="11:15" x14ac:dyDescent="0.2">
      <c r="K5593" s="1"/>
      <c r="L5593" s="1"/>
      <c r="O5593" s="1"/>
    </row>
    <row r="5594" spans="11:15" x14ac:dyDescent="0.2">
      <c r="K5594" s="1"/>
      <c r="L5594" s="1"/>
      <c r="O5594" s="1"/>
    </row>
    <row r="5595" spans="11:15" x14ac:dyDescent="0.2">
      <c r="K5595" s="1"/>
      <c r="L5595" s="1"/>
      <c r="O5595" s="1"/>
    </row>
    <row r="5596" spans="11:15" x14ac:dyDescent="0.2">
      <c r="K5596" s="1"/>
      <c r="L5596" s="1"/>
      <c r="O5596" s="1"/>
    </row>
    <row r="5597" spans="11:15" x14ac:dyDescent="0.2">
      <c r="K5597" s="1"/>
      <c r="L5597" s="1"/>
      <c r="O5597" s="1"/>
    </row>
    <row r="5598" spans="11:15" x14ac:dyDescent="0.2">
      <c r="K5598" s="1"/>
      <c r="L5598" s="1"/>
      <c r="O5598" s="1"/>
    </row>
    <row r="5599" spans="11:15" x14ac:dyDescent="0.2">
      <c r="K5599" s="1"/>
      <c r="L5599" s="1"/>
      <c r="O5599" s="1"/>
    </row>
    <row r="5600" spans="11:15" x14ac:dyDescent="0.2">
      <c r="K5600" s="1"/>
      <c r="L5600" s="1"/>
      <c r="O5600" s="1"/>
    </row>
    <row r="5601" spans="11:15" x14ac:dyDescent="0.2">
      <c r="K5601" s="1"/>
      <c r="L5601" s="1"/>
      <c r="O5601" s="1"/>
    </row>
    <row r="5602" spans="11:15" x14ac:dyDescent="0.2">
      <c r="K5602" s="1"/>
      <c r="L5602" s="1"/>
      <c r="O5602" s="1"/>
    </row>
    <row r="5603" spans="11:15" x14ac:dyDescent="0.2">
      <c r="K5603" s="1"/>
      <c r="L5603" s="1"/>
      <c r="O5603" s="1"/>
    </row>
    <row r="5604" spans="11:15" x14ac:dyDescent="0.2">
      <c r="K5604" s="1"/>
      <c r="L5604" s="1"/>
      <c r="O5604" s="1"/>
    </row>
    <row r="5605" spans="11:15" x14ac:dyDescent="0.2">
      <c r="K5605" s="1"/>
      <c r="L5605" s="1"/>
      <c r="O5605" s="1"/>
    </row>
    <row r="5606" spans="11:15" x14ac:dyDescent="0.2">
      <c r="K5606" s="1"/>
      <c r="L5606" s="1"/>
      <c r="O5606" s="1"/>
    </row>
    <row r="5607" spans="11:15" x14ac:dyDescent="0.2">
      <c r="K5607" s="1"/>
      <c r="L5607" s="1"/>
      <c r="O5607" s="1"/>
    </row>
    <row r="5608" spans="11:15" x14ac:dyDescent="0.2">
      <c r="K5608" s="1"/>
      <c r="L5608" s="1"/>
      <c r="O5608" s="1"/>
    </row>
    <row r="5609" spans="11:15" x14ac:dyDescent="0.2">
      <c r="K5609" s="1"/>
      <c r="L5609" s="1"/>
      <c r="O5609" s="1"/>
    </row>
    <row r="5610" spans="11:15" x14ac:dyDescent="0.2">
      <c r="K5610" s="1"/>
      <c r="L5610" s="1"/>
      <c r="O5610" s="1"/>
    </row>
    <row r="5611" spans="11:15" x14ac:dyDescent="0.2">
      <c r="K5611" s="1"/>
      <c r="L5611" s="1"/>
      <c r="O5611" s="1"/>
    </row>
    <row r="5612" spans="11:15" x14ac:dyDescent="0.2">
      <c r="K5612" s="1"/>
      <c r="L5612" s="1"/>
      <c r="O5612" s="1"/>
    </row>
    <row r="5613" spans="11:15" x14ac:dyDescent="0.2">
      <c r="K5613" s="1"/>
      <c r="L5613" s="1"/>
      <c r="O5613" s="1"/>
    </row>
    <row r="5614" spans="11:15" x14ac:dyDescent="0.2">
      <c r="K5614" s="1"/>
      <c r="L5614" s="1"/>
      <c r="O5614" s="1"/>
    </row>
    <row r="5615" spans="11:15" x14ac:dyDescent="0.2">
      <c r="K5615" s="1"/>
      <c r="L5615" s="1"/>
      <c r="O5615" s="1"/>
    </row>
    <row r="5616" spans="11:15" x14ac:dyDescent="0.2">
      <c r="K5616" s="1"/>
      <c r="L5616" s="1"/>
      <c r="O5616" s="1"/>
    </row>
    <row r="5617" spans="11:15" x14ac:dyDescent="0.2">
      <c r="K5617" s="1"/>
      <c r="L5617" s="1"/>
      <c r="O5617" s="1"/>
    </row>
    <row r="5618" spans="11:15" x14ac:dyDescent="0.2">
      <c r="K5618" s="1"/>
      <c r="L5618" s="1"/>
      <c r="O5618" s="1"/>
    </row>
    <row r="5619" spans="11:15" x14ac:dyDescent="0.2">
      <c r="K5619" s="1"/>
      <c r="L5619" s="1"/>
      <c r="O5619" s="1"/>
    </row>
    <row r="5620" spans="11:15" x14ac:dyDescent="0.2">
      <c r="K5620" s="1"/>
      <c r="L5620" s="1"/>
      <c r="O5620" s="1"/>
    </row>
    <row r="5621" spans="11:15" x14ac:dyDescent="0.2">
      <c r="K5621" s="1"/>
      <c r="L5621" s="1"/>
      <c r="O5621" s="1"/>
    </row>
    <row r="5622" spans="11:15" x14ac:dyDescent="0.2">
      <c r="K5622" s="1"/>
      <c r="L5622" s="1"/>
      <c r="O5622" s="1"/>
    </row>
    <row r="5623" spans="11:15" x14ac:dyDescent="0.2">
      <c r="K5623" s="1"/>
      <c r="L5623" s="1"/>
      <c r="O5623" s="1"/>
    </row>
    <row r="5624" spans="11:15" x14ac:dyDescent="0.2">
      <c r="K5624" s="1"/>
      <c r="L5624" s="1"/>
      <c r="O5624" s="1"/>
    </row>
    <row r="5625" spans="11:15" x14ac:dyDescent="0.2">
      <c r="K5625" s="1"/>
      <c r="L5625" s="1"/>
      <c r="O5625" s="1"/>
    </row>
    <row r="5626" spans="11:15" x14ac:dyDescent="0.2">
      <c r="K5626" s="1"/>
      <c r="L5626" s="1"/>
      <c r="O5626" s="1"/>
    </row>
    <row r="5627" spans="11:15" x14ac:dyDescent="0.2">
      <c r="K5627" s="1"/>
      <c r="L5627" s="1"/>
      <c r="O5627" s="1"/>
    </row>
    <row r="5628" spans="11:15" x14ac:dyDescent="0.2">
      <c r="K5628" s="1"/>
      <c r="L5628" s="1"/>
      <c r="O5628" s="1"/>
    </row>
    <row r="5629" spans="11:15" x14ac:dyDescent="0.2">
      <c r="K5629" s="1"/>
      <c r="L5629" s="1"/>
      <c r="O5629" s="1"/>
    </row>
    <row r="5630" spans="11:15" x14ac:dyDescent="0.2">
      <c r="K5630" s="1"/>
      <c r="L5630" s="1"/>
      <c r="O5630" s="1"/>
    </row>
    <row r="5631" spans="11:15" x14ac:dyDescent="0.2">
      <c r="K5631" s="1"/>
      <c r="L5631" s="1"/>
      <c r="O5631" s="1"/>
    </row>
    <row r="5632" spans="11:15" x14ac:dyDescent="0.2">
      <c r="K5632" s="1"/>
      <c r="L5632" s="1"/>
      <c r="O5632" s="1"/>
    </row>
    <row r="5633" spans="11:15" x14ac:dyDescent="0.2">
      <c r="K5633" s="1"/>
      <c r="L5633" s="1"/>
      <c r="O5633" s="1"/>
    </row>
    <row r="5634" spans="11:15" x14ac:dyDescent="0.2">
      <c r="K5634" s="1"/>
      <c r="L5634" s="1"/>
      <c r="O5634" s="1"/>
    </row>
    <row r="5635" spans="11:15" x14ac:dyDescent="0.2">
      <c r="K5635" s="1"/>
      <c r="L5635" s="1"/>
      <c r="O5635" s="1"/>
    </row>
    <row r="5636" spans="11:15" x14ac:dyDescent="0.2">
      <c r="K5636" s="1"/>
      <c r="L5636" s="1"/>
      <c r="O5636" s="1"/>
    </row>
    <row r="5637" spans="11:15" x14ac:dyDescent="0.2">
      <c r="K5637" s="1"/>
      <c r="L5637" s="1"/>
      <c r="O5637" s="1"/>
    </row>
    <row r="5638" spans="11:15" x14ac:dyDescent="0.2">
      <c r="K5638" s="1"/>
      <c r="L5638" s="1"/>
      <c r="O5638" s="1"/>
    </row>
    <row r="5639" spans="11:15" x14ac:dyDescent="0.2">
      <c r="K5639" s="1"/>
      <c r="L5639" s="1"/>
      <c r="O5639" s="1"/>
    </row>
    <row r="5640" spans="11:15" x14ac:dyDescent="0.2">
      <c r="K5640" s="1"/>
      <c r="L5640" s="1"/>
      <c r="O5640" s="1"/>
    </row>
    <row r="5641" spans="11:15" x14ac:dyDescent="0.2">
      <c r="K5641" s="1"/>
      <c r="L5641" s="1"/>
      <c r="O5641" s="1"/>
    </row>
    <row r="5642" spans="11:15" x14ac:dyDescent="0.2">
      <c r="K5642" s="1"/>
      <c r="L5642" s="1"/>
      <c r="O5642" s="1"/>
    </row>
    <row r="5643" spans="11:15" x14ac:dyDescent="0.2">
      <c r="K5643" s="1"/>
      <c r="L5643" s="1"/>
      <c r="O5643" s="1"/>
    </row>
    <row r="5644" spans="11:15" x14ac:dyDescent="0.2">
      <c r="K5644" s="1"/>
      <c r="L5644" s="1"/>
      <c r="O5644" s="1"/>
    </row>
    <row r="5645" spans="11:15" x14ac:dyDescent="0.2">
      <c r="K5645" s="1"/>
      <c r="L5645" s="1"/>
      <c r="O5645" s="1"/>
    </row>
    <row r="5646" spans="11:15" x14ac:dyDescent="0.2">
      <c r="K5646" s="1"/>
      <c r="L5646" s="1"/>
      <c r="O5646" s="1"/>
    </row>
    <row r="5647" spans="11:15" x14ac:dyDescent="0.2">
      <c r="K5647" s="1"/>
      <c r="L5647" s="1"/>
      <c r="O5647" s="1"/>
    </row>
    <row r="5648" spans="11:15" x14ac:dyDescent="0.2">
      <c r="K5648" s="1"/>
      <c r="L5648" s="1"/>
      <c r="O5648" s="1"/>
    </row>
    <row r="5649" spans="11:15" x14ac:dyDescent="0.2">
      <c r="K5649" s="1"/>
      <c r="L5649" s="1"/>
      <c r="O5649" s="1"/>
    </row>
    <row r="5650" spans="11:15" x14ac:dyDescent="0.2">
      <c r="K5650" s="1"/>
      <c r="L5650" s="1"/>
      <c r="O5650" s="1"/>
    </row>
    <row r="5651" spans="11:15" x14ac:dyDescent="0.2">
      <c r="K5651" s="1"/>
      <c r="L5651" s="1"/>
      <c r="O5651" s="1"/>
    </row>
    <row r="5652" spans="11:15" x14ac:dyDescent="0.2">
      <c r="K5652" s="1"/>
      <c r="L5652" s="1"/>
      <c r="O5652" s="1"/>
    </row>
    <row r="5653" spans="11:15" x14ac:dyDescent="0.2">
      <c r="K5653" s="1"/>
      <c r="L5653" s="1"/>
      <c r="O5653" s="1"/>
    </row>
    <row r="5654" spans="11:15" x14ac:dyDescent="0.2">
      <c r="K5654" s="1"/>
      <c r="L5654" s="1"/>
      <c r="O5654" s="1"/>
    </row>
    <row r="5655" spans="11:15" x14ac:dyDescent="0.2">
      <c r="K5655" s="1"/>
      <c r="L5655" s="1"/>
      <c r="O5655" s="1"/>
    </row>
    <row r="5656" spans="11:15" x14ac:dyDescent="0.2">
      <c r="K5656" s="1"/>
      <c r="L5656" s="1"/>
      <c r="O5656" s="1"/>
    </row>
    <row r="5657" spans="11:15" x14ac:dyDescent="0.2">
      <c r="K5657" s="1"/>
      <c r="L5657" s="1"/>
      <c r="O5657" s="1"/>
    </row>
    <row r="5658" spans="11:15" x14ac:dyDescent="0.2">
      <c r="K5658" s="1"/>
      <c r="L5658" s="1"/>
      <c r="O5658" s="1"/>
    </row>
    <row r="5659" spans="11:15" x14ac:dyDescent="0.2">
      <c r="K5659" s="1"/>
      <c r="L5659" s="1"/>
      <c r="O5659" s="1"/>
    </row>
    <row r="5660" spans="11:15" x14ac:dyDescent="0.2">
      <c r="K5660" s="1"/>
      <c r="L5660" s="1"/>
      <c r="O5660" s="1"/>
    </row>
    <row r="5661" spans="11:15" x14ac:dyDescent="0.2">
      <c r="K5661" s="1"/>
      <c r="L5661" s="1"/>
      <c r="O5661" s="1"/>
    </row>
    <row r="5662" spans="11:15" x14ac:dyDescent="0.2">
      <c r="K5662" s="1"/>
      <c r="L5662" s="1"/>
      <c r="O5662" s="1"/>
    </row>
    <row r="5663" spans="11:15" x14ac:dyDescent="0.2">
      <c r="K5663" s="1"/>
      <c r="L5663" s="1"/>
      <c r="O5663" s="1"/>
    </row>
    <row r="5664" spans="11:15" x14ac:dyDescent="0.2">
      <c r="K5664" s="1"/>
      <c r="L5664" s="1"/>
      <c r="O5664" s="1"/>
    </row>
    <row r="5665" spans="11:15" x14ac:dyDescent="0.2">
      <c r="K5665" s="1"/>
      <c r="L5665" s="1"/>
      <c r="O5665" s="1"/>
    </row>
    <row r="5666" spans="11:15" x14ac:dyDescent="0.2">
      <c r="K5666" s="1"/>
      <c r="L5666" s="1"/>
      <c r="O5666" s="1"/>
    </row>
    <row r="5667" spans="11:15" x14ac:dyDescent="0.2">
      <c r="K5667" s="1"/>
      <c r="L5667" s="1"/>
      <c r="O5667" s="1"/>
    </row>
    <row r="5668" spans="11:15" x14ac:dyDescent="0.2">
      <c r="K5668" s="1"/>
      <c r="L5668" s="1"/>
      <c r="O5668" s="1"/>
    </row>
    <row r="5669" spans="11:15" x14ac:dyDescent="0.2">
      <c r="K5669" s="1"/>
      <c r="L5669" s="1"/>
      <c r="O5669" s="1"/>
    </row>
    <row r="5670" spans="11:15" x14ac:dyDescent="0.2">
      <c r="K5670" s="1"/>
      <c r="L5670" s="1"/>
      <c r="O5670" s="1"/>
    </row>
    <row r="5671" spans="11:15" x14ac:dyDescent="0.2">
      <c r="K5671" s="1"/>
      <c r="L5671" s="1"/>
      <c r="O5671" s="1"/>
    </row>
    <row r="5672" spans="11:15" x14ac:dyDescent="0.2">
      <c r="K5672" s="1"/>
      <c r="L5672" s="1"/>
      <c r="O5672" s="1"/>
    </row>
    <row r="5673" spans="11:15" x14ac:dyDescent="0.2">
      <c r="K5673" s="1"/>
      <c r="L5673" s="1"/>
      <c r="O5673" s="1"/>
    </row>
    <row r="5674" spans="11:15" x14ac:dyDescent="0.2">
      <c r="K5674" s="1"/>
      <c r="L5674" s="1"/>
      <c r="O5674" s="1"/>
    </row>
    <row r="5675" spans="11:15" x14ac:dyDescent="0.2">
      <c r="K5675" s="1"/>
      <c r="L5675" s="1"/>
      <c r="O5675" s="1"/>
    </row>
    <row r="5676" spans="11:15" x14ac:dyDescent="0.2">
      <c r="K5676" s="1"/>
      <c r="L5676" s="1"/>
      <c r="O5676" s="1"/>
    </row>
    <row r="5677" spans="11:15" x14ac:dyDescent="0.2">
      <c r="K5677" s="1"/>
      <c r="L5677" s="1"/>
      <c r="O5677" s="1"/>
    </row>
    <row r="5678" spans="11:15" x14ac:dyDescent="0.2">
      <c r="K5678" s="1"/>
      <c r="L5678" s="1"/>
      <c r="O5678" s="1"/>
    </row>
    <row r="5679" spans="11:15" x14ac:dyDescent="0.2">
      <c r="K5679" s="1"/>
      <c r="L5679" s="1"/>
      <c r="O5679" s="1"/>
    </row>
    <row r="5680" spans="11:15" x14ac:dyDescent="0.2">
      <c r="K5680" s="1"/>
      <c r="L5680" s="1"/>
      <c r="O5680" s="1"/>
    </row>
    <row r="5681" spans="11:15" x14ac:dyDescent="0.2">
      <c r="K5681" s="1"/>
      <c r="L5681" s="1"/>
      <c r="O5681" s="1"/>
    </row>
    <row r="5682" spans="11:15" x14ac:dyDescent="0.2">
      <c r="K5682" s="1"/>
      <c r="L5682" s="1"/>
      <c r="O5682" s="1"/>
    </row>
    <row r="5683" spans="11:15" x14ac:dyDescent="0.2">
      <c r="K5683" s="1"/>
      <c r="L5683" s="1"/>
      <c r="O5683" s="1"/>
    </row>
    <row r="5684" spans="11:15" x14ac:dyDescent="0.2">
      <c r="K5684" s="1"/>
      <c r="L5684" s="1"/>
      <c r="O5684" s="1"/>
    </row>
    <row r="5685" spans="11:15" x14ac:dyDescent="0.2">
      <c r="K5685" s="1"/>
      <c r="L5685" s="1"/>
      <c r="O5685" s="1"/>
    </row>
    <row r="5686" spans="11:15" x14ac:dyDescent="0.2">
      <c r="K5686" s="1"/>
      <c r="L5686" s="1"/>
      <c r="O5686" s="1"/>
    </row>
    <row r="5687" spans="11:15" x14ac:dyDescent="0.2">
      <c r="K5687" s="1"/>
      <c r="L5687" s="1"/>
      <c r="O5687" s="1"/>
    </row>
    <row r="5688" spans="11:15" x14ac:dyDescent="0.2">
      <c r="K5688" s="1"/>
      <c r="L5688" s="1"/>
      <c r="O5688" s="1"/>
    </row>
    <row r="5689" spans="11:15" x14ac:dyDescent="0.2">
      <c r="K5689" s="1"/>
      <c r="L5689" s="1"/>
      <c r="O5689" s="1"/>
    </row>
    <row r="5690" spans="11:15" x14ac:dyDescent="0.2">
      <c r="K5690" s="1"/>
      <c r="L5690" s="1"/>
      <c r="O5690" s="1"/>
    </row>
    <row r="5691" spans="11:15" x14ac:dyDescent="0.2">
      <c r="K5691" s="1"/>
      <c r="L5691" s="1"/>
      <c r="O5691" s="1"/>
    </row>
    <row r="5692" spans="11:15" x14ac:dyDescent="0.2">
      <c r="K5692" s="1"/>
      <c r="L5692" s="1"/>
      <c r="O5692" s="1"/>
    </row>
    <row r="5693" spans="11:15" x14ac:dyDescent="0.2">
      <c r="K5693" s="1"/>
      <c r="L5693" s="1"/>
      <c r="O5693" s="1"/>
    </row>
    <row r="5694" spans="11:15" x14ac:dyDescent="0.2">
      <c r="K5694" s="1"/>
      <c r="L5694" s="1"/>
      <c r="O5694" s="1"/>
    </row>
    <row r="5695" spans="11:15" x14ac:dyDescent="0.2">
      <c r="K5695" s="1"/>
      <c r="L5695" s="1"/>
      <c r="O5695" s="1"/>
    </row>
    <row r="5696" spans="11:15" x14ac:dyDescent="0.2">
      <c r="K5696" s="1"/>
      <c r="L5696" s="1"/>
      <c r="O5696" s="1"/>
    </row>
    <row r="5697" spans="11:15" x14ac:dyDescent="0.2">
      <c r="K5697" s="1"/>
      <c r="L5697" s="1"/>
      <c r="O5697" s="1"/>
    </row>
    <row r="5698" spans="11:15" x14ac:dyDescent="0.2">
      <c r="K5698" s="1"/>
      <c r="L5698" s="1"/>
      <c r="O5698" s="1"/>
    </row>
    <row r="5699" spans="11:15" x14ac:dyDescent="0.2">
      <c r="K5699" s="1"/>
      <c r="L5699" s="1"/>
      <c r="O5699" s="1"/>
    </row>
    <row r="5700" spans="11:15" x14ac:dyDescent="0.2">
      <c r="K5700" s="1"/>
      <c r="L5700" s="1"/>
      <c r="O5700" s="1"/>
    </row>
    <row r="5701" spans="11:15" x14ac:dyDescent="0.2">
      <c r="K5701" s="1"/>
      <c r="L5701" s="1"/>
      <c r="O5701" s="1"/>
    </row>
    <row r="5702" spans="11:15" x14ac:dyDescent="0.2">
      <c r="K5702" s="1"/>
      <c r="L5702" s="1"/>
      <c r="O5702" s="1"/>
    </row>
    <row r="5703" spans="11:15" x14ac:dyDescent="0.2">
      <c r="K5703" s="1"/>
      <c r="L5703" s="1"/>
      <c r="O5703" s="1"/>
    </row>
    <row r="5704" spans="11:15" x14ac:dyDescent="0.2">
      <c r="K5704" s="1"/>
      <c r="L5704" s="1"/>
      <c r="O5704" s="1"/>
    </row>
    <row r="5705" spans="11:15" x14ac:dyDescent="0.2">
      <c r="K5705" s="1"/>
      <c r="L5705" s="1"/>
      <c r="O5705" s="1"/>
    </row>
    <row r="5706" spans="11:15" x14ac:dyDescent="0.2">
      <c r="K5706" s="1"/>
      <c r="L5706" s="1"/>
      <c r="O5706" s="1"/>
    </row>
    <row r="5707" spans="11:15" x14ac:dyDescent="0.2">
      <c r="K5707" s="1"/>
      <c r="L5707" s="1"/>
      <c r="O5707" s="1"/>
    </row>
    <row r="5708" spans="11:15" x14ac:dyDescent="0.2">
      <c r="K5708" s="1"/>
      <c r="L5708" s="1"/>
      <c r="O5708" s="1"/>
    </row>
    <row r="5709" spans="11:15" x14ac:dyDescent="0.2">
      <c r="K5709" s="1"/>
      <c r="L5709" s="1"/>
      <c r="O5709" s="1"/>
    </row>
    <row r="5710" spans="11:15" x14ac:dyDescent="0.2">
      <c r="K5710" s="1"/>
      <c r="L5710" s="1"/>
      <c r="O5710" s="1"/>
    </row>
    <row r="5711" spans="11:15" x14ac:dyDescent="0.2">
      <c r="K5711" s="1"/>
      <c r="L5711" s="1"/>
      <c r="O5711" s="1"/>
    </row>
    <row r="5712" spans="11:15" x14ac:dyDescent="0.2">
      <c r="K5712" s="1"/>
      <c r="L5712" s="1"/>
      <c r="O5712" s="1"/>
    </row>
    <row r="5713" spans="11:15" x14ac:dyDescent="0.2">
      <c r="K5713" s="1"/>
      <c r="L5713" s="1"/>
      <c r="O5713" s="1"/>
    </row>
    <row r="5714" spans="11:15" x14ac:dyDescent="0.2">
      <c r="K5714" s="1"/>
      <c r="L5714" s="1"/>
      <c r="O5714" s="1"/>
    </row>
    <row r="5715" spans="11:15" x14ac:dyDescent="0.2">
      <c r="K5715" s="1"/>
      <c r="L5715" s="1"/>
      <c r="O5715" s="1"/>
    </row>
    <row r="5716" spans="11:15" x14ac:dyDescent="0.2">
      <c r="K5716" s="1"/>
      <c r="L5716" s="1"/>
      <c r="O5716" s="1"/>
    </row>
    <row r="5717" spans="11:15" x14ac:dyDescent="0.2">
      <c r="K5717" s="1"/>
      <c r="L5717" s="1"/>
      <c r="O5717" s="1"/>
    </row>
    <row r="5718" spans="11:15" x14ac:dyDescent="0.2">
      <c r="K5718" s="1"/>
      <c r="L5718" s="1"/>
      <c r="O5718" s="1"/>
    </row>
    <row r="5719" spans="11:15" x14ac:dyDescent="0.2">
      <c r="K5719" s="1"/>
      <c r="L5719" s="1"/>
      <c r="O5719" s="1"/>
    </row>
    <row r="5720" spans="11:15" x14ac:dyDescent="0.2">
      <c r="K5720" s="1"/>
      <c r="L5720" s="1"/>
      <c r="O5720" s="1"/>
    </row>
    <row r="5721" spans="11:15" x14ac:dyDescent="0.2">
      <c r="K5721" s="1"/>
      <c r="L5721" s="1"/>
      <c r="O5721" s="1"/>
    </row>
    <row r="5722" spans="11:15" x14ac:dyDescent="0.2">
      <c r="K5722" s="1"/>
      <c r="L5722" s="1"/>
      <c r="O5722" s="1"/>
    </row>
    <row r="5723" spans="11:15" x14ac:dyDescent="0.2">
      <c r="K5723" s="1"/>
      <c r="L5723" s="1"/>
      <c r="O5723" s="1"/>
    </row>
    <row r="5724" spans="11:15" x14ac:dyDescent="0.2">
      <c r="K5724" s="1"/>
      <c r="L5724" s="1"/>
      <c r="O5724" s="1"/>
    </row>
    <row r="5725" spans="11:15" x14ac:dyDescent="0.2">
      <c r="K5725" s="1"/>
      <c r="L5725" s="1"/>
      <c r="O5725" s="1"/>
    </row>
    <row r="5726" spans="11:15" x14ac:dyDescent="0.2">
      <c r="K5726" s="1"/>
      <c r="L5726" s="1"/>
      <c r="O5726" s="1"/>
    </row>
    <row r="5727" spans="11:15" x14ac:dyDescent="0.2">
      <c r="K5727" s="1"/>
      <c r="L5727" s="1"/>
      <c r="O5727" s="1"/>
    </row>
    <row r="5728" spans="11:15" x14ac:dyDescent="0.2">
      <c r="K5728" s="1"/>
      <c r="L5728" s="1"/>
      <c r="O5728" s="1"/>
    </row>
    <row r="5729" spans="4:15" x14ac:dyDescent="0.2">
      <c r="K5729" s="1"/>
      <c r="L5729" s="1"/>
      <c r="O5729" s="1"/>
    </row>
    <row r="5730" spans="4:15" x14ac:dyDescent="0.2">
      <c r="K5730" s="1"/>
      <c r="L5730" s="1"/>
      <c r="O5730" s="1"/>
    </row>
    <row r="5731" spans="4:15" x14ac:dyDescent="0.2">
      <c r="K5731" s="1"/>
      <c r="L5731" s="1"/>
      <c r="O5731" s="1"/>
    </row>
    <row r="5732" spans="4:15" x14ac:dyDescent="0.2">
      <c r="K5732" s="1"/>
      <c r="L5732" s="1"/>
      <c r="O5732" s="1"/>
    </row>
    <row r="5733" spans="4:15" x14ac:dyDescent="0.2">
      <c r="K5733" s="1"/>
      <c r="L5733" s="1"/>
      <c r="O5733" s="1"/>
    </row>
    <row r="5734" spans="4:15" x14ac:dyDescent="0.2">
      <c r="K5734" s="1"/>
      <c r="L5734" s="1"/>
      <c r="O5734" s="1"/>
    </row>
    <row r="5735" spans="4:15" x14ac:dyDescent="0.2">
      <c r="K5735" s="1"/>
      <c r="L5735" s="1"/>
      <c r="O5735" s="1"/>
    </row>
    <row r="5736" spans="4:15" x14ac:dyDescent="0.2">
      <c r="K5736" s="1"/>
      <c r="L5736" s="1"/>
      <c r="O5736" s="1"/>
    </row>
    <row r="5737" spans="4:15" x14ac:dyDescent="0.2">
      <c r="K5737" s="1"/>
      <c r="L5737" s="1"/>
      <c r="O5737" s="1"/>
    </row>
    <row r="5738" spans="4:15" x14ac:dyDescent="0.2">
      <c r="D5738" s="1"/>
      <c r="E5738" s="1"/>
      <c r="K5738" s="1"/>
      <c r="L5738" s="1"/>
      <c r="O5738" s="1"/>
    </row>
    <row r="5739" spans="4:15" x14ac:dyDescent="0.2">
      <c r="D5739" s="1"/>
      <c r="E5739" s="1"/>
      <c r="K5739" s="1"/>
      <c r="L5739" s="1"/>
      <c r="O5739" s="1"/>
    </row>
    <row r="5740" spans="4:15" x14ac:dyDescent="0.2">
      <c r="D5740" s="1"/>
      <c r="E5740" s="1"/>
      <c r="K5740" s="1"/>
      <c r="L5740" s="1"/>
      <c r="O5740" s="1"/>
    </row>
    <row r="5741" spans="4:15" x14ac:dyDescent="0.2">
      <c r="D5741" s="1"/>
      <c r="E5741" s="1"/>
      <c r="K5741" s="1"/>
      <c r="L5741" s="1"/>
      <c r="O5741" s="1"/>
    </row>
    <row r="5742" spans="4:15" x14ac:dyDescent="0.2">
      <c r="D5742" s="1"/>
      <c r="E5742" s="1"/>
      <c r="K5742" s="1"/>
      <c r="L5742" s="1"/>
      <c r="O5742" s="1"/>
    </row>
    <row r="5743" spans="4:15" x14ac:dyDescent="0.2">
      <c r="D5743" s="1"/>
      <c r="E5743" s="1"/>
      <c r="K5743" s="1"/>
      <c r="L5743" s="1"/>
      <c r="O5743" s="1"/>
    </row>
    <row r="5744" spans="4:15" x14ac:dyDescent="0.2">
      <c r="D5744" s="1"/>
      <c r="E5744" s="1"/>
      <c r="K5744" s="1"/>
      <c r="L5744" s="1"/>
      <c r="O5744" s="1"/>
    </row>
    <row r="5745" spans="4:15" x14ac:dyDescent="0.2">
      <c r="D5745" s="1"/>
      <c r="E5745" s="1"/>
      <c r="K5745" s="1"/>
      <c r="L5745" s="1"/>
      <c r="O5745" s="1"/>
    </row>
    <row r="5746" spans="4:15" x14ac:dyDescent="0.2">
      <c r="D5746" s="1"/>
      <c r="E5746" s="1"/>
      <c r="K5746" s="1"/>
      <c r="L5746" s="1"/>
      <c r="O5746" s="1"/>
    </row>
    <row r="5747" spans="4:15" x14ac:dyDescent="0.2">
      <c r="D5747" s="1"/>
      <c r="E5747" s="1"/>
      <c r="K5747" s="1"/>
      <c r="L5747" s="1"/>
      <c r="O5747" s="1"/>
    </row>
    <row r="5748" spans="4:15" x14ac:dyDescent="0.2">
      <c r="D5748" s="1"/>
      <c r="E5748" s="1"/>
      <c r="K5748" s="1"/>
      <c r="L5748" s="1"/>
      <c r="O5748" s="1"/>
    </row>
    <row r="5749" spans="4:15" x14ac:dyDescent="0.2">
      <c r="D5749" s="1"/>
      <c r="E5749" s="1"/>
      <c r="K5749" s="1"/>
      <c r="L5749" s="1"/>
      <c r="O5749" s="1"/>
    </row>
    <row r="5750" spans="4:15" x14ac:dyDescent="0.2">
      <c r="D5750" s="1"/>
      <c r="E5750" s="1"/>
      <c r="K5750" s="1"/>
      <c r="L5750" s="1"/>
      <c r="O5750" s="1"/>
    </row>
    <row r="5751" spans="4:15" x14ac:dyDescent="0.2">
      <c r="D5751" s="1"/>
      <c r="E5751" s="1"/>
      <c r="K5751" s="1"/>
      <c r="L5751" s="1"/>
      <c r="O5751" s="1"/>
    </row>
    <row r="5752" spans="4:15" x14ac:dyDescent="0.2">
      <c r="D5752" s="1"/>
      <c r="E5752" s="1"/>
      <c r="K5752" s="1"/>
      <c r="L5752" s="1"/>
      <c r="O5752" s="1"/>
    </row>
    <row r="5753" spans="4:15" x14ac:dyDescent="0.2">
      <c r="D5753" s="1"/>
      <c r="E5753" s="1"/>
      <c r="K5753" s="1"/>
      <c r="L5753" s="1"/>
      <c r="O5753" s="1"/>
    </row>
    <row r="5754" spans="4:15" x14ac:dyDescent="0.2">
      <c r="D5754" s="1"/>
      <c r="E5754" s="1"/>
      <c r="K5754" s="1"/>
      <c r="L5754" s="1"/>
      <c r="O5754" s="1"/>
    </row>
    <row r="5755" spans="4:15" x14ac:dyDescent="0.2">
      <c r="D5755" s="1"/>
      <c r="E5755" s="1"/>
      <c r="K5755" s="1"/>
      <c r="L5755" s="1"/>
      <c r="O5755" s="1"/>
    </row>
    <row r="5756" spans="4:15" x14ac:dyDescent="0.2">
      <c r="D5756" s="1"/>
      <c r="E5756" s="1"/>
      <c r="K5756" s="1"/>
      <c r="L5756" s="1"/>
      <c r="O5756" s="1"/>
    </row>
    <row r="5757" spans="4:15" x14ac:dyDescent="0.2">
      <c r="D5757" s="1"/>
      <c r="E5757" s="1"/>
      <c r="K5757" s="1"/>
      <c r="L5757" s="1"/>
      <c r="O5757" s="1"/>
    </row>
    <row r="5758" spans="4:15" x14ac:dyDescent="0.2">
      <c r="D5758" s="1"/>
      <c r="E5758" s="1"/>
      <c r="K5758" s="1"/>
      <c r="L5758" s="1"/>
      <c r="O5758" s="1"/>
    </row>
    <row r="5759" spans="4:15" x14ac:dyDescent="0.2">
      <c r="D5759" s="1"/>
      <c r="E5759" s="1"/>
      <c r="K5759" s="1"/>
      <c r="L5759" s="1"/>
      <c r="O5759" s="1"/>
    </row>
    <row r="5760" spans="4:15" x14ac:dyDescent="0.2">
      <c r="D5760" s="1"/>
      <c r="E5760" s="1"/>
      <c r="K5760" s="1"/>
      <c r="L5760" s="1"/>
      <c r="O5760" s="1"/>
    </row>
    <row r="5761" spans="4:15" x14ac:dyDescent="0.2">
      <c r="D5761" s="1"/>
      <c r="E5761" s="1"/>
      <c r="K5761" s="1"/>
      <c r="L5761" s="1"/>
      <c r="O5761" s="1"/>
    </row>
    <row r="5762" spans="4:15" x14ac:dyDescent="0.2">
      <c r="D5762" s="1"/>
      <c r="E5762" s="1"/>
      <c r="K5762" s="1"/>
      <c r="L5762" s="1"/>
      <c r="O5762" s="1"/>
    </row>
    <row r="5763" spans="4:15" x14ac:dyDescent="0.2">
      <c r="D5763" s="1"/>
      <c r="E5763" s="1"/>
      <c r="K5763" s="1"/>
      <c r="L5763" s="1"/>
      <c r="O5763" s="1"/>
    </row>
    <row r="5764" spans="4:15" x14ac:dyDescent="0.2">
      <c r="D5764" s="1"/>
      <c r="E5764" s="1"/>
      <c r="K5764" s="1"/>
      <c r="L5764" s="1"/>
      <c r="O5764" s="1"/>
    </row>
    <row r="5765" spans="4:15" x14ac:dyDescent="0.2">
      <c r="D5765" s="1"/>
      <c r="E5765" s="1"/>
      <c r="K5765" s="1"/>
      <c r="L5765" s="1"/>
      <c r="O5765" s="1"/>
    </row>
    <row r="5766" spans="4:15" x14ac:dyDescent="0.2">
      <c r="D5766" s="1"/>
      <c r="E5766" s="1"/>
      <c r="K5766" s="1"/>
      <c r="L5766" s="1"/>
      <c r="O5766" s="1"/>
    </row>
    <row r="5767" spans="4:15" x14ac:dyDescent="0.2">
      <c r="D5767" s="1"/>
      <c r="E5767" s="1"/>
      <c r="K5767" s="1"/>
      <c r="L5767" s="1"/>
      <c r="O5767" s="1"/>
    </row>
    <row r="5768" spans="4:15" x14ac:dyDescent="0.2">
      <c r="D5768" s="1"/>
      <c r="E5768" s="1"/>
      <c r="K5768" s="1"/>
      <c r="L5768" s="1"/>
      <c r="O5768" s="1"/>
    </row>
    <row r="5769" spans="4:15" x14ac:dyDescent="0.2">
      <c r="D5769" s="1"/>
      <c r="E5769" s="1"/>
      <c r="K5769" s="1"/>
      <c r="L5769" s="1"/>
      <c r="O5769" s="1"/>
    </row>
    <row r="5770" spans="4:15" x14ac:dyDescent="0.2">
      <c r="D5770" s="1"/>
      <c r="E5770" s="1"/>
      <c r="K5770" s="1"/>
      <c r="L5770" s="1"/>
      <c r="O5770" s="1"/>
    </row>
    <row r="5771" spans="4:15" x14ac:dyDescent="0.2">
      <c r="D5771" s="1"/>
      <c r="E5771" s="1"/>
      <c r="K5771" s="1"/>
      <c r="L5771" s="1"/>
      <c r="O5771" s="1"/>
    </row>
    <row r="5772" spans="4:15" x14ac:dyDescent="0.2">
      <c r="D5772" s="1"/>
      <c r="E5772" s="1"/>
      <c r="K5772" s="1"/>
      <c r="L5772" s="1"/>
      <c r="O5772" s="1"/>
    </row>
    <row r="5773" spans="4:15" x14ac:dyDescent="0.2">
      <c r="D5773" s="1"/>
      <c r="E5773" s="1"/>
      <c r="K5773" s="1"/>
      <c r="L5773" s="1"/>
      <c r="O5773" s="1"/>
    </row>
    <row r="5774" spans="4:15" x14ac:dyDescent="0.2">
      <c r="D5774" s="1"/>
      <c r="E5774" s="1"/>
      <c r="K5774" s="1"/>
      <c r="L5774" s="1"/>
      <c r="O5774" s="1"/>
    </row>
    <row r="5775" spans="4:15" x14ac:dyDescent="0.2">
      <c r="D5775" s="1"/>
      <c r="E5775" s="1"/>
      <c r="K5775" s="1"/>
      <c r="L5775" s="1"/>
      <c r="O5775" s="1"/>
    </row>
    <row r="5776" spans="4:15" x14ac:dyDescent="0.2">
      <c r="D5776" s="1"/>
      <c r="E5776" s="1"/>
      <c r="K5776" s="1"/>
      <c r="L5776" s="1"/>
      <c r="O5776" s="1"/>
    </row>
    <row r="5777" spans="4:15" x14ac:dyDescent="0.2">
      <c r="D5777" s="1"/>
      <c r="E5777" s="1"/>
      <c r="K5777" s="1"/>
      <c r="L5777" s="1"/>
      <c r="O5777" s="1"/>
    </row>
    <row r="5778" spans="4:15" x14ac:dyDescent="0.2">
      <c r="D5778" s="1"/>
      <c r="E5778" s="1"/>
      <c r="K5778" s="1"/>
      <c r="L5778" s="1"/>
      <c r="O5778" s="1"/>
    </row>
    <row r="5779" spans="4:15" x14ac:dyDescent="0.2">
      <c r="D5779" s="1"/>
      <c r="E5779" s="1"/>
      <c r="K5779" s="1"/>
      <c r="L5779" s="1"/>
      <c r="O5779" s="1"/>
    </row>
    <row r="5780" spans="4:15" x14ac:dyDescent="0.2">
      <c r="D5780" s="1"/>
      <c r="E5780" s="1"/>
      <c r="K5780" s="1"/>
      <c r="L5780" s="1"/>
      <c r="O5780" s="1"/>
    </row>
    <row r="5781" spans="4:15" x14ac:dyDescent="0.2">
      <c r="D5781" s="1"/>
      <c r="E5781" s="1"/>
      <c r="K5781" s="1"/>
      <c r="L5781" s="1"/>
      <c r="O5781" s="1"/>
    </row>
    <row r="5782" spans="4:15" x14ac:dyDescent="0.2">
      <c r="D5782" s="1"/>
      <c r="E5782" s="1"/>
      <c r="K5782" s="1"/>
      <c r="L5782" s="1"/>
      <c r="O5782" s="1"/>
    </row>
    <row r="5783" spans="4:15" x14ac:dyDescent="0.2">
      <c r="D5783" s="1"/>
      <c r="E5783" s="1"/>
      <c r="K5783" s="1"/>
      <c r="L5783" s="1"/>
      <c r="O5783" s="1"/>
    </row>
    <row r="5784" spans="4:15" x14ac:dyDescent="0.2">
      <c r="D5784" s="1"/>
      <c r="E5784" s="1"/>
      <c r="K5784" s="1"/>
      <c r="L5784" s="1"/>
      <c r="O5784" s="1"/>
    </row>
    <row r="5785" spans="4:15" x14ac:dyDescent="0.2">
      <c r="D5785" s="1"/>
      <c r="E5785" s="1"/>
      <c r="K5785" s="1"/>
      <c r="L5785" s="1"/>
      <c r="O5785" s="1"/>
    </row>
    <row r="5786" spans="4:15" x14ac:dyDescent="0.2">
      <c r="D5786" s="1"/>
      <c r="E5786" s="1"/>
      <c r="K5786" s="1"/>
      <c r="L5786" s="1"/>
      <c r="O5786" s="1"/>
    </row>
    <row r="5787" spans="4:15" x14ac:dyDescent="0.2">
      <c r="D5787" s="1"/>
      <c r="E5787" s="1"/>
      <c r="K5787" s="1"/>
      <c r="L5787" s="1"/>
      <c r="O5787" s="1"/>
    </row>
    <row r="5788" spans="4:15" x14ac:dyDescent="0.2">
      <c r="D5788" s="1"/>
      <c r="E5788" s="1"/>
      <c r="K5788" s="1"/>
      <c r="L5788" s="1"/>
      <c r="O5788" s="1"/>
    </row>
    <row r="5789" spans="4:15" x14ac:dyDescent="0.2">
      <c r="D5789" s="1"/>
      <c r="E5789" s="1"/>
      <c r="K5789" s="1"/>
      <c r="L5789" s="1"/>
      <c r="O5789" s="1"/>
    </row>
    <row r="5790" spans="4:15" x14ac:dyDescent="0.2">
      <c r="D5790" s="1"/>
      <c r="E5790" s="1"/>
      <c r="K5790" s="1"/>
      <c r="L5790" s="1"/>
      <c r="O5790" s="1"/>
    </row>
    <row r="5791" spans="4:15" x14ac:dyDescent="0.2">
      <c r="D5791" s="1"/>
      <c r="E5791" s="1"/>
      <c r="K5791" s="1"/>
      <c r="L5791" s="1"/>
      <c r="O5791" s="1"/>
    </row>
    <row r="5792" spans="4:15" x14ac:dyDescent="0.2">
      <c r="D5792" s="1"/>
      <c r="E5792" s="1"/>
      <c r="K5792" s="1"/>
      <c r="L5792" s="1"/>
      <c r="O5792" s="1"/>
    </row>
    <row r="5793" spans="4:15" x14ac:dyDescent="0.2">
      <c r="D5793" s="1"/>
      <c r="E5793" s="1"/>
      <c r="K5793" s="1"/>
      <c r="L5793" s="1"/>
      <c r="O5793" s="1"/>
    </row>
    <row r="5794" spans="4:15" x14ac:dyDescent="0.2">
      <c r="D5794" s="1"/>
      <c r="E5794" s="1"/>
      <c r="K5794" s="1"/>
      <c r="L5794" s="1"/>
      <c r="O5794" s="1"/>
    </row>
    <row r="5795" spans="4:15" x14ac:dyDescent="0.2">
      <c r="D5795" s="1"/>
      <c r="E5795" s="1"/>
      <c r="K5795" s="1"/>
      <c r="L5795" s="1"/>
      <c r="O5795" s="1"/>
    </row>
    <row r="5796" spans="4:15" x14ac:dyDescent="0.2">
      <c r="D5796" s="1"/>
      <c r="E5796" s="1"/>
      <c r="K5796" s="1"/>
      <c r="L5796" s="1"/>
      <c r="O5796" s="1"/>
    </row>
    <row r="5797" spans="4:15" x14ac:dyDescent="0.2">
      <c r="D5797" s="1"/>
      <c r="E5797" s="1"/>
      <c r="K5797" s="1"/>
      <c r="L5797" s="1"/>
      <c r="O5797" s="1"/>
    </row>
    <row r="5798" spans="4:15" x14ac:dyDescent="0.2">
      <c r="D5798" s="1"/>
      <c r="E5798" s="1"/>
      <c r="K5798" s="1"/>
      <c r="L5798" s="1"/>
      <c r="O5798" s="1"/>
    </row>
    <row r="5799" spans="4:15" x14ac:dyDescent="0.2">
      <c r="D5799" s="1"/>
      <c r="E5799" s="1"/>
      <c r="K5799" s="1"/>
      <c r="L5799" s="1"/>
      <c r="O5799" s="1"/>
    </row>
    <row r="5800" spans="4:15" x14ac:dyDescent="0.2">
      <c r="D5800" s="1"/>
      <c r="E5800" s="1"/>
      <c r="K5800" s="1"/>
      <c r="L5800" s="1"/>
      <c r="O5800" s="1"/>
    </row>
    <row r="5801" spans="4:15" x14ac:dyDescent="0.2">
      <c r="D5801" s="1"/>
      <c r="E5801" s="1"/>
      <c r="K5801" s="1"/>
      <c r="L5801" s="1"/>
      <c r="O5801" s="1"/>
    </row>
    <row r="5802" spans="4:15" x14ac:dyDescent="0.2">
      <c r="D5802" s="1"/>
      <c r="E5802" s="1"/>
      <c r="K5802" s="1"/>
      <c r="L5802" s="1"/>
      <c r="O5802" s="1"/>
    </row>
    <row r="5803" spans="4:15" x14ac:dyDescent="0.2">
      <c r="D5803" s="1"/>
      <c r="E5803" s="1"/>
      <c r="K5803" s="1"/>
      <c r="L5803" s="1"/>
      <c r="O5803" s="1"/>
    </row>
    <row r="5804" spans="4:15" x14ac:dyDescent="0.2">
      <c r="D5804" s="1"/>
      <c r="E5804" s="1"/>
      <c r="K5804" s="1"/>
      <c r="L5804" s="1"/>
      <c r="O5804" s="1"/>
    </row>
    <row r="5805" spans="4:15" x14ac:dyDescent="0.2">
      <c r="D5805" s="1"/>
      <c r="E5805" s="1"/>
      <c r="K5805" s="1"/>
      <c r="L5805" s="1"/>
      <c r="O5805" s="1"/>
    </row>
    <row r="5806" spans="4:15" x14ac:dyDescent="0.2">
      <c r="D5806" s="1"/>
      <c r="E5806" s="1"/>
      <c r="K5806" s="1"/>
      <c r="L5806" s="1"/>
      <c r="O5806" s="1"/>
    </row>
    <row r="5807" spans="4:15" x14ac:dyDescent="0.2">
      <c r="D5807" s="1"/>
      <c r="E5807" s="1"/>
      <c r="K5807" s="1"/>
      <c r="L5807" s="1"/>
      <c r="O5807" s="1"/>
    </row>
    <row r="5808" spans="4:15" x14ac:dyDescent="0.2">
      <c r="D5808" s="1"/>
      <c r="E5808" s="1"/>
      <c r="K5808" s="1"/>
      <c r="L5808" s="1"/>
      <c r="O5808" s="1"/>
    </row>
    <row r="5809" spans="4:15" x14ac:dyDescent="0.2">
      <c r="D5809" s="1"/>
      <c r="E5809" s="1"/>
      <c r="K5809" s="1"/>
      <c r="L5809" s="1"/>
      <c r="O5809" s="1"/>
    </row>
    <row r="5810" spans="4:15" x14ac:dyDescent="0.2">
      <c r="D5810" s="1"/>
      <c r="E5810" s="1"/>
      <c r="K5810" s="1"/>
      <c r="L5810" s="1"/>
      <c r="O5810" s="1"/>
    </row>
    <row r="5811" spans="4:15" x14ac:dyDescent="0.2">
      <c r="D5811" s="1"/>
      <c r="E5811" s="1"/>
      <c r="K5811" s="1"/>
      <c r="L5811" s="1"/>
      <c r="O5811" s="1"/>
    </row>
    <row r="5812" spans="4:15" x14ac:dyDescent="0.2">
      <c r="D5812" s="1"/>
      <c r="E5812" s="1"/>
      <c r="K5812" s="1"/>
      <c r="L5812" s="1"/>
      <c r="O5812" s="1"/>
    </row>
    <row r="5813" spans="4:15" x14ac:dyDescent="0.2">
      <c r="D5813" s="1"/>
      <c r="E5813" s="1"/>
      <c r="K5813" s="1"/>
      <c r="L5813" s="1"/>
      <c r="O5813" s="1"/>
    </row>
    <row r="5814" spans="4:15" x14ac:dyDescent="0.2">
      <c r="D5814" s="1"/>
      <c r="E5814" s="1"/>
      <c r="K5814" s="1"/>
      <c r="L5814" s="1"/>
      <c r="O5814" s="1"/>
    </row>
    <row r="5815" spans="4:15" x14ac:dyDescent="0.2">
      <c r="D5815" s="1"/>
      <c r="E5815" s="1"/>
      <c r="K5815" s="1"/>
      <c r="L5815" s="1"/>
      <c r="O5815" s="1"/>
    </row>
    <row r="5816" spans="4:15" x14ac:dyDescent="0.2">
      <c r="D5816" s="1"/>
      <c r="E5816" s="1"/>
      <c r="K5816" s="1"/>
      <c r="L5816" s="1"/>
      <c r="O5816" s="1"/>
    </row>
    <row r="5817" spans="4:15" x14ac:dyDescent="0.2">
      <c r="D5817" s="1"/>
      <c r="E5817" s="1"/>
      <c r="K5817" s="1"/>
      <c r="L5817" s="1"/>
      <c r="O5817" s="1"/>
    </row>
    <row r="5818" spans="4:15" x14ac:dyDescent="0.2">
      <c r="D5818" s="1"/>
      <c r="E5818" s="1"/>
      <c r="K5818" s="1"/>
      <c r="L5818" s="1"/>
      <c r="O5818" s="1"/>
    </row>
    <row r="5819" spans="4:15" x14ac:dyDescent="0.2">
      <c r="D5819" s="1"/>
      <c r="E5819" s="1"/>
      <c r="K5819" s="1"/>
      <c r="L5819" s="1"/>
      <c r="O5819" s="1"/>
    </row>
    <row r="5820" spans="4:15" x14ac:dyDescent="0.2">
      <c r="D5820" s="1"/>
      <c r="E5820" s="1"/>
      <c r="K5820" s="1"/>
      <c r="L5820" s="1"/>
      <c r="O5820" s="1"/>
    </row>
    <row r="5821" spans="4:15" x14ac:dyDescent="0.2">
      <c r="D5821" s="1"/>
      <c r="E5821" s="1"/>
      <c r="K5821" s="1"/>
      <c r="L5821" s="1"/>
      <c r="O5821" s="1"/>
    </row>
    <row r="5822" spans="4:15" x14ac:dyDescent="0.2">
      <c r="D5822" s="1"/>
      <c r="E5822" s="1"/>
      <c r="K5822" s="1"/>
      <c r="L5822" s="1"/>
      <c r="O5822" s="1"/>
    </row>
    <row r="5823" spans="4:15" x14ac:dyDescent="0.2">
      <c r="D5823" s="1"/>
      <c r="E5823" s="1"/>
      <c r="K5823" s="1"/>
      <c r="L5823" s="1"/>
      <c r="O5823" s="1"/>
    </row>
    <row r="5824" spans="4:15" x14ac:dyDescent="0.2">
      <c r="D5824" s="1"/>
      <c r="E5824" s="1"/>
      <c r="K5824" s="1"/>
      <c r="L5824" s="1"/>
      <c r="O5824" s="1"/>
    </row>
    <row r="5825" spans="4:15" x14ac:dyDescent="0.2">
      <c r="D5825" s="1"/>
      <c r="E5825" s="1"/>
      <c r="K5825" s="1"/>
      <c r="L5825" s="1"/>
      <c r="O5825" s="1"/>
    </row>
    <row r="5826" spans="4:15" x14ac:dyDescent="0.2">
      <c r="D5826" s="1"/>
      <c r="E5826" s="1"/>
      <c r="K5826" s="1"/>
      <c r="L5826" s="1"/>
      <c r="O5826" s="1"/>
    </row>
    <row r="5827" spans="4:15" x14ac:dyDescent="0.2">
      <c r="D5827" s="1"/>
      <c r="E5827" s="1"/>
      <c r="K5827" s="1"/>
      <c r="L5827" s="1"/>
      <c r="O5827" s="1"/>
    </row>
    <row r="5828" spans="4:15" x14ac:dyDescent="0.2">
      <c r="D5828" s="1"/>
      <c r="E5828" s="1"/>
      <c r="K5828" s="1"/>
      <c r="L5828" s="1"/>
      <c r="O5828" s="1"/>
    </row>
    <row r="5829" spans="4:15" x14ac:dyDescent="0.2">
      <c r="D5829" s="1"/>
      <c r="E5829" s="1"/>
      <c r="K5829" s="1"/>
      <c r="L5829" s="1"/>
      <c r="O5829" s="1"/>
    </row>
    <row r="5830" spans="4:15" x14ac:dyDescent="0.2">
      <c r="D5830" s="1"/>
      <c r="E5830" s="1"/>
      <c r="K5830" s="1"/>
      <c r="L5830" s="1"/>
      <c r="O5830" s="1"/>
    </row>
    <row r="5831" spans="4:15" x14ac:dyDescent="0.2">
      <c r="D5831" s="1"/>
      <c r="E5831" s="1"/>
      <c r="K5831" s="1"/>
      <c r="L5831" s="1"/>
      <c r="O5831" s="1"/>
    </row>
    <row r="5832" spans="4:15" x14ac:dyDescent="0.2">
      <c r="D5832" s="1"/>
      <c r="E5832" s="1"/>
      <c r="K5832" s="1"/>
      <c r="L5832" s="1"/>
      <c r="O5832" s="1"/>
    </row>
    <row r="5833" spans="4:15" x14ac:dyDescent="0.2">
      <c r="D5833" s="1"/>
      <c r="E5833" s="1"/>
      <c r="K5833" s="1"/>
      <c r="L5833" s="1"/>
      <c r="O5833" s="1"/>
    </row>
    <row r="5834" spans="4:15" x14ac:dyDescent="0.2">
      <c r="D5834" s="1"/>
      <c r="E5834" s="1"/>
      <c r="K5834" s="1"/>
      <c r="L5834" s="1"/>
      <c r="O5834" s="1"/>
    </row>
    <row r="5835" spans="4:15" x14ac:dyDescent="0.2">
      <c r="D5835" s="1"/>
      <c r="E5835" s="1"/>
      <c r="K5835" s="1"/>
      <c r="L5835" s="1"/>
      <c r="O5835" s="1"/>
    </row>
    <row r="5836" spans="4:15" x14ac:dyDescent="0.2">
      <c r="D5836" s="1"/>
      <c r="E5836" s="1"/>
      <c r="K5836" s="1"/>
      <c r="L5836" s="1"/>
      <c r="O5836" s="1"/>
    </row>
    <row r="5837" spans="4:15" x14ac:dyDescent="0.2">
      <c r="D5837" s="1"/>
      <c r="E5837" s="1"/>
      <c r="K5837" s="1"/>
      <c r="L5837" s="1"/>
      <c r="O5837" s="1"/>
    </row>
    <row r="5838" spans="4:15" x14ac:dyDescent="0.2">
      <c r="D5838" s="1"/>
      <c r="E5838" s="1"/>
      <c r="K5838" s="1"/>
      <c r="L5838" s="1"/>
      <c r="O5838" s="1"/>
    </row>
    <row r="5839" spans="4:15" x14ac:dyDescent="0.2">
      <c r="D5839" s="1"/>
      <c r="E5839" s="1"/>
      <c r="K5839" s="1"/>
      <c r="L5839" s="1"/>
      <c r="O5839" s="1"/>
    </row>
    <row r="5840" spans="4:15" x14ac:dyDescent="0.2">
      <c r="D5840" s="1"/>
      <c r="E5840" s="1"/>
      <c r="K5840" s="1"/>
      <c r="L5840" s="1"/>
      <c r="O5840" s="1"/>
    </row>
    <row r="5841" spans="4:15" x14ac:dyDescent="0.2">
      <c r="D5841" s="1"/>
      <c r="E5841" s="1"/>
      <c r="K5841" s="1"/>
      <c r="L5841" s="1"/>
      <c r="O5841" s="1"/>
    </row>
    <row r="5842" spans="4:15" x14ac:dyDescent="0.2">
      <c r="D5842" s="1"/>
      <c r="E5842" s="1"/>
      <c r="K5842" s="1"/>
      <c r="L5842" s="1"/>
      <c r="O5842" s="1"/>
    </row>
    <row r="5843" spans="4:15" x14ac:dyDescent="0.2">
      <c r="D5843" s="1"/>
      <c r="E5843" s="1"/>
      <c r="K5843" s="1"/>
      <c r="L5843" s="1"/>
      <c r="O5843" s="1"/>
    </row>
    <row r="5844" spans="4:15" x14ac:dyDescent="0.2">
      <c r="D5844" s="1"/>
      <c r="E5844" s="1"/>
      <c r="K5844" s="1"/>
      <c r="L5844" s="1"/>
      <c r="O5844" s="1"/>
    </row>
    <row r="5845" spans="4:15" x14ac:dyDescent="0.2">
      <c r="D5845" s="1"/>
      <c r="E5845" s="1"/>
      <c r="K5845" s="1"/>
      <c r="L5845" s="1"/>
      <c r="O5845" s="1"/>
    </row>
    <row r="5846" spans="4:15" x14ac:dyDescent="0.2">
      <c r="D5846" s="1"/>
      <c r="E5846" s="1"/>
      <c r="K5846" s="1"/>
      <c r="L5846" s="1"/>
      <c r="O5846" s="1"/>
    </row>
    <row r="5847" spans="4:15" x14ac:dyDescent="0.2">
      <c r="D5847" s="1"/>
      <c r="E5847" s="1"/>
      <c r="K5847" s="1"/>
      <c r="L5847" s="1"/>
      <c r="O5847" s="1"/>
    </row>
    <row r="5848" spans="4:15" x14ac:dyDescent="0.2">
      <c r="D5848" s="1"/>
      <c r="E5848" s="1"/>
      <c r="K5848" s="1"/>
      <c r="L5848" s="1"/>
      <c r="O5848" s="1"/>
    </row>
    <row r="5849" spans="4:15" x14ac:dyDescent="0.2">
      <c r="D5849" s="1"/>
      <c r="E5849" s="1"/>
      <c r="K5849" s="1"/>
      <c r="L5849" s="1"/>
      <c r="O5849" s="1"/>
    </row>
    <row r="5850" spans="4:15" x14ac:dyDescent="0.2">
      <c r="D5850" s="1"/>
      <c r="E5850" s="1"/>
      <c r="K5850" s="1"/>
      <c r="L5850" s="1"/>
      <c r="O5850" s="1"/>
    </row>
    <row r="5851" spans="4:15" x14ac:dyDescent="0.2">
      <c r="D5851" s="1"/>
      <c r="E5851" s="1"/>
      <c r="K5851" s="1"/>
      <c r="L5851" s="1"/>
      <c r="O5851" s="1"/>
    </row>
    <row r="5852" spans="4:15" x14ac:dyDescent="0.2">
      <c r="D5852" s="1"/>
      <c r="E5852" s="1"/>
      <c r="K5852" s="1"/>
      <c r="L5852" s="1"/>
      <c r="O5852" s="1"/>
    </row>
    <row r="5853" spans="4:15" x14ac:dyDescent="0.2">
      <c r="D5853" s="1"/>
      <c r="E5853" s="1"/>
      <c r="K5853" s="1"/>
      <c r="L5853" s="1"/>
      <c r="O5853" s="1"/>
    </row>
    <row r="5854" spans="4:15" x14ac:dyDescent="0.2">
      <c r="D5854" s="1"/>
      <c r="E5854" s="1"/>
      <c r="K5854" s="1"/>
      <c r="L5854" s="1"/>
      <c r="O5854" s="1"/>
    </row>
    <row r="5855" spans="4:15" x14ac:dyDescent="0.2">
      <c r="D5855" s="1"/>
      <c r="E5855" s="1"/>
      <c r="K5855" s="1"/>
      <c r="L5855" s="1"/>
      <c r="O5855" s="1"/>
    </row>
    <row r="5856" spans="4:15" x14ac:dyDescent="0.2">
      <c r="D5856" s="1"/>
      <c r="E5856" s="1"/>
      <c r="K5856" s="1"/>
      <c r="L5856" s="1"/>
      <c r="O5856" s="1"/>
    </row>
    <row r="5857" spans="4:15" x14ac:dyDescent="0.2">
      <c r="D5857" s="1"/>
      <c r="E5857" s="1"/>
      <c r="K5857" s="1"/>
      <c r="L5857" s="1"/>
      <c r="O5857" s="1"/>
    </row>
    <row r="5858" spans="4:15" x14ac:dyDescent="0.2">
      <c r="D5858" s="1"/>
      <c r="E5858" s="1"/>
      <c r="K5858" s="1"/>
      <c r="L5858" s="1"/>
      <c r="O5858" s="1"/>
    </row>
    <row r="5859" spans="4:15" x14ac:dyDescent="0.2">
      <c r="D5859" s="1"/>
      <c r="E5859" s="1"/>
      <c r="K5859" s="1"/>
      <c r="L5859" s="1"/>
      <c r="O5859" s="1"/>
    </row>
    <row r="5860" spans="4:15" x14ac:dyDescent="0.2">
      <c r="D5860" s="1"/>
      <c r="E5860" s="1"/>
      <c r="K5860" s="1"/>
      <c r="L5860" s="1"/>
      <c r="O5860" s="1"/>
    </row>
    <row r="5861" spans="4:15" x14ac:dyDescent="0.2">
      <c r="D5861" s="1"/>
      <c r="E5861" s="1"/>
      <c r="K5861" s="1"/>
      <c r="L5861" s="1"/>
      <c r="O5861" s="1"/>
    </row>
    <row r="5862" spans="4:15" x14ac:dyDescent="0.2">
      <c r="D5862" s="1"/>
      <c r="E5862" s="1"/>
      <c r="K5862" s="1"/>
      <c r="L5862" s="1"/>
      <c r="O5862" s="1"/>
    </row>
    <row r="5863" spans="4:15" x14ac:dyDescent="0.2">
      <c r="D5863" s="1"/>
      <c r="E5863" s="1"/>
      <c r="K5863" s="1"/>
      <c r="L5863" s="1"/>
      <c r="O5863" s="1"/>
    </row>
    <row r="5864" spans="4:15" x14ac:dyDescent="0.2">
      <c r="D5864" s="1"/>
      <c r="E5864" s="1"/>
      <c r="K5864" s="1"/>
      <c r="L5864" s="1"/>
      <c r="O5864" s="1"/>
    </row>
    <row r="5865" spans="4:15" x14ac:dyDescent="0.2">
      <c r="D5865" s="1"/>
      <c r="E5865" s="1"/>
      <c r="K5865" s="1"/>
      <c r="L5865" s="1"/>
      <c r="O5865" s="1"/>
    </row>
    <row r="5866" spans="4:15" x14ac:dyDescent="0.2">
      <c r="D5866" s="1"/>
      <c r="E5866" s="1"/>
      <c r="K5866" s="1"/>
      <c r="L5866" s="1"/>
      <c r="O5866" s="1"/>
    </row>
    <row r="5867" spans="4:15" x14ac:dyDescent="0.2">
      <c r="D5867" s="1"/>
      <c r="E5867" s="1"/>
      <c r="K5867" s="1"/>
      <c r="L5867" s="1"/>
      <c r="O5867" s="1"/>
    </row>
    <row r="5868" spans="4:15" x14ac:dyDescent="0.2">
      <c r="D5868" s="1"/>
      <c r="E5868" s="1"/>
      <c r="K5868" s="1"/>
      <c r="L5868" s="1"/>
      <c r="O5868" s="1"/>
    </row>
    <row r="5869" spans="4:15" x14ac:dyDescent="0.2">
      <c r="D5869" s="1"/>
      <c r="E5869" s="1"/>
      <c r="K5869" s="1"/>
      <c r="L5869" s="1"/>
      <c r="O5869" s="1"/>
    </row>
    <row r="5870" spans="4:15" x14ac:dyDescent="0.2">
      <c r="D5870" s="1"/>
      <c r="E5870" s="1"/>
      <c r="K5870" s="1"/>
      <c r="L5870" s="1"/>
      <c r="O5870" s="1"/>
    </row>
    <row r="5871" spans="4:15" x14ac:dyDescent="0.2">
      <c r="D5871" s="1"/>
      <c r="E5871" s="1"/>
      <c r="K5871" s="1"/>
      <c r="L5871" s="1"/>
      <c r="O5871" s="1"/>
    </row>
    <row r="5872" spans="4:15" x14ac:dyDescent="0.2">
      <c r="D5872" s="1"/>
      <c r="E5872" s="1"/>
      <c r="K5872" s="1"/>
      <c r="L5872" s="1"/>
      <c r="O5872" s="1"/>
    </row>
    <row r="5873" spans="4:15" x14ac:dyDescent="0.2">
      <c r="D5873" s="1"/>
      <c r="E5873" s="1"/>
      <c r="K5873" s="1"/>
      <c r="L5873" s="1"/>
      <c r="O5873" s="1"/>
    </row>
    <row r="5874" spans="4:15" x14ac:dyDescent="0.2">
      <c r="D5874" s="1"/>
      <c r="E5874" s="1"/>
      <c r="K5874" s="1"/>
      <c r="L5874" s="1"/>
      <c r="O5874" s="1"/>
    </row>
    <row r="5875" spans="4:15" x14ac:dyDescent="0.2">
      <c r="D5875" s="1"/>
      <c r="E5875" s="1"/>
      <c r="K5875" s="1"/>
      <c r="L5875" s="1"/>
      <c r="O5875" s="1"/>
    </row>
    <row r="5876" spans="4:15" x14ac:dyDescent="0.2">
      <c r="D5876" s="1"/>
      <c r="E5876" s="1"/>
      <c r="K5876" s="1"/>
      <c r="L5876" s="1"/>
      <c r="O5876" s="1"/>
    </row>
    <row r="5877" spans="4:15" x14ac:dyDescent="0.2">
      <c r="D5877" s="1"/>
      <c r="E5877" s="1"/>
      <c r="K5877" s="1"/>
      <c r="L5877" s="1"/>
      <c r="O5877" s="1"/>
    </row>
    <row r="5878" spans="4:15" x14ac:dyDescent="0.2">
      <c r="D5878" s="1"/>
      <c r="E5878" s="1"/>
      <c r="K5878" s="1"/>
      <c r="L5878" s="1"/>
      <c r="O5878" s="1"/>
    </row>
    <row r="5879" spans="4:15" x14ac:dyDescent="0.2">
      <c r="D5879" s="1"/>
      <c r="E5879" s="1"/>
      <c r="K5879" s="1"/>
      <c r="L5879" s="1"/>
      <c r="O5879" s="1"/>
    </row>
    <row r="5880" spans="4:15" x14ac:dyDescent="0.2">
      <c r="D5880" s="1"/>
      <c r="E5880" s="1"/>
      <c r="K5880" s="1"/>
      <c r="L5880" s="1"/>
      <c r="O5880" s="1"/>
    </row>
    <row r="5881" spans="4:15" x14ac:dyDescent="0.2">
      <c r="D5881" s="1"/>
      <c r="E5881" s="1"/>
      <c r="K5881" s="1"/>
      <c r="L5881" s="1"/>
      <c r="O5881" s="1"/>
    </row>
    <row r="5882" spans="4:15" x14ac:dyDescent="0.2">
      <c r="D5882" s="1"/>
      <c r="E5882" s="1"/>
      <c r="K5882" s="1"/>
      <c r="L5882" s="1"/>
      <c r="O5882" s="1"/>
    </row>
    <row r="5883" spans="4:15" x14ac:dyDescent="0.2">
      <c r="D5883" s="1"/>
      <c r="E5883" s="1"/>
      <c r="K5883" s="1"/>
      <c r="L5883" s="1"/>
      <c r="O5883" s="1"/>
    </row>
    <row r="5884" spans="4:15" x14ac:dyDescent="0.2">
      <c r="D5884" s="1"/>
      <c r="E5884" s="1"/>
      <c r="K5884" s="1"/>
      <c r="L5884" s="1"/>
      <c r="O5884" s="1"/>
    </row>
    <row r="5885" spans="4:15" x14ac:dyDescent="0.2">
      <c r="D5885" s="1"/>
      <c r="E5885" s="1"/>
      <c r="K5885" s="1"/>
      <c r="L5885" s="1"/>
      <c r="O5885" s="1"/>
    </row>
    <row r="5886" spans="4:15" x14ac:dyDescent="0.2">
      <c r="D5886" s="1"/>
      <c r="E5886" s="1"/>
      <c r="K5886" s="1"/>
      <c r="L5886" s="1"/>
      <c r="O5886" s="1"/>
    </row>
    <row r="5887" spans="4:15" x14ac:dyDescent="0.2">
      <c r="D5887" s="1"/>
      <c r="E5887" s="1"/>
      <c r="K5887" s="1"/>
      <c r="L5887" s="1"/>
      <c r="O5887" s="1"/>
    </row>
    <row r="5888" spans="4:15" x14ac:dyDescent="0.2">
      <c r="D5888" s="1"/>
      <c r="E5888" s="1"/>
      <c r="K5888" s="1"/>
      <c r="L5888" s="1"/>
      <c r="O5888" s="1"/>
    </row>
    <row r="5889" spans="4:15" x14ac:dyDescent="0.2">
      <c r="D5889" s="1"/>
      <c r="E5889" s="1"/>
      <c r="K5889" s="1"/>
      <c r="L5889" s="1"/>
      <c r="O5889" s="1"/>
    </row>
    <row r="5890" spans="4:15" x14ac:dyDescent="0.2">
      <c r="D5890" s="1"/>
      <c r="E5890" s="1"/>
      <c r="K5890" s="1"/>
      <c r="L5890" s="1"/>
      <c r="O5890" s="1"/>
    </row>
    <row r="5891" spans="4:15" x14ac:dyDescent="0.2">
      <c r="D5891" s="1"/>
      <c r="E5891" s="1"/>
      <c r="K5891" s="1"/>
      <c r="L5891" s="1"/>
      <c r="O5891" s="1"/>
    </row>
    <row r="5892" spans="4:15" x14ac:dyDescent="0.2">
      <c r="D5892" s="1"/>
      <c r="E5892" s="1"/>
      <c r="K5892" s="1"/>
      <c r="L5892" s="1"/>
      <c r="O5892" s="1"/>
    </row>
    <row r="5893" spans="4:15" x14ac:dyDescent="0.2">
      <c r="D5893" s="1"/>
      <c r="E5893" s="1"/>
      <c r="K5893" s="1"/>
      <c r="L5893" s="1"/>
      <c r="O5893" s="1"/>
    </row>
    <row r="5894" spans="4:15" x14ac:dyDescent="0.2">
      <c r="D5894" s="1"/>
      <c r="E5894" s="1"/>
      <c r="K5894" s="1"/>
      <c r="L5894" s="1"/>
      <c r="O5894" s="1"/>
    </row>
    <row r="5895" spans="4:15" x14ac:dyDescent="0.2">
      <c r="D5895" s="1"/>
      <c r="E5895" s="1"/>
      <c r="K5895" s="1"/>
      <c r="L5895" s="1"/>
      <c r="O5895" s="1"/>
    </row>
    <row r="5896" spans="4:15" x14ac:dyDescent="0.2">
      <c r="D5896" s="1"/>
      <c r="E5896" s="1"/>
      <c r="K5896" s="1"/>
      <c r="L5896" s="1"/>
      <c r="O5896" s="1"/>
    </row>
    <row r="5897" spans="4:15" x14ac:dyDescent="0.2">
      <c r="D5897" s="1"/>
      <c r="E5897" s="1"/>
      <c r="K5897" s="1"/>
      <c r="L5897" s="1"/>
      <c r="O5897" s="1"/>
    </row>
    <row r="5898" spans="4:15" x14ac:dyDescent="0.2">
      <c r="D5898" s="1"/>
      <c r="E5898" s="1"/>
      <c r="K5898" s="1"/>
      <c r="L5898" s="1"/>
      <c r="O5898" s="1"/>
    </row>
    <row r="5899" spans="4:15" x14ac:dyDescent="0.2">
      <c r="D5899" s="1"/>
      <c r="E5899" s="1"/>
      <c r="K5899" s="1"/>
      <c r="L5899" s="1"/>
      <c r="O5899" s="1"/>
    </row>
    <row r="5900" spans="4:15" x14ac:dyDescent="0.2">
      <c r="D5900" s="1"/>
      <c r="E5900" s="1"/>
      <c r="K5900" s="1"/>
      <c r="L5900" s="1"/>
      <c r="O5900" s="1"/>
    </row>
    <row r="5901" spans="4:15" x14ac:dyDescent="0.2">
      <c r="D5901" s="1"/>
      <c r="E5901" s="1"/>
      <c r="K5901" s="1"/>
      <c r="L5901" s="1"/>
      <c r="O5901" s="1"/>
    </row>
    <row r="5902" spans="4:15" x14ac:dyDescent="0.2">
      <c r="D5902" s="1"/>
      <c r="E5902" s="1"/>
      <c r="K5902" s="1"/>
      <c r="L5902" s="1"/>
      <c r="O5902" s="1"/>
    </row>
    <row r="5903" spans="4:15" x14ac:dyDescent="0.2">
      <c r="D5903" s="1"/>
      <c r="E5903" s="1"/>
      <c r="K5903" s="1"/>
      <c r="L5903" s="1"/>
      <c r="O5903" s="1"/>
    </row>
    <row r="5904" spans="4:15" x14ac:dyDescent="0.2">
      <c r="D5904" s="1"/>
      <c r="E5904" s="1"/>
      <c r="K5904" s="1"/>
      <c r="L5904" s="1"/>
      <c r="O5904" s="1"/>
    </row>
    <row r="5905" spans="4:15" x14ac:dyDescent="0.2">
      <c r="D5905" s="1"/>
      <c r="E5905" s="1"/>
      <c r="K5905" s="1"/>
      <c r="L5905" s="1"/>
      <c r="O5905" s="1"/>
    </row>
    <row r="5906" spans="4:15" x14ac:dyDescent="0.2">
      <c r="D5906" s="1"/>
      <c r="E5906" s="1"/>
      <c r="K5906" s="1"/>
      <c r="L5906" s="1"/>
      <c r="O5906" s="1"/>
    </row>
    <row r="5907" spans="4:15" x14ac:dyDescent="0.2">
      <c r="D5907" s="1"/>
      <c r="E5907" s="1"/>
      <c r="K5907" s="1"/>
      <c r="L5907" s="1"/>
      <c r="O5907" s="1"/>
    </row>
    <row r="5908" spans="4:15" x14ac:dyDescent="0.2">
      <c r="D5908" s="1"/>
      <c r="E5908" s="1"/>
      <c r="K5908" s="1"/>
      <c r="L5908" s="1"/>
      <c r="O5908" s="1"/>
    </row>
    <row r="5909" spans="4:15" x14ac:dyDescent="0.2">
      <c r="D5909" s="1"/>
      <c r="E5909" s="1"/>
      <c r="K5909" s="1"/>
      <c r="L5909" s="1"/>
      <c r="O5909" s="1"/>
    </row>
    <row r="5910" spans="4:15" x14ac:dyDescent="0.2">
      <c r="D5910" s="1"/>
      <c r="E5910" s="1"/>
      <c r="K5910" s="1"/>
      <c r="L5910" s="1"/>
      <c r="O5910" s="1"/>
    </row>
    <row r="5911" spans="4:15" x14ac:dyDescent="0.2">
      <c r="D5911" s="1"/>
      <c r="E5911" s="1"/>
      <c r="K5911" s="1"/>
      <c r="L5911" s="1"/>
      <c r="O5911" s="1"/>
    </row>
    <row r="5912" spans="4:15" x14ac:dyDescent="0.2">
      <c r="D5912" s="1"/>
      <c r="E5912" s="1"/>
      <c r="K5912" s="1"/>
      <c r="L5912" s="1"/>
      <c r="O5912" s="1"/>
    </row>
    <row r="5913" spans="4:15" x14ac:dyDescent="0.2">
      <c r="D5913" s="1"/>
      <c r="E5913" s="1"/>
      <c r="K5913" s="1"/>
      <c r="L5913" s="1"/>
      <c r="O5913" s="1"/>
    </row>
    <row r="5914" spans="4:15" x14ac:dyDescent="0.2">
      <c r="D5914" s="1"/>
      <c r="E5914" s="1"/>
      <c r="K5914" s="1"/>
      <c r="L5914" s="1"/>
      <c r="O5914" s="1"/>
    </row>
    <row r="5915" spans="4:15" x14ac:dyDescent="0.2">
      <c r="D5915" s="1"/>
      <c r="E5915" s="1"/>
      <c r="K5915" s="1"/>
      <c r="L5915" s="1"/>
      <c r="O5915" s="1"/>
    </row>
    <row r="5916" spans="4:15" x14ac:dyDescent="0.2">
      <c r="D5916" s="1"/>
      <c r="E5916" s="1"/>
      <c r="K5916" s="1"/>
      <c r="L5916" s="1"/>
      <c r="O5916" s="1"/>
    </row>
    <row r="5917" spans="4:15" x14ac:dyDescent="0.2">
      <c r="D5917" s="1"/>
      <c r="E5917" s="1"/>
      <c r="K5917" s="1"/>
      <c r="L5917" s="1"/>
      <c r="O5917" s="1"/>
    </row>
    <row r="5918" spans="4:15" x14ac:dyDescent="0.2">
      <c r="D5918" s="1"/>
      <c r="E5918" s="1"/>
      <c r="K5918" s="1"/>
      <c r="L5918" s="1"/>
      <c r="O5918" s="1"/>
    </row>
    <row r="5919" spans="4:15" x14ac:dyDescent="0.2">
      <c r="D5919" s="1"/>
      <c r="E5919" s="1"/>
      <c r="K5919" s="1"/>
      <c r="L5919" s="1"/>
      <c r="O5919" s="1"/>
    </row>
    <row r="5920" spans="4:15" x14ac:dyDescent="0.2">
      <c r="D5920" s="1"/>
      <c r="E5920" s="1"/>
      <c r="K5920" s="1"/>
      <c r="L5920" s="1"/>
      <c r="O5920" s="1"/>
    </row>
    <row r="5921" spans="4:15" x14ac:dyDescent="0.2">
      <c r="D5921" s="1"/>
      <c r="E5921" s="1"/>
      <c r="K5921" s="1"/>
      <c r="L5921" s="1"/>
      <c r="O5921" s="1"/>
    </row>
    <row r="5922" spans="4:15" x14ac:dyDescent="0.2">
      <c r="D5922" s="1"/>
      <c r="E5922" s="1"/>
      <c r="K5922" s="1"/>
      <c r="L5922" s="1"/>
      <c r="O5922" s="1"/>
    </row>
    <row r="5923" spans="4:15" x14ac:dyDescent="0.2">
      <c r="D5923" s="1"/>
      <c r="E5923" s="1"/>
      <c r="K5923" s="1"/>
      <c r="L5923" s="1"/>
      <c r="O5923" s="1"/>
    </row>
    <row r="5924" spans="4:15" x14ac:dyDescent="0.2">
      <c r="D5924" s="1"/>
      <c r="E5924" s="1"/>
      <c r="K5924" s="1"/>
      <c r="L5924" s="1"/>
      <c r="O5924" s="1"/>
    </row>
    <row r="5925" spans="4:15" x14ac:dyDescent="0.2">
      <c r="D5925" s="1"/>
      <c r="E5925" s="1"/>
      <c r="K5925" s="1"/>
      <c r="L5925" s="1"/>
      <c r="O5925" s="1"/>
    </row>
    <row r="5926" spans="4:15" x14ac:dyDescent="0.2">
      <c r="D5926" s="1"/>
      <c r="E5926" s="1"/>
      <c r="K5926" s="1"/>
      <c r="L5926" s="1"/>
      <c r="O5926" s="1"/>
    </row>
    <row r="5927" spans="4:15" x14ac:dyDescent="0.2">
      <c r="D5927" s="1"/>
      <c r="E5927" s="1"/>
      <c r="K5927" s="1"/>
      <c r="L5927" s="1"/>
      <c r="O5927" s="1"/>
    </row>
    <row r="5928" spans="4:15" x14ac:dyDescent="0.2">
      <c r="D5928" s="1"/>
      <c r="E5928" s="1"/>
      <c r="K5928" s="1"/>
      <c r="L5928" s="1"/>
      <c r="O5928" s="1"/>
    </row>
    <row r="5929" spans="4:15" x14ac:dyDescent="0.2">
      <c r="D5929" s="1"/>
      <c r="E5929" s="1"/>
      <c r="K5929" s="1"/>
      <c r="L5929" s="1"/>
      <c r="O5929" s="1"/>
    </row>
    <row r="5930" spans="4:15" x14ac:dyDescent="0.2">
      <c r="D5930" s="1"/>
      <c r="E5930" s="1"/>
      <c r="K5930" s="1"/>
      <c r="L5930" s="1"/>
      <c r="O5930" s="1"/>
    </row>
    <row r="5931" spans="4:15" x14ac:dyDescent="0.2">
      <c r="D5931" s="1"/>
      <c r="E5931" s="1"/>
      <c r="K5931" s="1"/>
      <c r="L5931" s="1"/>
      <c r="O5931" s="1"/>
    </row>
    <row r="5932" spans="4:15" x14ac:dyDescent="0.2">
      <c r="D5932" s="1"/>
      <c r="E5932" s="1"/>
      <c r="K5932" s="1"/>
      <c r="L5932" s="1"/>
      <c r="O5932" s="1"/>
    </row>
    <row r="5933" spans="4:15" x14ac:dyDescent="0.2">
      <c r="D5933" s="1"/>
      <c r="E5933" s="1"/>
      <c r="K5933" s="1"/>
      <c r="L5933" s="1"/>
      <c r="O5933" s="1"/>
    </row>
    <row r="5934" spans="4:15" x14ac:dyDescent="0.2">
      <c r="D5934" s="1"/>
      <c r="E5934" s="1"/>
      <c r="K5934" s="1"/>
      <c r="L5934" s="1"/>
      <c r="O5934" s="1"/>
    </row>
    <row r="5935" spans="4:15" x14ac:dyDescent="0.2">
      <c r="D5935" s="1"/>
      <c r="E5935" s="1"/>
      <c r="K5935" s="1"/>
      <c r="L5935" s="1"/>
      <c r="O5935" s="1"/>
    </row>
    <row r="5936" spans="4:15" x14ac:dyDescent="0.2">
      <c r="D5936" s="1"/>
      <c r="E5936" s="1"/>
      <c r="K5936" s="1"/>
      <c r="L5936" s="1"/>
      <c r="O5936" s="1"/>
    </row>
    <row r="5937" spans="4:15" x14ac:dyDescent="0.2">
      <c r="D5937" s="1"/>
      <c r="E5937" s="1"/>
      <c r="K5937" s="1"/>
      <c r="L5937" s="1"/>
      <c r="O5937" s="1"/>
    </row>
    <row r="5938" spans="4:15" x14ac:dyDescent="0.2">
      <c r="D5938" s="1"/>
      <c r="E5938" s="1"/>
      <c r="K5938" s="1"/>
      <c r="L5938" s="1"/>
      <c r="O5938" s="1"/>
    </row>
    <row r="5939" spans="4:15" x14ac:dyDescent="0.2">
      <c r="D5939" s="1"/>
      <c r="E5939" s="1"/>
      <c r="K5939" s="1"/>
      <c r="L5939" s="1"/>
      <c r="O5939" s="1"/>
    </row>
    <row r="5940" spans="4:15" x14ac:dyDescent="0.2">
      <c r="D5940" s="1"/>
      <c r="E5940" s="1"/>
      <c r="K5940" s="1"/>
      <c r="L5940" s="1"/>
      <c r="O5940" s="1"/>
    </row>
    <row r="5941" spans="4:15" x14ac:dyDescent="0.2">
      <c r="D5941" s="1"/>
      <c r="E5941" s="1"/>
      <c r="K5941" s="1"/>
      <c r="L5941" s="1"/>
      <c r="O5941" s="1"/>
    </row>
    <row r="5942" spans="4:15" x14ac:dyDescent="0.2">
      <c r="D5942" s="1"/>
      <c r="E5942" s="1"/>
      <c r="K5942" s="1"/>
      <c r="L5942" s="1"/>
      <c r="O5942" s="1"/>
    </row>
    <row r="5943" spans="4:15" x14ac:dyDescent="0.2">
      <c r="D5943" s="1"/>
      <c r="E5943" s="1"/>
      <c r="K5943" s="1"/>
      <c r="L5943" s="1"/>
      <c r="O5943" s="1"/>
    </row>
    <row r="5944" spans="4:15" x14ac:dyDescent="0.2">
      <c r="D5944" s="1"/>
      <c r="E5944" s="1"/>
      <c r="K5944" s="1"/>
      <c r="L5944" s="1"/>
      <c r="O5944" s="1"/>
    </row>
    <row r="5945" spans="4:15" x14ac:dyDescent="0.2">
      <c r="D5945" s="1"/>
      <c r="E5945" s="1"/>
      <c r="K5945" s="1"/>
      <c r="L5945" s="1"/>
      <c r="O5945" s="1"/>
    </row>
    <row r="5946" spans="4:15" x14ac:dyDescent="0.2">
      <c r="D5946" s="1"/>
      <c r="E5946" s="1"/>
      <c r="K5946" s="1"/>
      <c r="L5946" s="1"/>
      <c r="O5946" s="1"/>
    </row>
    <row r="5947" spans="4:15" x14ac:dyDescent="0.2">
      <c r="D5947" s="1"/>
      <c r="E5947" s="1"/>
      <c r="K5947" s="1"/>
      <c r="L5947" s="1"/>
      <c r="O5947" s="1"/>
    </row>
    <row r="5948" spans="4:15" x14ac:dyDescent="0.2">
      <c r="D5948" s="1"/>
      <c r="E5948" s="1"/>
      <c r="K5948" s="1"/>
      <c r="L5948" s="1"/>
      <c r="O5948" s="1"/>
    </row>
    <row r="5949" spans="4:15" x14ac:dyDescent="0.2">
      <c r="D5949" s="1"/>
      <c r="E5949" s="1"/>
      <c r="K5949" s="1"/>
      <c r="L5949" s="1"/>
      <c r="O5949" s="1"/>
    </row>
    <row r="5950" spans="4:15" x14ac:dyDescent="0.2">
      <c r="D5950" s="1"/>
      <c r="E5950" s="1"/>
      <c r="K5950" s="1"/>
      <c r="L5950" s="1"/>
      <c r="O5950" s="1"/>
    </row>
    <row r="5951" spans="4:15" x14ac:dyDescent="0.2">
      <c r="D5951" s="1"/>
      <c r="E5951" s="1"/>
      <c r="K5951" s="1"/>
      <c r="L5951" s="1"/>
      <c r="O5951" s="1"/>
    </row>
    <row r="5952" spans="4:15" x14ac:dyDescent="0.2">
      <c r="D5952" s="1"/>
      <c r="E5952" s="1"/>
      <c r="K5952" s="1"/>
      <c r="L5952" s="1"/>
      <c r="O5952" s="1"/>
    </row>
    <row r="5953" spans="4:15" x14ac:dyDescent="0.2">
      <c r="D5953" s="1"/>
      <c r="E5953" s="1"/>
      <c r="K5953" s="1"/>
      <c r="L5953" s="1"/>
      <c r="O5953" s="1"/>
    </row>
    <row r="5954" spans="4:15" x14ac:dyDescent="0.2">
      <c r="D5954" s="1"/>
      <c r="E5954" s="1"/>
      <c r="K5954" s="1"/>
      <c r="L5954" s="1"/>
      <c r="O5954" s="1"/>
    </row>
    <row r="5955" spans="4:15" x14ac:dyDescent="0.2">
      <c r="D5955" s="1"/>
      <c r="E5955" s="1"/>
      <c r="K5955" s="1"/>
      <c r="L5955" s="1"/>
      <c r="O5955" s="1"/>
    </row>
    <row r="5956" spans="4:15" x14ac:dyDescent="0.2">
      <c r="D5956" s="1"/>
      <c r="E5956" s="1"/>
      <c r="K5956" s="1"/>
      <c r="L5956" s="1"/>
      <c r="O5956" s="1"/>
    </row>
    <row r="5957" spans="4:15" x14ac:dyDescent="0.2">
      <c r="D5957" s="1"/>
      <c r="E5957" s="1"/>
      <c r="K5957" s="1"/>
      <c r="L5957" s="1"/>
      <c r="O5957" s="1"/>
    </row>
    <row r="5958" spans="4:15" x14ac:dyDescent="0.2">
      <c r="D5958" s="1"/>
      <c r="E5958" s="1"/>
      <c r="K5958" s="1"/>
      <c r="L5958" s="1"/>
      <c r="O5958" s="1"/>
    </row>
    <row r="5959" spans="4:15" x14ac:dyDescent="0.2">
      <c r="D5959" s="1"/>
      <c r="E5959" s="1"/>
      <c r="K5959" s="1"/>
      <c r="L5959" s="1"/>
      <c r="O5959" s="1"/>
    </row>
    <row r="5960" spans="4:15" x14ac:dyDescent="0.2">
      <c r="D5960" s="1"/>
      <c r="E5960" s="1"/>
      <c r="K5960" s="1"/>
      <c r="L5960" s="1"/>
      <c r="O5960" s="1"/>
    </row>
    <row r="5961" spans="4:15" x14ac:dyDescent="0.2">
      <c r="D5961" s="1"/>
      <c r="E5961" s="1"/>
      <c r="K5961" s="1"/>
      <c r="L5961" s="1"/>
      <c r="O5961" s="1"/>
    </row>
    <row r="5962" spans="4:15" x14ac:dyDescent="0.2">
      <c r="D5962" s="1"/>
      <c r="E5962" s="1"/>
      <c r="K5962" s="1"/>
      <c r="L5962" s="1"/>
      <c r="O5962" s="1"/>
    </row>
    <row r="5963" spans="4:15" x14ac:dyDescent="0.2">
      <c r="D5963" s="1"/>
      <c r="E5963" s="1"/>
      <c r="K5963" s="1"/>
      <c r="L5963" s="1"/>
      <c r="O5963" s="1"/>
    </row>
    <row r="5964" spans="4:15" x14ac:dyDescent="0.2">
      <c r="D5964" s="1"/>
      <c r="E5964" s="1"/>
      <c r="K5964" s="1"/>
      <c r="L5964" s="1"/>
      <c r="O5964" s="1"/>
    </row>
    <row r="5965" spans="4:15" x14ac:dyDescent="0.2">
      <c r="D5965" s="1"/>
      <c r="E5965" s="1"/>
      <c r="K5965" s="1"/>
      <c r="L5965" s="1"/>
      <c r="O5965" s="1"/>
    </row>
    <row r="5966" spans="4:15" x14ac:dyDescent="0.2">
      <c r="D5966" s="1"/>
      <c r="E5966" s="1"/>
      <c r="K5966" s="1"/>
      <c r="L5966" s="1"/>
      <c r="O5966" s="1"/>
    </row>
    <row r="5967" spans="4:15" x14ac:dyDescent="0.2">
      <c r="D5967" s="1"/>
      <c r="E5967" s="1"/>
      <c r="K5967" s="1"/>
      <c r="L5967" s="1"/>
      <c r="O5967" s="1"/>
    </row>
    <row r="5968" spans="4:15" x14ac:dyDescent="0.2">
      <c r="D5968" s="1"/>
      <c r="E5968" s="1"/>
      <c r="K5968" s="1"/>
      <c r="L5968" s="1"/>
      <c r="O5968" s="1"/>
    </row>
    <row r="5969" spans="4:15" x14ac:dyDescent="0.2">
      <c r="D5969" s="1"/>
      <c r="E5969" s="1"/>
      <c r="K5969" s="1"/>
      <c r="L5969" s="1"/>
      <c r="O5969" s="1"/>
    </row>
    <row r="5970" spans="4:15" x14ac:dyDescent="0.2">
      <c r="D5970" s="1"/>
      <c r="E5970" s="1"/>
      <c r="K5970" s="1"/>
      <c r="L5970" s="1"/>
      <c r="O5970" s="1"/>
    </row>
    <row r="5971" spans="4:15" x14ac:dyDescent="0.2">
      <c r="D5971" s="1"/>
      <c r="E5971" s="1"/>
      <c r="K5971" s="1"/>
      <c r="L5971" s="1"/>
      <c r="O5971" s="1"/>
    </row>
    <row r="5972" spans="4:15" x14ac:dyDescent="0.2">
      <c r="D5972" s="1"/>
      <c r="E5972" s="1"/>
      <c r="K5972" s="1"/>
      <c r="L5972" s="1"/>
      <c r="O5972" s="1"/>
    </row>
    <row r="5973" spans="4:15" x14ac:dyDescent="0.2">
      <c r="D5973" s="1"/>
      <c r="E5973" s="1"/>
      <c r="K5973" s="1"/>
      <c r="L5973" s="1"/>
      <c r="O5973" s="1"/>
    </row>
    <row r="5974" spans="4:15" x14ac:dyDescent="0.2">
      <c r="D5974" s="1"/>
      <c r="E5974" s="1"/>
      <c r="K5974" s="1"/>
      <c r="L5974" s="1"/>
      <c r="O5974" s="1"/>
    </row>
    <row r="5975" spans="4:15" x14ac:dyDescent="0.2">
      <c r="D5975" s="1"/>
      <c r="E5975" s="1"/>
      <c r="K5975" s="1"/>
      <c r="L5975" s="1"/>
      <c r="O5975" s="1"/>
    </row>
    <row r="5976" spans="4:15" x14ac:dyDescent="0.2">
      <c r="D5976" s="1"/>
      <c r="E5976" s="1"/>
      <c r="K5976" s="1"/>
      <c r="L5976" s="1"/>
      <c r="O5976" s="1"/>
    </row>
    <row r="5977" spans="4:15" x14ac:dyDescent="0.2">
      <c r="D5977" s="1"/>
      <c r="E5977" s="1"/>
      <c r="K5977" s="1"/>
      <c r="L5977" s="1"/>
      <c r="O5977" s="1"/>
    </row>
    <row r="5978" spans="4:15" x14ac:dyDescent="0.2">
      <c r="D5978" s="1"/>
      <c r="E5978" s="1"/>
      <c r="K5978" s="1"/>
      <c r="L5978" s="1"/>
      <c r="O5978" s="1"/>
    </row>
    <row r="5979" spans="4:15" x14ac:dyDescent="0.2">
      <c r="D5979" s="1"/>
      <c r="E5979" s="1"/>
      <c r="K5979" s="1"/>
      <c r="L5979" s="1"/>
      <c r="O5979" s="1"/>
    </row>
    <row r="5980" spans="4:15" x14ac:dyDescent="0.2">
      <c r="D5980" s="1"/>
      <c r="E5980" s="1"/>
      <c r="K5980" s="1"/>
      <c r="L5980" s="1"/>
      <c r="O5980" s="1"/>
    </row>
    <row r="5981" spans="4:15" x14ac:dyDescent="0.2">
      <c r="D5981" s="1"/>
      <c r="E5981" s="1"/>
      <c r="K5981" s="1"/>
      <c r="L5981" s="1"/>
      <c r="O5981" s="1"/>
    </row>
    <row r="5982" spans="4:15" x14ac:dyDescent="0.2">
      <c r="D5982" s="1"/>
      <c r="E5982" s="1"/>
      <c r="K5982" s="1"/>
      <c r="L5982" s="1"/>
      <c r="O5982" s="1"/>
    </row>
    <row r="5983" spans="4:15" x14ac:dyDescent="0.2">
      <c r="D5983" s="1"/>
      <c r="E5983" s="1"/>
      <c r="K5983" s="1"/>
      <c r="L5983" s="1"/>
      <c r="O5983" s="1"/>
    </row>
    <row r="5984" spans="4:15" x14ac:dyDescent="0.2">
      <c r="D5984" s="1"/>
      <c r="E5984" s="1"/>
      <c r="K5984" s="1"/>
      <c r="L5984" s="1"/>
      <c r="O5984" s="1"/>
    </row>
    <row r="5985" spans="4:15" x14ac:dyDescent="0.2">
      <c r="D5985" s="1"/>
      <c r="E5985" s="1"/>
      <c r="K5985" s="1"/>
      <c r="L5985" s="1"/>
      <c r="O5985" s="1"/>
    </row>
    <row r="5986" spans="4:15" x14ac:dyDescent="0.2">
      <c r="D5986" s="1"/>
      <c r="E5986" s="1"/>
      <c r="K5986" s="1"/>
      <c r="L5986" s="1"/>
      <c r="O5986" s="1"/>
    </row>
    <row r="5987" spans="4:15" x14ac:dyDescent="0.2">
      <c r="D5987" s="1"/>
      <c r="E5987" s="1"/>
      <c r="K5987" s="1"/>
      <c r="L5987" s="1"/>
      <c r="O5987" s="1"/>
    </row>
    <row r="5988" spans="4:15" x14ac:dyDescent="0.2">
      <c r="D5988" s="1"/>
      <c r="E5988" s="1"/>
      <c r="K5988" s="1"/>
      <c r="L5988" s="1"/>
      <c r="O5988" s="1"/>
    </row>
    <row r="5989" spans="4:15" x14ac:dyDescent="0.2">
      <c r="D5989" s="1"/>
      <c r="E5989" s="1"/>
      <c r="K5989" s="1"/>
      <c r="L5989" s="1"/>
      <c r="O5989" s="1"/>
    </row>
    <row r="5990" spans="4:15" x14ac:dyDescent="0.2">
      <c r="D5990" s="1"/>
      <c r="E5990" s="1"/>
      <c r="K5990" s="1"/>
      <c r="L5990" s="1"/>
      <c r="O5990" s="1"/>
    </row>
    <row r="5991" spans="4:15" x14ac:dyDescent="0.2">
      <c r="D5991" s="1"/>
      <c r="E5991" s="1"/>
      <c r="K5991" s="1"/>
      <c r="L5991" s="1"/>
      <c r="O5991" s="1"/>
    </row>
    <row r="5992" spans="4:15" x14ac:dyDescent="0.2">
      <c r="D5992" s="1"/>
      <c r="E5992" s="1"/>
      <c r="K5992" s="1"/>
      <c r="L5992" s="1"/>
      <c r="O5992" s="1"/>
    </row>
    <row r="5993" spans="4:15" x14ac:dyDescent="0.2">
      <c r="D5993" s="1"/>
      <c r="E5993" s="1"/>
      <c r="K5993" s="1"/>
      <c r="L5993" s="1"/>
      <c r="O5993" s="1"/>
    </row>
    <row r="5994" spans="4:15" x14ac:dyDescent="0.2">
      <c r="D5994" s="1"/>
      <c r="E5994" s="1"/>
      <c r="K5994" s="1"/>
      <c r="L5994" s="1"/>
      <c r="O5994" s="1"/>
    </row>
    <row r="5995" spans="4:15" x14ac:dyDescent="0.2">
      <c r="D5995" s="1"/>
      <c r="E5995" s="1"/>
      <c r="K5995" s="1"/>
      <c r="L5995" s="1"/>
      <c r="O5995" s="1"/>
    </row>
    <row r="5996" spans="4:15" x14ac:dyDescent="0.2">
      <c r="D5996" s="1"/>
      <c r="E5996" s="1"/>
      <c r="K5996" s="1"/>
      <c r="L5996" s="1"/>
      <c r="O5996" s="1"/>
    </row>
    <row r="5997" spans="4:15" x14ac:dyDescent="0.2">
      <c r="D5997" s="1"/>
      <c r="E5997" s="1"/>
      <c r="K5997" s="1"/>
      <c r="L5997" s="1"/>
      <c r="O5997" s="1"/>
    </row>
    <row r="5998" spans="4:15" x14ac:dyDescent="0.2">
      <c r="D5998" s="1"/>
      <c r="E5998" s="1"/>
      <c r="K5998" s="1"/>
      <c r="L5998" s="1"/>
      <c r="O5998" s="1"/>
    </row>
    <row r="5999" spans="4:15" x14ac:dyDescent="0.2">
      <c r="D5999" s="1"/>
      <c r="E5999" s="1"/>
      <c r="K5999" s="1"/>
      <c r="L5999" s="1"/>
      <c r="O5999" s="1"/>
    </row>
    <row r="6000" spans="4:15" x14ac:dyDescent="0.2">
      <c r="D6000" s="1"/>
      <c r="E6000" s="1"/>
      <c r="K6000" s="1"/>
      <c r="L6000" s="1"/>
      <c r="O6000" s="1"/>
    </row>
    <row r="6001" spans="4:15" x14ac:dyDescent="0.2">
      <c r="D6001" s="1"/>
      <c r="E6001" s="1"/>
      <c r="K6001" s="1"/>
      <c r="L6001" s="1"/>
      <c r="O6001" s="1"/>
    </row>
    <row r="6002" spans="4:15" x14ac:dyDescent="0.2">
      <c r="D6002" s="1"/>
      <c r="E6002" s="1"/>
      <c r="K6002" s="1"/>
      <c r="L6002" s="1"/>
      <c r="O6002" s="1"/>
    </row>
    <row r="6003" spans="4:15" x14ac:dyDescent="0.2">
      <c r="D6003" s="1"/>
      <c r="E6003" s="1"/>
      <c r="K6003" s="1"/>
      <c r="L6003" s="1"/>
      <c r="O6003" s="1"/>
    </row>
    <row r="6004" spans="4:15" x14ac:dyDescent="0.2">
      <c r="D6004" s="1"/>
      <c r="E6004" s="1"/>
      <c r="K6004" s="1"/>
      <c r="L6004" s="1"/>
      <c r="O6004" s="1"/>
    </row>
    <row r="6005" spans="4:15" x14ac:dyDescent="0.2">
      <c r="D6005" s="1"/>
      <c r="E6005" s="1"/>
      <c r="K6005" s="1"/>
      <c r="L6005" s="1"/>
      <c r="O6005" s="1"/>
    </row>
    <row r="6006" spans="4:15" x14ac:dyDescent="0.2">
      <c r="D6006" s="1"/>
      <c r="E6006" s="1"/>
      <c r="K6006" s="1"/>
      <c r="L6006" s="1"/>
      <c r="O6006" s="1"/>
    </row>
    <row r="6007" spans="4:15" x14ac:dyDescent="0.2">
      <c r="D6007" s="1"/>
      <c r="E6007" s="1"/>
      <c r="K6007" s="1"/>
      <c r="L6007" s="1"/>
      <c r="O6007" s="1"/>
    </row>
    <row r="6008" spans="4:15" x14ac:dyDescent="0.2">
      <c r="D6008" s="1"/>
      <c r="E6008" s="1"/>
      <c r="K6008" s="1"/>
      <c r="L6008" s="1"/>
      <c r="O6008" s="1"/>
    </row>
    <row r="6009" spans="4:15" x14ac:dyDescent="0.2">
      <c r="D6009" s="1"/>
      <c r="E6009" s="1"/>
      <c r="K6009" s="1"/>
      <c r="L6009" s="1"/>
      <c r="O6009" s="1"/>
    </row>
    <row r="6010" spans="4:15" x14ac:dyDescent="0.2">
      <c r="D6010" s="1"/>
      <c r="E6010" s="1"/>
      <c r="K6010" s="1"/>
      <c r="L6010" s="1"/>
      <c r="O6010" s="1"/>
    </row>
    <row r="6011" spans="4:15" x14ac:dyDescent="0.2">
      <c r="D6011" s="1"/>
      <c r="E6011" s="1"/>
      <c r="K6011" s="1"/>
      <c r="L6011" s="1"/>
      <c r="O6011" s="1"/>
    </row>
    <row r="6012" spans="4:15" x14ac:dyDescent="0.2">
      <c r="D6012" s="1"/>
      <c r="E6012" s="1"/>
      <c r="K6012" s="1"/>
      <c r="L6012" s="1"/>
      <c r="O6012" s="1"/>
    </row>
    <row r="6013" spans="4:15" x14ac:dyDescent="0.2">
      <c r="D6013" s="1"/>
      <c r="E6013" s="1"/>
      <c r="K6013" s="1"/>
      <c r="L6013" s="1"/>
      <c r="O6013" s="1"/>
    </row>
    <row r="6014" spans="4:15" x14ac:dyDescent="0.2">
      <c r="D6014" s="1"/>
      <c r="E6014" s="1"/>
      <c r="K6014" s="1"/>
      <c r="L6014" s="1"/>
      <c r="O6014" s="1"/>
    </row>
    <row r="6015" spans="4:15" x14ac:dyDescent="0.2">
      <c r="D6015" s="1"/>
      <c r="E6015" s="1"/>
      <c r="K6015" s="1"/>
      <c r="L6015" s="1"/>
      <c r="O6015" s="1"/>
    </row>
    <row r="6016" spans="4:15" x14ac:dyDescent="0.2">
      <c r="D6016" s="1"/>
      <c r="E6016" s="1"/>
      <c r="K6016" s="1"/>
      <c r="L6016" s="1"/>
      <c r="O6016" s="1"/>
    </row>
    <row r="6017" spans="4:15" x14ac:dyDescent="0.2">
      <c r="D6017" s="1"/>
      <c r="E6017" s="1"/>
      <c r="K6017" s="1"/>
      <c r="L6017" s="1"/>
      <c r="O6017" s="1"/>
    </row>
    <row r="6018" spans="4:15" x14ac:dyDescent="0.2">
      <c r="D6018" s="1"/>
      <c r="E6018" s="1"/>
      <c r="K6018" s="1"/>
      <c r="L6018" s="1"/>
      <c r="O6018" s="1"/>
    </row>
    <row r="6019" spans="4:15" x14ac:dyDescent="0.2">
      <c r="D6019" s="1"/>
      <c r="E6019" s="1"/>
      <c r="K6019" s="1"/>
      <c r="L6019" s="1"/>
      <c r="O6019" s="1"/>
    </row>
    <row r="6020" spans="4:15" x14ac:dyDescent="0.2">
      <c r="D6020" s="1"/>
      <c r="E6020" s="1"/>
      <c r="K6020" s="1"/>
      <c r="L6020" s="1"/>
      <c r="O6020" s="1"/>
    </row>
    <row r="6021" spans="4:15" x14ac:dyDescent="0.2">
      <c r="D6021" s="1"/>
      <c r="E6021" s="1"/>
      <c r="K6021" s="1"/>
      <c r="L6021" s="1"/>
      <c r="O6021" s="1"/>
    </row>
    <row r="6022" spans="4:15" x14ac:dyDescent="0.2">
      <c r="D6022" s="1"/>
      <c r="E6022" s="1"/>
      <c r="K6022" s="1"/>
      <c r="L6022" s="1"/>
      <c r="O6022" s="1"/>
    </row>
    <row r="6023" spans="4:15" x14ac:dyDescent="0.2">
      <c r="D6023" s="1"/>
      <c r="E6023" s="1"/>
      <c r="K6023" s="1"/>
      <c r="L6023" s="1"/>
      <c r="O6023" s="1"/>
    </row>
    <row r="6024" spans="4:15" x14ac:dyDescent="0.2">
      <c r="D6024" s="1"/>
      <c r="E6024" s="1"/>
      <c r="K6024" s="1"/>
      <c r="L6024" s="1"/>
      <c r="O6024" s="1"/>
    </row>
    <row r="6025" spans="4:15" x14ac:dyDescent="0.2">
      <c r="D6025" s="1"/>
      <c r="E6025" s="1"/>
      <c r="K6025" s="1"/>
      <c r="L6025" s="1"/>
      <c r="O6025" s="1"/>
    </row>
    <row r="6026" spans="4:15" x14ac:dyDescent="0.2">
      <c r="D6026" s="1"/>
      <c r="E6026" s="1"/>
      <c r="K6026" s="1"/>
      <c r="L6026" s="1"/>
      <c r="O6026" s="1"/>
    </row>
    <row r="6027" spans="4:15" x14ac:dyDescent="0.2">
      <c r="D6027" s="1"/>
      <c r="E6027" s="1"/>
      <c r="K6027" s="1"/>
      <c r="L6027" s="1"/>
      <c r="O6027" s="1"/>
    </row>
    <row r="6028" spans="4:15" x14ac:dyDescent="0.2">
      <c r="D6028" s="1"/>
      <c r="E6028" s="1"/>
      <c r="K6028" s="1"/>
      <c r="L6028" s="1"/>
      <c r="O6028" s="1"/>
    </row>
    <row r="6029" spans="4:15" x14ac:dyDescent="0.2">
      <c r="D6029" s="1"/>
      <c r="E6029" s="1"/>
      <c r="K6029" s="1"/>
      <c r="L6029" s="1"/>
      <c r="O6029" s="1"/>
    </row>
    <row r="6030" spans="4:15" x14ac:dyDescent="0.2">
      <c r="D6030" s="1"/>
      <c r="E6030" s="1"/>
      <c r="K6030" s="1"/>
      <c r="L6030" s="1"/>
      <c r="O6030" s="1"/>
    </row>
    <row r="6031" spans="4:15" x14ac:dyDescent="0.2">
      <c r="D6031" s="1"/>
      <c r="E6031" s="1"/>
      <c r="K6031" s="1"/>
      <c r="L6031" s="1"/>
      <c r="O6031" s="1"/>
    </row>
    <row r="6032" spans="4:15" x14ac:dyDescent="0.2">
      <c r="D6032" s="1"/>
      <c r="E6032" s="1"/>
      <c r="K6032" s="1"/>
      <c r="L6032" s="1"/>
      <c r="O6032" s="1"/>
    </row>
    <row r="6033" spans="4:15" x14ac:dyDescent="0.2">
      <c r="D6033" s="1"/>
      <c r="E6033" s="1"/>
      <c r="K6033" s="1"/>
      <c r="L6033" s="1"/>
      <c r="O6033" s="1"/>
    </row>
    <row r="6034" spans="4:15" x14ac:dyDescent="0.2">
      <c r="D6034" s="1"/>
      <c r="E6034" s="1"/>
      <c r="K6034" s="1"/>
      <c r="L6034" s="1"/>
      <c r="O6034" s="1"/>
    </row>
    <row r="6035" spans="4:15" x14ac:dyDescent="0.2">
      <c r="D6035" s="1"/>
      <c r="E6035" s="1"/>
      <c r="K6035" s="1"/>
      <c r="L6035" s="1"/>
      <c r="O6035" s="1"/>
    </row>
    <row r="6036" spans="4:15" x14ac:dyDescent="0.2">
      <c r="D6036" s="1"/>
      <c r="E6036" s="1"/>
      <c r="K6036" s="1"/>
      <c r="L6036" s="1"/>
      <c r="O6036" s="1"/>
    </row>
    <row r="6037" spans="4:15" x14ac:dyDescent="0.2">
      <c r="D6037" s="1"/>
      <c r="E6037" s="1"/>
      <c r="K6037" s="1"/>
      <c r="L6037" s="1"/>
      <c r="O6037" s="1"/>
    </row>
    <row r="6038" spans="4:15" x14ac:dyDescent="0.2">
      <c r="D6038" s="1"/>
      <c r="E6038" s="1"/>
      <c r="K6038" s="1"/>
      <c r="L6038" s="1"/>
      <c r="O6038" s="1"/>
    </row>
    <row r="6039" spans="4:15" x14ac:dyDescent="0.2">
      <c r="D6039" s="1"/>
      <c r="E6039" s="1"/>
      <c r="K6039" s="1"/>
      <c r="L6039" s="1"/>
      <c r="O6039" s="1"/>
    </row>
    <row r="6040" spans="4:15" x14ac:dyDescent="0.2">
      <c r="D6040" s="1"/>
      <c r="E6040" s="1"/>
      <c r="K6040" s="1"/>
      <c r="L6040" s="1"/>
      <c r="O6040" s="1"/>
    </row>
    <row r="6041" spans="4:15" x14ac:dyDescent="0.2">
      <c r="D6041" s="1"/>
      <c r="E6041" s="1"/>
      <c r="K6041" s="1"/>
      <c r="L6041" s="1"/>
      <c r="O6041" s="1"/>
    </row>
    <row r="6042" spans="4:15" x14ac:dyDescent="0.2">
      <c r="D6042" s="1"/>
      <c r="E6042" s="1"/>
      <c r="K6042" s="1"/>
      <c r="L6042" s="1"/>
      <c r="O6042" s="1"/>
    </row>
    <row r="6043" spans="4:15" x14ac:dyDescent="0.2">
      <c r="D6043" s="1"/>
      <c r="E6043" s="1"/>
      <c r="K6043" s="1"/>
      <c r="L6043" s="1"/>
      <c r="O6043" s="1"/>
    </row>
    <row r="6044" spans="4:15" x14ac:dyDescent="0.2">
      <c r="D6044" s="1"/>
      <c r="E6044" s="1"/>
      <c r="K6044" s="1"/>
      <c r="L6044" s="1"/>
      <c r="O6044" s="1"/>
    </row>
    <row r="6045" spans="4:15" x14ac:dyDescent="0.2">
      <c r="D6045" s="1"/>
      <c r="E6045" s="1"/>
      <c r="K6045" s="1"/>
      <c r="L6045" s="1"/>
      <c r="O6045" s="1"/>
    </row>
    <row r="6046" spans="4:15" x14ac:dyDescent="0.2">
      <c r="D6046" s="1"/>
      <c r="E6046" s="1"/>
      <c r="K6046" s="1"/>
      <c r="L6046" s="1"/>
      <c r="O6046" s="1"/>
    </row>
    <row r="6047" spans="4:15" x14ac:dyDescent="0.2">
      <c r="D6047" s="1"/>
      <c r="E6047" s="1"/>
      <c r="K6047" s="1"/>
      <c r="L6047" s="1"/>
      <c r="O6047" s="1"/>
    </row>
    <row r="6048" spans="4:15" x14ac:dyDescent="0.2">
      <c r="D6048" s="1"/>
      <c r="E6048" s="1"/>
      <c r="K6048" s="1"/>
      <c r="L6048" s="1"/>
      <c r="O6048" s="1"/>
    </row>
    <row r="6049" spans="4:15" x14ac:dyDescent="0.2">
      <c r="D6049" s="1"/>
      <c r="E6049" s="1"/>
      <c r="K6049" s="1"/>
      <c r="L6049" s="1"/>
      <c r="O6049" s="1"/>
    </row>
    <row r="6050" spans="4:15" x14ac:dyDescent="0.2">
      <c r="K6050" s="1"/>
      <c r="L6050" s="1"/>
      <c r="O6050" s="1"/>
    </row>
    <row r="6051" spans="4:15" x14ac:dyDescent="0.2">
      <c r="K6051" s="1"/>
      <c r="L6051" s="1"/>
      <c r="O6051" s="1"/>
    </row>
    <row r="6052" spans="4:15" x14ac:dyDescent="0.2">
      <c r="K6052" s="1"/>
      <c r="L6052" s="1"/>
      <c r="O6052" s="1"/>
    </row>
    <row r="6053" spans="4:15" x14ac:dyDescent="0.2">
      <c r="K6053" s="1"/>
      <c r="L6053" s="1"/>
      <c r="O6053" s="1"/>
    </row>
    <row r="6054" spans="4:15" x14ac:dyDescent="0.2">
      <c r="K6054" s="1"/>
      <c r="L6054" s="1"/>
      <c r="O6054" s="1"/>
    </row>
    <row r="6055" spans="4:15" x14ac:dyDescent="0.2">
      <c r="K6055" s="1"/>
      <c r="L6055" s="1"/>
      <c r="O6055" s="1"/>
    </row>
    <row r="6056" spans="4:15" x14ac:dyDescent="0.2">
      <c r="K6056" s="1"/>
      <c r="L6056" s="1"/>
      <c r="O6056" s="1"/>
    </row>
    <row r="6057" spans="4:15" x14ac:dyDescent="0.2">
      <c r="K6057" s="1"/>
      <c r="L6057" s="1"/>
      <c r="O6057" s="1"/>
    </row>
    <row r="6058" spans="4:15" x14ac:dyDescent="0.2">
      <c r="K6058" s="1"/>
      <c r="L6058" s="1"/>
      <c r="O6058" s="1"/>
    </row>
    <row r="6059" spans="4:15" x14ac:dyDescent="0.2">
      <c r="K6059" s="1"/>
      <c r="L6059" s="1"/>
      <c r="O6059" s="1"/>
    </row>
    <row r="6060" spans="4:15" x14ac:dyDescent="0.2">
      <c r="K6060" s="1"/>
      <c r="L6060" s="1"/>
      <c r="O6060" s="1"/>
    </row>
    <row r="6061" spans="4:15" x14ac:dyDescent="0.2">
      <c r="K6061" s="1"/>
      <c r="L6061" s="1"/>
      <c r="O6061" s="1"/>
    </row>
    <row r="6062" spans="4:15" x14ac:dyDescent="0.2">
      <c r="K6062" s="1"/>
      <c r="L6062" s="1"/>
      <c r="O6062" s="1"/>
    </row>
    <row r="6063" spans="4:15" x14ac:dyDescent="0.2">
      <c r="K6063" s="1"/>
      <c r="L6063" s="1"/>
      <c r="O6063" s="1"/>
    </row>
    <row r="6064" spans="4:15" x14ac:dyDescent="0.2">
      <c r="K6064" s="1"/>
      <c r="L6064" s="1"/>
      <c r="O6064" s="1"/>
    </row>
    <row r="6065" spans="4:15" x14ac:dyDescent="0.2">
      <c r="K6065" s="1"/>
      <c r="L6065" s="1"/>
      <c r="O6065" s="1"/>
    </row>
    <row r="6066" spans="4:15" x14ac:dyDescent="0.2">
      <c r="K6066" s="1"/>
      <c r="L6066" s="1"/>
      <c r="O6066" s="1"/>
    </row>
    <row r="6067" spans="4:15" x14ac:dyDescent="0.2">
      <c r="K6067" s="1"/>
      <c r="L6067" s="1"/>
      <c r="O6067" s="1"/>
    </row>
    <row r="6068" spans="4:15" x14ac:dyDescent="0.2">
      <c r="K6068" s="1"/>
      <c r="L6068" s="1"/>
      <c r="O6068" s="1"/>
    </row>
    <row r="6069" spans="4:15" x14ac:dyDescent="0.2">
      <c r="K6069" s="1"/>
      <c r="L6069" s="1"/>
      <c r="O6069" s="1"/>
    </row>
    <row r="6070" spans="4:15" x14ac:dyDescent="0.2">
      <c r="K6070" s="1"/>
      <c r="L6070" s="1"/>
      <c r="O6070" s="1"/>
    </row>
    <row r="6071" spans="4:15" x14ac:dyDescent="0.2">
      <c r="K6071" s="1"/>
      <c r="L6071" s="1"/>
      <c r="O6071" s="1"/>
    </row>
    <row r="6072" spans="4:15" x14ac:dyDescent="0.2">
      <c r="K6072" s="1"/>
      <c r="L6072" s="1"/>
      <c r="O6072" s="1"/>
    </row>
    <row r="6073" spans="4:15" x14ac:dyDescent="0.2">
      <c r="K6073" s="1"/>
      <c r="L6073" s="1"/>
      <c r="O6073" s="1"/>
    </row>
    <row r="6074" spans="4:15" x14ac:dyDescent="0.2">
      <c r="D6074" s="1"/>
      <c r="E6074" s="1"/>
      <c r="K6074" s="1"/>
      <c r="L6074" s="1"/>
      <c r="O6074" s="1"/>
    </row>
    <row r="6075" spans="4:15" x14ac:dyDescent="0.2">
      <c r="D6075" s="1"/>
      <c r="E6075" s="1"/>
      <c r="K6075" s="1"/>
      <c r="L6075" s="1"/>
      <c r="O6075" s="1"/>
    </row>
    <row r="6076" spans="4:15" x14ac:dyDescent="0.2">
      <c r="D6076" s="1"/>
      <c r="E6076" s="1"/>
      <c r="K6076" s="1"/>
      <c r="L6076" s="1"/>
      <c r="O6076" s="1"/>
    </row>
    <row r="6077" spans="4:15" x14ac:dyDescent="0.2">
      <c r="D6077" s="1"/>
      <c r="E6077" s="1"/>
      <c r="K6077" s="1"/>
      <c r="L6077" s="1"/>
      <c r="O6077" s="1"/>
    </row>
    <row r="6078" spans="4:15" x14ac:dyDescent="0.2">
      <c r="D6078" s="1"/>
      <c r="E6078" s="1"/>
      <c r="K6078" s="1"/>
      <c r="L6078" s="1"/>
      <c r="O6078" s="1"/>
    </row>
    <row r="6079" spans="4:15" x14ac:dyDescent="0.2">
      <c r="D6079" s="1"/>
      <c r="E6079" s="1"/>
      <c r="K6079" s="1"/>
      <c r="L6079" s="1"/>
      <c r="O6079" s="1"/>
    </row>
    <row r="6080" spans="4:15" x14ac:dyDescent="0.2">
      <c r="D6080" s="1"/>
      <c r="E6080" s="1"/>
      <c r="K6080" s="1"/>
      <c r="L6080" s="1"/>
      <c r="O6080" s="1"/>
    </row>
    <row r="6081" spans="4:15" x14ac:dyDescent="0.2">
      <c r="D6081" s="1"/>
      <c r="E6081" s="1"/>
      <c r="K6081" s="1"/>
      <c r="L6081" s="1"/>
      <c r="O6081" s="1"/>
    </row>
    <row r="6082" spans="4:15" x14ac:dyDescent="0.2">
      <c r="D6082" s="1"/>
      <c r="E6082" s="1"/>
      <c r="K6082" s="1"/>
      <c r="L6082" s="1"/>
      <c r="O6082" s="1"/>
    </row>
    <row r="6083" spans="4:15" x14ac:dyDescent="0.2">
      <c r="D6083" s="1"/>
      <c r="E6083" s="1"/>
      <c r="K6083" s="1"/>
      <c r="L6083" s="1"/>
      <c r="O6083" s="1"/>
    </row>
    <row r="6084" spans="4:15" x14ac:dyDescent="0.2">
      <c r="D6084" s="1"/>
      <c r="E6084" s="1"/>
      <c r="K6084" s="1"/>
      <c r="L6084" s="1"/>
      <c r="O6084" s="1"/>
    </row>
    <row r="6085" spans="4:15" x14ac:dyDescent="0.2">
      <c r="D6085" s="1"/>
      <c r="E6085" s="1"/>
      <c r="K6085" s="1"/>
      <c r="L6085" s="1"/>
      <c r="O6085" s="1"/>
    </row>
    <row r="6086" spans="4:15" x14ac:dyDescent="0.2">
      <c r="D6086" s="1"/>
      <c r="E6086" s="1"/>
      <c r="K6086" s="1"/>
      <c r="L6086" s="1"/>
      <c r="O6086" s="1"/>
    </row>
    <row r="6087" spans="4:15" x14ac:dyDescent="0.2">
      <c r="D6087" s="1"/>
      <c r="E6087" s="1"/>
      <c r="K6087" s="1"/>
      <c r="L6087" s="1"/>
      <c r="O6087" s="1"/>
    </row>
    <row r="6088" spans="4:15" x14ac:dyDescent="0.2">
      <c r="D6088" s="1"/>
      <c r="E6088" s="1"/>
      <c r="K6088" s="1"/>
      <c r="L6088" s="1"/>
      <c r="O6088" s="1"/>
    </row>
    <row r="6089" spans="4:15" x14ac:dyDescent="0.2">
      <c r="D6089" s="1"/>
      <c r="E6089" s="1"/>
      <c r="K6089" s="1"/>
      <c r="L6089" s="1"/>
      <c r="O6089" s="1"/>
    </row>
    <row r="6090" spans="4:15" x14ac:dyDescent="0.2">
      <c r="D6090" s="1"/>
      <c r="E6090" s="1"/>
      <c r="K6090" s="1"/>
      <c r="L6090" s="1"/>
      <c r="O6090" s="1"/>
    </row>
    <row r="6091" spans="4:15" x14ac:dyDescent="0.2">
      <c r="D6091" s="1"/>
      <c r="E6091" s="1"/>
      <c r="K6091" s="1"/>
      <c r="L6091" s="1"/>
      <c r="O6091" s="1"/>
    </row>
    <row r="6092" spans="4:15" x14ac:dyDescent="0.2">
      <c r="D6092" s="1"/>
      <c r="E6092" s="1"/>
      <c r="K6092" s="1"/>
      <c r="L6092" s="1"/>
      <c r="O6092" s="1"/>
    </row>
    <row r="6093" spans="4:15" x14ac:dyDescent="0.2">
      <c r="D6093" s="1"/>
      <c r="E6093" s="1"/>
      <c r="K6093" s="1"/>
      <c r="L6093" s="1"/>
      <c r="O6093" s="1"/>
    </row>
    <row r="6094" spans="4:15" x14ac:dyDescent="0.2">
      <c r="D6094" s="1"/>
      <c r="E6094" s="1"/>
      <c r="K6094" s="1"/>
      <c r="L6094" s="1"/>
      <c r="O6094" s="1"/>
    </row>
    <row r="6095" spans="4:15" x14ac:dyDescent="0.2">
      <c r="D6095" s="1"/>
      <c r="E6095" s="1"/>
      <c r="K6095" s="1"/>
      <c r="L6095" s="1"/>
      <c r="O6095" s="1"/>
    </row>
    <row r="6096" spans="4:15" x14ac:dyDescent="0.2">
      <c r="D6096" s="1"/>
      <c r="E6096" s="1"/>
      <c r="K6096" s="1"/>
      <c r="L6096" s="1"/>
      <c r="O6096" s="1"/>
    </row>
    <row r="6097" spans="4:15" x14ac:dyDescent="0.2">
      <c r="D6097" s="1"/>
      <c r="E6097" s="1"/>
      <c r="K6097" s="1"/>
      <c r="L6097" s="1"/>
      <c r="O6097" s="1"/>
    </row>
    <row r="6098" spans="4:15" x14ac:dyDescent="0.2">
      <c r="K6098" s="1"/>
      <c r="L6098" s="1"/>
      <c r="O6098" s="1"/>
    </row>
    <row r="6099" spans="4:15" x14ac:dyDescent="0.2">
      <c r="K6099" s="1"/>
      <c r="L6099" s="1"/>
      <c r="O6099" s="1"/>
    </row>
    <row r="6100" spans="4:15" x14ac:dyDescent="0.2">
      <c r="K6100" s="1"/>
      <c r="L6100" s="1"/>
      <c r="O6100" s="1"/>
    </row>
    <row r="6101" spans="4:15" x14ac:dyDescent="0.2">
      <c r="K6101" s="1"/>
      <c r="L6101" s="1"/>
      <c r="O6101" s="1"/>
    </row>
    <row r="6102" spans="4:15" x14ac:dyDescent="0.2">
      <c r="K6102" s="1"/>
      <c r="L6102" s="1"/>
      <c r="O6102" s="1"/>
    </row>
    <row r="6103" spans="4:15" x14ac:dyDescent="0.2">
      <c r="K6103" s="1"/>
      <c r="L6103" s="1"/>
      <c r="O6103" s="1"/>
    </row>
    <row r="6104" spans="4:15" x14ac:dyDescent="0.2">
      <c r="K6104" s="1"/>
      <c r="L6104" s="1"/>
      <c r="O6104" s="1"/>
    </row>
    <row r="6105" spans="4:15" x14ac:dyDescent="0.2">
      <c r="K6105" s="1"/>
      <c r="L6105" s="1"/>
      <c r="O6105" s="1"/>
    </row>
    <row r="6106" spans="4:15" x14ac:dyDescent="0.2">
      <c r="K6106" s="1"/>
      <c r="L6106" s="1"/>
      <c r="O6106" s="1"/>
    </row>
    <row r="6107" spans="4:15" x14ac:dyDescent="0.2">
      <c r="K6107" s="1"/>
      <c r="L6107" s="1"/>
      <c r="O6107" s="1"/>
    </row>
    <row r="6108" spans="4:15" x14ac:dyDescent="0.2">
      <c r="K6108" s="1"/>
      <c r="L6108" s="1"/>
      <c r="O6108" s="1"/>
    </row>
    <row r="6109" spans="4:15" x14ac:dyDescent="0.2">
      <c r="K6109" s="1"/>
      <c r="L6109" s="1"/>
      <c r="O6109" s="1"/>
    </row>
    <row r="6110" spans="4:15" x14ac:dyDescent="0.2">
      <c r="K6110" s="1"/>
      <c r="L6110" s="1"/>
      <c r="O6110" s="1"/>
    </row>
    <row r="6111" spans="4:15" x14ac:dyDescent="0.2">
      <c r="K6111" s="1"/>
      <c r="L6111" s="1"/>
      <c r="O6111" s="1"/>
    </row>
    <row r="6112" spans="4:15" x14ac:dyDescent="0.2">
      <c r="K6112" s="1"/>
      <c r="L6112" s="1"/>
      <c r="O6112" s="1"/>
    </row>
    <row r="6113" spans="11:15" x14ac:dyDescent="0.2">
      <c r="K6113" s="1"/>
      <c r="L6113" s="1"/>
      <c r="O6113" s="1"/>
    </row>
    <row r="6114" spans="11:15" x14ac:dyDescent="0.2">
      <c r="K6114" s="1"/>
      <c r="L6114" s="1"/>
      <c r="O6114" s="1"/>
    </row>
    <row r="6115" spans="11:15" x14ac:dyDescent="0.2">
      <c r="K6115" s="1"/>
      <c r="L6115" s="1"/>
      <c r="O6115" s="1"/>
    </row>
    <row r="6116" spans="11:15" x14ac:dyDescent="0.2">
      <c r="K6116" s="1"/>
      <c r="L6116" s="1"/>
      <c r="O6116" s="1"/>
    </row>
    <row r="6117" spans="11:15" x14ac:dyDescent="0.2">
      <c r="K6117" s="1"/>
      <c r="L6117" s="1"/>
      <c r="O6117" s="1"/>
    </row>
    <row r="6118" spans="11:15" x14ac:dyDescent="0.2">
      <c r="K6118" s="1"/>
      <c r="L6118" s="1"/>
      <c r="O6118" s="1"/>
    </row>
    <row r="6119" spans="11:15" x14ac:dyDescent="0.2">
      <c r="K6119" s="1"/>
      <c r="L6119" s="1"/>
      <c r="O6119" s="1"/>
    </row>
    <row r="6120" spans="11:15" x14ac:dyDescent="0.2">
      <c r="K6120" s="1"/>
      <c r="L6120" s="1"/>
      <c r="O6120" s="1"/>
    </row>
    <row r="6121" spans="11:15" x14ac:dyDescent="0.2">
      <c r="K6121" s="1"/>
      <c r="L6121" s="1"/>
      <c r="O6121" s="1"/>
    </row>
    <row r="6122" spans="11:15" x14ac:dyDescent="0.2">
      <c r="K6122" s="1"/>
      <c r="L6122" s="1"/>
      <c r="O6122" s="1"/>
    </row>
    <row r="6123" spans="11:15" x14ac:dyDescent="0.2">
      <c r="K6123" s="1"/>
      <c r="L6123" s="1"/>
      <c r="O6123" s="1"/>
    </row>
    <row r="6124" spans="11:15" x14ac:dyDescent="0.2">
      <c r="K6124" s="1"/>
      <c r="L6124" s="1"/>
      <c r="O6124" s="1"/>
    </row>
    <row r="6125" spans="11:15" x14ac:dyDescent="0.2">
      <c r="K6125" s="1"/>
      <c r="L6125" s="1"/>
      <c r="O6125" s="1"/>
    </row>
    <row r="6126" spans="11:15" x14ac:dyDescent="0.2">
      <c r="K6126" s="1"/>
      <c r="L6126" s="1"/>
      <c r="O6126" s="1"/>
    </row>
    <row r="6127" spans="11:15" x14ac:dyDescent="0.2">
      <c r="K6127" s="1"/>
      <c r="L6127" s="1"/>
      <c r="O6127" s="1"/>
    </row>
    <row r="6128" spans="11:15" x14ac:dyDescent="0.2">
      <c r="K6128" s="1"/>
      <c r="L6128" s="1"/>
      <c r="O6128" s="1"/>
    </row>
    <row r="6129" spans="11:15" x14ac:dyDescent="0.2">
      <c r="K6129" s="1"/>
      <c r="L6129" s="1"/>
      <c r="O6129" s="1"/>
    </row>
    <row r="6130" spans="11:15" x14ac:dyDescent="0.2">
      <c r="K6130" s="1"/>
      <c r="L6130" s="1"/>
      <c r="O6130" s="1"/>
    </row>
    <row r="6131" spans="11:15" x14ac:dyDescent="0.2">
      <c r="K6131" s="1"/>
      <c r="L6131" s="1"/>
      <c r="O6131" s="1"/>
    </row>
    <row r="6132" spans="11:15" x14ac:dyDescent="0.2">
      <c r="K6132" s="1"/>
      <c r="L6132" s="1"/>
      <c r="O6132" s="1"/>
    </row>
    <row r="6133" spans="11:15" x14ac:dyDescent="0.2">
      <c r="K6133" s="1"/>
      <c r="L6133" s="1"/>
      <c r="O6133" s="1"/>
    </row>
    <row r="6134" spans="11:15" x14ac:dyDescent="0.2">
      <c r="K6134" s="1"/>
      <c r="L6134" s="1"/>
      <c r="O6134" s="1"/>
    </row>
    <row r="6135" spans="11:15" x14ac:dyDescent="0.2">
      <c r="K6135" s="1"/>
      <c r="L6135" s="1"/>
      <c r="O6135" s="1"/>
    </row>
    <row r="6136" spans="11:15" x14ac:dyDescent="0.2">
      <c r="K6136" s="1"/>
      <c r="L6136" s="1"/>
      <c r="O6136" s="1"/>
    </row>
    <row r="6137" spans="11:15" x14ac:dyDescent="0.2">
      <c r="K6137" s="1"/>
      <c r="L6137" s="1"/>
      <c r="O6137" s="1"/>
    </row>
    <row r="6138" spans="11:15" x14ac:dyDescent="0.2">
      <c r="K6138" s="1"/>
      <c r="L6138" s="1"/>
      <c r="O6138" s="1"/>
    </row>
    <row r="6139" spans="11:15" x14ac:dyDescent="0.2">
      <c r="K6139" s="1"/>
      <c r="L6139" s="1"/>
      <c r="O6139" s="1"/>
    </row>
    <row r="6140" spans="11:15" x14ac:dyDescent="0.2">
      <c r="K6140" s="1"/>
      <c r="L6140" s="1"/>
      <c r="O6140" s="1"/>
    </row>
    <row r="6141" spans="11:15" x14ac:dyDescent="0.2">
      <c r="K6141" s="1"/>
      <c r="L6141" s="1"/>
      <c r="O6141" s="1"/>
    </row>
    <row r="6142" spans="11:15" x14ac:dyDescent="0.2">
      <c r="K6142" s="1"/>
      <c r="L6142" s="1"/>
      <c r="O6142" s="1"/>
    </row>
    <row r="6143" spans="11:15" x14ac:dyDescent="0.2">
      <c r="K6143" s="1"/>
      <c r="L6143" s="1"/>
      <c r="O6143" s="1"/>
    </row>
    <row r="6144" spans="11:15" x14ac:dyDescent="0.2">
      <c r="K6144" s="1"/>
      <c r="L6144" s="1"/>
      <c r="O6144" s="1"/>
    </row>
    <row r="6145" spans="4:15" x14ac:dyDescent="0.2">
      <c r="K6145" s="1"/>
      <c r="L6145" s="1"/>
      <c r="O6145" s="1"/>
    </row>
    <row r="6146" spans="4:15" x14ac:dyDescent="0.2">
      <c r="D6146" s="1"/>
      <c r="E6146" s="1"/>
      <c r="K6146" s="1"/>
      <c r="L6146" s="1"/>
      <c r="O6146" s="1"/>
    </row>
    <row r="6147" spans="4:15" x14ac:dyDescent="0.2">
      <c r="D6147" s="1"/>
      <c r="E6147" s="1"/>
      <c r="K6147" s="1"/>
      <c r="L6147" s="1"/>
      <c r="O6147" s="1"/>
    </row>
    <row r="6148" spans="4:15" x14ac:dyDescent="0.2">
      <c r="D6148" s="1"/>
      <c r="E6148" s="1"/>
      <c r="K6148" s="1"/>
      <c r="L6148" s="1"/>
      <c r="O6148" s="1"/>
    </row>
    <row r="6149" spans="4:15" x14ac:dyDescent="0.2">
      <c r="D6149" s="1"/>
      <c r="E6149" s="1"/>
      <c r="K6149" s="1"/>
      <c r="L6149" s="1"/>
      <c r="O6149" s="1"/>
    </row>
    <row r="6150" spans="4:15" x14ac:dyDescent="0.2">
      <c r="D6150" s="1"/>
      <c r="E6150" s="1"/>
      <c r="K6150" s="1"/>
      <c r="L6150" s="1"/>
      <c r="O6150" s="1"/>
    </row>
    <row r="6151" spans="4:15" x14ac:dyDescent="0.2">
      <c r="D6151" s="1"/>
      <c r="E6151" s="1"/>
      <c r="K6151" s="1"/>
      <c r="L6151" s="1"/>
      <c r="O6151" s="1"/>
    </row>
    <row r="6152" spans="4:15" x14ac:dyDescent="0.2">
      <c r="D6152" s="1"/>
      <c r="E6152" s="1"/>
      <c r="K6152" s="1"/>
      <c r="L6152" s="1"/>
      <c r="O6152" s="1"/>
    </row>
    <row r="6153" spans="4:15" x14ac:dyDescent="0.2">
      <c r="D6153" s="1"/>
      <c r="E6153" s="1"/>
      <c r="K6153" s="1"/>
      <c r="L6153" s="1"/>
      <c r="O6153" s="1"/>
    </row>
    <row r="6154" spans="4:15" x14ac:dyDescent="0.2">
      <c r="D6154" s="1"/>
      <c r="E6154" s="1"/>
      <c r="K6154" s="1"/>
      <c r="L6154" s="1"/>
      <c r="O6154" s="1"/>
    </row>
    <row r="6155" spans="4:15" x14ac:dyDescent="0.2">
      <c r="D6155" s="1"/>
      <c r="E6155" s="1"/>
      <c r="K6155" s="1"/>
      <c r="L6155" s="1"/>
      <c r="O6155" s="1"/>
    </row>
    <row r="6156" spans="4:15" x14ac:dyDescent="0.2">
      <c r="D6156" s="1"/>
      <c r="E6156" s="1"/>
      <c r="K6156" s="1"/>
      <c r="L6156" s="1"/>
      <c r="O6156" s="1"/>
    </row>
    <row r="6157" spans="4:15" x14ac:dyDescent="0.2">
      <c r="D6157" s="1"/>
      <c r="E6157" s="1"/>
      <c r="K6157" s="1"/>
      <c r="L6157" s="1"/>
      <c r="O6157" s="1"/>
    </row>
    <row r="6158" spans="4:15" x14ac:dyDescent="0.2">
      <c r="D6158" s="1"/>
      <c r="E6158" s="1"/>
      <c r="K6158" s="1"/>
      <c r="L6158" s="1"/>
      <c r="O6158" s="1"/>
    </row>
    <row r="6159" spans="4:15" x14ac:dyDescent="0.2">
      <c r="D6159" s="1"/>
      <c r="E6159" s="1"/>
      <c r="K6159" s="1"/>
      <c r="L6159" s="1"/>
      <c r="O6159" s="1"/>
    </row>
    <row r="6160" spans="4:15" x14ac:dyDescent="0.2">
      <c r="D6160" s="1"/>
      <c r="E6160" s="1"/>
      <c r="K6160" s="1"/>
      <c r="L6160" s="1"/>
      <c r="O6160" s="1"/>
    </row>
    <row r="6161" spans="4:15" x14ac:dyDescent="0.2">
      <c r="D6161" s="1"/>
      <c r="E6161" s="1"/>
      <c r="K6161" s="1"/>
      <c r="L6161" s="1"/>
      <c r="O6161" s="1"/>
    </row>
    <row r="6162" spans="4:15" x14ac:dyDescent="0.2">
      <c r="D6162" s="1"/>
      <c r="E6162" s="1"/>
      <c r="K6162" s="1"/>
      <c r="L6162" s="1"/>
      <c r="O6162" s="1"/>
    </row>
    <row r="6163" spans="4:15" x14ac:dyDescent="0.2">
      <c r="D6163" s="1"/>
      <c r="E6163" s="1"/>
      <c r="K6163" s="1"/>
      <c r="L6163" s="1"/>
      <c r="O6163" s="1"/>
    </row>
    <row r="6164" spans="4:15" x14ac:dyDescent="0.2">
      <c r="D6164" s="1"/>
      <c r="E6164" s="1"/>
      <c r="K6164" s="1"/>
      <c r="L6164" s="1"/>
      <c r="O6164" s="1"/>
    </row>
    <row r="6165" spans="4:15" x14ac:dyDescent="0.2">
      <c r="D6165" s="1"/>
      <c r="E6165" s="1"/>
      <c r="K6165" s="1"/>
      <c r="L6165" s="1"/>
      <c r="O6165" s="1"/>
    </row>
    <row r="6166" spans="4:15" x14ac:dyDescent="0.2">
      <c r="D6166" s="1"/>
      <c r="E6166" s="1"/>
      <c r="K6166" s="1"/>
      <c r="L6166" s="1"/>
      <c r="O6166" s="1"/>
    </row>
    <row r="6167" spans="4:15" x14ac:dyDescent="0.2">
      <c r="D6167" s="1"/>
      <c r="E6167" s="1"/>
      <c r="K6167" s="1"/>
      <c r="L6167" s="1"/>
      <c r="O6167" s="1"/>
    </row>
    <row r="6168" spans="4:15" x14ac:dyDescent="0.2">
      <c r="D6168" s="1"/>
      <c r="E6168" s="1"/>
      <c r="K6168" s="1"/>
      <c r="L6168" s="1"/>
      <c r="O6168" s="1"/>
    </row>
    <row r="6169" spans="4:15" x14ac:dyDescent="0.2">
      <c r="D6169" s="1"/>
      <c r="E6169" s="1"/>
      <c r="K6169" s="1"/>
      <c r="L6169" s="1"/>
      <c r="O6169" s="1"/>
    </row>
    <row r="6170" spans="4:15" x14ac:dyDescent="0.2">
      <c r="D6170" s="1"/>
      <c r="E6170" s="1"/>
      <c r="K6170" s="1"/>
      <c r="L6170" s="1"/>
      <c r="O6170" s="1"/>
    </row>
    <row r="6171" spans="4:15" x14ac:dyDescent="0.2">
      <c r="D6171" s="1"/>
      <c r="E6171" s="1"/>
      <c r="K6171" s="1"/>
      <c r="L6171" s="1"/>
      <c r="O6171" s="1"/>
    </row>
    <row r="6172" spans="4:15" x14ac:dyDescent="0.2">
      <c r="D6172" s="1"/>
      <c r="E6172" s="1"/>
      <c r="K6172" s="1"/>
      <c r="L6172" s="1"/>
      <c r="O6172" s="1"/>
    </row>
    <row r="6173" spans="4:15" x14ac:dyDescent="0.2">
      <c r="D6173" s="1"/>
      <c r="E6173" s="1"/>
      <c r="K6173" s="1"/>
      <c r="L6173" s="1"/>
      <c r="O6173" s="1"/>
    </row>
    <row r="6174" spans="4:15" x14ac:dyDescent="0.2">
      <c r="D6174" s="1"/>
      <c r="E6174" s="1"/>
      <c r="K6174" s="1"/>
      <c r="L6174" s="1"/>
      <c r="O6174" s="1"/>
    </row>
    <row r="6175" spans="4:15" x14ac:dyDescent="0.2">
      <c r="D6175" s="1"/>
      <c r="E6175" s="1"/>
      <c r="K6175" s="1"/>
      <c r="L6175" s="1"/>
      <c r="O6175" s="1"/>
    </row>
    <row r="6176" spans="4:15" x14ac:dyDescent="0.2">
      <c r="D6176" s="1"/>
      <c r="E6176" s="1"/>
      <c r="K6176" s="1"/>
      <c r="L6176" s="1"/>
      <c r="O6176" s="1"/>
    </row>
    <row r="6177" spans="4:15" x14ac:dyDescent="0.2">
      <c r="D6177" s="1"/>
      <c r="E6177" s="1"/>
      <c r="K6177" s="1"/>
      <c r="L6177" s="1"/>
      <c r="O6177" s="1"/>
    </row>
    <row r="6178" spans="4:15" x14ac:dyDescent="0.2">
      <c r="D6178" s="1"/>
      <c r="E6178" s="1"/>
      <c r="K6178" s="1"/>
      <c r="L6178" s="1"/>
      <c r="O6178" s="1"/>
    </row>
    <row r="6179" spans="4:15" x14ac:dyDescent="0.2">
      <c r="D6179" s="1"/>
      <c r="E6179" s="1"/>
      <c r="K6179" s="1"/>
      <c r="L6179" s="1"/>
      <c r="O6179" s="1"/>
    </row>
    <row r="6180" spans="4:15" x14ac:dyDescent="0.2">
      <c r="D6180" s="1"/>
      <c r="E6180" s="1"/>
      <c r="K6180" s="1"/>
      <c r="L6180" s="1"/>
      <c r="O6180" s="1"/>
    </row>
    <row r="6181" spans="4:15" x14ac:dyDescent="0.2">
      <c r="D6181" s="1"/>
      <c r="E6181" s="1"/>
      <c r="K6181" s="1"/>
      <c r="L6181" s="1"/>
      <c r="O6181" s="1"/>
    </row>
    <row r="6182" spans="4:15" x14ac:dyDescent="0.2">
      <c r="D6182" s="1"/>
      <c r="E6182" s="1"/>
      <c r="K6182" s="1"/>
      <c r="L6182" s="1"/>
      <c r="O6182" s="1"/>
    </row>
    <row r="6183" spans="4:15" x14ac:dyDescent="0.2">
      <c r="D6183" s="1"/>
      <c r="E6183" s="1"/>
      <c r="K6183" s="1"/>
      <c r="L6183" s="1"/>
      <c r="O6183" s="1"/>
    </row>
    <row r="6184" spans="4:15" x14ac:dyDescent="0.2">
      <c r="D6184" s="1"/>
      <c r="E6184" s="1"/>
      <c r="K6184" s="1"/>
      <c r="L6184" s="1"/>
      <c r="O6184" s="1"/>
    </row>
    <row r="6185" spans="4:15" x14ac:dyDescent="0.2">
      <c r="D6185" s="1"/>
      <c r="E6185" s="1"/>
      <c r="K6185" s="1"/>
      <c r="L6185" s="1"/>
      <c r="O6185" s="1"/>
    </row>
    <row r="6186" spans="4:15" x14ac:dyDescent="0.2">
      <c r="D6186" s="1"/>
      <c r="E6186" s="1"/>
      <c r="K6186" s="1"/>
      <c r="L6186" s="1"/>
      <c r="O6186" s="1"/>
    </row>
    <row r="6187" spans="4:15" x14ac:dyDescent="0.2">
      <c r="D6187" s="1"/>
      <c r="E6187" s="1"/>
      <c r="K6187" s="1"/>
      <c r="L6187" s="1"/>
      <c r="O6187" s="1"/>
    </row>
    <row r="6188" spans="4:15" x14ac:dyDescent="0.2">
      <c r="D6188" s="1"/>
      <c r="E6188" s="1"/>
      <c r="K6188" s="1"/>
      <c r="L6188" s="1"/>
      <c r="O6188" s="1"/>
    </row>
    <row r="6189" spans="4:15" x14ac:dyDescent="0.2">
      <c r="D6189" s="1"/>
      <c r="E6189" s="1"/>
      <c r="K6189" s="1"/>
      <c r="L6189" s="1"/>
      <c r="O6189" s="1"/>
    </row>
    <row r="6190" spans="4:15" x14ac:dyDescent="0.2">
      <c r="D6190" s="1"/>
      <c r="E6190" s="1"/>
      <c r="K6190" s="1"/>
      <c r="L6190" s="1"/>
      <c r="O6190" s="1"/>
    </row>
    <row r="6191" spans="4:15" x14ac:dyDescent="0.2">
      <c r="D6191" s="1"/>
      <c r="E6191" s="1"/>
      <c r="K6191" s="1"/>
      <c r="L6191" s="1"/>
      <c r="O6191" s="1"/>
    </row>
    <row r="6192" spans="4:15" x14ac:dyDescent="0.2">
      <c r="D6192" s="1"/>
      <c r="E6192" s="1"/>
      <c r="K6192" s="1"/>
      <c r="L6192" s="1"/>
      <c r="O6192" s="1"/>
    </row>
    <row r="6193" spans="4:15" x14ac:dyDescent="0.2">
      <c r="D6193" s="1"/>
      <c r="E6193" s="1"/>
      <c r="K6193" s="1"/>
      <c r="L6193" s="1"/>
      <c r="O6193" s="1"/>
    </row>
    <row r="6194" spans="4:15" x14ac:dyDescent="0.2">
      <c r="D6194" s="1"/>
      <c r="E6194" s="1"/>
      <c r="K6194" s="1"/>
      <c r="L6194" s="1"/>
      <c r="O6194" s="1"/>
    </row>
    <row r="6195" spans="4:15" x14ac:dyDescent="0.2">
      <c r="D6195" s="1"/>
      <c r="E6195" s="1"/>
      <c r="K6195" s="1"/>
      <c r="L6195" s="1"/>
      <c r="O6195" s="1"/>
    </row>
    <row r="6196" spans="4:15" x14ac:dyDescent="0.2">
      <c r="D6196" s="1"/>
      <c r="E6196" s="1"/>
      <c r="K6196" s="1"/>
      <c r="L6196" s="1"/>
      <c r="O6196" s="1"/>
    </row>
    <row r="6197" spans="4:15" x14ac:dyDescent="0.2">
      <c r="D6197" s="1"/>
      <c r="E6197" s="1"/>
      <c r="K6197" s="1"/>
      <c r="L6197" s="1"/>
      <c r="O6197" s="1"/>
    </row>
    <row r="6198" spans="4:15" x14ac:dyDescent="0.2">
      <c r="D6198" s="1"/>
      <c r="E6198" s="1"/>
      <c r="K6198" s="1"/>
      <c r="L6198" s="1"/>
      <c r="O6198" s="1"/>
    </row>
    <row r="6199" spans="4:15" x14ac:dyDescent="0.2">
      <c r="D6199" s="1"/>
      <c r="E6199" s="1"/>
      <c r="K6199" s="1"/>
      <c r="L6199" s="1"/>
      <c r="O6199" s="1"/>
    </row>
    <row r="6200" spans="4:15" x14ac:dyDescent="0.2">
      <c r="D6200" s="1"/>
      <c r="E6200" s="1"/>
      <c r="K6200" s="1"/>
      <c r="L6200" s="1"/>
      <c r="O6200" s="1"/>
    </row>
    <row r="6201" spans="4:15" x14ac:dyDescent="0.2">
      <c r="D6201" s="1"/>
      <c r="E6201" s="1"/>
      <c r="K6201" s="1"/>
      <c r="L6201" s="1"/>
      <c r="O6201" s="1"/>
    </row>
    <row r="6202" spans="4:15" x14ac:dyDescent="0.2">
      <c r="D6202" s="1"/>
      <c r="E6202" s="1"/>
      <c r="K6202" s="1"/>
      <c r="L6202" s="1"/>
      <c r="O6202" s="1"/>
    </row>
    <row r="6203" spans="4:15" x14ac:dyDescent="0.2">
      <c r="D6203" s="1"/>
      <c r="E6203" s="1"/>
      <c r="K6203" s="1"/>
      <c r="L6203" s="1"/>
      <c r="O6203" s="1"/>
    </row>
    <row r="6204" spans="4:15" x14ac:dyDescent="0.2">
      <c r="D6204" s="1"/>
      <c r="E6204" s="1"/>
      <c r="K6204" s="1"/>
      <c r="L6204" s="1"/>
      <c r="O6204" s="1"/>
    </row>
    <row r="6205" spans="4:15" x14ac:dyDescent="0.2">
      <c r="D6205" s="1"/>
      <c r="E6205" s="1"/>
      <c r="K6205" s="1"/>
      <c r="L6205" s="1"/>
      <c r="O6205" s="1"/>
    </row>
    <row r="6206" spans="4:15" x14ac:dyDescent="0.2">
      <c r="D6206" s="1"/>
      <c r="E6206" s="1"/>
      <c r="K6206" s="1"/>
      <c r="L6206" s="1"/>
      <c r="O6206" s="1"/>
    </row>
    <row r="6207" spans="4:15" x14ac:dyDescent="0.2">
      <c r="D6207" s="1"/>
      <c r="E6207" s="1"/>
      <c r="K6207" s="1"/>
      <c r="L6207" s="1"/>
      <c r="O6207" s="1"/>
    </row>
    <row r="6208" spans="4:15" x14ac:dyDescent="0.2">
      <c r="D6208" s="1"/>
      <c r="E6208" s="1"/>
      <c r="K6208" s="1"/>
      <c r="L6208" s="1"/>
      <c r="O6208" s="1"/>
    </row>
    <row r="6209" spans="4:15" x14ac:dyDescent="0.2">
      <c r="D6209" s="1"/>
      <c r="E6209" s="1"/>
      <c r="K6209" s="1"/>
      <c r="L6209" s="1"/>
      <c r="O6209" s="1"/>
    </row>
    <row r="6210" spans="4:15" x14ac:dyDescent="0.2">
      <c r="D6210" s="1"/>
      <c r="E6210" s="1"/>
      <c r="K6210" s="1"/>
      <c r="L6210" s="1"/>
      <c r="O6210" s="1"/>
    </row>
    <row r="6211" spans="4:15" x14ac:dyDescent="0.2">
      <c r="D6211" s="1"/>
      <c r="E6211" s="1"/>
      <c r="K6211" s="1"/>
      <c r="L6211" s="1"/>
      <c r="O6211" s="1"/>
    </row>
    <row r="6212" spans="4:15" x14ac:dyDescent="0.2">
      <c r="D6212" s="1"/>
      <c r="E6212" s="1"/>
      <c r="K6212" s="1"/>
      <c r="L6212" s="1"/>
      <c r="O6212" s="1"/>
    </row>
    <row r="6213" spans="4:15" x14ac:dyDescent="0.2">
      <c r="D6213" s="1"/>
      <c r="E6213" s="1"/>
      <c r="K6213" s="1"/>
      <c r="L6213" s="1"/>
      <c r="O6213" s="1"/>
    </row>
    <row r="6214" spans="4:15" x14ac:dyDescent="0.2">
      <c r="D6214" s="1"/>
      <c r="E6214" s="1"/>
      <c r="K6214" s="1"/>
      <c r="L6214" s="1"/>
      <c r="O6214" s="1"/>
    </row>
    <row r="6215" spans="4:15" x14ac:dyDescent="0.2">
      <c r="D6215" s="1"/>
      <c r="E6215" s="1"/>
      <c r="K6215" s="1"/>
      <c r="L6215" s="1"/>
      <c r="O6215" s="1"/>
    </row>
    <row r="6216" spans="4:15" x14ac:dyDescent="0.2">
      <c r="D6216" s="1"/>
      <c r="E6216" s="1"/>
      <c r="K6216" s="1"/>
      <c r="L6216" s="1"/>
      <c r="O6216" s="1"/>
    </row>
    <row r="6217" spans="4:15" x14ac:dyDescent="0.2">
      <c r="D6217" s="1"/>
      <c r="E6217" s="1"/>
      <c r="K6217" s="1"/>
      <c r="L6217" s="1"/>
      <c r="O6217" s="1"/>
    </row>
    <row r="6218" spans="4:15" x14ac:dyDescent="0.2">
      <c r="K6218" s="1"/>
      <c r="L6218" s="1"/>
      <c r="O6218" s="1"/>
    </row>
    <row r="6219" spans="4:15" x14ac:dyDescent="0.2">
      <c r="K6219" s="1"/>
      <c r="L6219" s="1"/>
      <c r="O6219" s="1"/>
    </row>
    <row r="6220" spans="4:15" x14ac:dyDescent="0.2">
      <c r="K6220" s="1"/>
      <c r="L6220" s="1"/>
      <c r="O6220" s="1"/>
    </row>
    <row r="6221" spans="4:15" x14ac:dyDescent="0.2">
      <c r="K6221" s="1"/>
      <c r="L6221" s="1"/>
      <c r="O6221" s="1"/>
    </row>
    <row r="6222" spans="4:15" x14ac:dyDescent="0.2">
      <c r="K6222" s="1"/>
      <c r="L6222" s="1"/>
      <c r="O6222" s="1"/>
    </row>
    <row r="6223" spans="4:15" x14ac:dyDescent="0.2">
      <c r="K6223" s="1"/>
      <c r="L6223" s="1"/>
      <c r="O6223" s="1"/>
    </row>
    <row r="6224" spans="4:15" x14ac:dyDescent="0.2">
      <c r="K6224" s="1"/>
      <c r="L6224" s="1"/>
      <c r="O6224" s="1"/>
    </row>
    <row r="6225" spans="11:15" x14ac:dyDescent="0.2">
      <c r="K6225" s="1"/>
      <c r="L6225" s="1"/>
      <c r="O6225" s="1"/>
    </row>
    <row r="6226" spans="11:15" x14ac:dyDescent="0.2">
      <c r="K6226" s="1"/>
      <c r="L6226" s="1"/>
      <c r="O6226" s="1"/>
    </row>
    <row r="6227" spans="11:15" x14ac:dyDescent="0.2">
      <c r="K6227" s="1"/>
      <c r="L6227" s="1"/>
      <c r="O6227" s="1"/>
    </row>
    <row r="6228" spans="11:15" x14ac:dyDescent="0.2">
      <c r="K6228" s="1"/>
      <c r="L6228" s="1"/>
      <c r="O6228" s="1"/>
    </row>
    <row r="6229" spans="11:15" x14ac:dyDescent="0.2">
      <c r="K6229" s="1"/>
      <c r="L6229" s="1"/>
      <c r="O6229" s="1"/>
    </row>
    <row r="6230" spans="11:15" x14ac:dyDescent="0.2">
      <c r="K6230" s="1"/>
      <c r="L6230" s="1"/>
      <c r="O6230" s="1"/>
    </row>
    <row r="6231" spans="11:15" x14ac:dyDescent="0.2">
      <c r="K6231" s="1"/>
      <c r="L6231" s="1"/>
      <c r="O6231" s="1"/>
    </row>
    <row r="6232" spans="11:15" x14ac:dyDescent="0.2">
      <c r="K6232" s="1"/>
      <c r="L6232" s="1"/>
      <c r="O6232" s="1"/>
    </row>
    <row r="6233" spans="11:15" x14ac:dyDescent="0.2">
      <c r="K6233" s="1"/>
      <c r="L6233" s="1"/>
      <c r="O6233" s="1"/>
    </row>
    <row r="6234" spans="11:15" x14ac:dyDescent="0.2">
      <c r="K6234" s="1"/>
      <c r="L6234" s="1"/>
      <c r="O6234" s="1"/>
    </row>
    <row r="6235" spans="11:15" x14ac:dyDescent="0.2">
      <c r="K6235" s="1"/>
      <c r="L6235" s="1"/>
      <c r="O6235" s="1"/>
    </row>
    <row r="6236" spans="11:15" x14ac:dyDescent="0.2">
      <c r="K6236" s="1"/>
      <c r="L6236" s="1"/>
      <c r="O6236" s="1"/>
    </row>
    <row r="6237" spans="11:15" x14ac:dyDescent="0.2">
      <c r="K6237" s="1"/>
      <c r="L6237" s="1"/>
      <c r="O6237" s="1"/>
    </row>
    <row r="6238" spans="11:15" x14ac:dyDescent="0.2">
      <c r="K6238" s="1"/>
      <c r="L6238" s="1"/>
      <c r="O6238" s="1"/>
    </row>
    <row r="6239" spans="11:15" x14ac:dyDescent="0.2">
      <c r="K6239" s="1"/>
      <c r="L6239" s="1"/>
      <c r="O6239" s="1"/>
    </row>
    <row r="6240" spans="11:15" x14ac:dyDescent="0.2">
      <c r="K6240" s="1"/>
      <c r="L6240" s="1"/>
      <c r="O6240" s="1"/>
    </row>
    <row r="6241" spans="4:15" x14ac:dyDescent="0.2">
      <c r="K6241" s="1"/>
      <c r="L6241" s="1"/>
      <c r="O6241" s="1"/>
    </row>
    <row r="6242" spans="4:15" x14ac:dyDescent="0.2">
      <c r="D6242" s="1"/>
      <c r="E6242" s="1"/>
      <c r="K6242" s="1"/>
      <c r="L6242" s="1"/>
      <c r="O6242" s="1"/>
    </row>
    <row r="6243" spans="4:15" x14ac:dyDescent="0.2">
      <c r="D6243" s="1"/>
      <c r="E6243" s="1"/>
      <c r="K6243" s="1"/>
      <c r="L6243" s="1"/>
      <c r="O6243" s="1"/>
    </row>
    <row r="6244" spans="4:15" x14ac:dyDescent="0.2">
      <c r="D6244" s="1"/>
      <c r="E6244" s="1"/>
      <c r="K6244" s="1"/>
      <c r="L6244" s="1"/>
      <c r="O6244" s="1"/>
    </row>
    <row r="6245" spans="4:15" x14ac:dyDescent="0.2">
      <c r="D6245" s="1"/>
      <c r="E6245" s="1"/>
      <c r="K6245" s="1"/>
      <c r="L6245" s="1"/>
      <c r="O6245" s="1"/>
    </row>
    <row r="6246" spans="4:15" x14ac:dyDescent="0.2">
      <c r="D6246" s="1"/>
      <c r="E6246" s="1"/>
      <c r="K6246" s="1"/>
      <c r="L6246" s="1"/>
      <c r="O6246" s="1"/>
    </row>
    <row r="6247" spans="4:15" x14ac:dyDescent="0.2">
      <c r="D6247" s="1"/>
      <c r="E6247" s="1"/>
      <c r="K6247" s="1"/>
      <c r="L6247" s="1"/>
      <c r="O6247" s="1"/>
    </row>
    <row r="6248" spans="4:15" x14ac:dyDescent="0.2">
      <c r="D6248" s="1"/>
      <c r="E6248" s="1"/>
      <c r="K6248" s="1"/>
      <c r="L6248" s="1"/>
      <c r="O6248" s="1"/>
    </row>
    <row r="6249" spans="4:15" x14ac:dyDescent="0.2">
      <c r="D6249" s="1"/>
      <c r="E6249" s="1"/>
      <c r="K6249" s="1"/>
      <c r="L6249" s="1"/>
      <c r="O6249" s="1"/>
    </row>
    <row r="6250" spans="4:15" x14ac:dyDescent="0.2">
      <c r="D6250" s="1"/>
      <c r="E6250" s="1"/>
      <c r="K6250" s="1"/>
      <c r="L6250" s="1"/>
      <c r="O6250" s="1"/>
    </row>
    <row r="6251" spans="4:15" x14ac:dyDescent="0.2">
      <c r="D6251" s="1"/>
      <c r="E6251" s="1"/>
      <c r="K6251" s="1"/>
      <c r="L6251" s="1"/>
      <c r="O6251" s="1"/>
    </row>
    <row r="6252" spans="4:15" x14ac:dyDescent="0.2">
      <c r="D6252" s="1"/>
      <c r="E6252" s="1"/>
      <c r="K6252" s="1"/>
      <c r="L6252" s="1"/>
      <c r="O6252" s="1"/>
    </row>
    <row r="6253" spans="4:15" x14ac:dyDescent="0.2">
      <c r="D6253" s="1"/>
      <c r="E6253" s="1"/>
      <c r="K6253" s="1"/>
      <c r="L6253" s="1"/>
      <c r="O6253" s="1"/>
    </row>
    <row r="6254" spans="4:15" x14ac:dyDescent="0.2">
      <c r="D6254" s="1"/>
      <c r="E6254" s="1"/>
      <c r="K6254" s="1"/>
      <c r="L6254" s="1"/>
      <c r="O6254" s="1"/>
    </row>
    <row r="6255" spans="4:15" x14ac:dyDescent="0.2">
      <c r="D6255" s="1"/>
      <c r="E6255" s="1"/>
      <c r="K6255" s="1"/>
      <c r="L6255" s="1"/>
      <c r="O6255" s="1"/>
    </row>
    <row r="6256" spans="4:15" x14ac:dyDescent="0.2">
      <c r="D6256" s="1"/>
      <c r="E6256" s="1"/>
      <c r="K6256" s="1"/>
      <c r="L6256" s="1"/>
      <c r="O6256" s="1"/>
    </row>
    <row r="6257" spans="4:15" x14ac:dyDescent="0.2">
      <c r="D6257" s="1"/>
      <c r="E6257" s="1"/>
      <c r="K6257" s="1"/>
      <c r="L6257" s="1"/>
      <c r="O6257" s="1"/>
    </row>
    <row r="6258" spans="4:15" x14ac:dyDescent="0.2">
      <c r="D6258" s="1"/>
      <c r="E6258" s="1"/>
      <c r="K6258" s="1"/>
      <c r="L6258" s="1"/>
      <c r="O6258" s="1"/>
    </row>
    <row r="6259" spans="4:15" x14ac:dyDescent="0.2">
      <c r="D6259" s="1"/>
      <c r="E6259" s="1"/>
      <c r="K6259" s="1"/>
      <c r="L6259" s="1"/>
      <c r="O6259" s="1"/>
    </row>
    <row r="6260" spans="4:15" x14ac:dyDescent="0.2">
      <c r="D6260" s="1"/>
      <c r="E6260" s="1"/>
      <c r="K6260" s="1"/>
      <c r="L6260" s="1"/>
      <c r="O6260" s="1"/>
    </row>
    <row r="6261" spans="4:15" x14ac:dyDescent="0.2">
      <c r="D6261" s="1"/>
      <c r="E6261" s="1"/>
      <c r="K6261" s="1"/>
      <c r="L6261" s="1"/>
      <c r="O6261" s="1"/>
    </row>
    <row r="6262" spans="4:15" x14ac:dyDescent="0.2">
      <c r="D6262" s="1"/>
      <c r="E6262" s="1"/>
      <c r="K6262" s="1"/>
      <c r="L6262" s="1"/>
      <c r="O6262" s="1"/>
    </row>
    <row r="6263" spans="4:15" x14ac:dyDescent="0.2">
      <c r="D6263" s="1"/>
      <c r="E6263" s="1"/>
      <c r="K6263" s="1"/>
      <c r="L6263" s="1"/>
      <c r="O6263" s="1"/>
    </row>
    <row r="6264" spans="4:15" x14ac:dyDescent="0.2">
      <c r="D6264" s="1"/>
      <c r="E6264" s="1"/>
      <c r="K6264" s="1"/>
      <c r="L6264" s="1"/>
      <c r="O6264" s="1"/>
    </row>
    <row r="6265" spans="4:15" x14ac:dyDescent="0.2">
      <c r="D6265" s="1"/>
      <c r="E6265" s="1"/>
      <c r="K6265" s="1"/>
      <c r="L6265" s="1"/>
      <c r="O6265" s="1"/>
    </row>
    <row r="6266" spans="4:15" x14ac:dyDescent="0.2">
      <c r="K6266" s="1"/>
      <c r="L6266" s="1"/>
      <c r="O6266" s="1"/>
    </row>
    <row r="6267" spans="4:15" x14ac:dyDescent="0.2">
      <c r="K6267" s="1"/>
      <c r="L6267" s="1"/>
      <c r="O6267" s="1"/>
    </row>
    <row r="6268" spans="4:15" x14ac:dyDescent="0.2">
      <c r="K6268" s="1"/>
      <c r="L6268" s="1"/>
      <c r="O6268" s="1"/>
    </row>
    <row r="6269" spans="4:15" x14ac:dyDescent="0.2">
      <c r="K6269" s="1"/>
      <c r="L6269" s="1"/>
      <c r="O6269" s="1"/>
    </row>
    <row r="6270" spans="4:15" x14ac:dyDescent="0.2">
      <c r="K6270" s="1"/>
      <c r="L6270" s="1"/>
      <c r="O6270" s="1"/>
    </row>
    <row r="6271" spans="4:15" x14ac:dyDescent="0.2">
      <c r="K6271" s="1"/>
      <c r="L6271" s="1"/>
      <c r="O6271" s="1"/>
    </row>
    <row r="6272" spans="4:15" x14ac:dyDescent="0.2">
      <c r="K6272" s="1"/>
      <c r="L6272" s="1"/>
      <c r="O6272" s="1"/>
    </row>
    <row r="6273" spans="11:15" x14ac:dyDescent="0.2">
      <c r="K6273" s="1"/>
      <c r="L6273" s="1"/>
      <c r="O6273" s="1"/>
    </row>
    <row r="6274" spans="11:15" x14ac:dyDescent="0.2">
      <c r="K6274" s="1"/>
      <c r="L6274" s="1"/>
      <c r="O6274" s="1"/>
    </row>
    <row r="6275" spans="11:15" x14ac:dyDescent="0.2">
      <c r="K6275" s="1"/>
      <c r="L6275" s="1"/>
      <c r="O6275" s="1"/>
    </row>
    <row r="6276" spans="11:15" x14ac:dyDescent="0.2">
      <c r="K6276" s="1"/>
      <c r="L6276" s="1"/>
      <c r="O6276" s="1"/>
    </row>
    <row r="6277" spans="11:15" x14ac:dyDescent="0.2">
      <c r="K6277" s="1"/>
      <c r="L6277" s="1"/>
      <c r="O6277" s="1"/>
    </row>
    <row r="6278" spans="11:15" x14ac:dyDescent="0.2">
      <c r="K6278" s="1"/>
      <c r="L6278" s="1"/>
      <c r="O6278" s="1"/>
    </row>
    <row r="6279" spans="11:15" x14ac:dyDescent="0.2">
      <c r="K6279" s="1"/>
      <c r="L6279" s="1"/>
      <c r="O6279" s="1"/>
    </row>
    <row r="6280" spans="11:15" x14ac:dyDescent="0.2">
      <c r="K6280" s="1"/>
      <c r="L6280" s="1"/>
      <c r="O6280" s="1"/>
    </row>
    <row r="6281" spans="11:15" x14ac:dyDescent="0.2">
      <c r="K6281" s="1"/>
      <c r="L6281" s="1"/>
      <c r="O6281" s="1"/>
    </row>
    <row r="6282" spans="11:15" x14ac:dyDescent="0.2">
      <c r="K6282" s="1"/>
      <c r="L6282" s="1"/>
      <c r="O6282" s="1"/>
    </row>
    <row r="6283" spans="11:15" x14ac:dyDescent="0.2">
      <c r="K6283" s="1"/>
      <c r="L6283" s="1"/>
      <c r="O6283" s="1"/>
    </row>
    <row r="6284" spans="11:15" x14ac:dyDescent="0.2">
      <c r="K6284" s="1"/>
      <c r="L6284" s="1"/>
      <c r="O6284" s="1"/>
    </row>
    <row r="6285" spans="11:15" x14ac:dyDescent="0.2">
      <c r="K6285" s="1"/>
      <c r="L6285" s="1"/>
      <c r="O6285" s="1"/>
    </row>
    <row r="6286" spans="11:15" x14ac:dyDescent="0.2">
      <c r="K6286" s="1"/>
      <c r="L6286" s="1"/>
      <c r="O6286" s="1"/>
    </row>
    <row r="6287" spans="11:15" x14ac:dyDescent="0.2">
      <c r="K6287" s="1"/>
      <c r="L6287" s="1"/>
      <c r="O6287" s="1"/>
    </row>
    <row r="6288" spans="11:15" x14ac:dyDescent="0.2">
      <c r="K6288" s="1"/>
      <c r="L6288" s="1"/>
      <c r="O6288" s="1"/>
    </row>
    <row r="6289" spans="11:15" x14ac:dyDescent="0.2">
      <c r="K6289" s="1"/>
      <c r="L6289" s="1"/>
      <c r="O6289" s="1"/>
    </row>
    <row r="6290" spans="11:15" x14ac:dyDescent="0.2">
      <c r="K6290" s="1"/>
      <c r="L6290" s="1"/>
      <c r="O6290" s="1"/>
    </row>
    <row r="6291" spans="11:15" x14ac:dyDescent="0.2">
      <c r="K6291" s="1"/>
      <c r="L6291" s="1"/>
      <c r="O6291" s="1"/>
    </row>
    <row r="6292" spans="11:15" x14ac:dyDescent="0.2">
      <c r="K6292" s="1"/>
      <c r="L6292" s="1"/>
      <c r="O6292" s="1"/>
    </row>
    <row r="6293" spans="11:15" x14ac:dyDescent="0.2">
      <c r="K6293" s="1"/>
      <c r="L6293" s="1"/>
      <c r="O6293" s="1"/>
    </row>
    <row r="6294" spans="11:15" x14ac:dyDescent="0.2">
      <c r="K6294" s="1"/>
      <c r="L6294" s="1"/>
      <c r="O6294" s="1"/>
    </row>
    <row r="6295" spans="11:15" x14ac:dyDescent="0.2">
      <c r="K6295" s="1"/>
      <c r="L6295" s="1"/>
      <c r="O6295" s="1"/>
    </row>
    <row r="6296" spans="11:15" x14ac:dyDescent="0.2">
      <c r="K6296" s="1"/>
      <c r="L6296" s="1"/>
      <c r="O6296" s="1"/>
    </row>
    <row r="6297" spans="11:15" x14ac:dyDescent="0.2">
      <c r="K6297" s="1"/>
      <c r="L6297" s="1"/>
      <c r="O6297" s="1"/>
    </row>
    <row r="6298" spans="11:15" x14ac:dyDescent="0.2">
      <c r="K6298" s="1"/>
      <c r="L6298" s="1"/>
      <c r="O6298" s="1"/>
    </row>
    <row r="6299" spans="11:15" x14ac:dyDescent="0.2">
      <c r="K6299" s="1"/>
      <c r="L6299" s="1"/>
      <c r="O6299" s="1"/>
    </row>
    <row r="6300" spans="11:15" x14ac:dyDescent="0.2">
      <c r="K6300" s="1"/>
      <c r="L6300" s="1"/>
      <c r="O6300" s="1"/>
    </row>
    <row r="6301" spans="11:15" x14ac:dyDescent="0.2">
      <c r="K6301" s="1"/>
      <c r="L6301" s="1"/>
      <c r="O6301" s="1"/>
    </row>
    <row r="6302" spans="11:15" x14ac:dyDescent="0.2">
      <c r="K6302" s="1"/>
      <c r="L6302" s="1"/>
      <c r="O6302" s="1"/>
    </row>
    <row r="6303" spans="11:15" x14ac:dyDescent="0.2">
      <c r="K6303" s="1"/>
      <c r="L6303" s="1"/>
      <c r="O6303" s="1"/>
    </row>
    <row r="6304" spans="11:15" x14ac:dyDescent="0.2">
      <c r="K6304" s="1"/>
      <c r="L6304" s="1"/>
      <c r="O6304" s="1"/>
    </row>
    <row r="6305" spans="11:15" x14ac:dyDescent="0.2">
      <c r="K6305" s="1"/>
      <c r="L6305" s="1"/>
      <c r="O6305" s="1"/>
    </row>
    <row r="6306" spans="11:15" x14ac:dyDescent="0.2">
      <c r="K6306" s="1"/>
      <c r="L6306" s="1"/>
      <c r="O6306" s="1"/>
    </row>
    <row r="6307" spans="11:15" x14ac:dyDescent="0.2">
      <c r="K6307" s="1"/>
      <c r="L6307" s="1"/>
      <c r="O6307" s="1"/>
    </row>
    <row r="6308" spans="11:15" x14ac:dyDescent="0.2">
      <c r="K6308" s="1"/>
      <c r="L6308" s="1"/>
      <c r="O6308" s="1"/>
    </row>
    <row r="6309" spans="11:15" x14ac:dyDescent="0.2">
      <c r="K6309" s="1"/>
      <c r="L6309" s="1"/>
      <c r="O6309" s="1"/>
    </row>
    <row r="6310" spans="11:15" x14ac:dyDescent="0.2">
      <c r="K6310" s="1"/>
      <c r="L6310" s="1"/>
      <c r="O6310" s="1"/>
    </row>
    <row r="6311" spans="11:15" x14ac:dyDescent="0.2">
      <c r="K6311" s="1"/>
      <c r="L6311" s="1"/>
      <c r="O6311" s="1"/>
    </row>
    <row r="6312" spans="11:15" x14ac:dyDescent="0.2">
      <c r="K6312" s="1"/>
      <c r="L6312" s="1"/>
      <c r="O6312" s="1"/>
    </row>
    <row r="6313" spans="11:15" x14ac:dyDescent="0.2">
      <c r="K6313" s="1"/>
      <c r="L6313" s="1"/>
      <c r="O6313" s="1"/>
    </row>
    <row r="6314" spans="11:15" x14ac:dyDescent="0.2">
      <c r="K6314" s="1"/>
      <c r="L6314" s="1"/>
      <c r="O6314" s="1"/>
    </row>
    <row r="6315" spans="11:15" x14ac:dyDescent="0.2">
      <c r="K6315" s="1"/>
      <c r="L6315" s="1"/>
      <c r="O6315" s="1"/>
    </row>
    <row r="6316" spans="11:15" x14ac:dyDescent="0.2">
      <c r="K6316" s="1"/>
      <c r="L6316" s="1"/>
      <c r="O6316" s="1"/>
    </row>
    <row r="6317" spans="11:15" x14ac:dyDescent="0.2">
      <c r="K6317" s="1"/>
      <c r="L6317" s="1"/>
      <c r="O6317" s="1"/>
    </row>
    <row r="6318" spans="11:15" x14ac:dyDescent="0.2">
      <c r="K6318" s="1"/>
      <c r="L6318" s="1"/>
      <c r="O6318" s="1"/>
    </row>
    <row r="6319" spans="11:15" x14ac:dyDescent="0.2">
      <c r="K6319" s="1"/>
      <c r="L6319" s="1"/>
      <c r="O6319" s="1"/>
    </row>
    <row r="6320" spans="11:15" x14ac:dyDescent="0.2">
      <c r="K6320" s="1"/>
      <c r="L6320" s="1"/>
      <c r="O6320" s="1"/>
    </row>
    <row r="6321" spans="11:15" x14ac:dyDescent="0.2">
      <c r="K6321" s="1"/>
      <c r="L6321" s="1"/>
      <c r="O6321" s="1"/>
    </row>
    <row r="6322" spans="11:15" x14ac:dyDescent="0.2">
      <c r="K6322" s="1"/>
      <c r="L6322" s="1"/>
      <c r="O6322" s="1"/>
    </row>
    <row r="6323" spans="11:15" x14ac:dyDescent="0.2">
      <c r="K6323" s="1"/>
      <c r="L6323" s="1"/>
      <c r="O6323" s="1"/>
    </row>
    <row r="6324" spans="11:15" x14ac:dyDescent="0.2">
      <c r="K6324" s="1"/>
      <c r="L6324" s="1"/>
      <c r="O6324" s="1"/>
    </row>
    <row r="6325" spans="11:15" x14ac:dyDescent="0.2">
      <c r="K6325" s="1"/>
      <c r="L6325" s="1"/>
      <c r="O6325" s="1"/>
    </row>
    <row r="6326" spans="11:15" x14ac:dyDescent="0.2">
      <c r="K6326" s="1"/>
      <c r="L6326" s="1"/>
      <c r="O6326" s="1"/>
    </row>
    <row r="6327" spans="11:15" x14ac:dyDescent="0.2">
      <c r="K6327" s="1"/>
      <c r="L6327" s="1"/>
      <c r="O6327" s="1"/>
    </row>
    <row r="6328" spans="11:15" x14ac:dyDescent="0.2">
      <c r="K6328" s="1"/>
      <c r="L6328" s="1"/>
      <c r="O6328" s="1"/>
    </row>
    <row r="6329" spans="11:15" x14ac:dyDescent="0.2">
      <c r="K6329" s="1"/>
      <c r="L6329" s="1"/>
      <c r="O6329" s="1"/>
    </row>
    <row r="6330" spans="11:15" x14ac:dyDescent="0.2">
      <c r="K6330" s="1"/>
      <c r="L6330" s="1"/>
      <c r="O6330" s="1"/>
    </row>
    <row r="6331" spans="11:15" x14ac:dyDescent="0.2">
      <c r="K6331" s="1"/>
      <c r="L6331" s="1"/>
      <c r="O6331" s="1"/>
    </row>
    <row r="6332" spans="11:15" x14ac:dyDescent="0.2">
      <c r="K6332" s="1"/>
      <c r="L6332" s="1"/>
      <c r="O6332" s="1"/>
    </row>
    <row r="6333" spans="11:15" x14ac:dyDescent="0.2">
      <c r="K6333" s="1"/>
      <c r="L6333" s="1"/>
      <c r="O6333" s="1"/>
    </row>
    <row r="6334" spans="11:15" x14ac:dyDescent="0.2">
      <c r="K6334" s="1"/>
      <c r="L6334" s="1"/>
      <c r="O6334" s="1"/>
    </row>
    <row r="6335" spans="11:15" x14ac:dyDescent="0.2">
      <c r="K6335" s="1"/>
      <c r="L6335" s="1"/>
      <c r="O6335" s="1"/>
    </row>
    <row r="6336" spans="11:15" x14ac:dyDescent="0.2">
      <c r="K6336" s="1"/>
      <c r="L6336" s="1"/>
      <c r="O6336" s="1"/>
    </row>
    <row r="6337" spans="11:15" x14ac:dyDescent="0.2">
      <c r="K6337" s="1"/>
      <c r="L6337" s="1"/>
      <c r="O6337" s="1"/>
    </row>
    <row r="6338" spans="11:15" x14ac:dyDescent="0.2">
      <c r="K6338" s="1"/>
      <c r="L6338" s="1"/>
      <c r="O6338" s="1"/>
    </row>
    <row r="6339" spans="11:15" x14ac:dyDescent="0.2">
      <c r="K6339" s="1"/>
      <c r="L6339" s="1"/>
      <c r="O6339" s="1"/>
    </row>
    <row r="6340" spans="11:15" x14ac:dyDescent="0.2">
      <c r="K6340" s="1"/>
      <c r="L6340" s="1"/>
      <c r="O6340" s="1"/>
    </row>
    <row r="6341" spans="11:15" x14ac:dyDescent="0.2">
      <c r="K6341" s="1"/>
      <c r="L6341" s="1"/>
      <c r="O6341" s="1"/>
    </row>
    <row r="6342" spans="11:15" x14ac:dyDescent="0.2">
      <c r="K6342" s="1"/>
      <c r="L6342" s="1"/>
      <c r="O6342" s="1"/>
    </row>
    <row r="6343" spans="11:15" x14ac:dyDescent="0.2">
      <c r="K6343" s="1"/>
      <c r="L6343" s="1"/>
      <c r="O6343" s="1"/>
    </row>
    <row r="6344" spans="11:15" x14ac:dyDescent="0.2">
      <c r="K6344" s="1"/>
      <c r="L6344" s="1"/>
      <c r="O6344" s="1"/>
    </row>
    <row r="6345" spans="11:15" x14ac:dyDescent="0.2">
      <c r="K6345" s="1"/>
      <c r="L6345" s="1"/>
      <c r="O6345" s="1"/>
    </row>
    <row r="6346" spans="11:15" x14ac:dyDescent="0.2">
      <c r="K6346" s="1"/>
      <c r="L6346" s="1"/>
      <c r="O6346" s="1"/>
    </row>
    <row r="6347" spans="11:15" x14ac:dyDescent="0.2">
      <c r="K6347" s="1"/>
      <c r="L6347" s="1"/>
      <c r="O6347" s="1"/>
    </row>
    <row r="6348" spans="11:15" x14ac:dyDescent="0.2">
      <c r="K6348" s="1"/>
      <c r="L6348" s="1"/>
      <c r="O6348" s="1"/>
    </row>
    <row r="6349" spans="11:15" x14ac:dyDescent="0.2">
      <c r="K6349" s="1"/>
      <c r="L6349" s="1"/>
      <c r="O6349" s="1"/>
    </row>
    <row r="6350" spans="11:15" x14ac:dyDescent="0.2">
      <c r="K6350" s="1"/>
      <c r="L6350" s="1"/>
      <c r="O6350" s="1"/>
    </row>
    <row r="6351" spans="11:15" x14ac:dyDescent="0.2">
      <c r="K6351" s="1"/>
      <c r="L6351" s="1"/>
      <c r="O6351" s="1"/>
    </row>
    <row r="6352" spans="11:15" x14ac:dyDescent="0.2">
      <c r="K6352" s="1"/>
      <c r="L6352" s="1"/>
      <c r="O6352" s="1"/>
    </row>
    <row r="6353" spans="4:15" x14ac:dyDescent="0.2">
      <c r="K6353" s="1"/>
      <c r="L6353" s="1"/>
      <c r="O6353" s="1"/>
    </row>
    <row r="6354" spans="4:15" x14ac:dyDescent="0.2">
      <c r="K6354" s="1"/>
      <c r="L6354" s="1"/>
      <c r="O6354" s="1"/>
    </row>
    <row r="6355" spans="4:15" x14ac:dyDescent="0.2">
      <c r="K6355" s="1"/>
      <c r="L6355" s="1"/>
      <c r="O6355" s="1"/>
    </row>
    <row r="6356" spans="4:15" x14ac:dyDescent="0.2">
      <c r="K6356" s="1"/>
      <c r="L6356" s="1"/>
      <c r="O6356" s="1"/>
    </row>
    <row r="6357" spans="4:15" x14ac:dyDescent="0.2">
      <c r="K6357" s="1"/>
      <c r="L6357" s="1"/>
      <c r="O6357" s="1"/>
    </row>
    <row r="6358" spans="4:15" x14ac:dyDescent="0.2">
      <c r="K6358" s="1"/>
      <c r="L6358" s="1"/>
      <c r="O6358" s="1"/>
    </row>
    <row r="6359" spans="4:15" x14ac:dyDescent="0.2">
      <c r="K6359" s="1"/>
      <c r="L6359" s="1"/>
      <c r="O6359" s="1"/>
    </row>
    <row r="6360" spans="4:15" x14ac:dyDescent="0.2">
      <c r="K6360" s="1"/>
      <c r="L6360" s="1"/>
      <c r="O6360" s="1"/>
    </row>
    <row r="6361" spans="4:15" x14ac:dyDescent="0.2">
      <c r="K6361" s="1"/>
      <c r="L6361" s="1"/>
      <c r="O6361" s="1"/>
    </row>
    <row r="6362" spans="4:15" x14ac:dyDescent="0.2">
      <c r="D6362" s="1"/>
      <c r="E6362" s="1"/>
      <c r="K6362" s="1"/>
      <c r="L6362" s="1"/>
      <c r="O6362" s="1"/>
    </row>
    <row r="6363" spans="4:15" x14ac:dyDescent="0.2">
      <c r="D6363" s="1"/>
      <c r="E6363" s="1"/>
      <c r="K6363" s="1"/>
      <c r="L6363" s="1"/>
      <c r="O6363" s="1"/>
    </row>
    <row r="6364" spans="4:15" x14ac:dyDescent="0.2">
      <c r="D6364" s="1"/>
      <c r="E6364" s="1"/>
      <c r="K6364" s="1"/>
      <c r="L6364" s="1"/>
      <c r="O6364" s="1"/>
    </row>
    <row r="6365" spans="4:15" x14ac:dyDescent="0.2">
      <c r="D6365" s="1"/>
      <c r="E6365" s="1"/>
      <c r="K6365" s="1"/>
      <c r="L6365" s="1"/>
      <c r="O6365" s="1"/>
    </row>
    <row r="6366" spans="4:15" x14ac:dyDescent="0.2">
      <c r="D6366" s="1"/>
      <c r="E6366" s="1"/>
      <c r="K6366" s="1"/>
      <c r="L6366" s="1"/>
      <c r="O6366" s="1"/>
    </row>
    <row r="6367" spans="4:15" x14ac:dyDescent="0.2">
      <c r="D6367" s="1"/>
      <c r="E6367" s="1"/>
      <c r="K6367" s="1"/>
      <c r="L6367" s="1"/>
      <c r="O6367" s="1"/>
    </row>
    <row r="6368" spans="4:15" x14ac:dyDescent="0.2">
      <c r="D6368" s="1"/>
      <c r="E6368" s="1"/>
      <c r="K6368" s="1"/>
      <c r="L6368" s="1"/>
      <c r="O6368" s="1"/>
    </row>
    <row r="6369" spans="4:15" x14ac:dyDescent="0.2">
      <c r="D6369" s="1"/>
      <c r="E6369" s="1"/>
      <c r="K6369" s="1"/>
      <c r="L6369" s="1"/>
      <c r="O6369" s="1"/>
    </row>
    <row r="6370" spans="4:15" x14ac:dyDescent="0.2">
      <c r="D6370" s="1"/>
      <c r="E6370" s="1"/>
      <c r="K6370" s="1"/>
      <c r="L6370" s="1"/>
      <c r="O6370" s="1"/>
    </row>
    <row r="6371" spans="4:15" x14ac:dyDescent="0.2">
      <c r="D6371" s="1"/>
      <c r="E6371" s="1"/>
      <c r="K6371" s="1"/>
      <c r="L6371" s="1"/>
      <c r="O6371" s="1"/>
    </row>
    <row r="6372" spans="4:15" x14ac:dyDescent="0.2">
      <c r="D6372" s="1"/>
      <c r="E6372" s="1"/>
      <c r="K6372" s="1"/>
      <c r="L6372" s="1"/>
      <c r="O6372" s="1"/>
    </row>
    <row r="6373" spans="4:15" x14ac:dyDescent="0.2">
      <c r="D6373" s="1"/>
      <c r="E6373" s="1"/>
      <c r="K6373" s="1"/>
      <c r="L6373" s="1"/>
      <c r="O6373" s="1"/>
    </row>
    <row r="6374" spans="4:15" x14ac:dyDescent="0.2">
      <c r="D6374" s="1"/>
      <c r="E6374" s="1"/>
      <c r="K6374" s="1"/>
      <c r="L6374" s="1"/>
      <c r="O6374" s="1"/>
    </row>
    <row r="6375" spans="4:15" x14ac:dyDescent="0.2">
      <c r="D6375" s="1"/>
      <c r="E6375" s="1"/>
      <c r="K6375" s="1"/>
      <c r="L6375" s="1"/>
      <c r="O6375" s="1"/>
    </row>
    <row r="6376" spans="4:15" x14ac:dyDescent="0.2">
      <c r="D6376" s="1"/>
      <c r="E6376" s="1"/>
      <c r="K6376" s="1"/>
      <c r="L6376" s="1"/>
      <c r="O6376" s="1"/>
    </row>
    <row r="6377" spans="4:15" x14ac:dyDescent="0.2">
      <c r="D6377" s="1"/>
      <c r="E6377" s="1"/>
      <c r="K6377" s="1"/>
      <c r="L6377" s="1"/>
      <c r="O6377" s="1"/>
    </row>
    <row r="6378" spans="4:15" x14ac:dyDescent="0.2">
      <c r="D6378" s="1"/>
      <c r="E6378" s="1"/>
      <c r="K6378" s="1"/>
      <c r="L6378" s="1"/>
      <c r="O6378" s="1"/>
    </row>
    <row r="6379" spans="4:15" x14ac:dyDescent="0.2">
      <c r="D6379" s="1"/>
      <c r="E6379" s="1"/>
      <c r="K6379" s="1"/>
      <c r="L6379" s="1"/>
      <c r="O6379" s="1"/>
    </row>
    <row r="6380" spans="4:15" x14ac:dyDescent="0.2">
      <c r="D6380" s="1"/>
      <c r="E6380" s="1"/>
      <c r="K6380" s="1"/>
      <c r="L6380" s="1"/>
      <c r="O6380" s="1"/>
    </row>
    <row r="6381" spans="4:15" x14ac:dyDescent="0.2">
      <c r="D6381" s="1"/>
      <c r="E6381" s="1"/>
      <c r="K6381" s="1"/>
      <c r="L6381" s="1"/>
      <c r="O6381" s="1"/>
    </row>
    <row r="6382" spans="4:15" x14ac:dyDescent="0.2">
      <c r="D6382" s="1"/>
      <c r="E6382" s="1"/>
      <c r="K6382" s="1"/>
      <c r="L6382" s="1"/>
      <c r="O6382" s="1"/>
    </row>
    <row r="6383" spans="4:15" x14ac:dyDescent="0.2">
      <c r="D6383" s="1"/>
      <c r="E6383" s="1"/>
      <c r="K6383" s="1"/>
      <c r="L6383" s="1"/>
      <c r="O6383" s="1"/>
    </row>
    <row r="6384" spans="4:15" x14ac:dyDescent="0.2">
      <c r="D6384" s="1"/>
      <c r="E6384" s="1"/>
      <c r="K6384" s="1"/>
      <c r="L6384" s="1"/>
      <c r="O6384" s="1"/>
    </row>
    <row r="6385" spans="4:15" x14ac:dyDescent="0.2">
      <c r="D6385" s="1"/>
      <c r="E6385" s="1"/>
      <c r="K6385" s="1"/>
      <c r="L6385" s="1"/>
      <c r="O6385" s="1"/>
    </row>
    <row r="6386" spans="4:15" x14ac:dyDescent="0.2">
      <c r="D6386" s="1"/>
      <c r="E6386" s="1"/>
      <c r="K6386" s="1"/>
      <c r="L6386" s="1"/>
      <c r="O6386" s="1"/>
    </row>
    <row r="6387" spans="4:15" x14ac:dyDescent="0.2">
      <c r="D6387" s="1"/>
      <c r="E6387" s="1"/>
      <c r="K6387" s="1"/>
      <c r="L6387" s="1"/>
      <c r="O6387" s="1"/>
    </row>
    <row r="6388" spans="4:15" x14ac:dyDescent="0.2">
      <c r="D6388" s="1"/>
      <c r="E6388" s="1"/>
      <c r="K6388" s="1"/>
      <c r="L6388" s="1"/>
      <c r="O6388" s="1"/>
    </row>
    <row r="6389" spans="4:15" x14ac:dyDescent="0.2">
      <c r="D6389" s="1"/>
      <c r="E6389" s="1"/>
      <c r="K6389" s="1"/>
      <c r="L6389" s="1"/>
      <c r="O6389" s="1"/>
    </row>
    <row r="6390" spans="4:15" x14ac:dyDescent="0.2">
      <c r="D6390" s="1"/>
      <c r="E6390" s="1"/>
      <c r="K6390" s="1"/>
      <c r="L6390" s="1"/>
      <c r="O6390" s="1"/>
    </row>
    <row r="6391" spans="4:15" x14ac:dyDescent="0.2">
      <c r="D6391" s="1"/>
      <c r="E6391" s="1"/>
      <c r="K6391" s="1"/>
      <c r="L6391" s="1"/>
      <c r="O6391" s="1"/>
    </row>
    <row r="6392" spans="4:15" x14ac:dyDescent="0.2">
      <c r="D6392" s="1"/>
      <c r="E6392" s="1"/>
      <c r="K6392" s="1"/>
      <c r="L6392" s="1"/>
      <c r="O6392" s="1"/>
    </row>
    <row r="6393" spans="4:15" x14ac:dyDescent="0.2">
      <c r="D6393" s="1"/>
      <c r="E6393" s="1"/>
      <c r="K6393" s="1"/>
      <c r="L6393" s="1"/>
      <c r="O6393" s="1"/>
    </row>
    <row r="6394" spans="4:15" x14ac:dyDescent="0.2">
      <c r="D6394" s="1"/>
      <c r="E6394" s="1"/>
      <c r="K6394" s="1"/>
      <c r="L6394" s="1"/>
      <c r="O6394" s="1"/>
    </row>
    <row r="6395" spans="4:15" x14ac:dyDescent="0.2">
      <c r="D6395" s="1"/>
      <c r="E6395" s="1"/>
      <c r="K6395" s="1"/>
      <c r="L6395" s="1"/>
      <c r="O6395" s="1"/>
    </row>
    <row r="6396" spans="4:15" x14ac:dyDescent="0.2">
      <c r="D6396" s="1"/>
      <c r="E6396" s="1"/>
      <c r="K6396" s="1"/>
      <c r="L6396" s="1"/>
      <c r="O6396" s="1"/>
    </row>
    <row r="6397" spans="4:15" x14ac:dyDescent="0.2">
      <c r="D6397" s="1"/>
      <c r="E6397" s="1"/>
      <c r="K6397" s="1"/>
      <c r="L6397" s="1"/>
      <c r="O6397" s="1"/>
    </row>
    <row r="6398" spans="4:15" x14ac:dyDescent="0.2">
      <c r="D6398" s="1"/>
      <c r="E6398" s="1"/>
      <c r="K6398" s="1"/>
      <c r="L6398" s="1"/>
      <c r="O6398" s="1"/>
    </row>
    <row r="6399" spans="4:15" x14ac:dyDescent="0.2">
      <c r="D6399" s="1"/>
      <c r="E6399" s="1"/>
      <c r="K6399" s="1"/>
      <c r="L6399" s="1"/>
      <c r="O6399" s="1"/>
    </row>
    <row r="6400" spans="4:15" x14ac:dyDescent="0.2">
      <c r="D6400" s="1"/>
      <c r="E6400" s="1"/>
      <c r="K6400" s="1"/>
      <c r="L6400" s="1"/>
      <c r="O6400" s="1"/>
    </row>
    <row r="6401" spans="4:15" x14ac:dyDescent="0.2">
      <c r="D6401" s="1"/>
      <c r="E6401" s="1"/>
      <c r="K6401" s="1"/>
      <c r="L6401" s="1"/>
      <c r="O6401" s="1"/>
    </row>
    <row r="6402" spans="4:15" x14ac:dyDescent="0.2">
      <c r="D6402" s="1"/>
      <c r="E6402" s="1"/>
      <c r="K6402" s="1"/>
      <c r="L6402" s="1"/>
      <c r="O6402" s="1"/>
    </row>
    <row r="6403" spans="4:15" x14ac:dyDescent="0.2">
      <c r="D6403" s="1"/>
      <c r="E6403" s="1"/>
      <c r="K6403" s="1"/>
      <c r="L6403" s="1"/>
      <c r="O6403" s="1"/>
    </row>
    <row r="6404" spans="4:15" x14ac:dyDescent="0.2">
      <c r="D6404" s="1"/>
      <c r="E6404" s="1"/>
      <c r="K6404" s="1"/>
      <c r="L6404" s="1"/>
      <c r="O6404" s="1"/>
    </row>
    <row r="6405" spans="4:15" x14ac:dyDescent="0.2">
      <c r="D6405" s="1"/>
      <c r="E6405" s="1"/>
      <c r="K6405" s="1"/>
      <c r="L6405" s="1"/>
      <c r="O6405" s="1"/>
    </row>
    <row r="6406" spans="4:15" x14ac:dyDescent="0.2">
      <c r="D6406" s="1"/>
      <c r="E6406" s="1"/>
      <c r="K6406" s="1"/>
      <c r="L6406" s="1"/>
      <c r="O6406" s="1"/>
    </row>
    <row r="6407" spans="4:15" x14ac:dyDescent="0.2">
      <c r="D6407" s="1"/>
      <c r="E6407" s="1"/>
      <c r="K6407" s="1"/>
      <c r="L6407" s="1"/>
      <c r="O6407" s="1"/>
    </row>
    <row r="6408" spans="4:15" x14ac:dyDescent="0.2">
      <c r="D6408" s="1"/>
      <c r="E6408" s="1"/>
      <c r="K6408" s="1"/>
      <c r="L6408" s="1"/>
      <c r="O6408" s="1"/>
    </row>
    <row r="6409" spans="4:15" x14ac:dyDescent="0.2">
      <c r="D6409" s="1"/>
      <c r="E6409" s="1"/>
      <c r="K6409" s="1"/>
      <c r="L6409" s="1"/>
      <c r="O6409" s="1"/>
    </row>
    <row r="6410" spans="4:15" x14ac:dyDescent="0.2">
      <c r="D6410" s="1"/>
      <c r="E6410" s="1"/>
      <c r="K6410" s="1"/>
      <c r="L6410" s="1"/>
      <c r="O6410" s="1"/>
    </row>
    <row r="6411" spans="4:15" x14ac:dyDescent="0.2">
      <c r="D6411" s="1"/>
      <c r="E6411" s="1"/>
      <c r="K6411" s="1"/>
      <c r="L6411" s="1"/>
      <c r="O6411" s="1"/>
    </row>
    <row r="6412" spans="4:15" x14ac:dyDescent="0.2">
      <c r="D6412" s="1"/>
      <c r="E6412" s="1"/>
      <c r="K6412" s="1"/>
      <c r="L6412" s="1"/>
      <c r="O6412" s="1"/>
    </row>
    <row r="6413" spans="4:15" x14ac:dyDescent="0.2">
      <c r="D6413" s="1"/>
      <c r="E6413" s="1"/>
      <c r="K6413" s="1"/>
      <c r="L6413" s="1"/>
      <c r="O6413" s="1"/>
    </row>
    <row r="6414" spans="4:15" x14ac:dyDescent="0.2">
      <c r="D6414" s="1"/>
      <c r="E6414" s="1"/>
      <c r="K6414" s="1"/>
      <c r="L6414" s="1"/>
      <c r="O6414" s="1"/>
    </row>
    <row r="6415" spans="4:15" x14ac:dyDescent="0.2">
      <c r="D6415" s="1"/>
      <c r="E6415" s="1"/>
      <c r="K6415" s="1"/>
      <c r="L6415" s="1"/>
      <c r="O6415" s="1"/>
    </row>
    <row r="6416" spans="4:15" x14ac:dyDescent="0.2">
      <c r="D6416" s="1"/>
      <c r="E6416" s="1"/>
      <c r="K6416" s="1"/>
      <c r="L6416" s="1"/>
      <c r="O6416" s="1"/>
    </row>
    <row r="6417" spans="4:15" x14ac:dyDescent="0.2">
      <c r="D6417" s="1"/>
      <c r="E6417" s="1"/>
      <c r="K6417" s="1"/>
      <c r="L6417" s="1"/>
      <c r="O6417" s="1"/>
    </row>
    <row r="6418" spans="4:15" x14ac:dyDescent="0.2">
      <c r="D6418" s="1"/>
      <c r="E6418" s="1"/>
      <c r="K6418" s="1"/>
      <c r="L6418" s="1"/>
      <c r="O6418" s="1"/>
    </row>
    <row r="6419" spans="4:15" x14ac:dyDescent="0.2">
      <c r="D6419" s="1"/>
      <c r="E6419" s="1"/>
      <c r="K6419" s="1"/>
      <c r="L6419" s="1"/>
      <c r="O6419" s="1"/>
    </row>
    <row r="6420" spans="4:15" x14ac:dyDescent="0.2">
      <c r="D6420" s="1"/>
      <c r="E6420" s="1"/>
      <c r="K6420" s="1"/>
      <c r="L6420" s="1"/>
      <c r="O6420" s="1"/>
    </row>
    <row r="6421" spans="4:15" x14ac:dyDescent="0.2">
      <c r="D6421" s="1"/>
      <c r="E6421" s="1"/>
      <c r="K6421" s="1"/>
      <c r="L6421" s="1"/>
      <c r="O6421" s="1"/>
    </row>
    <row r="6422" spans="4:15" x14ac:dyDescent="0.2">
      <c r="D6422" s="1"/>
      <c r="E6422" s="1"/>
      <c r="K6422" s="1"/>
      <c r="L6422" s="1"/>
      <c r="O6422" s="1"/>
    </row>
    <row r="6423" spans="4:15" x14ac:dyDescent="0.2">
      <c r="D6423" s="1"/>
      <c r="E6423" s="1"/>
      <c r="K6423" s="1"/>
      <c r="L6423" s="1"/>
      <c r="O6423" s="1"/>
    </row>
    <row r="6424" spans="4:15" x14ac:dyDescent="0.2">
      <c r="D6424" s="1"/>
      <c r="E6424" s="1"/>
      <c r="K6424" s="1"/>
      <c r="L6424" s="1"/>
      <c r="O6424" s="1"/>
    </row>
    <row r="6425" spans="4:15" x14ac:dyDescent="0.2">
      <c r="D6425" s="1"/>
      <c r="E6425" s="1"/>
      <c r="K6425" s="1"/>
      <c r="L6425" s="1"/>
      <c r="O6425" s="1"/>
    </row>
    <row r="6426" spans="4:15" x14ac:dyDescent="0.2">
      <c r="D6426" s="1"/>
      <c r="E6426" s="1"/>
      <c r="K6426" s="1"/>
      <c r="L6426" s="1"/>
      <c r="O6426" s="1"/>
    </row>
    <row r="6427" spans="4:15" x14ac:dyDescent="0.2">
      <c r="D6427" s="1"/>
      <c r="E6427" s="1"/>
      <c r="K6427" s="1"/>
      <c r="L6427" s="1"/>
      <c r="O6427" s="1"/>
    </row>
    <row r="6428" spans="4:15" x14ac:dyDescent="0.2">
      <c r="D6428" s="1"/>
      <c r="E6428" s="1"/>
      <c r="K6428" s="1"/>
      <c r="L6428" s="1"/>
      <c r="O6428" s="1"/>
    </row>
    <row r="6429" spans="4:15" x14ac:dyDescent="0.2">
      <c r="D6429" s="1"/>
      <c r="E6429" s="1"/>
      <c r="K6429" s="1"/>
      <c r="L6429" s="1"/>
      <c r="O6429" s="1"/>
    </row>
    <row r="6430" spans="4:15" x14ac:dyDescent="0.2">
      <c r="D6430" s="1"/>
      <c r="E6430" s="1"/>
      <c r="K6430" s="1"/>
      <c r="L6430" s="1"/>
      <c r="O6430" s="1"/>
    </row>
    <row r="6431" spans="4:15" x14ac:dyDescent="0.2">
      <c r="D6431" s="1"/>
      <c r="E6431" s="1"/>
      <c r="K6431" s="1"/>
      <c r="L6431" s="1"/>
      <c r="O6431" s="1"/>
    </row>
    <row r="6432" spans="4:15" x14ac:dyDescent="0.2">
      <c r="D6432" s="1"/>
      <c r="E6432" s="1"/>
      <c r="K6432" s="1"/>
      <c r="L6432" s="1"/>
      <c r="O6432" s="1"/>
    </row>
    <row r="6433" spans="4:15" x14ac:dyDescent="0.2">
      <c r="D6433" s="1"/>
      <c r="E6433" s="1"/>
      <c r="K6433" s="1"/>
      <c r="L6433" s="1"/>
      <c r="O6433" s="1"/>
    </row>
    <row r="6434" spans="4:15" x14ac:dyDescent="0.2">
      <c r="D6434" s="1"/>
      <c r="E6434" s="1"/>
      <c r="K6434" s="1"/>
      <c r="L6434" s="1"/>
      <c r="O6434" s="1"/>
    </row>
    <row r="6435" spans="4:15" x14ac:dyDescent="0.2">
      <c r="D6435" s="1"/>
      <c r="E6435" s="1"/>
      <c r="K6435" s="1"/>
      <c r="L6435" s="1"/>
      <c r="O6435" s="1"/>
    </row>
    <row r="6436" spans="4:15" x14ac:dyDescent="0.2">
      <c r="D6436" s="1"/>
      <c r="E6436" s="1"/>
      <c r="K6436" s="1"/>
      <c r="L6436" s="1"/>
      <c r="O6436" s="1"/>
    </row>
    <row r="6437" spans="4:15" x14ac:dyDescent="0.2">
      <c r="D6437" s="1"/>
      <c r="E6437" s="1"/>
      <c r="K6437" s="1"/>
      <c r="L6437" s="1"/>
      <c r="O6437" s="1"/>
    </row>
    <row r="6438" spans="4:15" x14ac:dyDescent="0.2">
      <c r="D6438" s="1"/>
      <c r="E6438" s="1"/>
      <c r="K6438" s="1"/>
      <c r="L6438" s="1"/>
      <c r="O6438" s="1"/>
    </row>
    <row r="6439" spans="4:15" x14ac:dyDescent="0.2">
      <c r="D6439" s="1"/>
      <c r="E6439" s="1"/>
      <c r="K6439" s="1"/>
      <c r="L6439" s="1"/>
      <c r="O6439" s="1"/>
    </row>
    <row r="6440" spans="4:15" x14ac:dyDescent="0.2">
      <c r="D6440" s="1"/>
      <c r="E6440" s="1"/>
      <c r="K6440" s="1"/>
      <c r="L6440" s="1"/>
      <c r="O6440" s="1"/>
    </row>
    <row r="6441" spans="4:15" x14ac:dyDescent="0.2">
      <c r="D6441" s="1"/>
      <c r="E6441" s="1"/>
      <c r="K6441" s="1"/>
      <c r="L6441" s="1"/>
      <c r="O6441" s="1"/>
    </row>
    <row r="6442" spans="4:15" x14ac:dyDescent="0.2">
      <c r="D6442" s="1"/>
      <c r="E6442" s="1"/>
      <c r="K6442" s="1"/>
      <c r="L6442" s="1"/>
      <c r="O6442" s="1"/>
    </row>
    <row r="6443" spans="4:15" x14ac:dyDescent="0.2">
      <c r="D6443" s="1"/>
      <c r="E6443" s="1"/>
      <c r="K6443" s="1"/>
      <c r="L6443" s="1"/>
      <c r="O6443" s="1"/>
    </row>
    <row r="6444" spans="4:15" x14ac:dyDescent="0.2">
      <c r="D6444" s="1"/>
      <c r="E6444" s="1"/>
      <c r="K6444" s="1"/>
      <c r="L6444" s="1"/>
      <c r="O6444" s="1"/>
    </row>
    <row r="6445" spans="4:15" x14ac:dyDescent="0.2">
      <c r="D6445" s="1"/>
      <c r="E6445" s="1"/>
      <c r="K6445" s="1"/>
      <c r="L6445" s="1"/>
      <c r="O6445" s="1"/>
    </row>
    <row r="6446" spans="4:15" x14ac:dyDescent="0.2">
      <c r="D6446" s="1"/>
      <c r="E6446" s="1"/>
      <c r="K6446" s="1"/>
      <c r="L6446" s="1"/>
      <c r="O6446" s="1"/>
    </row>
    <row r="6447" spans="4:15" x14ac:dyDescent="0.2">
      <c r="D6447" s="1"/>
      <c r="E6447" s="1"/>
      <c r="K6447" s="1"/>
      <c r="L6447" s="1"/>
      <c r="O6447" s="1"/>
    </row>
    <row r="6448" spans="4:15" x14ac:dyDescent="0.2">
      <c r="D6448" s="1"/>
      <c r="E6448" s="1"/>
      <c r="K6448" s="1"/>
      <c r="L6448" s="1"/>
      <c r="O6448" s="1"/>
    </row>
    <row r="6449" spans="4:15" x14ac:dyDescent="0.2">
      <c r="D6449" s="1"/>
      <c r="E6449" s="1"/>
      <c r="K6449" s="1"/>
      <c r="L6449" s="1"/>
      <c r="O6449" s="1"/>
    </row>
    <row r="6450" spans="4:15" x14ac:dyDescent="0.2">
      <c r="D6450" s="1"/>
      <c r="E6450" s="1"/>
      <c r="K6450" s="1"/>
      <c r="L6450" s="1"/>
      <c r="O6450" s="1"/>
    </row>
    <row r="6451" spans="4:15" x14ac:dyDescent="0.2">
      <c r="D6451" s="1"/>
      <c r="E6451" s="1"/>
      <c r="K6451" s="1"/>
      <c r="L6451" s="1"/>
      <c r="O6451" s="1"/>
    </row>
    <row r="6452" spans="4:15" x14ac:dyDescent="0.2">
      <c r="D6452" s="1"/>
      <c r="E6452" s="1"/>
      <c r="K6452" s="1"/>
      <c r="L6452" s="1"/>
      <c r="O6452" s="1"/>
    </row>
    <row r="6453" spans="4:15" x14ac:dyDescent="0.2">
      <c r="D6453" s="1"/>
      <c r="E6453" s="1"/>
      <c r="K6453" s="1"/>
      <c r="L6453" s="1"/>
      <c r="O6453" s="1"/>
    </row>
    <row r="6454" spans="4:15" x14ac:dyDescent="0.2">
      <c r="D6454" s="1"/>
      <c r="E6454" s="1"/>
      <c r="K6454" s="1"/>
      <c r="L6454" s="1"/>
      <c r="O6454" s="1"/>
    </row>
    <row r="6455" spans="4:15" x14ac:dyDescent="0.2">
      <c r="D6455" s="1"/>
      <c r="E6455" s="1"/>
      <c r="K6455" s="1"/>
      <c r="L6455" s="1"/>
      <c r="O6455" s="1"/>
    </row>
    <row r="6456" spans="4:15" x14ac:dyDescent="0.2">
      <c r="D6456" s="1"/>
      <c r="E6456" s="1"/>
      <c r="K6456" s="1"/>
      <c r="L6456" s="1"/>
      <c r="O6456" s="1"/>
    </row>
    <row r="6457" spans="4:15" x14ac:dyDescent="0.2">
      <c r="D6457" s="1"/>
      <c r="E6457" s="1"/>
      <c r="K6457" s="1"/>
      <c r="L6457" s="1"/>
      <c r="O6457" s="1"/>
    </row>
    <row r="6458" spans="4:15" x14ac:dyDescent="0.2">
      <c r="D6458" s="1"/>
      <c r="E6458" s="1"/>
      <c r="K6458" s="1"/>
      <c r="L6458" s="1"/>
      <c r="O6458" s="1"/>
    </row>
    <row r="6459" spans="4:15" x14ac:dyDescent="0.2">
      <c r="D6459" s="1"/>
      <c r="E6459" s="1"/>
      <c r="K6459" s="1"/>
      <c r="L6459" s="1"/>
      <c r="O6459" s="1"/>
    </row>
    <row r="6460" spans="4:15" x14ac:dyDescent="0.2">
      <c r="D6460" s="1"/>
      <c r="E6460" s="1"/>
      <c r="K6460" s="1"/>
      <c r="L6460" s="1"/>
      <c r="O6460" s="1"/>
    </row>
    <row r="6461" spans="4:15" x14ac:dyDescent="0.2">
      <c r="D6461" s="1"/>
      <c r="E6461" s="1"/>
      <c r="K6461" s="1"/>
      <c r="L6461" s="1"/>
      <c r="O6461" s="1"/>
    </row>
    <row r="6462" spans="4:15" x14ac:dyDescent="0.2">
      <c r="D6462" s="1"/>
      <c r="E6462" s="1"/>
      <c r="K6462" s="1"/>
      <c r="L6462" s="1"/>
      <c r="O6462" s="1"/>
    </row>
    <row r="6463" spans="4:15" x14ac:dyDescent="0.2">
      <c r="D6463" s="1"/>
      <c r="E6463" s="1"/>
      <c r="K6463" s="1"/>
      <c r="L6463" s="1"/>
      <c r="O6463" s="1"/>
    </row>
    <row r="6464" spans="4:15" x14ac:dyDescent="0.2">
      <c r="D6464" s="1"/>
      <c r="E6464" s="1"/>
      <c r="K6464" s="1"/>
      <c r="L6464" s="1"/>
      <c r="O6464" s="1"/>
    </row>
    <row r="6465" spans="4:15" x14ac:dyDescent="0.2">
      <c r="D6465" s="1"/>
      <c r="E6465" s="1"/>
      <c r="K6465" s="1"/>
      <c r="L6465" s="1"/>
      <c r="O6465" s="1"/>
    </row>
    <row r="6466" spans="4:15" x14ac:dyDescent="0.2">
      <c r="D6466" s="1"/>
      <c r="E6466" s="1"/>
      <c r="K6466" s="1"/>
      <c r="L6466" s="1"/>
      <c r="O6466" s="1"/>
    </row>
    <row r="6467" spans="4:15" x14ac:dyDescent="0.2">
      <c r="D6467" s="1"/>
      <c r="E6467" s="1"/>
      <c r="K6467" s="1"/>
      <c r="L6467" s="1"/>
      <c r="O6467" s="1"/>
    </row>
    <row r="6468" spans="4:15" x14ac:dyDescent="0.2">
      <c r="D6468" s="1"/>
      <c r="E6468" s="1"/>
      <c r="K6468" s="1"/>
      <c r="L6468" s="1"/>
      <c r="O6468" s="1"/>
    </row>
    <row r="6469" spans="4:15" x14ac:dyDescent="0.2">
      <c r="D6469" s="1"/>
      <c r="E6469" s="1"/>
      <c r="K6469" s="1"/>
      <c r="L6469" s="1"/>
      <c r="O6469" s="1"/>
    </row>
    <row r="6470" spans="4:15" x14ac:dyDescent="0.2">
      <c r="D6470" s="1"/>
      <c r="E6470" s="1"/>
      <c r="K6470" s="1"/>
      <c r="L6470" s="1"/>
      <c r="O6470" s="1"/>
    </row>
    <row r="6471" spans="4:15" x14ac:dyDescent="0.2">
      <c r="D6471" s="1"/>
      <c r="E6471" s="1"/>
      <c r="K6471" s="1"/>
      <c r="L6471" s="1"/>
      <c r="O6471" s="1"/>
    </row>
    <row r="6472" spans="4:15" x14ac:dyDescent="0.2">
      <c r="D6472" s="1"/>
      <c r="E6472" s="1"/>
      <c r="K6472" s="1"/>
      <c r="L6472" s="1"/>
      <c r="O6472" s="1"/>
    </row>
    <row r="6473" spans="4:15" x14ac:dyDescent="0.2">
      <c r="D6473" s="1"/>
      <c r="E6473" s="1"/>
      <c r="K6473" s="1"/>
      <c r="L6473" s="1"/>
      <c r="O6473" s="1"/>
    </row>
    <row r="6474" spans="4:15" x14ac:dyDescent="0.2">
      <c r="D6474" s="1"/>
      <c r="E6474" s="1"/>
      <c r="K6474" s="1"/>
      <c r="L6474" s="1"/>
      <c r="O6474" s="1"/>
    </row>
    <row r="6475" spans="4:15" x14ac:dyDescent="0.2">
      <c r="D6475" s="1"/>
      <c r="E6475" s="1"/>
      <c r="K6475" s="1"/>
      <c r="L6475" s="1"/>
      <c r="O6475" s="1"/>
    </row>
    <row r="6476" spans="4:15" x14ac:dyDescent="0.2">
      <c r="D6476" s="1"/>
      <c r="E6476" s="1"/>
      <c r="K6476" s="1"/>
      <c r="L6476" s="1"/>
      <c r="O6476" s="1"/>
    </row>
    <row r="6477" spans="4:15" x14ac:dyDescent="0.2">
      <c r="D6477" s="1"/>
      <c r="E6477" s="1"/>
      <c r="K6477" s="1"/>
      <c r="L6477" s="1"/>
      <c r="O6477" s="1"/>
    </row>
    <row r="6478" spans="4:15" x14ac:dyDescent="0.2">
      <c r="D6478" s="1"/>
      <c r="E6478" s="1"/>
      <c r="K6478" s="1"/>
      <c r="L6478" s="1"/>
      <c r="O6478" s="1"/>
    </row>
    <row r="6479" spans="4:15" x14ac:dyDescent="0.2">
      <c r="D6479" s="1"/>
      <c r="E6479" s="1"/>
      <c r="K6479" s="1"/>
      <c r="L6479" s="1"/>
      <c r="O6479" s="1"/>
    </row>
    <row r="6480" spans="4:15" x14ac:dyDescent="0.2">
      <c r="D6480" s="1"/>
      <c r="E6480" s="1"/>
      <c r="K6480" s="1"/>
      <c r="L6480" s="1"/>
      <c r="O6480" s="1"/>
    </row>
    <row r="6481" spans="4:15" x14ac:dyDescent="0.2">
      <c r="D6481" s="1"/>
      <c r="E6481" s="1"/>
      <c r="K6481" s="1"/>
      <c r="L6481" s="1"/>
      <c r="O6481" s="1"/>
    </row>
    <row r="6482" spans="4:15" x14ac:dyDescent="0.2">
      <c r="D6482" s="1"/>
      <c r="E6482" s="1"/>
      <c r="K6482" s="1"/>
      <c r="L6482" s="1"/>
      <c r="O6482" s="1"/>
    </row>
    <row r="6483" spans="4:15" x14ac:dyDescent="0.2">
      <c r="D6483" s="1"/>
      <c r="E6483" s="1"/>
      <c r="K6483" s="1"/>
      <c r="L6483" s="1"/>
      <c r="O6483" s="1"/>
    </row>
    <row r="6484" spans="4:15" x14ac:dyDescent="0.2">
      <c r="D6484" s="1"/>
      <c r="E6484" s="1"/>
      <c r="K6484" s="1"/>
      <c r="L6484" s="1"/>
      <c r="O6484" s="1"/>
    </row>
    <row r="6485" spans="4:15" x14ac:dyDescent="0.2">
      <c r="D6485" s="1"/>
      <c r="E6485" s="1"/>
      <c r="K6485" s="1"/>
      <c r="L6485" s="1"/>
      <c r="O6485" s="1"/>
    </row>
    <row r="6486" spans="4:15" x14ac:dyDescent="0.2">
      <c r="D6486" s="1"/>
      <c r="E6486" s="1"/>
      <c r="K6486" s="1"/>
      <c r="L6486" s="1"/>
      <c r="O6486" s="1"/>
    </row>
    <row r="6487" spans="4:15" x14ac:dyDescent="0.2">
      <c r="D6487" s="1"/>
      <c r="E6487" s="1"/>
      <c r="K6487" s="1"/>
      <c r="L6487" s="1"/>
      <c r="O6487" s="1"/>
    </row>
    <row r="6488" spans="4:15" x14ac:dyDescent="0.2">
      <c r="D6488" s="1"/>
      <c r="E6488" s="1"/>
      <c r="K6488" s="1"/>
      <c r="L6488" s="1"/>
      <c r="O6488" s="1"/>
    </row>
    <row r="6489" spans="4:15" x14ac:dyDescent="0.2">
      <c r="D6489" s="1"/>
      <c r="E6489" s="1"/>
      <c r="K6489" s="1"/>
      <c r="L6489" s="1"/>
      <c r="O6489" s="1"/>
    </row>
    <row r="6490" spans="4:15" x14ac:dyDescent="0.2">
      <c r="D6490" s="1"/>
      <c r="E6490" s="1"/>
      <c r="K6490" s="1"/>
      <c r="L6490" s="1"/>
      <c r="O6490" s="1"/>
    </row>
    <row r="6491" spans="4:15" x14ac:dyDescent="0.2">
      <c r="D6491" s="1"/>
      <c r="E6491" s="1"/>
      <c r="K6491" s="1"/>
      <c r="L6491" s="1"/>
      <c r="O6491" s="1"/>
    </row>
    <row r="6492" spans="4:15" x14ac:dyDescent="0.2">
      <c r="D6492" s="1"/>
      <c r="E6492" s="1"/>
      <c r="K6492" s="1"/>
      <c r="L6492" s="1"/>
      <c r="O6492" s="1"/>
    </row>
    <row r="6493" spans="4:15" x14ac:dyDescent="0.2">
      <c r="D6493" s="1"/>
      <c r="E6493" s="1"/>
      <c r="K6493" s="1"/>
      <c r="L6493" s="1"/>
      <c r="O6493" s="1"/>
    </row>
    <row r="6494" spans="4:15" x14ac:dyDescent="0.2">
      <c r="D6494" s="1"/>
      <c r="E6494" s="1"/>
      <c r="K6494" s="1"/>
      <c r="L6494" s="1"/>
      <c r="O6494" s="1"/>
    </row>
    <row r="6495" spans="4:15" x14ac:dyDescent="0.2">
      <c r="D6495" s="1"/>
      <c r="E6495" s="1"/>
      <c r="K6495" s="1"/>
      <c r="L6495" s="1"/>
      <c r="O6495" s="1"/>
    </row>
    <row r="6496" spans="4:15" x14ac:dyDescent="0.2">
      <c r="D6496" s="1"/>
      <c r="E6496" s="1"/>
      <c r="K6496" s="1"/>
      <c r="L6496" s="1"/>
      <c r="O6496" s="1"/>
    </row>
    <row r="6497" spans="4:15" x14ac:dyDescent="0.2">
      <c r="D6497" s="1"/>
      <c r="E6497" s="1"/>
      <c r="K6497" s="1"/>
      <c r="L6497" s="1"/>
      <c r="O6497" s="1"/>
    </row>
    <row r="6498" spans="4:15" x14ac:dyDescent="0.2">
      <c r="D6498" s="1"/>
      <c r="E6498" s="1"/>
      <c r="K6498" s="1"/>
      <c r="L6498" s="1"/>
      <c r="O6498" s="1"/>
    </row>
    <row r="6499" spans="4:15" x14ac:dyDescent="0.2">
      <c r="D6499" s="1"/>
      <c r="E6499" s="1"/>
      <c r="K6499" s="1"/>
      <c r="L6499" s="1"/>
      <c r="O6499" s="1"/>
    </row>
    <row r="6500" spans="4:15" x14ac:dyDescent="0.2">
      <c r="D6500" s="1"/>
      <c r="E6500" s="1"/>
      <c r="K6500" s="1"/>
      <c r="L6500" s="1"/>
      <c r="O6500" s="1"/>
    </row>
    <row r="6501" spans="4:15" x14ac:dyDescent="0.2">
      <c r="D6501" s="1"/>
      <c r="E6501" s="1"/>
      <c r="K6501" s="1"/>
      <c r="L6501" s="1"/>
      <c r="O6501" s="1"/>
    </row>
    <row r="6502" spans="4:15" x14ac:dyDescent="0.2">
      <c r="D6502" s="1"/>
      <c r="E6502" s="1"/>
      <c r="K6502" s="1"/>
      <c r="L6502" s="1"/>
      <c r="O6502" s="1"/>
    </row>
    <row r="6503" spans="4:15" x14ac:dyDescent="0.2">
      <c r="D6503" s="1"/>
      <c r="E6503" s="1"/>
      <c r="K6503" s="1"/>
      <c r="L6503" s="1"/>
      <c r="O6503" s="1"/>
    </row>
    <row r="6504" spans="4:15" x14ac:dyDescent="0.2">
      <c r="D6504" s="1"/>
      <c r="E6504" s="1"/>
      <c r="K6504" s="1"/>
      <c r="L6504" s="1"/>
      <c r="O6504" s="1"/>
    </row>
    <row r="6505" spans="4:15" x14ac:dyDescent="0.2">
      <c r="D6505" s="1"/>
      <c r="E6505" s="1"/>
      <c r="K6505" s="1"/>
      <c r="L6505" s="1"/>
      <c r="O6505" s="1"/>
    </row>
    <row r="6506" spans="4:15" x14ac:dyDescent="0.2">
      <c r="D6506" s="1"/>
      <c r="E6506" s="1"/>
      <c r="K6506" s="1"/>
      <c r="L6506" s="1"/>
      <c r="O6506" s="1"/>
    </row>
    <row r="6507" spans="4:15" x14ac:dyDescent="0.2">
      <c r="D6507" s="1"/>
      <c r="E6507" s="1"/>
      <c r="K6507" s="1"/>
      <c r="L6507" s="1"/>
      <c r="O6507" s="1"/>
    </row>
    <row r="6508" spans="4:15" x14ac:dyDescent="0.2">
      <c r="D6508" s="1"/>
      <c r="E6508" s="1"/>
      <c r="K6508" s="1"/>
      <c r="L6508" s="1"/>
      <c r="O6508" s="1"/>
    </row>
    <row r="6509" spans="4:15" x14ac:dyDescent="0.2">
      <c r="D6509" s="1"/>
      <c r="E6509" s="1"/>
      <c r="K6509" s="1"/>
      <c r="L6509" s="1"/>
      <c r="O6509" s="1"/>
    </row>
    <row r="6510" spans="4:15" x14ac:dyDescent="0.2">
      <c r="D6510" s="1"/>
      <c r="E6510" s="1"/>
      <c r="K6510" s="1"/>
      <c r="L6510" s="1"/>
      <c r="O6510" s="1"/>
    </row>
    <row r="6511" spans="4:15" x14ac:dyDescent="0.2">
      <c r="D6511" s="1"/>
      <c r="E6511" s="1"/>
      <c r="K6511" s="1"/>
      <c r="L6511" s="1"/>
      <c r="O6511" s="1"/>
    </row>
    <row r="6512" spans="4:15" x14ac:dyDescent="0.2">
      <c r="D6512" s="1"/>
      <c r="E6512" s="1"/>
      <c r="K6512" s="1"/>
      <c r="L6512" s="1"/>
      <c r="O6512" s="1"/>
    </row>
    <row r="6513" spans="4:15" x14ac:dyDescent="0.2">
      <c r="D6513" s="1"/>
      <c r="E6513" s="1"/>
      <c r="K6513" s="1"/>
      <c r="L6513" s="1"/>
      <c r="O6513" s="1"/>
    </row>
    <row r="6514" spans="4:15" x14ac:dyDescent="0.2">
      <c r="D6514" s="1"/>
      <c r="E6514" s="1"/>
      <c r="K6514" s="1"/>
      <c r="L6514" s="1"/>
      <c r="O6514" s="1"/>
    </row>
    <row r="6515" spans="4:15" x14ac:dyDescent="0.2">
      <c r="D6515" s="1"/>
      <c r="E6515" s="1"/>
      <c r="K6515" s="1"/>
      <c r="L6515" s="1"/>
      <c r="O6515" s="1"/>
    </row>
    <row r="6516" spans="4:15" x14ac:dyDescent="0.2">
      <c r="D6516" s="1"/>
      <c r="E6516" s="1"/>
      <c r="K6516" s="1"/>
      <c r="L6516" s="1"/>
      <c r="O6516" s="1"/>
    </row>
    <row r="6517" spans="4:15" x14ac:dyDescent="0.2">
      <c r="D6517" s="1"/>
      <c r="E6517" s="1"/>
      <c r="K6517" s="1"/>
      <c r="L6517" s="1"/>
      <c r="O6517" s="1"/>
    </row>
    <row r="6518" spans="4:15" x14ac:dyDescent="0.2">
      <c r="D6518" s="1"/>
      <c r="E6518" s="1"/>
      <c r="K6518" s="1"/>
      <c r="L6518" s="1"/>
      <c r="O6518" s="1"/>
    </row>
    <row r="6519" spans="4:15" x14ac:dyDescent="0.2">
      <c r="D6519" s="1"/>
      <c r="E6519" s="1"/>
      <c r="K6519" s="1"/>
      <c r="L6519" s="1"/>
      <c r="O6519" s="1"/>
    </row>
    <row r="6520" spans="4:15" x14ac:dyDescent="0.2">
      <c r="D6520" s="1"/>
      <c r="E6520" s="1"/>
      <c r="K6520" s="1"/>
      <c r="L6520" s="1"/>
      <c r="O6520" s="1"/>
    </row>
    <row r="6521" spans="4:15" x14ac:dyDescent="0.2">
      <c r="D6521" s="1"/>
      <c r="E6521" s="1"/>
      <c r="K6521" s="1"/>
      <c r="L6521" s="1"/>
      <c r="O6521" s="1"/>
    </row>
    <row r="6522" spans="4:15" x14ac:dyDescent="0.2">
      <c r="D6522" s="1"/>
      <c r="E6522" s="1"/>
      <c r="K6522" s="1"/>
      <c r="L6522" s="1"/>
      <c r="O6522" s="1"/>
    </row>
    <row r="6523" spans="4:15" x14ac:dyDescent="0.2">
      <c r="D6523" s="1"/>
      <c r="E6523" s="1"/>
      <c r="K6523" s="1"/>
      <c r="L6523" s="1"/>
      <c r="O6523" s="1"/>
    </row>
    <row r="6524" spans="4:15" x14ac:dyDescent="0.2">
      <c r="D6524" s="1"/>
      <c r="E6524" s="1"/>
      <c r="K6524" s="1"/>
      <c r="L6524" s="1"/>
      <c r="O6524" s="1"/>
    </row>
    <row r="6525" spans="4:15" x14ac:dyDescent="0.2">
      <c r="D6525" s="1"/>
      <c r="E6525" s="1"/>
      <c r="K6525" s="1"/>
      <c r="L6525" s="1"/>
      <c r="O6525" s="1"/>
    </row>
    <row r="6526" spans="4:15" x14ac:dyDescent="0.2">
      <c r="D6526" s="1"/>
      <c r="E6526" s="1"/>
      <c r="K6526" s="1"/>
      <c r="L6526" s="1"/>
      <c r="O6526" s="1"/>
    </row>
    <row r="6527" spans="4:15" x14ac:dyDescent="0.2">
      <c r="D6527" s="1"/>
      <c r="E6527" s="1"/>
      <c r="K6527" s="1"/>
      <c r="L6527" s="1"/>
      <c r="O6527" s="1"/>
    </row>
    <row r="6528" spans="4:15" x14ac:dyDescent="0.2">
      <c r="D6528" s="1"/>
      <c r="E6528" s="1"/>
      <c r="K6528" s="1"/>
      <c r="L6528" s="1"/>
      <c r="O6528" s="1"/>
    </row>
    <row r="6529" spans="4:15" x14ac:dyDescent="0.2">
      <c r="D6529" s="1"/>
      <c r="E6529" s="1"/>
      <c r="K6529" s="1"/>
      <c r="L6529" s="1"/>
      <c r="O6529" s="1"/>
    </row>
    <row r="6530" spans="4:15" x14ac:dyDescent="0.2">
      <c r="D6530" s="1"/>
      <c r="E6530" s="1"/>
      <c r="K6530" s="1"/>
      <c r="L6530" s="1"/>
      <c r="O6530" s="1"/>
    </row>
    <row r="6531" spans="4:15" x14ac:dyDescent="0.2">
      <c r="D6531" s="1"/>
      <c r="E6531" s="1"/>
      <c r="K6531" s="1"/>
      <c r="L6531" s="1"/>
      <c r="O6531" s="1"/>
    </row>
    <row r="6532" spans="4:15" x14ac:dyDescent="0.2">
      <c r="D6532" s="1"/>
      <c r="E6532" s="1"/>
      <c r="K6532" s="1"/>
      <c r="L6532" s="1"/>
      <c r="O6532" s="1"/>
    </row>
    <row r="6533" spans="4:15" x14ac:dyDescent="0.2">
      <c r="D6533" s="1"/>
      <c r="E6533" s="1"/>
      <c r="K6533" s="1"/>
      <c r="L6533" s="1"/>
      <c r="O6533" s="1"/>
    </row>
    <row r="6534" spans="4:15" x14ac:dyDescent="0.2">
      <c r="D6534" s="1"/>
      <c r="E6534" s="1"/>
      <c r="K6534" s="1"/>
      <c r="L6534" s="1"/>
      <c r="O6534" s="1"/>
    </row>
    <row r="6535" spans="4:15" x14ac:dyDescent="0.2">
      <c r="D6535" s="1"/>
      <c r="E6535" s="1"/>
      <c r="K6535" s="1"/>
      <c r="L6535" s="1"/>
      <c r="O6535" s="1"/>
    </row>
    <row r="6536" spans="4:15" x14ac:dyDescent="0.2">
      <c r="D6536" s="1"/>
      <c r="E6536" s="1"/>
      <c r="K6536" s="1"/>
      <c r="L6536" s="1"/>
      <c r="O6536" s="1"/>
    </row>
    <row r="6537" spans="4:15" x14ac:dyDescent="0.2">
      <c r="D6537" s="1"/>
      <c r="E6537" s="1"/>
      <c r="K6537" s="1"/>
      <c r="L6537" s="1"/>
      <c r="O6537" s="1"/>
    </row>
    <row r="6538" spans="4:15" x14ac:dyDescent="0.2">
      <c r="D6538" s="1"/>
      <c r="E6538" s="1"/>
      <c r="K6538" s="1"/>
      <c r="L6538" s="1"/>
      <c r="O6538" s="1"/>
    </row>
    <row r="6539" spans="4:15" x14ac:dyDescent="0.2">
      <c r="D6539" s="1"/>
      <c r="E6539" s="1"/>
      <c r="K6539" s="1"/>
      <c r="L6539" s="1"/>
      <c r="O6539" s="1"/>
    </row>
    <row r="6540" spans="4:15" x14ac:dyDescent="0.2">
      <c r="D6540" s="1"/>
      <c r="E6540" s="1"/>
      <c r="K6540" s="1"/>
      <c r="L6540" s="1"/>
      <c r="O6540" s="1"/>
    </row>
    <row r="6541" spans="4:15" x14ac:dyDescent="0.2">
      <c r="D6541" s="1"/>
      <c r="E6541" s="1"/>
      <c r="K6541" s="1"/>
      <c r="L6541" s="1"/>
      <c r="O6541" s="1"/>
    </row>
    <row r="6542" spans="4:15" x14ac:dyDescent="0.2">
      <c r="D6542" s="1"/>
      <c r="E6542" s="1"/>
      <c r="K6542" s="1"/>
      <c r="L6542" s="1"/>
      <c r="O6542" s="1"/>
    </row>
    <row r="6543" spans="4:15" x14ac:dyDescent="0.2">
      <c r="D6543" s="1"/>
      <c r="E6543" s="1"/>
      <c r="K6543" s="1"/>
      <c r="L6543" s="1"/>
      <c r="O6543" s="1"/>
    </row>
    <row r="6544" spans="4:15" x14ac:dyDescent="0.2">
      <c r="D6544" s="1"/>
      <c r="E6544" s="1"/>
      <c r="K6544" s="1"/>
      <c r="L6544" s="1"/>
      <c r="O6544" s="1"/>
    </row>
    <row r="6545" spans="4:15" x14ac:dyDescent="0.2">
      <c r="D6545" s="1"/>
      <c r="E6545" s="1"/>
      <c r="K6545" s="1"/>
      <c r="L6545" s="1"/>
      <c r="O6545" s="1"/>
    </row>
    <row r="6546" spans="4:15" x14ac:dyDescent="0.2">
      <c r="D6546" s="1"/>
      <c r="E6546" s="1"/>
      <c r="K6546" s="1"/>
      <c r="L6546" s="1"/>
      <c r="O6546" s="1"/>
    </row>
    <row r="6547" spans="4:15" x14ac:dyDescent="0.2">
      <c r="D6547" s="1"/>
      <c r="E6547" s="1"/>
      <c r="K6547" s="1"/>
      <c r="L6547" s="1"/>
      <c r="O6547" s="1"/>
    </row>
    <row r="6548" spans="4:15" x14ac:dyDescent="0.2">
      <c r="D6548" s="1"/>
      <c r="E6548" s="1"/>
      <c r="K6548" s="1"/>
      <c r="L6548" s="1"/>
      <c r="O6548" s="1"/>
    </row>
    <row r="6549" spans="4:15" x14ac:dyDescent="0.2">
      <c r="D6549" s="1"/>
      <c r="E6549" s="1"/>
      <c r="K6549" s="1"/>
      <c r="L6549" s="1"/>
      <c r="O6549" s="1"/>
    </row>
    <row r="6550" spans="4:15" x14ac:dyDescent="0.2">
      <c r="D6550" s="1"/>
      <c r="E6550" s="1"/>
      <c r="K6550" s="1"/>
      <c r="L6550" s="1"/>
      <c r="O6550" s="1"/>
    </row>
    <row r="6551" spans="4:15" x14ac:dyDescent="0.2">
      <c r="D6551" s="1"/>
      <c r="E6551" s="1"/>
      <c r="K6551" s="1"/>
      <c r="L6551" s="1"/>
      <c r="O6551" s="1"/>
    </row>
    <row r="6552" spans="4:15" x14ac:dyDescent="0.2">
      <c r="D6552" s="1"/>
      <c r="E6552" s="1"/>
      <c r="K6552" s="1"/>
      <c r="L6552" s="1"/>
      <c r="O6552" s="1"/>
    </row>
    <row r="6553" spans="4:15" x14ac:dyDescent="0.2">
      <c r="D6553" s="1"/>
      <c r="E6553" s="1"/>
      <c r="K6553" s="1"/>
      <c r="L6553" s="1"/>
      <c r="O6553" s="1"/>
    </row>
    <row r="6554" spans="4:15" x14ac:dyDescent="0.2">
      <c r="D6554" s="1"/>
      <c r="E6554" s="1"/>
      <c r="K6554" s="1"/>
      <c r="L6554" s="1"/>
      <c r="O6554" s="1"/>
    </row>
    <row r="6555" spans="4:15" x14ac:dyDescent="0.2">
      <c r="D6555" s="1"/>
      <c r="E6555" s="1"/>
      <c r="K6555" s="1"/>
      <c r="L6555" s="1"/>
      <c r="O6555" s="1"/>
    </row>
    <row r="6556" spans="4:15" x14ac:dyDescent="0.2">
      <c r="D6556" s="1"/>
      <c r="E6556" s="1"/>
      <c r="K6556" s="1"/>
      <c r="L6556" s="1"/>
      <c r="O6556" s="1"/>
    </row>
    <row r="6557" spans="4:15" x14ac:dyDescent="0.2">
      <c r="D6557" s="1"/>
      <c r="E6557" s="1"/>
      <c r="K6557" s="1"/>
      <c r="L6557" s="1"/>
      <c r="O6557" s="1"/>
    </row>
    <row r="6558" spans="4:15" x14ac:dyDescent="0.2">
      <c r="D6558" s="1"/>
      <c r="E6558" s="1"/>
      <c r="K6558" s="1"/>
      <c r="L6558" s="1"/>
      <c r="O6558" s="1"/>
    </row>
    <row r="6559" spans="4:15" x14ac:dyDescent="0.2">
      <c r="D6559" s="1"/>
      <c r="E6559" s="1"/>
      <c r="K6559" s="1"/>
      <c r="L6559" s="1"/>
      <c r="O6559" s="1"/>
    </row>
    <row r="6560" spans="4:15" x14ac:dyDescent="0.2">
      <c r="D6560" s="1"/>
      <c r="E6560" s="1"/>
      <c r="K6560" s="1"/>
      <c r="L6560" s="1"/>
      <c r="O6560" s="1"/>
    </row>
    <row r="6561" spans="4:15" x14ac:dyDescent="0.2">
      <c r="D6561" s="1"/>
      <c r="E6561" s="1"/>
      <c r="K6561" s="1"/>
      <c r="L6561" s="1"/>
      <c r="O6561" s="1"/>
    </row>
    <row r="6562" spans="4:15" x14ac:dyDescent="0.2">
      <c r="D6562" s="1"/>
      <c r="E6562" s="1"/>
      <c r="K6562" s="1"/>
      <c r="L6562" s="1"/>
      <c r="O6562" s="1"/>
    </row>
    <row r="6563" spans="4:15" x14ac:dyDescent="0.2">
      <c r="D6563" s="1"/>
      <c r="E6563" s="1"/>
      <c r="K6563" s="1"/>
      <c r="L6563" s="1"/>
      <c r="O6563" s="1"/>
    </row>
    <row r="6564" spans="4:15" x14ac:dyDescent="0.2">
      <c r="D6564" s="1"/>
      <c r="E6564" s="1"/>
      <c r="K6564" s="1"/>
      <c r="L6564" s="1"/>
      <c r="O6564" s="1"/>
    </row>
    <row r="6565" spans="4:15" x14ac:dyDescent="0.2">
      <c r="D6565" s="1"/>
      <c r="E6565" s="1"/>
      <c r="K6565" s="1"/>
      <c r="L6565" s="1"/>
      <c r="O6565" s="1"/>
    </row>
    <row r="6566" spans="4:15" x14ac:dyDescent="0.2">
      <c r="D6566" s="1"/>
      <c r="E6566" s="1"/>
      <c r="K6566" s="1"/>
      <c r="L6566" s="1"/>
      <c r="O6566" s="1"/>
    </row>
    <row r="6567" spans="4:15" x14ac:dyDescent="0.2">
      <c r="D6567" s="1"/>
      <c r="E6567" s="1"/>
      <c r="K6567" s="1"/>
      <c r="L6567" s="1"/>
      <c r="O6567" s="1"/>
    </row>
    <row r="6568" spans="4:15" x14ac:dyDescent="0.2">
      <c r="D6568" s="1"/>
      <c r="E6568" s="1"/>
      <c r="K6568" s="1"/>
      <c r="L6568" s="1"/>
      <c r="O6568" s="1"/>
    </row>
    <row r="6569" spans="4:15" x14ac:dyDescent="0.2">
      <c r="D6569" s="1"/>
      <c r="E6569" s="1"/>
      <c r="K6569" s="1"/>
      <c r="L6569" s="1"/>
      <c r="O6569" s="1"/>
    </row>
    <row r="6570" spans="4:15" x14ac:dyDescent="0.2">
      <c r="D6570" s="1"/>
      <c r="E6570" s="1"/>
      <c r="K6570" s="1"/>
      <c r="L6570" s="1"/>
      <c r="O6570" s="1"/>
    </row>
    <row r="6571" spans="4:15" x14ac:dyDescent="0.2">
      <c r="D6571" s="1"/>
      <c r="E6571" s="1"/>
      <c r="K6571" s="1"/>
      <c r="L6571" s="1"/>
      <c r="O6571" s="1"/>
    </row>
    <row r="6572" spans="4:15" x14ac:dyDescent="0.2">
      <c r="D6572" s="1"/>
      <c r="E6572" s="1"/>
      <c r="K6572" s="1"/>
      <c r="L6572" s="1"/>
      <c r="O6572" s="1"/>
    </row>
    <row r="6573" spans="4:15" x14ac:dyDescent="0.2">
      <c r="D6573" s="1"/>
      <c r="E6573" s="1"/>
      <c r="K6573" s="1"/>
      <c r="L6573" s="1"/>
      <c r="O6573" s="1"/>
    </row>
    <row r="6574" spans="4:15" x14ac:dyDescent="0.2">
      <c r="D6574" s="1"/>
      <c r="E6574" s="1"/>
      <c r="K6574" s="1"/>
      <c r="L6574" s="1"/>
      <c r="O6574" s="1"/>
    </row>
    <row r="6575" spans="4:15" x14ac:dyDescent="0.2">
      <c r="D6575" s="1"/>
      <c r="E6575" s="1"/>
      <c r="K6575" s="1"/>
      <c r="L6575" s="1"/>
      <c r="O6575" s="1"/>
    </row>
    <row r="6576" spans="4:15" x14ac:dyDescent="0.2">
      <c r="D6576" s="1"/>
      <c r="E6576" s="1"/>
      <c r="K6576" s="1"/>
      <c r="L6576" s="1"/>
      <c r="O6576" s="1"/>
    </row>
    <row r="6577" spans="4:15" x14ac:dyDescent="0.2">
      <c r="D6577" s="1"/>
      <c r="E6577" s="1"/>
      <c r="K6577" s="1"/>
      <c r="L6577" s="1"/>
      <c r="O6577" s="1"/>
    </row>
    <row r="6578" spans="4:15" x14ac:dyDescent="0.2">
      <c r="D6578" s="1"/>
      <c r="E6578" s="1"/>
      <c r="K6578" s="1"/>
      <c r="L6578" s="1"/>
      <c r="O6578" s="1"/>
    </row>
    <row r="6579" spans="4:15" x14ac:dyDescent="0.2">
      <c r="D6579" s="1"/>
      <c r="E6579" s="1"/>
      <c r="K6579" s="1"/>
      <c r="L6579" s="1"/>
      <c r="O6579" s="1"/>
    </row>
    <row r="6580" spans="4:15" x14ac:dyDescent="0.2">
      <c r="D6580" s="1"/>
      <c r="E6580" s="1"/>
      <c r="K6580" s="1"/>
      <c r="L6580" s="1"/>
      <c r="O6580" s="1"/>
    </row>
    <row r="6581" spans="4:15" x14ac:dyDescent="0.2">
      <c r="D6581" s="1"/>
      <c r="E6581" s="1"/>
      <c r="K6581" s="1"/>
      <c r="L6581" s="1"/>
      <c r="O6581" s="1"/>
    </row>
    <row r="6582" spans="4:15" x14ac:dyDescent="0.2">
      <c r="D6582" s="1"/>
      <c r="E6582" s="1"/>
      <c r="K6582" s="1"/>
      <c r="L6582" s="1"/>
      <c r="O6582" s="1"/>
    </row>
    <row r="6583" spans="4:15" x14ac:dyDescent="0.2">
      <c r="D6583" s="1"/>
      <c r="E6583" s="1"/>
      <c r="K6583" s="1"/>
      <c r="L6583" s="1"/>
      <c r="O6583" s="1"/>
    </row>
    <row r="6584" spans="4:15" x14ac:dyDescent="0.2">
      <c r="D6584" s="1"/>
      <c r="E6584" s="1"/>
      <c r="K6584" s="1"/>
      <c r="L6584" s="1"/>
      <c r="O6584" s="1"/>
    </row>
    <row r="6585" spans="4:15" x14ac:dyDescent="0.2">
      <c r="D6585" s="1"/>
      <c r="E6585" s="1"/>
      <c r="K6585" s="1"/>
      <c r="L6585" s="1"/>
      <c r="O6585" s="1"/>
    </row>
    <row r="6586" spans="4:15" x14ac:dyDescent="0.2">
      <c r="D6586" s="1"/>
      <c r="E6586" s="1"/>
      <c r="K6586" s="1"/>
      <c r="L6586" s="1"/>
      <c r="O6586" s="1"/>
    </row>
    <row r="6587" spans="4:15" x14ac:dyDescent="0.2">
      <c r="D6587" s="1"/>
      <c r="E6587" s="1"/>
      <c r="K6587" s="1"/>
      <c r="L6587" s="1"/>
      <c r="O6587" s="1"/>
    </row>
    <row r="6588" spans="4:15" x14ac:dyDescent="0.2">
      <c r="D6588" s="1"/>
      <c r="E6588" s="1"/>
      <c r="K6588" s="1"/>
      <c r="L6588" s="1"/>
      <c r="O6588" s="1"/>
    </row>
    <row r="6589" spans="4:15" x14ac:dyDescent="0.2">
      <c r="D6589" s="1"/>
      <c r="E6589" s="1"/>
      <c r="K6589" s="1"/>
      <c r="L6589" s="1"/>
      <c r="O6589" s="1"/>
    </row>
    <row r="6590" spans="4:15" x14ac:dyDescent="0.2">
      <c r="D6590" s="1"/>
      <c r="E6590" s="1"/>
      <c r="K6590" s="1"/>
      <c r="L6590" s="1"/>
      <c r="O6590" s="1"/>
    </row>
    <row r="6591" spans="4:15" x14ac:dyDescent="0.2">
      <c r="D6591" s="1"/>
      <c r="E6591" s="1"/>
      <c r="K6591" s="1"/>
      <c r="L6591" s="1"/>
      <c r="O6591" s="1"/>
    </row>
    <row r="6592" spans="4:15" x14ac:dyDescent="0.2">
      <c r="D6592" s="1"/>
      <c r="E6592" s="1"/>
      <c r="K6592" s="1"/>
      <c r="L6592" s="1"/>
      <c r="O6592" s="1"/>
    </row>
    <row r="6593" spans="4:15" x14ac:dyDescent="0.2">
      <c r="D6593" s="1"/>
      <c r="E6593" s="1"/>
      <c r="K6593" s="1"/>
      <c r="L6593" s="1"/>
      <c r="O6593" s="1"/>
    </row>
    <row r="6594" spans="4:15" x14ac:dyDescent="0.2">
      <c r="D6594" s="1"/>
      <c r="E6594" s="1"/>
      <c r="K6594" s="1"/>
      <c r="L6594" s="1"/>
      <c r="O6594" s="1"/>
    </row>
    <row r="6595" spans="4:15" x14ac:dyDescent="0.2">
      <c r="D6595" s="1"/>
      <c r="E6595" s="1"/>
      <c r="K6595" s="1"/>
      <c r="L6595" s="1"/>
      <c r="O6595" s="1"/>
    </row>
    <row r="6596" spans="4:15" x14ac:dyDescent="0.2">
      <c r="D6596" s="1"/>
      <c r="E6596" s="1"/>
      <c r="K6596" s="1"/>
      <c r="L6596" s="1"/>
      <c r="O6596" s="1"/>
    </row>
    <row r="6597" spans="4:15" x14ac:dyDescent="0.2">
      <c r="D6597" s="1"/>
      <c r="E6597" s="1"/>
      <c r="K6597" s="1"/>
      <c r="L6597" s="1"/>
      <c r="O6597" s="1"/>
    </row>
    <row r="6598" spans="4:15" x14ac:dyDescent="0.2">
      <c r="D6598" s="1"/>
      <c r="E6598" s="1"/>
      <c r="K6598" s="1"/>
      <c r="L6598" s="1"/>
      <c r="O6598" s="1"/>
    </row>
    <row r="6599" spans="4:15" x14ac:dyDescent="0.2">
      <c r="D6599" s="1"/>
      <c r="E6599" s="1"/>
      <c r="K6599" s="1"/>
      <c r="L6599" s="1"/>
      <c r="O6599" s="1"/>
    </row>
    <row r="6600" spans="4:15" x14ac:dyDescent="0.2">
      <c r="D6600" s="1"/>
      <c r="E6600" s="1"/>
      <c r="K6600" s="1"/>
      <c r="L6600" s="1"/>
      <c r="O6600" s="1"/>
    </row>
    <row r="6601" spans="4:15" x14ac:dyDescent="0.2">
      <c r="D6601" s="1"/>
      <c r="E6601" s="1"/>
      <c r="K6601" s="1"/>
      <c r="L6601" s="1"/>
      <c r="O6601" s="1"/>
    </row>
    <row r="6602" spans="4:15" x14ac:dyDescent="0.2">
      <c r="D6602" s="1"/>
      <c r="E6602" s="1"/>
      <c r="K6602" s="1"/>
      <c r="L6602" s="1"/>
      <c r="O6602" s="1"/>
    </row>
    <row r="6603" spans="4:15" x14ac:dyDescent="0.2">
      <c r="D6603" s="1"/>
      <c r="E6603" s="1"/>
      <c r="K6603" s="1"/>
      <c r="L6603" s="1"/>
      <c r="O6603" s="1"/>
    </row>
    <row r="6604" spans="4:15" x14ac:dyDescent="0.2">
      <c r="D6604" s="1"/>
      <c r="E6604" s="1"/>
      <c r="K6604" s="1"/>
      <c r="L6604" s="1"/>
      <c r="O6604" s="1"/>
    </row>
    <row r="6605" spans="4:15" x14ac:dyDescent="0.2">
      <c r="D6605" s="1"/>
      <c r="E6605" s="1"/>
      <c r="K6605" s="1"/>
      <c r="L6605" s="1"/>
      <c r="O6605" s="1"/>
    </row>
    <row r="6606" spans="4:15" x14ac:dyDescent="0.2">
      <c r="D6606" s="1"/>
      <c r="E6606" s="1"/>
      <c r="K6606" s="1"/>
      <c r="L6606" s="1"/>
      <c r="O6606" s="1"/>
    </row>
    <row r="6607" spans="4:15" x14ac:dyDescent="0.2">
      <c r="D6607" s="1"/>
      <c r="E6607" s="1"/>
      <c r="K6607" s="1"/>
      <c r="L6607" s="1"/>
      <c r="O6607" s="1"/>
    </row>
    <row r="6608" spans="4:15" x14ac:dyDescent="0.2">
      <c r="D6608" s="1"/>
      <c r="E6608" s="1"/>
      <c r="K6608" s="1"/>
      <c r="L6608" s="1"/>
      <c r="O6608" s="1"/>
    </row>
    <row r="6609" spans="4:15" x14ac:dyDescent="0.2">
      <c r="D6609" s="1"/>
      <c r="E6609" s="1"/>
      <c r="K6609" s="1"/>
      <c r="L6609" s="1"/>
      <c r="O6609" s="1"/>
    </row>
    <row r="6610" spans="4:15" x14ac:dyDescent="0.2">
      <c r="D6610" s="1"/>
      <c r="E6610" s="1"/>
      <c r="K6610" s="1"/>
      <c r="L6610" s="1"/>
      <c r="O6610" s="1"/>
    </row>
    <row r="6611" spans="4:15" x14ac:dyDescent="0.2">
      <c r="D6611" s="1"/>
      <c r="E6611" s="1"/>
      <c r="K6611" s="1"/>
      <c r="L6611" s="1"/>
      <c r="O6611" s="1"/>
    </row>
    <row r="6612" spans="4:15" x14ac:dyDescent="0.2">
      <c r="D6612" s="1"/>
      <c r="E6612" s="1"/>
      <c r="K6612" s="1"/>
      <c r="L6612" s="1"/>
      <c r="O6612" s="1"/>
    </row>
    <row r="6613" spans="4:15" x14ac:dyDescent="0.2">
      <c r="D6613" s="1"/>
      <c r="E6613" s="1"/>
      <c r="K6613" s="1"/>
      <c r="L6613" s="1"/>
      <c r="O6613" s="1"/>
    </row>
    <row r="6614" spans="4:15" x14ac:dyDescent="0.2">
      <c r="D6614" s="1"/>
      <c r="E6614" s="1"/>
      <c r="K6614" s="1"/>
      <c r="L6614" s="1"/>
      <c r="O6614" s="1"/>
    </row>
    <row r="6615" spans="4:15" x14ac:dyDescent="0.2">
      <c r="D6615" s="1"/>
      <c r="E6615" s="1"/>
      <c r="K6615" s="1"/>
      <c r="L6615" s="1"/>
      <c r="O6615" s="1"/>
    </row>
    <row r="6616" spans="4:15" x14ac:dyDescent="0.2">
      <c r="D6616" s="1"/>
      <c r="E6616" s="1"/>
      <c r="K6616" s="1"/>
      <c r="L6616" s="1"/>
      <c r="O6616" s="1"/>
    </row>
    <row r="6617" spans="4:15" x14ac:dyDescent="0.2">
      <c r="D6617" s="1"/>
      <c r="E6617" s="1"/>
      <c r="K6617" s="1"/>
      <c r="L6617" s="1"/>
      <c r="O6617" s="1"/>
    </row>
    <row r="6618" spans="4:15" x14ac:dyDescent="0.2">
      <c r="D6618" s="1"/>
      <c r="E6618" s="1"/>
      <c r="K6618" s="1"/>
      <c r="L6618" s="1"/>
      <c r="O6618" s="1"/>
    </row>
    <row r="6619" spans="4:15" x14ac:dyDescent="0.2">
      <c r="D6619" s="1"/>
      <c r="E6619" s="1"/>
      <c r="K6619" s="1"/>
      <c r="L6619" s="1"/>
      <c r="O6619" s="1"/>
    </row>
    <row r="6620" spans="4:15" x14ac:dyDescent="0.2">
      <c r="D6620" s="1"/>
      <c r="E6620" s="1"/>
      <c r="K6620" s="1"/>
      <c r="L6620" s="1"/>
      <c r="O6620" s="1"/>
    </row>
    <row r="6621" spans="4:15" x14ac:dyDescent="0.2">
      <c r="D6621" s="1"/>
      <c r="E6621" s="1"/>
      <c r="K6621" s="1"/>
      <c r="L6621" s="1"/>
      <c r="O6621" s="1"/>
    </row>
    <row r="6622" spans="4:15" x14ac:dyDescent="0.2">
      <c r="D6622" s="1"/>
      <c r="E6622" s="1"/>
      <c r="K6622" s="1"/>
      <c r="L6622" s="1"/>
      <c r="O6622" s="1"/>
    </row>
    <row r="6623" spans="4:15" x14ac:dyDescent="0.2">
      <c r="D6623" s="1"/>
      <c r="E6623" s="1"/>
      <c r="K6623" s="1"/>
      <c r="L6623" s="1"/>
      <c r="O6623" s="1"/>
    </row>
    <row r="6624" spans="4:15" x14ac:dyDescent="0.2">
      <c r="D6624" s="1"/>
      <c r="E6624" s="1"/>
      <c r="K6624" s="1"/>
      <c r="L6624" s="1"/>
      <c r="O6624" s="1"/>
    </row>
    <row r="6625" spans="4:15" x14ac:dyDescent="0.2">
      <c r="D6625" s="1"/>
      <c r="E6625" s="1"/>
      <c r="K6625" s="1"/>
      <c r="L6625" s="1"/>
      <c r="O6625" s="1"/>
    </row>
    <row r="6626" spans="4:15" x14ac:dyDescent="0.2">
      <c r="D6626" s="1"/>
      <c r="E6626" s="1"/>
      <c r="K6626" s="1"/>
      <c r="L6626" s="1"/>
      <c r="O6626" s="1"/>
    </row>
    <row r="6627" spans="4:15" x14ac:dyDescent="0.2">
      <c r="D6627" s="1"/>
      <c r="E6627" s="1"/>
      <c r="K6627" s="1"/>
      <c r="L6627" s="1"/>
      <c r="O6627" s="1"/>
    </row>
    <row r="6628" spans="4:15" x14ac:dyDescent="0.2">
      <c r="D6628" s="1"/>
      <c r="E6628" s="1"/>
      <c r="K6628" s="1"/>
      <c r="L6628" s="1"/>
      <c r="O6628" s="1"/>
    </row>
    <row r="6629" spans="4:15" x14ac:dyDescent="0.2">
      <c r="D6629" s="1"/>
      <c r="E6629" s="1"/>
      <c r="K6629" s="1"/>
      <c r="L6629" s="1"/>
      <c r="O6629" s="1"/>
    </row>
    <row r="6630" spans="4:15" x14ac:dyDescent="0.2">
      <c r="D6630" s="1"/>
      <c r="E6630" s="1"/>
      <c r="K6630" s="1"/>
      <c r="L6630" s="1"/>
      <c r="O6630" s="1"/>
    </row>
    <row r="6631" spans="4:15" x14ac:dyDescent="0.2">
      <c r="D6631" s="1"/>
      <c r="E6631" s="1"/>
      <c r="K6631" s="1"/>
      <c r="L6631" s="1"/>
      <c r="O6631" s="1"/>
    </row>
    <row r="6632" spans="4:15" x14ac:dyDescent="0.2">
      <c r="D6632" s="1"/>
      <c r="E6632" s="1"/>
      <c r="K6632" s="1"/>
      <c r="L6632" s="1"/>
      <c r="O6632" s="1"/>
    </row>
    <row r="6633" spans="4:15" x14ac:dyDescent="0.2">
      <c r="D6633" s="1"/>
      <c r="E6633" s="1"/>
      <c r="K6633" s="1"/>
      <c r="L6633" s="1"/>
      <c r="O6633" s="1"/>
    </row>
    <row r="6634" spans="4:15" x14ac:dyDescent="0.2">
      <c r="D6634" s="1"/>
      <c r="E6634" s="1"/>
      <c r="K6634" s="1"/>
      <c r="L6634" s="1"/>
      <c r="O6634" s="1"/>
    </row>
    <row r="6635" spans="4:15" x14ac:dyDescent="0.2">
      <c r="D6635" s="1"/>
      <c r="E6635" s="1"/>
      <c r="K6635" s="1"/>
      <c r="L6635" s="1"/>
      <c r="O6635" s="1"/>
    </row>
    <row r="6636" spans="4:15" x14ac:dyDescent="0.2">
      <c r="D6636" s="1"/>
      <c r="E6636" s="1"/>
      <c r="K6636" s="1"/>
      <c r="L6636" s="1"/>
      <c r="O6636" s="1"/>
    </row>
    <row r="6637" spans="4:15" x14ac:dyDescent="0.2">
      <c r="D6637" s="1"/>
      <c r="E6637" s="1"/>
      <c r="K6637" s="1"/>
      <c r="L6637" s="1"/>
      <c r="O6637" s="1"/>
    </row>
    <row r="6638" spans="4:15" x14ac:dyDescent="0.2">
      <c r="D6638" s="1"/>
      <c r="E6638" s="1"/>
      <c r="K6638" s="1"/>
      <c r="L6638" s="1"/>
      <c r="O6638" s="1"/>
    </row>
    <row r="6639" spans="4:15" x14ac:dyDescent="0.2">
      <c r="D6639" s="1"/>
      <c r="E6639" s="1"/>
      <c r="K6639" s="1"/>
      <c r="L6639" s="1"/>
      <c r="O6639" s="1"/>
    </row>
    <row r="6640" spans="4:15" x14ac:dyDescent="0.2">
      <c r="D6640" s="1"/>
      <c r="E6640" s="1"/>
      <c r="K6640" s="1"/>
      <c r="L6640" s="1"/>
      <c r="O6640" s="1"/>
    </row>
    <row r="6641" spans="4:15" x14ac:dyDescent="0.2">
      <c r="D6641" s="1"/>
      <c r="E6641" s="1"/>
      <c r="K6641" s="1"/>
      <c r="L6641" s="1"/>
      <c r="O6641" s="1"/>
    </row>
    <row r="6642" spans="4:15" x14ac:dyDescent="0.2">
      <c r="D6642" s="1"/>
      <c r="E6642" s="1"/>
      <c r="K6642" s="1"/>
      <c r="L6642" s="1"/>
      <c r="O6642" s="1"/>
    </row>
    <row r="6643" spans="4:15" x14ac:dyDescent="0.2">
      <c r="D6643" s="1"/>
      <c r="E6643" s="1"/>
      <c r="K6643" s="1"/>
      <c r="L6643" s="1"/>
      <c r="O6643" s="1"/>
    </row>
    <row r="6644" spans="4:15" x14ac:dyDescent="0.2">
      <c r="D6644" s="1"/>
      <c r="E6644" s="1"/>
      <c r="K6644" s="1"/>
      <c r="L6644" s="1"/>
      <c r="O6644" s="1"/>
    </row>
    <row r="6645" spans="4:15" x14ac:dyDescent="0.2">
      <c r="D6645" s="1"/>
      <c r="E6645" s="1"/>
      <c r="K6645" s="1"/>
      <c r="L6645" s="1"/>
      <c r="O6645" s="1"/>
    </row>
    <row r="6646" spans="4:15" x14ac:dyDescent="0.2">
      <c r="D6646" s="1"/>
      <c r="E6646" s="1"/>
      <c r="K6646" s="1"/>
      <c r="L6646" s="1"/>
      <c r="O6646" s="1"/>
    </row>
    <row r="6647" spans="4:15" x14ac:dyDescent="0.2">
      <c r="D6647" s="1"/>
      <c r="E6647" s="1"/>
      <c r="K6647" s="1"/>
      <c r="L6647" s="1"/>
      <c r="O6647" s="1"/>
    </row>
    <row r="6648" spans="4:15" x14ac:dyDescent="0.2">
      <c r="D6648" s="1"/>
      <c r="E6648" s="1"/>
      <c r="K6648" s="1"/>
      <c r="L6648" s="1"/>
      <c r="O6648" s="1"/>
    </row>
    <row r="6649" spans="4:15" x14ac:dyDescent="0.2">
      <c r="D6649" s="1"/>
      <c r="E6649" s="1"/>
      <c r="K6649" s="1"/>
      <c r="L6649" s="1"/>
      <c r="O6649" s="1"/>
    </row>
    <row r="6650" spans="4:15" x14ac:dyDescent="0.2">
      <c r="D6650" s="1"/>
      <c r="E6650" s="1"/>
      <c r="K6650" s="1"/>
      <c r="L6650" s="1"/>
      <c r="O6650" s="1"/>
    </row>
    <row r="6651" spans="4:15" x14ac:dyDescent="0.2">
      <c r="D6651" s="1"/>
      <c r="E6651" s="1"/>
      <c r="K6651" s="1"/>
      <c r="L6651" s="1"/>
      <c r="O6651" s="1"/>
    </row>
    <row r="6652" spans="4:15" x14ac:dyDescent="0.2">
      <c r="D6652" s="1"/>
      <c r="E6652" s="1"/>
      <c r="K6652" s="1"/>
      <c r="L6652" s="1"/>
      <c r="O6652" s="1"/>
    </row>
    <row r="6653" spans="4:15" x14ac:dyDescent="0.2">
      <c r="D6653" s="1"/>
      <c r="E6653" s="1"/>
      <c r="K6653" s="1"/>
      <c r="L6653" s="1"/>
      <c r="O6653" s="1"/>
    </row>
    <row r="6654" spans="4:15" x14ac:dyDescent="0.2">
      <c r="D6654" s="1"/>
      <c r="E6654" s="1"/>
      <c r="K6654" s="1"/>
      <c r="L6654" s="1"/>
      <c r="O6654" s="1"/>
    </row>
    <row r="6655" spans="4:15" x14ac:dyDescent="0.2">
      <c r="D6655" s="1"/>
      <c r="E6655" s="1"/>
      <c r="K6655" s="1"/>
      <c r="L6655" s="1"/>
      <c r="O6655" s="1"/>
    </row>
    <row r="6656" spans="4:15" x14ac:dyDescent="0.2">
      <c r="D6656" s="1"/>
      <c r="E6656" s="1"/>
      <c r="K6656" s="1"/>
      <c r="L6656" s="1"/>
      <c r="O6656" s="1"/>
    </row>
    <row r="6657" spans="4:15" x14ac:dyDescent="0.2">
      <c r="D6657" s="1"/>
      <c r="E6657" s="1"/>
      <c r="K6657" s="1"/>
      <c r="L6657" s="1"/>
      <c r="O6657" s="1"/>
    </row>
    <row r="6658" spans="4:15" x14ac:dyDescent="0.2">
      <c r="D6658" s="1"/>
      <c r="E6658" s="1"/>
      <c r="K6658" s="1"/>
      <c r="L6658" s="1"/>
      <c r="O6658" s="1"/>
    </row>
    <row r="6659" spans="4:15" x14ac:dyDescent="0.2">
      <c r="D6659" s="1"/>
      <c r="E6659" s="1"/>
      <c r="K6659" s="1"/>
      <c r="L6659" s="1"/>
      <c r="O6659" s="1"/>
    </row>
    <row r="6660" spans="4:15" x14ac:dyDescent="0.2">
      <c r="D6660" s="1"/>
      <c r="E6660" s="1"/>
      <c r="K6660" s="1"/>
      <c r="L6660" s="1"/>
      <c r="O6660" s="1"/>
    </row>
    <row r="6661" spans="4:15" x14ac:dyDescent="0.2">
      <c r="D6661" s="1"/>
      <c r="E6661" s="1"/>
      <c r="K6661" s="1"/>
      <c r="L6661" s="1"/>
      <c r="O6661" s="1"/>
    </row>
    <row r="6662" spans="4:15" x14ac:dyDescent="0.2">
      <c r="D6662" s="1"/>
      <c r="E6662" s="1"/>
      <c r="K6662" s="1"/>
      <c r="L6662" s="1"/>
      <c r="O6662" s="1"/>
    </row>
    <row r="6663" spans="4:15" x14ac:dyDescent="0.2">
      <c r="D6663" s="1"/>
      <c r="E6663" s="1"/>
      <c r="K6663" s="1"/>
      <c r="L6663" s="1"/>
      <c r="O6663" s="1"/>
    </row>
    <row r="6664" spans="4:15" x14ac:dyDescent="0.2">
      <c r="D6664" s="1"/>
      <c r="E6664" s="1"/>
      <c r="K6664" s="1"/>
      <c r="L6664" s="1"/>
      <c r="O6664" s="1"/>
    </row>
    <row r="6665" spans="4:15" x14ac:dyDescent="0.2">
      <c r="D6665" s="1"/>
      <c r="E6665" s="1"/>
      <c r="K6665" s="1"/>
      <c r="L6665" s="1"/>
      <c r="O6665" s="1"/>
    </row>
    <row r="6666" spans="4:15" x14ac:dyDescent="0.2">
      <c r="D6666" s="1"/>
      <c r="E6666" s="1"/>
      <c r="K6666" s="1"/>
      <c r="L6666" s="1"/>
      <c r="O6666" s="1"/>
    </row>
    <row r="6667" spans="4:15" x14ac:dyDescent="0.2">
      <c r="D6667" s="1"/>
      <c r="E6667" s="1"/>
      <c r="K6667" s="1"/>
      <c r="L6667" s="1"/>
      <c r="O6667" s="1"/>
    </row>
    <row r="6668" spans="4:15" x14ac:dyDescent="0.2">
      <c r="D6668" s="1"/>
      <c r="E6668" s="1"/>
      <c r="K6668" s="1"/>
      <c r="L6668" s="1"/>
      <c r="O6668" s="1"/>
    </row>
    <row r="6669" spans="4:15" x14ac:dyDescent="0.2">
      <c r="D6669" s="1"/>
      <c r="E6669" s="1"/>
      <c r="K6669" s="1"/>
      <c r="L6669" s="1"/>
      <c r="O6669" s="1"/>
    </row>
    <row r="6670" spans="4:15" x14ac:dyDescent="0.2">
      <c r="D6670" s="1"/>
      <c r="E6670" s="1"/>
      <c r="K6670" s="1"/>
      <c r="L6670" s="1"/>
      <c r="O6670" s="1"/>
    </row>
    <row r="6671" spans="4:15" x14ac:dyDescent="0.2">
      <c r="D6671" s="1"/>
      <c r="E6671" s="1"/>
      <c r="K6671" s="1"/>
      <c r="L6671" s="1"/>
      <c r="O6671" s="1"/>
    </row>
    <row r="6672" spans="4:15" x14ac:dyDescent="0.2">
      <c r="D6672" s="1"/>
      <c r="E6672" s="1"/>
      <c r="K6672" s="1"/>
      <c r="L6672" s="1"/>
      <c r="O6672" s="1"/>
    </row>
    <row r="6673" spans="4:15" x14ac:dyDescent="0.2">
      <c r="D6673" s="1"/>
      <c r="E6673" s="1"/>
      <c r="K6673" s="1"/>
      <c r="L6673" s="1"/>
      <c r="O6673" s="1"/>
    </row>
    <row r="6674" spans="4:15" x14ac:dyDescent="0.2">
      <c r="D6674" s="1"/>
      <c r="E6674" s="1"/>
      <c r="K6674" s="1"/>
      <c r="L6674" s="1"/>
      <c r="O6674" s="1"/>
    </row>
    <row r="6675" spans="4:15" x14ac:dyDescent="0.2">
      <c r="D6675" s="1"/>
      <c r="E6675" s="1"/>
      <c r="K6675" s="1"/>
      <c r="L6675" s="1"/>
      <c r="O6675" s="1"/>
    </row>
    <row r="6676" spans="4:15" x14ac:dyDescent="0.2">
      <c r="D6676" s="1"/>
      <c r="E6676" s="1"/>
      <c r="K6676" s="1"/>
      <c r="L6676" s="1"/>
      <c r="O6676" s="1"/>
    </row>
    <row r="6677" spans="4:15" x14ac:dyDescent="0.2">
      <c r="D6677" s="1"/>
      <c r="E6677" s="1"/>
      <c r="K6677" s="1"/>
      <c r="L6677" s="1"/>
      <c r="O6677" s="1"/>
    </row>
    <row r="6678" spans="4:15" x14ac:dyDescent="0.2">
      <c r="D6678" s="1"/>
      <c r="E6678" s="1"/>
      <c r="K6678" s="1"/>
      <c r="L6678" s="1"/>
      <c r="O6678" s="1"/>
    </row>
    <row r="6679" spans="4:15" x14ac:dyDescent="0.2">
      <c r="D6679" s="1"/>
      <c r="E6679" s="1"/>
      <c r="K6679" s="1"/>
      <c r="L6679" s="1"/>
      <c r="O6679" s="1"/>
    </row>
    <row r="6680" spans="4:15" x14ac:dyDescent="0.2">
      <c r="D6680" s="1"/>
      <c r="E6680" s="1"/>
      <c r="K6680" s="1"/>
      <c r="L6680" s="1"/>
      <c r="O6680" s="1"/>
    </row>
    <row r="6681" spans="4:15" x14ac:dyDescent="0.2">
      <c r="D6681" s="1"/>
      <c r="E6681" s="1"/>
      <c r="K6681" s="1"/>
      <c r="L6681" s="1"/>
      <c r="O6681" s="1"/>
    </row>
    <row r="6682" spans="4:15" x14ac:dyDescent="0.2">
      <c r="D6682" s="1"/>
      <c r="E6682" s="1"/>
      <c r="K6682" s="1"/>
      <c r="L6682" s="1"/>
      <c r="O6682" s="1"/>
    </row>
    <row r="6683" spans="4:15" x14ac:dyDescent="0.2">
      <c r="D6683" s="1"/>
      <c r="E6683" s="1"/>
      <c r="K6683" s="1"/>
      <c r="L6683" s="1"/>
      <c r="O6683" s="1"/>
    </row>
    <row r="6684" spans="4:15" x14ac:dyDescent="0.2">
      <c r="D6684" s="1"/>
      <c r="E6684" s="1"/>
      <c r="K6684" s="1"/>
      <c r="L6684" s="1"/>
      <c r="O6684" s="1"/>
    </row>
    <row r="6685" spans="4:15" x14ac:dyDescent="0.2">
      <c r="D6685" s="1"/>
      <c r="E6685" s="1"/>
      <c r="K6685" s="1"/>
      <c r="L6685" s="1"/>
      <c r="O6685" s="1"/>
    </row>
    <row r="6686" spans="4:15" x14ac:dyDescent="0.2">
      <c r="D6686" s="1"/>
      <c r="E6686" s="1"/>
      <c r="K6686" s="1"/>
      <c r="L6686" s="1"/>
      <c r="O6686" s="1"/>
    </row>
    <row r="6687" spans="4:15" x14ac:dyDescent="0.2">
      <c r="D6687" s="1"/>
      <c r="E6687" s="1"/>
      <c r="K6687" s="1"/>
      <c r="L6687" s="1"/>
      <c r="O6687" s="1"/>
    </row>
    <row r="6688" spans="4:15" x14ac:dyDescent="0.2">
      <c r="D6688" s="1"/>
      <c r="E6688" s="1"/>
      <c r="K6688" s="1"/>
      <c r="L6688" s="1"/>
      <c r="O6688" s="1"/>
    </row>
    <row r="6689" spans="4:15" x14ac:dyDescent="0.2">
      <c r="D6689" s="1"/>
      <c r="E6689" s="1"/>
      <c r="K6689" s="1"/>
      <c r="L6689" s="1"/>
      <c r="O6689" s="1"/>
    </row>
    <row r="6690" spans="4:15" x14ac:dyDescent="0.2">
      <c r="D6690" s="1"/>
      <c r="E6690" s="1"/>
      <c r="K6690" s="1"/>
      <c r="L6690" s="1"/>
      <c r="O6690" s="1"/>
    </row>
    <row r="6691" spans="4:15" x14ac:dyDescent="0.2">
      <c r="D6691" s="1"/>
      <c r="E6691" s="1"/>
      <c r="K6691" s="1"/>
      <c r="L6691" s="1"/>
      <c r="O6691" s="1"/>
    </row>
    <row r="6692" spans="4:15" x14ac:dyDescent="0.2">
      <c r="D6692" s="1"/>
      <c r="E6692" s="1"/>
      <c r="K6692" s="1"/>
      <c r="L6692" s="1"/>
      <c r="O6692" s="1"/>
    </row>
    <row r="6693" spans="4:15" x14ac:dyDescent="0.2">
      <c r="D6693" s="1"/>
      <c r="E6693" s="1"/>
      <c r="K6693" s="1"/>
      <c r="L6693" s="1"/>
      <c r="O6693" s="1"/>
    </row>
    <row r="6694" spans="4:15" x14ac:dyDescent="0.2">
      <c r="D6694" s="1"/>
      <c r="E6694" s="1"/>
      <c r="K6694" s="1"/>
      <c r="L6694" s="1"/>
      <c r="O6694" s="1"/>
    </row>
    <row r="6695" spans="4:15" x14ac:dyDescent="0.2">
      <c r="D6695" s="1"/>
      <c r="E6695" s="1"/>
      <c r="K6695" s="1"/>
      <c r="L6695" s="1"/>
      <c r="O6695" s="1"/>
    </row>
    <row r="6696" spans="4:15" x14ac:dyDescent="0.2">
      <c r="D6696" s="1"/>
      <c r="E6696" s="1"/>
      <c r="K6696" s="1"/>
      <c r="L6696" s="1"/>
      <c r="O6696" s="1"/>
    </row>
    <row r="6697" spans="4:15" x14ac:dyDescent="0.2">
      <c r="D6697" s="1"/>
      <c r="E6697" s="1"/>
      <c r="K6697" s="1"/>
      <c r="L6697" s="1"/>
      <c r="O6697" s="1"/>
    </row>
    <row r="6698" spans="4:15" x14ac:dyDescent="0.2">
      <c r="K6698" s="1"/>
      <c r="L6698" s="1"/>
      <c r="O6698" s="1"/>
    </row>
    <row r="6699" spans="4:15" x14ac:dyDescent="0.2">
      <c r="K6699" s="1"/>
      <c r="L6699" s="1"/>
      <c r="O6699" s="1"/>
    </row>
    <row r="6700" spans="4:15" x14ac:dyDescent="0.2">
      <c r="K6700" s="1"/>
      <c r="L6700" s="1"/>
      <c r="O6700" s="1"/>
    </row>
    <row r="6701" spans="4:15" x14ac:dyDescent="0.2">
      <c r="K6701" s="1"/>
      <c r="L6701" s="1"/>
      <c r="O6701" s="1"/>
    </row>
    <row r="6702" spans="4:15" x14ac:dyDescent="0.2">
      <c r="K6702" s="1"/>
      <c r="L6702" s="1"/>
      <c r="O6702" s="1"/>
    </row>
    <row r="6703" spans="4:15" x14ac:dyDescent="0.2">
      <c r="K6703" s="1"/>
      <c r="L6703" s="1"/>
      <c r="O6703" s="1"/>
    </row>
    <row r="6704" spans="4:15" x14ac:dyDescent="0.2">
      <c r="K6704" s="1"/>
      <c r="L6704" s="1"/>
      <c r="O6704" s="1"/>
    </row>
    <row r="6705" spans="11:15" x14ac:dyDescent="0.2">
      <c r="K6705" s="1"/>
      <c r="L6705" s="1"/>
      <c r="O6705" s="1"/>
    </row>
    <row r="6706" spans="11:15" x14ac:dyDescent="0.2">
      <c r="K6706" s="1"/>
      <c r="L6706" s="1"/>
      <c r="O6706" s="1"/>
    </row>
    <row r="6707" spans="11:15" x14ac:dyDescent="0.2">
      <c r="K6707" s="1"/>
      <c r="L6707" s="1"/>
      <c r="O6707" s="1"/>
    </row>
    <row r="6708" spans="11:15" x14ac:dyDescent="0.2">
      <c r="K6708" s="1"/>
      <c r="L6708" s="1"/>
      <c r="O6708" s="1"/>
    </row>
    <row r="6709" spans="11:15" x14ac:dyDescent="0.2">
      <c r="K6709" s="1"/>
      <c r="L6709" s="1"/>
      <c r="O6709" s="1"/>
    </row>
    <row r="6710" spans="11:15" x14ac:dyDescent="0.2">
      <c r="K6710" s="1"/>
      <c r="L6710" s="1"/>
      <c r="O6710" s="1"/>
    </row>
    <row r="6711" spans="11:15" x14ac:dyDescent="0.2">
      <c r="K6711" s="1"/>
      <c r="L6711" s="1"/>
      <c r="O6711" s="1"/>
    </row>
    <row r="6712" spans="11:15" x14ac:dyDescent="0.2">
      <c r="K6712" s="1"/>
      <c r="L6712" s="1"/>
      <c r="O6712" s="1"/>
    </row>
    <row r="6713" spans="11:15" x14ac:dyDescent="0.2">
      <c r="K6713" s="1"/>
      <c r="L6713" s="1"/>
      <c r="O6713" s="1"/>
    </row>
    <row r="6714" spans="11:15" x14ac:dyDescent="0.2">
      <c r="K6714" s="1"/>
      <c r="L6714" s="1"/>
      <c r="O6714" s="1"/>
    </row>
    <row r="6715" spans="11:15" x14ac:dyDescent="0.2">
      <c r="K6715" s="1"/>
      <c r="L6715" s="1"/>
      <c r="O6715" s="1"/>
    </row>
    <row r="6716" spans="11:15" x14ac:dyDescent="0.2">
      <c r="K6716" s="1"/>
      <c r="L6716" s="1"/>
      <c r="O6716" s="1"/>
    </row>
    <row r="6717" spans="11:15" x14ac:dyDescent="0.2">
      <c r="K6717" s="1"/>
      <c r="L6717" s="1"/>
      <c r="O6717" s="1"/>
    </row>
    <row r="6718" spans="11:15" x14ac:dyDescent="0.2">
      <c r="K6718" s="1"/>
      <c r="L6718" s="1"/>
      <c r="O6718" s="1"/>
    </row>
    <row r="6719" spans="11:15" x14ac:dyDescent="0.2">
      <c r="K6719" s="1"/>
      <c r="L6719" s="1"/>
      <c r="O6719" s="1"/>
    </row>
    <row r="6720" spans="11:15" x14ac:dyDescent="0.2">
      <c r="K6720" s="1"/>
      <c r="L6720" s="1"/>
      <c r="O6720" s="1"/>
    </row>
    <row r="6721" spans="4:15" x14ac:dyDescent="0.2">
      <c r="K6721" s="1"/>
      <c r="L6721" s="1"/>
      <c r="O6721" s="1"/>
    </row>
    <row r="6722" spans="4:15" x14ac:dyDescent="0.2">
      <c r="D6722" s="1"/>
      <c r="E6722" s="1"/>
      <c r="K6722" s="1"/>
      <c r="L6722" s="1"/>
      <c r="O6722" s="1"/>
    </row>
    <row r="6723" spans="4:15" x14ac:dyDescent="0.2">
      <c r="D6723" s="1"/>
      <c r="E6723" s="1"/>
      <c r="K6723" s="1"/>
      <c r="L6723" s="1"/>
      <c r="O6723" s="1"/>
    </row>
    <row r="6724" spans="4:15" x14ac:dyDescent="0.2">
      <c r="D6724" s="1"/>
      <c r="E6724" s="1"/>
      <c r="K6724" s="1"/>
      <c r="L6724" s="1"/>
      <c r="O6724" s="1"/>
    </row>
    <row r="6725" spans="4:15" x14ac:dyDescent="0.2">
      <c r="D6725" s="1"/>
      <c r="E6725" s="1"/>
      <c r="K6725" s="1"/>
      <c r="L6725" s="1"/>
      <c r="O6725" s="1"/>
    </row>
    <row r="6726" spans="4:15" x14ac:dyDescent="0.2">
      <c r="D6726" s="1"/>
      <c r="E6726" s="1"/>
      <c r="K6726" s="1"/>
      <c r="L6726" s="1"/>
      <c r="O6726" s="1"/>
    </row>
    <row r="6727" spans="4:15" x14ac:dyDescent="0.2">
      <c r="D6727" s="1"/>
      <c r="E6727" s="1"/>
      <c r="K6727" s="1"/>
      <c r="L6727" s="1"/>
      <c r="O6727" s="1"/>
    </row>
    <row r="6728" spans="4:15" x14ac:dyDescent="0.2">
      <c r="D6728" s="1"/>
      <c r="E6728" s="1"/>
      <c r="K6728" s="1"/>
      <c r="L6728" s="1"/>
      <c r="O6728" s="1"/>
    </row>
    <row r="6729" spans="4:15" x14ac:dyDescent="0.2">
      <c r="D6729" s="1"/>
      <c r="E6729" s="1"/>
      <c r="K6729" s="1"/>
      <c r="L6729" s="1"/>
      <c r="O6729" s="1"/>
    </row>
    <row r="6730" spans="4:15" x14ac:dyDescent="0.2">
      <c r="D6730" s="1"/>
      <c r="E6730" s="1"/>
      <c r="K6730" s="1"/>
      <c r="L6730" s="1"/>
      <c r="O6730" s="1"/>
    </row>
    <row r="6731" spans="4:15" x14ac:dyDescent="0.2">
      <c r="D6731" s="1"/>
      <c r="E6731" s="1"/>
      <c r="K6731" s="1"/>
      <c r="L6731" s="1"/>
      <c r="O6731" s="1"/>
    </row>
    <row r="6732" spans="4:15" x14ac:dyDescent="0.2">
      <c r="D6732" s="1"/>
      <c r="E6732" s="1"/>
      <c r="K6732" s="1"/>
      <c r="L6732" s="1"/>
      <c r="O6732" s="1"/>
    </row>
    <row r="6733" spans="4:15" x14ac:dyDescent="0.2">
      <c r="D6733" s="1"/>
      <c r="E6733" s="1"/>
      <c r="K6733" s="1"/>
      <c r="L6733" s="1"/>
      <c r="O6733" s="1"/>
    </row>
    <row r="6734" spans="4:15" x14ac:dyDescent="0.2">
      <c r="D6734" s="1"/>
      <c r="E6734" s="1"/>
      <c r="K6734" s="1"/>
      <c r="L6734" s="1"/>
      <c r="O6734" s="1"/>
    </row>
    <row r="6735" spans="4:15" x14ac:dyDescent="0.2">
      <c r="D6735" s="1"/>
      <c r="E6735" s="1"/>
      <c r="K6735" s="1"/>
      <c r="L6735" s="1"/>
      <c r="O6735" s="1"/>
    </row>
    <row r="6736" spans="4:15" x14ac:dyDescent="0.2">
      <c r="D6736" s="1"/>
      <c r="E6736" s="1"/>
      <c r="K6736" s="1"/>
      <c r="L6736" s="1"/>
      <c r="O6736" s="1"/>
    </row>
    <row r="6737" spans="4:15" x14ac:dyDescent="0.2">
      <c r="D6737" s="1"/>
      <c r="E6737" s="1"/>
      <c r="K6737" s="1"/>
      <c r="L6737" s="1"/>
      <c r="O6737" s="1"/>
    </row>
    <row r="6738" spans="4:15" x14ac:dyDescent="0.2">
      <c r="D6738" s="1"/>
      <c r="E6738" s="1"/>
      <c r="K6738" s="1"/>
      <c r="L6738" s="1"/>
      <c r="O6738" s="1"/>
    </row>
    <row r="6739" spans="4:15" x14ac:dyDescent="0.2">
      <c r="D6739" s="1"/>
      <c r="E6739" s="1"/>
      <c r="K6739" s="1"/>
      <c r="L6739" s="1"/>
      <c r="O6739" s="1"/>
    </row>
    <row r="6740" spans="4:15" x14ac:dyDescent="0.2">
      <c r="D6740" s="1"/>
      <c r="E6740" s="1"/>
      <c r="K6740" s="1"/>
      <c r="L6740" s="1"/>
      <c r="O6740" s="1"/>
    </row>
    <row r="6741" spans="4:15" x14ac:dyDescent="0.2">
      <c r="D6741" s="1"/>
      <c r="E6741" s="1"/>
      <c r="K6741" s="1"/>
      <c r="L6741" s="1"/>
      <c r="O6741" s="1"/>
    </row>
    <row r="6742" spans="4:15" x14ac:dyDescent="0.2">
      <c r="D6742" s="1"/>
      <c r="E6742" s="1"/>
      <c r="K6742" s="1"/>
      <c r="L6742" s="1"/>
      <c r="O6742" s="1"/>
    </row>
    <row r="6743" spans="4:15" x14ac:dyDescent="0.2">
      <c r="D6743" s="1"/>
      <c r="E6743" s="1"/>
      <c r="K6743" s="1"/>
      <c r="L6743" s="1"/>
      <c r="O6743" s="1"/>
    </row>
    <row r="6744" spans="4:15" x14ac:dyDescent="0.2">
      <c r="D6744" s="1"/>
      <c r="E6744" s="1"/>
      <c r="K6744" s="1"/>
      <c r="L6744" s="1"/>
      <c r="O6744" s="1"/>
    </row>
    <row r="6745" spans="4:15" x14ac:dyDescent="0.2">
      <c r="D6745" s="1"/>
      <c r="E6745" s="1"/>
      <c r="K6745" s="1"/>
      <c r="L6745" s="1"/>
      <c r="O6745" s="1"/>
    </row>
    <row r="6746" spans="4:15" x14ac:dyDescent="0.2">
      <c r="K6746" s="1"/>
      <c r="L6746" s="1"/>
      <c r="O6746" s="1"/>
    </row>
    <row r="6747" spans="4:15" x14ac:dyDescent="0.2">
      <c r="K6747" s="1"/>
      <c r="L6747" s="1"/>
      <c r="O6747" s="1"/>
    </row>
    <row r="6748" spans="4:15" x14ac:dyDescent="0.2">
      <c r="K6748" s="1"/>
      <c r="L6748" s="1"/>
      <c r="O6748" s="1"/>
    </row>
    <row r="6749" spans="4:15" x14ac:dyDescent="0.2">
      <c r="K6749" s="1"/>
      <c r="L6749" s="1"/>
      <c r="O6749" s="1"/>
    </row>
    <row r="6750" spans="4:15" x14ac:dyDescent="0.2">
      <c r="K6750" s="1"/>
      <c r="L6750" s="1"/>
      <c r="O6750" s="1"/>
    </row>
    <row r="6751" spans="4:15" x14ac:dyDescent="0.2">
      <c r="K6751" s="1"/>
      <c r="L6751" s="1"/>
      <c r="O6751" s="1"/>
    </row>
    <row r="6752" spans="4:15" x14ac:dyDescent="0.2">
      <c r="K6752" s="1"/>
      <c r="L6752" s="1"/>
      <c r="O6752" s="1"/>
    </row>
    <row r="6753" spans="11:15" x14ac:dyDescent="0.2">
      <c r="K6753" s="1"/>
      <c r="L6753" s="1"/>
      <c r="O6753" s="1"/>
    </row>
    <row r="6754" spans="11:15" x14ac:dyDescent="0.2">
      <c r="K6754" s="1"/>
      <c r="L6754" s="1"/>
      <c r="O6754" s="1"/>
    </row>
    <row r="6755" spans="11:15" x14ac:dyDescent="0.2">
      <c r="K6755" s="1"/>
      <c r="L6755" s="1"/>
      <c r="O6755" s="1"/>
    </row>
    <row r="6756" spans="11:15" x14ac:dyDescent="0.2">
      <c r="K6756" s="1"/>
      <c r="L6756" s="1"/>
      <c r="O6756" s="1"/>
    </row>
    <row r="6757" spans="11:15" x14ac:dyDescent="0.2">
      <c r="K6757" s="1"/>
      <c r="L6757" s="1"/>
      <c r="O6757" s="1"/>
    </row>
    <row r="6758" spans="11:15" x14ac:dyDescent="0.2">
      <c r="K6758" s="1"/>
      <c r="L6758" s="1"/>
      <c r="O6758" s="1"/>
    </row>
    <row r="6759" spans="11:15" x14ac:dyDescent="0.2">
      <c r="K6759" s="1"/>
      <c r="L6759" s="1"/>
      <c r="O6759" s="1"/>
    </row>
    <row r="6760" spans="11:15" x14ac:dyDescent="0.2">
      <c r="K6760" s="1"/>
      <c r="L6760" s="1"/>
      <c r="O6760" s="1"/>
    </row>
    <row r="6761" spans="11:15" x14ac:dyDescent="0.2">
      <c r="K6761" s="1"/>
      <c r="L6761" s="1"/>
      <c r="O6761" s="1"/>
    </row>
    <row r="6762" spans="11:15" x14ac:dyDescent="0.2">
      <c r="K6762" s="1"/>
      <c r="L6762" s="1"/>
      <c r="O6762" s="1"/>
    </row>
    <row r="6763" spans="11:15" x14ac:dyDescent="0.2">
      <c r="K6763" s="1"/>
      <c r="L6763" s="1"/>
      <c r="O6763" s="1"/>
    </row>
    <row r="6764" spans="11:15" x14ac:dyDescent="0.2">
      <c r="K6764" s="1"/>
      <c r="L6764" s="1"/>
      <c r="O6764" s="1"/>
    </row>
    <row r="6765" spans="11:15" x14ac:dyDescent="0.2">
      <c r="K6765" s="1"/>
      <c r="L6765" s="1"/>
      <c r="O6765" s="1"/>
    </row>
    <row r="6766" spans="11:15" x14ac:dyDescent="0.2">
      <c r="K6766" s="1"/>
      <c r="L6766" s="1"/>
      <c r="O6766" s="1"/>
    </row>
    <row r="6767" spans="11:15" x14ac:dyDescent="0.2">
      <c r="K6767" s="1"/>
      <c r="L6767" s="1"/>
      <c r="O6767" s="1"/>
    </row>
    <row r="6768" spans="11:15" x14ac:dyDescent="0.2">
      <c r="K6768" s="1"/>
      <c r="L6768" s="1"/>
      <c r="O6768" s="1"/>
    </row>
    <row r="6769" spans="11:15" x14ac:dyDescent="0.2">
      <c r="K6769" s="1"/>
      <c r="L6769" s="1"/>
      <c r="O6769" s="1"/>
    </row>
    <row r="6770" spans="11:15" x14ac:dyDescent="0.2">
      <c r="K6770" s="1"/>
      <c r="L6770" s="1"/>
      <c r="O6770" s="1"/>
    </row>
    <row r="6771" spans="11:15" x14ac:dyDescent="0.2">
      <c r="K6771" s="1"/>
      <c r="L6771" s="1"/>
      <c r="O6771" s="1"/>
    </row>
    <row r="6772" spans="11:15" x14ac:dyDescent="0.2">
      <c r="K6772" s="1"/>
      <c r="L6772" s="1"/>
      <c r="O6772" s="1"/>
    </row>
    <row r="6773" spans="11:15" x14ac:dyDescent="0.2">
      <c r="K6773" s="1"/>
      <c r="L6773" s="1"/>
      <c r="O6773" s="1"/>
    </row>
    <row r="6774" spans="11:15" x14ac:dyDescent="0.2">
      <c r="K6774" s="1"/>
      <c r="L6774" s="1"/>
      <c r="O6774" s="1"/>
    </row>
    <row r="6775" spans="11:15" x14ac:dyDescent="0.2">
      <c r="K6775" s="1"/>
      <c r="L6775" s="1"/>
      <c r="O6775" s="1"/>
    </row>
    <row r="6776" spans="11:15" x14ac:dyDescent="0.2">
      <c r="K6776" s="1"/>
      <c r="L6776" s="1"/>
      <c r="O6776" s="1"/>
    </row>
    <row r="6777" spans="11:15" x14ac:dyDescent="0.2">
      <c r="K6777" s="1"/>
      <c r="L6777" s="1"/>
      <c r="O6777" s="1"/>
    </row>
    <row r="6778" spans="11:15" x14ac:dyDescent="0.2">
      <c r="K6778" s="1"/>
      <c r="L6778" s="1"/>
      <c r="O6778" s="1"/>
    </row>
    <row r="6779" spans="11:15" x14ac:dyDescent="0.2">
      <c r="K6779" s="1"/>
      <c r="L6779" s="1"/>
      <c r="O6779" s="1"/>
    </row>
    <row r="6780" spans="11:15" x14ac:dyDescent="0.2">
      <c r="K6780" s="1"/>
      <c r="L6780" s="1"/>
      <c r="O6780" s="1"/>
    </row>
    <row r="6781" spans="11:15" x14ac:dyDescent="0.2">
      <c r="K6781" s="1"/>
      <c r="L6781" s="1"/>
      <c r="O6781" s="1"/>
    </row>
    <row r="6782" spans="11:15" x14ac:dyDescent="0.2">
      <c r="K6782" s="1"/>
      <c r="L6782" s="1"/>
      <c r="O6782" s="1"/>
    </row>
    <row r="6783" spans="11:15" x14ac:dyDescent="0.2">
      <c r="K6783" s="1"/>
      <c r="L6783" s="1"/>
      <c r="O6783" s="1"/>
    </row>
    <row r="6784" spans="11:15" x14ac:dyDescent="0.2">
      <c r="K6784" s="1"/>
      <c r="L6784" s="1"/>
      <c r="O6784" s="1"/>
    </row>
    <row r="6785" spans="4:15" x14ac:dyDescent="0.2">
      <c r="K6785" s="1"/>
      <c r="L6785" s="1"/>
      <c r="O6785" s="1"/>
    </row>
    <row r="6786" spans="4:15" x14ac:dyDescent="0.2">
      <c r="K6786" s="1"/>
      <c r="L6786" s="1"/>
      <c r="O6786" s="1"/>
    </row>
    <row r="6787" spans="4:15" x14ac:dyDescent="0.2">
      <c r="K6787" s="1"/>
      <c r="L6787" s="1"/>
      <c r="O6787" s="1"/>
    </row>
    <row r="6788" spans="4:15" x14ac:dyDescent="0.2">
      <c r="K6788" s="1"/>
      <c r="L6788" s="1"/>
      <c r="O6788" s="1"/>
    </row>
    <row r="6789" spans="4:15" x14ac:dyDescent="0.2">
      <c r="K6789" s="1"/>
      <c r="L6789" s="1"/>
      <c r="O6789" s="1"/>
    </row>
    <row r="6790" spans="4:15" x14ac:dyDescent="0.2">
      <c r="K6790" s="1"/>
      <c r="L6790" s="1"/>
      <c r="O6790" s="1"/>
    </row>
    <row r="6791" spans="4:15" x14ac:dyDescent="0.2">
      <c r="K6791" s="1"/>
      <c r="L6791" s="1"/>
      <c r="O6791" s="1"/>
    </row>
    <row r="6792" spans="4:15" x14ac:dyDescent="0.2">
      <c r="K6792" s="1"/>
      <c r="L6792" s="1"/>
      <c r="O6792" s="1"/>
    </row>
    <row r="6793" spans="4:15" x14ac:dyDescent="0.2">
      <c r="K6793" s="1"/>
      <c r="L6793" s="1"/>
      <c r="O6793" s="1"/>
    </row>
    <row r="6794" spans="4:15" x14ac:dyDescent="0.2">
      <c r="D6794" s="1"/>
      <c r="E6794" s="1"/>
      <c r="K6794" s="1"/>
      <c r="L6794" s="1"/>
      <c r="O6794" s="1"/>
    </row>
    <row r="6795" spans="4:15" x14ac:dyDescent="0.2">
      <c r="D6795" s="1"/>
      <c r="E6795" s="1"/>
      <c r="K6795" s="1"/>
      <c r="L6795" s="1"/>
      <c r="O6795" s="1"/>
    </row>
    <row r="6796" spans="4:15" x14ac:dyDescent="0.2">
      <c r="D6796" s="1"/>
      <c r="E6796" s="1"/>
      <c r="K6796" s="1"/>
      <c r="L6796" s="1"/>
      <c r="O6796" s="1"/>
    </row>
    <row r="6797" spans="4:15" x14ac:dyDescent="0.2">
      <c r="D6797" s="1"/>
      <c r="E6797" s="1"/>
      <c r="K6797" s="1"/>
      <c r="L6797" s="1"/>
      <c r="O6797" s="1"/>
    </row>
    <row r="6798" spans="4:15" x14ac:dyDescent="0.2">
      <c r="D6798" s="1"/>
      <c r="E6798" s="1"/>
      <c r="K6798" s="1"/>
      <c r="L6798" s="1"/>
      <c r="O6798" s="1"/>
    </row>
    <row r="6799" spans="4:15" x14ac:dyDescent="0.2">
      <c r="D6799" s="1"/>
      <c r="E6799" s="1"/>
      <c r="K6799" s="1"/>
      <c r="L6799" s="1"/>
      <c r="O6799" s="1"/>
    </row>
    <row r="6800" spans="4:15" x14ac:dyDescent="0.2">
      <c r="D6800" s="1"/>
      <c r="E6800" s="1"/>
      <c r="K6800" s="1"/>
      <c r="L6800" s="1"/>
      <c r="O6800" s="1"/>
    </row>
    <row r="6801" spans="4:15" x14ac:dyDescent="0.2">
      <c r="D6801" s="1"/>
      <c r="E6801" s="1"/>
      <c r="K6801" s="1"/>
      <c r="L6801" s="1"/>
      <c r="O6801" s="1"/>
    </row>
    <row r="6802" spans="4:15" x14ac:dyDescent="0.2">
      <c r="D6802" s="1"/>
      <c r="E6802" s="1"/>
      <c r="K6802" s="1"/>
      <c r="L6802" s="1"/>
      <c r="O6802" s="1"/>
    </row>
    <row r="6803" spans="4:15" x14ac:dyDescent="0.2">
      <c r="D6803" s="1"/>
      <c r="E6803" s="1"/>
      <c r="K6803" s="1"/>
      <c r="L6803" s="1"/>
      <c r="O6803" s="1"/>
    </row>
    <row r="6804" spans="4:15" x14ac:dyDescent="0.2">
      <c r="D6804" s="1"/>
      <c r="E6804" s="1"/>
      <c r="K6804" s="1"/>
      <c r="L6804" s="1"/>
      <c r="O6804" s="1"/>
    </row>
    <row r="6805" spans="4:15" x14ac:dyDescent="0.2">
      <c r="D6805" s="1"/>
      <c r="E6805" s="1"/>
      <c r="K6805" s="1"/>
      <c r="L6805" s="1"/>
      <c r="O6805" s="1"/>
    </row>
    <row r="6806" spans="4:15" x14ac:dyDescent="0.2">
      <c r="D6806" s="1"/>
      <c r="E6806" s="1"/>
      <c r="K6806" s="1"/>
      <c r="L6806" s="1"/>
      <c r="O6806" s="1"/>
    </row>
    <row r="6807" spans="4:15" x14ac:dyDescent="0.2">
      <c r="D6807" s="1"/>
      <c r="E6807" s="1"/>
      <c r="K6807" s="1"/>
      <c r="L6807" s="1"/>
      <c r="O6807" s="1"/>
    </row>
    <row r="6808" spans="4:15" x14ac:dyDescent="0.2">
      <c r="D6808" s="1"/>
      <c r="E6808" s="1"/>
      <c r="K6808" s="1"/>
      <c r="L6808" s="1"/>
      <c r="O6808" s="1"/>
    </row>
    <row r="6809" spans="4:15" x14ac:dyDescent="0.2">
      <c r="D6809" s="1"/>
      <c r="E6809" s="1"/>
      <c r="K6809" s="1"/>
      <c r="L6809" s="1"/>
      <c r="O6809" s="1"/>
    </row>
    <row r="6810" spans="4:15" x14ac:dyDescent="0.2">
      <c r="D6810" s="1"/>
      <c r="E6810" s="1"/>
      <c r="K6810" s="1"/>
      <c r="L6810" s="1"/>
      <c r="O6810" s="1"/>
    </row>
    <row r="6811" spans="4:15" x14ac:dyDescent="0.2">
      <c r="D6811" s="1"/>
      <c r="E6811" s="1"/>
      <c r="K6811" s="1"/>
      <c r="L6811" s="1"/>
      <c r="O6811" s="1"/>
    </row>
    <row r="6812" spans="4:15" x14ac:dyDescent="0.2">
      <c r="D6812" s="1"/>
      <c r="E6812" s="1"/>
      <c r="K6812" s="1"/>
      <c r="L6812" s="1"/>
      <c r="O6812" s="1"/>
    </row>
    <row r="6813" spans="4:15" x14ac:dyDescent="0.2">
      <c r="D6813" s="1"/>
      <c r="E6813" s="1"/>
      <c r="K6813" s="1"/>
      <c r="L6813" s="1"/>
      <c r="O6813" s="1"/>
    </row>
    <row r="6814" spans="4:15" x14ac:dyDescent="0.2">
      <c r="D6814" s="1"/>
      <c r="E6814" s="1"/>
      <c r="K6814" s="1"/>
      <c r="L6814" s="1"/>
      <c r="O6814" s="1"/>
    </row>
    <row r="6815" spans="4:15" x14ac:dyDescent="0.2">
      <c r="D6815" s="1"/>
      <c r="E6815" s="1"/>
      <c r="K6815" s="1"/>
      <c r="L6815" s="1"/>
      <c r="O6815" s="1"/>
    </row>
    <row r="6816" spans="4:15" x14ac:dyDescent="0.2">
      <c r="D6816" s="1"/>
      <c r="E6816" s="1"/>
      <c r="K6816" s="1"/>
      <c r="L6816" s="1"/>
      <c r="O6816" s="1"/>
    </row>
    <row r="6817" spans="4:15" x14ac:dyDescent="0.2">
      <c r="D6817" s="1"/>
      <c r="E6817" s="1"/>
      <c r="K6817" s="1"/>
      <c r="L6817" s="1"/>
      <c r="O6817" s="1"/>
    </row>
    <row r="6818" spans="4:15" x14ac:dyDescent="0.2">
      <c r="K6818" s="1"/>
      <c r="L6818" s="1"/>
      <c r="O6818" s="1"/>
    </row>
    <row r="6819" spans="4:15" x14ac:dyDescent="0.2">
      <c r="K6819" s="1"/>
      <c r="L6819" s="1"/>
      <c r="O6819" s="1"/>
    </row>
    <row r="6820" spans="4:15" x14ac:dyDescent="0.2">
      <c r="K6820" s="1"/>
      <c r="L6820" s="1"/>
      <c r="O6820" s="1"/>
    </row>
    <row r="6821" spans="4:15" x14ac:dyDescent="0.2">
      <c r="K6821" s="1"/>
      <c r="L6821" s="1"/>
      <c r="O6821" s="1"/>
    </row>
    <row r="6822" spans="4:15" x14ac:dyDescent="0.2">
      <c r="K6822" s="1"/>
      <c r="L6822" s="1"/>
      <c r="O6822" s="1"/>
    </row>
    <row r="6823" spans="4:15" x14ac:dyDescent="0.2">
      <c r="K6823" s="1"/>
      <c r="L6823" s="1"/>
      <c r="O6823" s="1"/>
    </row>
    <row r="6824" spans="4:15" x14ac:dyDescent="0.2">
      <c r="K6824" s="1"/>
      <c r="L6824" s="1"/>
      <c r="O6824" s="1"/>
    </row>
    <row r="6825" spans="4:15" x14ac:dyDescent="0.2">
      <c r="K6825" s="1"/>
      <c r="L6825" s="1"/>
      <c r="O6825" s="1"/>
    </row>
    <row r="6826" spans="4:15" x14ac:dyDescent="0.2">
      <c r="K6826" s="1"/>
      <c r="L6826" s="1"/>
      <c r="O6826" s="1"/>
    </row>
    <row r="6827" spans="4:15" x14ac:dyDescent="0.2">
      <c r="K6827" s="1"/>
      <c r="L6827" s="1"/>
      <c r="O6827" s="1"/>
    </row>
    <row r="6828" spans="4:15" x14ac:dyDescent="0.2">
      <c r="K6828" s="1"/>
      <c r="L6828" s="1"/>
      <c r="O6828" s="1"/>
    </row>
    <row r="6829" spans="4:15" x14ac:dyDescent="0.2">
      <c r="K6829" s="1"/>
      <c r="L6829" s="1"/>
      <c r="O6829" s="1"/>
    </row>
    <row r="6830" spans="4:15" x14ac:dyDescent="0.2">
      <c r="K6830" s="1"/>
      <c r="L6830" s="1"/>
      <c r="O6830" s="1"/>
    </row>
    <row r="6831" spans="4:15" x14ac:dyDescent="0.2">
      <c r="K6831" s="1"/>
      <c r="L6831" s="1"/>
      <c r="O6831" s="1"/>
    </row>
    <row r="6832" spans="4:15" x14ac:dyDescent="0.2">
      <c r="K6832" s="1"/>
      <c r="L6832" s="1"/>
      <c r="O6832" s="1"/>
    </row>
    <row r="6833" spans="11:15" x14ac:dyDescent="0.2">
      <c r="K6833" s="1"/>
      <c r="L6833" s="1"/>
      <c r="O6833" s="1"/>
    </row>
    <row r="6834" spans="11:15" x14ac:dyDescent="0.2">
      <c r="K6834" s="1"/>
      <c r="L6834" s="1"/>
      <c r="O6834" s="1"/>
    </row>
    <row r="6835" spans="11:15" x14ac:dyDescent="0.2">
      <c r="K6835" s="1"/>
      <c r="L6835" s="1"/>
      <c r="O6835" s="1"/>
    </row>
    <row r="6836" spans="11:15" x14ac:dyDescent="0.2">
      <c r="K6836" s="1"/>
      <c r="L6836" s="1"/>
      <c r="O6836" s="1"/>
    </row>
    <row r="6837" spans="11:15" x14ac:dyDescent="0.2">
      <c r="K6837" s="1"/>
      <c r="L6837" s="1"/>
      <c r="O6837" s="1"/>
    </row>
    <row r="6838" spans="11:15" x14ac:dyDescent="0.2">
      <c r="K6838" s="1"/>
      <c r="L6838" s="1"/>
      <c r="O6838" s="1"/>
    </row>
    <row r="6839" spans="11:15" x14ac:dyDescent="0.2">
      <c r="K6839" s="1"/>
      <c r="L6839" s="1"/>
      <c r="O6839" s="1"/>
    </row>
    <row r="6840" spans="11:15" x14ac:dyDescent="0.2">
      <c r="K6840" s="1"/>
      <c r="L6840" s="1"/>
      <c r="O6840" s="1"/>
    </row>
    <row r="6841" spans="11:15" x14ac:dyDescent="0.2">
      <c r="K6841" s="1"/>
      <c r="L6841" s="1"/>
      <c r="O6841" s="1"/>
    </row>
    <row r="6842" spans="11:15" x14ac:dyDescent="0.2">
      <c r="K6842" s="1"/>
      <c r="L6842" s="1"/>
      <c r="O6842" s="1"/>
    </row>
    <row r="6843" spans="11:15" x14ac:dyDescent="0.2">
      <c r="K6843" s="1"/>
      <c r="L6843" s="1"/>
      <c r="O6843" s="1"/>
    </row>
    <row r="6844" spans="11:15" x14ac:dyDescent="0.2">
      <c r="K6844" s="1"/>
      <c r="L6844" s="1"/>
      <c r="O6844" s="1"/>
    </row>
    <row r="6845" spans="11:15" x14ac:dyDescent="0.2">
      <c r="K6845" s="1"/>
      <c r="L6845" s="1"/>
      <c r="O6845" s="1"/>
    </row>
    <row r="6846" spans="11:15" x14ac:dyDescent="0.2">
      <c r="K6846" s="1"/>
      <c r="L6846" s="1"/>
      <c r="O6846" s="1"/>
    </row>
    <row r="6847" spans="11:15" x14ac:dyDescent="0.2">
      <c r="K6847" s="1"/>
      <c r="L6847" s="1"/>
      <c r="O6847" s="1"/>
    </row>
    <row r="6848" spans="11:15" x14ac:dyDescent="0.2">
      <c r="K6848" s="1"/>
      <c r="L6848" s="1"/>
      <c r="O6848" s="1"/>
    </row>
    <row r="6849" spans="11:15" x14ac:dyDescent="0.2">
      <c r="K6849" s="1"/>
      <c r="L6849" s="1"/>
      <c r="O6849" s="1"/>
    </row>
    <row r="6850" spans="11:15" x14ac:dyDescent="0.2">
      <c r="K6850" s="1"/>
      <c r="L6850" s="1"/>
      <c r="O6850" s="1"/>
    </row>
    <row r="6851" spans="11:15" x14ac:dyDescent="0.2">
      <c r="K6851" s="1"/>
      <c r="L6851" s="1"/>
      <c r="O6851" s="1"/>
    </row>
    <row r="6852" spans="11:15" x14ac:dyDescent="0.2">
      <c r="K6852" s="1"/>
      <c r="L6852" s="1"/>
      <c r="O6852" s="1"/>
    </row>
    <row r="6853" spans="11:15" x14ac:dyDescent="0.2">
      <c r="K6853" s="1"/>
      <c r="L6853" s="1"/>
      <c r="O6853" s="1"/>
    </row>
    <row r="6854" spans="11:15" x14ac:dyDescent="0.2">
      <c r="K6854" s="1"/>
      <c r="L6854" s="1"/>
      <c r="O6854" s="1"/>
    </row>
    <row r="6855" spans="11:15" x14ac:dyDescent="0.2">
      <c r="K6855" s="1"/>
      <c r="L6855" s="1"/>
      <c r="O6855" s="1"/>
    </row>
    <row r="6856" spans="11:15" x14ac:dyDescent="0.2">
      <c r="K6856" s="1"/>
      <c r="L6856" s="1"/>
      <c r="O6856" s="1"/>
    </row>
    <row r="6857" spans="11:15" x14ac:dyDescent="0.2">
      <c r="K6857" s="1"/>
      <c r="L6857" s="1"/>
      <c r="O6857" s="1"/>
    </row>
    <row r="6858" spans="11:15" x14ac:dyDescent="0.2">
      <c r="K6858" s="1"/>
      <c r="L6858" s="1"/>
      <c r="O6858" s="1"/>
    </row>
    <row r="6859" spans="11:15" x14ac:dyDescent="0.2">
      <c r="K6859" s="1"/>
      <c r="L6859" s="1"/>
      <c r="O6859" s="1"/>
    </row>
    <row r="6860" spans="11:15" x14ac:dyDescent="0.2">
      <c r="K6860" s="1"/>
      <c r="L6860" s="1"/>
      <c r="O6860" s="1"/>
    </row>
    <row r="6861" spans="11:15" x14ac:dyDescent="0.2">
      <c r="K6861" s="1"/>
      <c r="L6861" s="1"/>
      <c r="O6861" s="1"/>
    </row>
    <row r="6862" spans="11:15" x14ac:dyDescent="0.2">
      <c r="K6862" s="1"/>
      <c r="L6862" s="1"/>
      <c r="O6862" s="1"/>
    </row>
    <row r="6863" spans="11:15" x14ac:dyDescent="0.2">
      <c r="K6863" s="1"/>
      <c r="L6863" s="1"/>
      <c r="O6863" s="1"/>
    </row>
    <row r="6864" spans="11:15" x14ac:dyDescent="0.2">
      <c r="K6864" s="1"/>
      <c r="L6864" s="1"/>
      <c r="O6864" s="1"/>
    </row>
    <row r="6865" spans="4:15" x14ac:dyDescent="0.2">
      <c r="K6865" s="1"/>
      <c r="L6865" s="1"/>
      <c r="O6865" s="1"/>
    </row>
    <row r="6866" spans="4:15" x14ac:dyDescent="0.2">
      <c r="D6866" s="1"/>
      <c r="E6866" s="1"/>
      <c r="K6866" s="1"/>
      <c r="L6866" s="1"/>
      <c r="O6866" s="1"/>
    </row>
    <row r="6867" spans="4:15" x14ac:dyDescent="0.2">
      <c r="D6867" s="1"/>
      <c r="E6867" s="1"/>
      <c r="K6867" s="1"/>
      <c r="L6867" s="1"/>
      <c r="O6867" s="1"/>
    </row>
    <row r="6868" spans="4:15" x14ac:dyDescent="0.2">
      <c r="D6868" s="1"/>
      <c r="E6868" s="1"/>
      <c r="K6868" s="1"/>
      <c r="L6868" s="1"/>
      <c r="O6868" s="1"/>
    </row>
    <row r="6869" spans="4:15" x14ac:dyDescent="0.2">
      <c r="D6869" s="1"/>
      <c r="E6869" s="1"/>
      <c r="K6869" s="1"/>
      <c r="L6869" s="1"/>
      <c r="O6869" s="1"/>
    </row>
    <row r="6870" spans="4:15" x14ac:dyDescent="0.2">
      <c r="D6870" s="1"/>
      <c r="E6870" s="1"/>
      <c r="K6870" s="1"/>
      <c r="L6870" s="1"/>
      <c r="O6870" s="1"/>
    </row>
    <row r="6871" spans="4:15" x14ac:dyDescent="0.2">
      <c r="D6871" s="1"/>
      <c r="E6871" s="1"/>
      <c r="K6871" s="1"/>
      <c r="L6871" s="1"/>
      <c r="O6871" s="1"/>
    </row>
    <row r="6872" spans="4:15" x14ac:dyDescent="0.2">
      <c r="D6872" s="1"/>
      <c r="E6872" s="1"/>
      <c r="K6872" s="1"/>
      <c r="L6872" s="1"/>
      <c r="O6872" s="1"/>
    </row>
    <row r="6873" spans="4:15" x14ac:dyDescent="0.2">
      <c r="D6873" s="1"/>
      <c r="E6873" s="1"/>
      <c r="K6873" s="1"/>
      <c r="L6873" s="1"/>
      <c r="O6873" s="1"/>
    </row>
    <row r="6874" spans="4:15" x14ac:dyDescent="0.2">
      <c r="D6874" s="1"/>
      <c r="E6874" s="1"/>
      <c r="K6874" s="1"/>
      <c r="L6874" s="1"/>
      <c r="O6874" s="1"/>
    </row>
    <row r="6875" spans="4:15" x14ac:dyDescent="0.2">
      <c r="D6875" s="1"/>
      <c r="E6875" s="1"/>
      <c r="K6875" s="1"/>
      <c r="L6875" s="1"/>
      <c r="O6875" s="1"/>
    </row>
    <row r="6876" spans="4:15" x14ac:dyDescent="0.2">
      <c r="D6876" s="1"/>
      <c r="E6876" s="1"/>
      <c r="K6876" s="1"/>
      <c r="L6876" s="1"/>
      <c r="O6876" s="1"/>
    </row>
    <row r="6877" spans="4:15" x14ac:dyDescent="0.2">
      <c r="D6877" s="1"/>
      <c r="E6877" s="1"/>
      <c r="K6877" s="1"/>
      <c r="L6877" s="1"/>
      <c r="O6877" s="1"/>
    </row>
    <row r="6878" spans="4:15" x14ac:dyDescent="0.2">
      <c r="D6878" s="1"/>
      <c r="E6878" s="1"/>
      <c r="K6878" s="1"/>
      <c r="L6878" s="1"/>
      <c r="O6878" s="1"/>
    </row>
    <row r="6879" spans="4:15" x14ac:dyDescent="0.2">
      <c r="D6879" s="1"/>
      <c r="E6879" s="1"/>
      <c r="K6879" s="1"/>
      <c r="L6879" s="1"/>
      <c r="O6879" s="1"/>
    </row>
    <row r="6880" spans="4:15" x14ac:dyDescent="0.2">
      <c r="D6880" s="1"/>
      <c r="E6880" s="1"/>
      <c r="K6880" s="1"/>
      <c r="L6880" s="1"/>
      <c r="O6880" s="1"/>
    </row>
    <row r="6881" spans="4:15" x14ac:dyDescent="0.2">
      <c r="D6881" s="1"/>
      <c r="E6881" s="1"/>
      <c r="K6881" s="1"/>
      <c r="L6881" s="1"/>
      <c r="O6881" s="1"/>
    </row>
    <row r="6882" spans="4:15" x14ac:dyDescent="0.2">
      <c r="D6882" s="1"/>
      <c r="E6882" s="1"/>
      <c r="K6882" s="1"/>
      <c r="L6882" s="1"/>
      <c r="O6882" s="1"/>
    </row>
    <row r="6883" spans="4:15" x14ac:dyDescent="0.2">
      <c r="D6883" s="1"/>
      <c r="E6883" s="1"/>
      <c r="K6883" s="1"/>
      <c r="L6883" s="1"/>
      <c r="O6883" s="1"/>
    </row>
    <row r="6884" spans="4:15" x14ac:dyDescent="0.2">
      <c r="D6884" s="1"/>
      <c r="E6884" s="1"/>
      <c r="K6884" s="1"/>
      <c r="L6884" s="1"/>
      <c r="O6884" s="1"/>
    </row>
    <row r="6885" spans="4:15" x14ac:dyDescent="0.2">
      <c r="D6885" s="1"/>
      <c r="E6885" s="1"/>
      <c r="K6885" s="1"/>
      <c r="L6885" s="1"/>
      <c r="O6885" s="1"/>
    </row>
    <row r="6886" spans="4:15" x14ac:dyDescent="0.2">
      <c r="D6886" s="1"/>
      <c r="E6886" s="1"/>
      <c r="K6886" s="1"/>
      <c r="L6886" s="1"/>
      <c r="O6886" s="1"/>
    </row>
    <row r="6887" spans="4:15" x14ac:dyDescent="0.2">
      <c r="D6887" s="1"/>
      <c r="E6887" s="1"/>
      <c r="K6887" s="1"/>
      <c r="L6887" s="1"/>
      <c r="O6887" s="1"/>
    </row>
    <row r="6888" spans="4:15" x14ac:dyDescent="0.2">
      <c r="D6888" s="1"/>
      <c r="E6888" s="1"/>
      <c r="K6888" s="1"/>
      <c r="L6888" s="1"/>
      <c r="O6888" s="1"/>
    </row>
    <row r="6889" spans="4:15" x14ac:dyDescent="0.2">
      <c r="D6889" s="1"/>
      <c r="E6889" s="1"/>
      <c r="K6889" s="1"/>
      <c r="L6889" s="1"/>
      <c r="O6889" s="1"/>
    </row>
    <row r="6890" spans="4:15" x14ac:dyDescent="0.2">
      <c r="D6890" s="1"/>
      <c r="E6890" s="1"/>
      <c r="K6890" s="1"/>
      <c r="L6890" s="1"/>
      <c r="O6890" s="1"/>
    </row>
    <row r="6891" spans="4:15" x14ac:dyDescent="0.2">
      <c r="D6891" s="1"/>
      <c r="E6891" s="1"/>
      <c r="K6891" s="1"/>
      <c r="L6891" s="1"/>
      <c r="O6891" s="1"/>
    </row>
    <row r="6892" spans="4:15" x14ac:dyDescent="0.2">
      <c r="D6892" s="1"/>
      <c r="E6892" s="1"/>
      <c r="K6892" s="1"/>
      <c r="L6892" s="1"/>
      <c r="O6892" s="1"/>
    </row>
    <row r="6893" spans="4:15" x14ac:dyDescent="0.2">
      <c r="D6893" s="1"/>
      <c r="E6893" s="1"/>
      <c r="K6893" s="1"/>
      <c r="L6893" s="1"/>
      <c r="O6893" s="1"/>
    </row>
    <row r="6894" spans="4:15" x14ac:dyDescent="0.2">
      <c r="D6894" s="1"/>
      <c r="E6894" s="1"/>
      <c r="K6894" s="1"/>
      <c r="L6894" s="1"/>
      <c r="O6894" s="1"/>
    </row>
    <row r="6895" spans="4:15" x14ac:dyDescent="0.2">
      <c r="D6895" s="1"/>
      <c r="E6895" s="1"/>
      <c r="K6895" s="1"/>
      <c r="L6895" s="1"/>
      <c r="O6895" s="1"/>
    </row>
    <row r="6896" spans="4:15" x14ac:dyDescent="0.2">
      <c r="D6896" s="1"/>
      <c r="E6896" s="1"/>
      <c r="K6896" s="1"/>
      <c r="L6896" s="1"/>
      <c r="O6896" s="1"/>
    </row>
    <row r="6897" spans="4:15" x14ac:dyDescent="0.2">
      <c r="D6897" s="1"/>
      <c r="E6897" s="1"/>
      <c r="K6897" s="1"/>
      <c r="L6897" s="1"/>
      <c r="O6897" s="1"/>
    </row>
    <row r="6898" spans="4:15" x14ac:dyDescent="0.2">
      <c r="D6898" s="1"/>
      <c r="E6898" s="1"/>
      <c r="K6898" s="1"/>
      <c r="L6898" s="1"/>
      <c r="O6898" s="1"/>
    </row>
    <row r="6899" spans="4:15" x14ac:dyDescent="0.2">
      <c r="D6899" s="1"/>
      <c r="E6899" s="1"/>
      <c r="K6899" s="1"/>
      <c r="L6899" s="1"/>
      <c r="O6899" s="1"/>
    </row>
    <row r="6900" spans="4:15" x14ac:dyDescent="0.2">
      <c r="D6900" s="1"/>
      <c r="E6900" s="1"/>
      <c r="K6900" s="1"/>
      <c r="L6900" s="1"/>
      <c r="O6900" s="1"/>
    </row>
    <row r="6901" spans="4:15" x14ac:dyDescent="0.2">
      <c r="D6901" s="1"/>
      <c r="E6901" s="1"/>
      <c r="K6901" s="1"/>
      <c r="L6901" s="1"/>
      <c r="O6901" s="1"/>
    </row>
    <row r="6902" spans="4:15" x14ac:dyDescent="0.2">
      <c r="D6902" s="1"/>
      <c r="E6902" s="1"/>
      <c r="K6902" s="1"/>
      <c r="L6902" s="1"/>
      <c r="O6902" s="1"/>
    </row>
    <row r="6903" spans="4:15" x14ac:dyDescent="0.2">
      <c r="D6903" s="1"/>
      <c r="E6903" s="1"/>
      <c r="K6903" s="1"/>
      <c r="L6903" s="1"/>
      <c r="O6903" s="1"/>
    </row>
    <row r="6904" spans="4:15" x14ac:dyDescent="0.2">
      <c r="D6904" s="1"/>
      <c r="E6904" s="1"/>
      <c r="K6904" s="1"/>
      <c r="L6904" s="1"/>
      <c r="O6904" s="1"/>
    </row>
    <row r="6905" spans="4:15" x14ac:dyDescent="0.2">
      <c r="D6905" s="1"/>
      <c r="E6905" s="1"/>
      <c r="K6905" s="1"/>
      <c r="L6905" s="1"/>
      <c r="O6905" s="1"/>
    </row>
    <row r="6906" spans="4:15" x14ac:dyDescent="0.2">
      <c r="D6906" s="1"/>
      <c r="E6906" s="1"/>
      <c r="K6906" s="1"/>
      <c r="L6906" s="1"/>
      <c r="O6906" s="1"/>
    </row>
    <row r="6907" spans="4:15" x14ac:dyDescent="0.2">
      <c r="D6907" s="1"/>
      <c r="E6907" s="1"/>
      <c r="K6907" s="1"/>
      <c r="L6907" s="1"/>
      <c r="O6907" s="1"/>
    </row>
    <row r="6908" spans="4:15" x14ac:dyDescent="0.2">
      <c r="D6908" s="1"/>
      <c r="E6908" s="1"/>
      <c r="K6908" s="1"/>
      <c r="L6908" s="1"/>
      <c r="O6908" s="1"/>
    </row>
    <row r="6909" spans="4:15" x14ac:dyDescent="0.2">
      <c r="D6909" s="1"/>
      <c r="E6909" s="1"/>
      <c r="K6909" s="1"/>
      <c r="L6909" s="1"/>
      <c r="O6909" s="1"/>
    </row>
    <row r="6910" spans="4:15" x14ac:dyDescent="0.2">
      <c r="D6910" s="1"/>
      <c r="E6910" s="1"/>
      <c r="K6910" s="1"/>
      <c r="L6910" s="1"/>
      <c r="O6910" s="1"/>
    </row>
    <row r="6911" spans="4:15" x14ac:dyDescent="0.2">
      <c r="D6911" s="1"/>
      <c r="E6911" s="1"/>
      <c r="K6911" s="1"/>
      <c r="L6911" s="1"/>
      <c r="O6911" s="1"/>
    </row>
    <row r="6912" spans="4:15" x14ac:dyDescent="0.2">
      <c r="D6912" s="1"/>
      <c r="E6912" s="1"/>
      <c r="K6912" s="1"/>
      <c r="L6912" s="1"/>
      <c r="O6912" s="1"/>
    </row>
    <row r="6913" spans="4:15" x14ac:dyDescent="0.2">
      <c r="D6913" s="1"/>
      <c r="E6913" s="1"/>
      <c r="K6913" s="1"/>
      <c r="L6913" s="1"/>
      <c r="O6913" s="1"/>
    </row>
    <row r="6914" spans="4:15" x14ac:dyDescent="0.2">
      <c r="K6914" s="1"/>
      <c r="L6914" s="1"/>
      <c r="O6914" s="1"/>
    </row>
    <row r="6915" spans="4:15" x14ac:dyDescent="0.2">
      <c r="K6915" s="1"/>
      <c r="L6915" s="1"/>
      <c r="O6915" s="1"/>
    </row>
    <row r="6916" spans="4:15" x14ac:dyDescent="0.2">
      <c r="K6916" s="1"/>
      <c r="L6916" s="1"/>
      <c r="O6916" s="1"/>
    </row>
    <row r="6917" spans="4:15" x14ac:dyDescent="0.2">
      <c r="K6917" s="1"/>
      <c r="L6917" s="1"/>
      <c r="O6917" s="1"/>
    </row>
    <row r="6918" spans="4:15" x14ac:dyDescent="0.2">
      <c r="K6918" s="1"/>
      <c r="L6918" s="1"/>
      <c r="O6918" s="1"/>
    </row>
    <row r="6919" spans="4:15" x14ac:dyDescent="0.2">
      <c r="K6919" s="1"/>
      <c r="L6919" s="1"/>
      <c r="O6919" s="1"/>
    </row>
    <row r="6920" spans="4:15" x14ac:dyDescent="0.2">
      <c r="K6920" s="1"/>
      <c r="L6920" s="1"/>
      <c r="O6920" s="1"/>
    </row>
    <row r="6921" spans="4:15" x14ac:dyDescent="0.2">
      <c r="K6921" s="1"/>
      <c r="L6921" s="1"/>
      <c r="O6921" s="1"/>
    </row>
    <row r="6922" spans="4:15" x14ac:dyDescent="0.2">
      <c r="K6922" s="1"/>
      <c r="L6922" s="1"/>
      <c r="O6922" s="1"/>
    </row>
    <row r="6923" spans="4:15" x14ac:dyDescent="0.2">
      <c r="K6923" s="1"/>
      <c r="L6923" s="1"/>
      <c r="O6923" s="1"/>
    </row>
    <row r="6924" spans="4:15" x14ac:dyDescent="0.2">
      <c r="K6924" s="1"/>
      <c r="L6924" s="1"/>
      <c r="O6924" s="1"/>
    </row>
    <row r="6925" spans="4:15" x14ac:dyDescent="0.2">
      <c r="K6925" s="1"/>
      <c r="L6925" s="1"/>
      <c r="O6925" s="1"/>
    </row>
    <row r="6926" spans="4:15" x14ac:dyDescent="0.2">
      <c r="K6926" s="1"/>
      <c r="L6926" s="1"/>
      <c r="O6926" s="1"/>
    </row>
    <row r="6927" spans="4:15" x14ac:dyDescent="0.2">
      <c r="K6927" s="1"/>
      <c r="L6927" s="1"/>
      <c r="O6927" s="1"/>
    </row>
    <row r="6928" spans="4:15" x14ac:dyDescent="0.2">
      <c r="K6928" s="1"/>
      <c r="L6928" s="1"/>
      <c r="O6928" s="1"/>
    </row>
    <row r="6929" spans="11:15" x14ac:dyDescent="0.2">
      <c r="K6929" s="1"/>
      <c r="L6929" s="1"/>
      <c r="O6929" s="1"/>
    </row>
    <row r="6930" spans="11:15" x14ac:dyDescent="0.2">
      <c r="K6930" s="1"/>
      <c r="L6930" s="1"/>
      <c r="O6930" s="1"/>
    </row>
    <row r="6931" spans="11:15" x14ac:dyDescent="0.2">
      <c r="K6931" s="1"/>
      <c r="L6931" s="1"/>
      <c r="O6931" s="1"/>
    </row>
    <row r="6932" spans="11:15" x14ac:dyDescent="0.2">
      <c r="K6932" s="1"/>
      <c r="L6932" s="1"/>
      <c r="O6932" s="1"/>
    </row>
    <row r="6933" spans="11:15" x14ac:dyDescent="0.2">
      <c r="K6933" s="1"/>
      <c r="L6933" s="1"/>
      <c r="O6933" s="1"/>
    </row>
    <row r="6934" spans="11:15" x14ac:dyDescent="0.2">
      <c r="K6934" s="1"/>
      <c r="L6934" s="1"/>
      <c r="O6934" s="1"/>
    </row>
    <row r="6935" spans="11:15" x14ac:dyDescent="0.2">
      <c r="K6935" s="1"/>
      <c r="L6935" s="1"/>
      <c r="O6935" s="1"/>
    </row>
    <row r="6936" spans="11:15" x14ac:dyDescent="0.2">
      <c r="K6936" s="1"/>
      <c r="L6936" s="1"/>
      <c r="O6936" s="1"/>
    </row>
    <row r="6937" spans="11:15" x14ac:dyDescent="0.2">
      <c r="K6937" s="1"/>
      <c r="L6937" s="1"/>
      <c r="O6937" s="1"/>
    </row>
    <row r="6938" spans="11:15" x14ac:dyDescent="0.2">
      <c r="K6938" s="1"/>
      <c r="L6938" s="1"/>
      <c r="O6938" s="1"/>
    </row>
    <row r="6939" spans="11:15" x14ac:dyDescent="0.2">
      <c r="K6939" s="1"/>
      <c r="L6939" s="1"/>
      <c r="O6939" s="1"/>
    </row>
    <row r="6940" spans="11:15" x14ac:dyDescent="0.2">
      <c r="K6940" s="1"/>
      <c r="L6940" s="1"/>
      <c r="O6940" s="1"/>
    </row>
    <row r="6941" spans="11:15" x14ac:dyDescent="0.2">
      <c r="K6941" s="1"/>
      <c r="L6941" s="1"/>
      <c r="O6941" s="1"/>
    </row>
    <row r="6942" spans="11:15" x14ac:dyDescent="0.2">
      <c r="K6942" s="1"/>
      <c r="L6942" s="1"/>
      <c r="O6942" s="1"/>
    </row>
    <row r="6943" spans="11:15" x14ac:dyDescent="0.2">
      <c r="K6943" s="1"/>
      <c r="L6943" s="1"/>
      <c r="O6943" s="1"/>
    </row>
    <row r="6944" spans="11:15" x14ac:dyDescent="0.2">
      <c r="K6944" s="1"/>
      <c r="L6944" s="1"/>
      <c r="O6944" s="1"/>
    </row>
    <row r="6945" spans="11:15" x14ac:dyDescent="0.2">
      <c r="K6945" s="1"/>
      <c r="L6945" s="1"/>
      <c r="O6945" s="1"/>
    </row>
    <row r="6946" spans="11:15" x14ac:dyDescent="0.2">
      <c r="K6946" s="1"/>
      <c r="L6946" s="1"/>
      <c r="O6946" s="1"/>
    </row>
    <row r="6947" spans="11:15" x14ac:dyDescent="0.2">
      <c r="K6947" s="1"/>
      <c r="L6947" s="1"/>
      <c r="O6947" s="1"/>
    </row>
    <row r="6948" spans="11:15" x14ac:dyDescent="0.2">
      <c r="K6948" s="1"/>
      <c r="L6948" s="1"/>
      <c r="O6948" s="1"/>
    </row>
    <row r="6949" spans="11:15" x14ac:dyDescent="0.2">
      <c r="K6949" s="1"/>
      <c r="L6949" s="1"/>
      <c r="O6949" s="1"/>
    </row>
    <row r="6950" spans="11:15" x14ac:dyDescent="0.2">
      <c r="K6950" s="1"/>
      <c r="L6950" s="1"/>
      <c r="O6950" s="1"/>
    </row>
    <row r="6951" spans="11:15" x14ac:dyDescent="0.2">
      <c r="K6951" s="1"/>
      <c r="L6951" s="1"/>
      <c r="O6951" s="1"/>
    </row>
    <row r="6952" spans="11:15" x14ac:dyDescent="0.2">
      <c r="K6952" s="1"/>
      <c r="L6952" s="1"/>
      <c r="O6952" s="1"/>
    </row>
    <row r="6953" spans="11:15" x14ac:dyDescent="0.2">
      <c r="K6953" s="1"/>
      <c r="L6953" s="1"/>
      <c r="O6953" s="1"/>
    </row>
    <row r="6954" spans="11:15" x14ac:dyDescent="0.2">
      <c r="K6954" s="1"/>
      <c r="L6954" s="1"/>
      <c r="O6954" s="1"/>
    </row>
    <row r="6955" spans="11:15" x14ac:dyDescent="0.2">
      <c r="K6955" s="1"/>
      <c r="L6955" s="1"/>
      <c r="O6955" s="1"/>
    </row>
    <row r="6956" spans="11:15" x14ac:dyDescent="0.2">
      <c r="K6956" s="1"/>
      <c r="L6956" s="1"/>
      <c r="O6956" s="1"/>
    </row>
    <row r="6957" spans="11:15" x14ac:dyDescent="0.2">
      <c r="K6957" s="1"/>
      <c r="L6957" s="1"/>
      <c r="O6957" s="1"/>
    </row>
    <row r="6958" spans="11:15" x14ac:dyDescent="0.2">
      <c r="K6958" s="1"/>
      <c r="L6958" s="1"/>
      <c r="O6958" s="1"/>
    </row>
    <row r="6959" spans="11:15" x14ac:dyDescent="0.2">
      <c r="K6959" s="1"/>
      <c r="L6959" s="1"/>
      <c r="O6959" s="1"/>
    </row>
    <row r="6960" spans="11:15" x14ac:dyDescent="0.2">
      <c r="K6960" s="1"/>
      <c r="L6960" s="1"/>
      <c r="O6960" s="1"/>
    </row>
    <row r="6961" spans="4:15" x14ac:dyDescent="0.2">
      <c r="K6961" s="1"/>
      <c r="L6961" s="1"/>
      <c r="O6961" s="1"/>
    </row>
    <row r="6962" spans="4:15" x14ac:dyDescent="0.2">
      <c r="D6962" s="1"/>
      <c r="E6962" s="1"/>
      <c r="K6962" s="1"/>
      <c r="L6962" s="1"/>
      <c r="O6962" s="1"/>
    </row>
    <row r="6963" spans="4:15" x14ac:dyDescent="0.2">
      <c r="D6963" s="1"/>
      <c r="E6963" s="1"/>
      <c r="K6963" s="1"/>
      <c r="L6963" s="1"/>
      <c r="O6963" s="1"/>
    </row>
    <row r="6964" spans="4:15" x14ac:dyDescent="0.2">
      <c r="D6964" s="1"/>
      <c r="E6964" s="1"/>
      <c r="K6964" s="1"/>
      <c r="L6964" s="1"/>
      <c r="O6964" s="1"/>
    </row>
    <row r="6965" spans="4:15" x14ac:dyDescent="0.2">
      <c r="D6965" s="1"/>
      <c r="E6965" s="1"/>
      <c r="K6965" s="1"/>
      <c r="L6965" s="1"/>
      <c r="O6965" s="1"/>
    </row>
    <row r="6966" spans="4:15" x14ac:dyDescent="0.2">
      <c r="D6966" s="1"/>
      <c r="E6966" s="1"/>
      <c r="K6966" s="1"/>
      <c r="L6966" s="1"/>
      <c r="O6966" s="1"/>
    </row>
    <row r="6967" spans="4:15" x14ac:dyDescent="0.2">
      <c r="D6967" s="1"/>
      <c r="E6967" s="1"/>
      <c r="K6967" s="1"/>
      <c r="L6967" s="1"/>
      <c r="O6967" s="1"/>
    </row>
    <row r="6968" spans="4:15" x14ac:dyDescent="0.2">
      <c r="D6968" s="1"/>
      <c r="E6968" s="1"/>
      <c r="K6968" s="1"/>
      <c r="L6968" s="1"/>
      <c r="O6968" s="1"/>
    </row>
    <row r="6969" spans="4:15" x14ac:dyDescent="0.2">
      <c r="D6969" s="1"/>
      <c r="E6969" s="1"/>
      <c r="K6969" s="1"/>
      <c r="L6969" s="1"/>
      <c r="O6969" s="1"/>
    </row>
    <row r="6970" spans="4:15" x14ac:dyDescent="0.2">
      <c r="D6970" s="1"/>
      <c r="E6970" s="1"/>
      <c r="K6970" s="1"/>
      <c r="L6970" s="1"/>
      <c r="O6970" s="1"/>
    </row>
    <row r="6971" spans="4:15" x14ac:dyDescent="0.2">
      <c r="D6971" s="1"/>
      <c r="E6971" s="1"/>
      <c r="K6971" s="1"/>
      <c r="L6971" s="1"/>
      <c r="O6971" s="1"/>
    </row>
    <row r="6972" spans="4:15" x14ac:dyDescent="0.2">
      <c r="D6972" s="1"/>
      <c r="E6972" s="1"/>
      <c r="K6972" s="1"/>
      <c r="L6972" s="1"/>
      <c r="O6972" s="1"/>
    </row>
    <row r="6973" spans="4:15" x14ac:dyDescent="0.2">
      <c r="D6973" s="1"/>
      <c r="E6973" s="1"/>
      <c r="K6973" s="1"/>
      <c r="L6973" s="1"/>
      <c r="O6973" s="1"/>
    </row>
    <row r="6974" spans="4:15" x14ac:dyDescent="0.2">
      <c r="D6974" s="1"/>
      <c r="E6974" s="1"/>
      <c r="K6974" s="1"/>
      <c r="L6974" s="1"/>
      <c r="O6974" s="1"/>
    </row>
    <row r="6975" spans="4:15" x14ac:dyDescent="0.2">
      <c r="D6975" s="1"/>
      <c r="E6975" s="1"/>
      <c r="K6975" s="1"/>
      <c r="L6975" s="1"/>
      <c r="O6975" s="1"/>
    </row>
    <row r="6976" spans="4:15" x14ac:dyDescent="0.2">
      <c r="D6976" s="1"/>
      <c r="E6976" s="1"/>
      <c r="K6976" s="1"/>
      <c r="L6976" s="1"/>
      <c r="O6976" s="1"/>
    </row>
    <row r="6977" spans="4:15" x14ac:dyDescent="0.2">
      <c r="D6977" s="1"/>
      <c r="E6977" s="1"/>
      <c r="K6977" s="1"/>
      <c r="L6977" s="1"/>
      <c r="O6977" s="1"/>
    </row>
    <row r="6978" spans="4:15" x14ac:dyDescent="0.2">
      <c r="D6978" s="1"/>
      <c r="E6978" s="1"/>
      <c r="K6978" s="1"/>
      <c r="L6978" s="1"/>
      <c r="O6978" s="1"/>
    </row>
    <row r="6979" spans="4:15" x14ac:dyDescent="0.2">
      <c r="D6979" s="1"/>
      <c r="E6979" s="1"/>
      <c r="K6979" s="1"/>
      <c r="L6979" s="1"/>
      <c r="O6979" s="1"/>
    </row>
    <row r="6980" spans="4:15" x14ac:dyDescent="0.2">
      <c r="D6980" s="1"/>
      <c r="E6980" s="1"/>
      <c r="K6980" s="1"/>
      <c r="L6980" s="1"/>
      <c r="O6980" s="1"/>
    </row>
    <row r="6981" spans="4:15" x14ac:dyDescent="0.2">
      <c r="D6981" s="1"/>
      <c r="E6981" s="1"/>
      <c r="K6981" s="1"/>
      <c r="L6981" s="1"/>
      <c r="O6981" s="1"/>
    </row>
    <row r="6982" spans="4:15" x14ac:dyDescent="0.2">
      <c r="D6982" s="1"/>
      <c r="E6982" s="1"/>
      <c r="K6982" s="1"/>
      <c r="L6982" s="1"/>
      <c r="O6982" s="1"/>
    </row>
    <row r="6983" spans="4:15" x14ac:dyDescent="0.2">
      <c r="D6983" s="1"/>
      <c r="E6983" s="1"/>
      <c r="K6983" s="1"/>
      <c r="L6983" s="1"/>
      <c r="O6983" s="1"/>
    </row>
    <row r="6984" spans="4:15" x14ac:dyDescent="0.2">
      <c r="D6984" s="1"/>
      <c r="E6984" s="1"/>
      <c r="K6984" s="1"/>
      <c r="L6984" s="1"/>
      <c r="O6984" s="1"/>
    </row>
    <row r="6985" spans="4:15" x14ac:dyDescent="0.2">
      <c r="D6985" s="1"/>
      <c r="E6985" s="1"/>
      <c r="K6985" s="1"/>
      <c r="L6985" s="1"/>
      <c r="O6985" s="1"/>
    </row>
    <row r="6986" spans="4:15" x14ac:dyDescent="0.2">
      <c r="K6986" s="1"/>
      <c r="L6986" s="1"/>
      <c r="O6986" s="1"/>
    </row>
    <row r="6987" spans="4:15" x14ac:dyDescent="0.2">
      <c r="K6987" s="1"/>
      <c r="L6987" s="1"/>
      <c r="O6987" s="1"/>
    </row>
    <row r="6988" spans="4:15" x14ac:dyDescent="0.2">
      <c r="K6988" s="1"/>
      <c r="L6988" s="1"/>
      <c r="O6988" s="1"/>
    </row>
    <row r="6989" spans="4:15" x14ac:dyDescent="0.2">
      <c r="K6989" s="1"/>
      <c r="L6989" s="1"/>
      <c r="O6989" s="1"/>
    </row>
    <row r="6990" spans="4:15" x14ac:dyDescent="0.2">
      <c r="K6990" s="1"/>
      <c r="L6990" s="1"/>
      <c r="O6990" s="1"/>
    </row>
    <row r="6991" spans="4:15" x14ac:dyDescent="0.2">
      <c r="K6991" s="1"/>
      <c r="L6991" s="1"/>
      <c r="O6991" s="1"/>
    </row>
    <row r="6992" spans="4:15" x14ac:dyDescent="0.2">
      <c r="K6992" s="1"/>
      <c r="L6992" s="1"/>
      <c r="O6992" s="1"/>
    </row>
    <row r="6993" spans="11:15" x14ac:dyDescent="0.2">
      <c r="K6993" s="1"/>
      <c r="L6993" s="1"/>
      <c r="O6993" s="1"/>
    </row>
    <row r="6994" spans="11:15" x14ac:dyDescent="0.2">
      <c r="K6994" s="1"/>
      <c r="L6994" s="1"/>
      <c r="O6994" s="1"/>
    </row>
    <row r="6995" spans="11:15" x14ac:dyDescent="0.2">
      <c r="K6995" s="1"/>
      <c r="L6995" s="1"/>
      <c r="O6995" s="1"/>
    </row>
    <row r="6996" spans="11:15" x14ac:dyDescent="0.2">
      <c r="K6996" s="1"/>
      <c r="L6996" s="1"/>
      <c r="O6996" s="1"/>
    </row>
    <row r="6997" spans="11:15" x14ac:dyDescent="0.2">
      <c r="K6997" s="1"/>
      <c r="L6997" s="1"/>
      <c r="O6997" s="1"/>
    </row>
    <row r="6998" spans="11:15" x14ac:dyDescent="0.2">
      <c r="K6998" s="1"/>
      <c r="L6998" s="1"/>
      <c r="O6998" s="1"/>
    </row>
    <row r="6999" spans="11:15" x14ac:dyDescent="0.2">
      <c r="K6999" s="1"/>
      <c r="L6999" s="1"/>
      <c r="O6999" s="1"/>
    </row>
    <row r="7000" spans="11:15" x14ac:dyDescent="0.2">
      <c r="K7000" s="1"/>
      <c r="L7000" s="1"/>
      <c r="O7000" s="1"/>
    </row>
    <row r="7001" spans="11:15" x14ac:dyDescent="0.2">
      <c r="K7001" s="1"/>
      <c r="L7001" s="1"/>
      <c r="O7001" s="1"/>
    </row>
    <row r="7002" spans="11:15" x14ac:dyDescent="0.2">
      <c r="K7002" s="1"/>
      <c r="L7002" s="1"/>
      <c r="O7002" s="1"/>
    </row>
    <row r="7003" spans="11:15" x14ac:dyDescent="0.2">
      <c r="K7003" s="1"/>
      <c r="L7003" s="1"/>
      <c r="O7003" s="1"/>
    </row>
    <row r="7004" spans="11:15" x14ac:dyDescent="0.2">
      <c r="K7004" s="1"/>
      <c r="L7004" s="1"/>
      <c r="O7004" s="1"/>
    </row>
    <row r="7005" spans="11:15" x14ac:dyDescent="0.2">
      <c r="K7005" s="1"/>
      <c r="L7005" s="1"/>
      <c r="O7005" s="1"/>
    </row>
    <row r="7006" spans="11:15" x14ac:dyDescent="0.2">
      <c r="K7006" s="1"/>
      <c r="L7006" s="1"/>
      <c r="O7006" s="1"/>
    </row>
    <row r="7007" spans="11:15" x14ac:dyDescent="0.2">
      <c r="K7007" s="1"/>
      <c r="L7007" s="1"/>
      <c r="O7007" s="1"/>
    </row>
    <row r="7008" spans="11:15" x14ac:dyDescent="0.2">
      <c r="K7008" s="1"/>
      <c r="L7008" s="1"/>
      <c r="O7008" s="1"/>
    </row>
    <row r="7009" spans="11:15" x14ac:dyDescent="0.2">
      <c r="K7009" s="1"/>
      <c r="L7009" s="1"/>
      <c r="O7009" s="1"/>
    </row>
    <row r="7010" spans="11:15" x14ac:dyDescent="0.2">
      <c r="K7010" s="1"/>
      <c r="L7010" s="1"/>
      <c r="O7010" s="1"/>
    </row>
    <row r="7011" spans="11:15" x14ac:dyDescent="0.2">
      <c r="K7011" s="1"/>
      <c r="L7011" s="1"/>
      <c r="O7011" s="1"/>
    </row>
    <row r="7012" spans="11:15" x14ac:dyDescent="0.2">
      <c r="K7012" s="1"/>
      <c r="L7012" s="1"/>
      <c r="O7012" s="1"/>
    </row>
    <row r="7013" spans="11:15" x14ac:dyDescent="0.2">
      <c r="K7013" s="1"/>
      <c r="L7013" s="1"/>
      <c r="O7013" s="1"/>
    </row>
    <row r="7014" spans="11:15" x14ac:dyDescent="0.2">
      <c r="K7014" s="1"/>
      <c r="L7014" s="1"/>
      <c r="O7014" s="1"/>
    </row>
    <row r="7015" spans="11:15" x14ac:dyDescent="0.2">
      <c r="K7015" s="1"/>
      <c r="L7015" s="1"/>
      <c r="O7015" s="1"/>
    </row>
    <row r="7016" spans="11:15" x14ac:dyDescent="0.2">
      <c r="K7016" s="1"/>
      <c r="L7016" s="1"/>
      <c r="O7016" s="1"/>
    </row>
    <row r="7017" spans="11:15" x14ac:dyDescent="0.2">
      <c r="K7017" s="1"/>
      <c r="L7017" s="1"/>
      <c r="O7017" s="1"/>
    </row>
    <row r="7018" spans="11:15" x14ac:dyDescent="0.2">
      <c r="K7018" s="1"/>
      <c r="L7018" s="1"/>
      <c r="O7018" s="1"/>
    </row>
    <row r="7019" spans="11:15" x14ac:dyDescent="0.2">
      <c r="K7019" s="1"/>
      <c r="L7019" s="1"/>
      <c r="O7019" s="1"/>
    </row>
    <row r="7020" spans="11:15" x14ac:dyDescent="0.2">
      <c r="K7020" s="1"/>
      <c r="L7020" s="1"/>
      <c r="O7020" s="1"/>
    </row>
    <row r="7021" spans="11:15" x14ac:dyDescent="0.2">
      <c r="K7021" s="1"/>
      <c r="L7021" s="1"/>
      <c r="O7021" s="1"/>
    </row>
    <row r="7022" spans="11:15" x14ac:dyDescent="0.2">
      <c r="K7022" s="1"/>
      <c r="L7022" s="1"/>
      <c r="O7022" s="1"/>
    </row>
    <row r="7023" spans="11:15" x14ac:dyDescent="0.2">
      <c r="K7023" s="1"/>
      <c r="L7023" s="1"/>
      <c r="O7023" s="1"/>
    </row>
    <row r="7024" spans="11:15" x14ac:dyDescent="0.2">
      <c r="K7024" s="1"/>
      <c r="L7024" s="1"/>
      <c r="O7024" s="1"/>
    </row>
    <row r="7025" spans="11:15" x14ac:dyDescent="0.2">
      <c r="K7025" s="1"/>
      <c r="L7025" s="1"/>
      <c r="O7025" s="1"/>
    </row>
    <row r="7026" spans="11:15" x14ac:dyDescent="0.2">
      <c r="K7026" s="1"/>
      <c r="L7026" s="1"/>
      <c r="O7026" s="1"/>
    </row>
    <row r="7027" spans="11:15" x14ac:dyDescent="0.2">
      <c r="K7027" s="1"/>
      <c r="L7027" s="1"/>
      <c r="O7027" s="1"/>
    </row>
    <row r="7028" spans="11:15" x14ac:dyDescent="0.2">
      <c r="K7028" s="1"/>
      <c r="L7028" s="1"/>
      <c r="O7028" s="1"/>
    </row>
    <row r="7029" spans="11:15" x14ac:dyDescent="0.2">
      <c r="K7029" s="1"/>
      <c r="L7029" s="1"/>
      <c r="O7029" s="1"/>
    </row>
    <row r="7030" spans="11:15" x14ac:dyDescent="0.2">
      <c r="K7030" s="1"/>
      <c r="L7030" s="1"/>
      <c r="O7030" s="1"/>
    </row>
    <row r="7031" spans="11:15" x14ac:dyDescent="0.2">
      <c r="K7031" s="1"/>
      <c r="L7031" s="1"/>
      <c r="O7031" s="1"/>
    </row>
    <row r="7032" spans="11:15" x14ac:dyDescent="0.2">
      <c r="K7032" s="1"/>
      <c r="L7032" s="1"/>
      <c r="O7032" s="1"/>
    </row>
    <row r="7033" spans="11:15" x14ac:dyDescent="0.2">
      <c r="K7033" s="1"/>
      <c r="L7033" s="1"/>
      <c r="O7033" s="1"/>
    </row>
    <row r="7034" spans="11:15" x14ac:dyDescent="0.2">
      <c r="K7034" s="1"/>
      <c r="L7034" s="1"/>
      <c r="O7034" s="1"/>
    </row>
    <row r="7035" spans="11:15" x14ac:dyDescent="0.2">
      <c r="K7035" s="1"/>
      <c r="L7035" s="1"/>
      <c r="O7035" s="1"/>
    </row>
    <row r="7036" spans="11:15" x14ac:dyDescent="0.2">
      <c r="K7036" s="1"/>
      <c r="L7036" s="1"/>
      <c r="O7036" s="1"/>
    </row>
    <row r="7037" spans="11:15" x14ac:dyDescent="0.2">
      <c r="K7037" s="1"/>
      <c r="L7037" s="1"/>
      <c r="O7037" s="1"/>
    </row>
    <row r="7038" spans="11:15" x14ac:dyDescent="0.2">
      <c r="K7038" s="1"/>
      <c r="L7038" s="1"/>
      <c r="O7038" s="1"/>
    </row>
    <row r="7039" spans="11:15" x14ac:dyDescent="0.2">
      <c r="K7039" s="1"/>
      <c r="L7039" s="1"/>
      <c r="O7039" s="1"/>
    </row>
    <row r="7040" spans="11:15" x14ac:dyDescent="0.2">
      <c r="K7040" s="1"/>
      <c r="L7040" s="1"/>
      <c r="O7040" s="1"/>
    </row>
    <row r="7041" spans="11:15" x14ac:dyDescent="0.2">
      <c r="K7041" s="1"/>
      <c r="L7041" s="1"/>
      <c r="O7041" s="1"/>
    </row>
    <row r="7042" spans="11:15" x14ac:dyDescent="0.2">
      <c r="K7042" s="1"/>
      <c r="L7042" s="1"/>
      <c r="O7042" s="1"/>
    </row>
    <row r="7043" spans="11:15" x14ac:dyDescent="0.2">
      <c r="K7043" s="1"/>
      <c r="L7043" s="1"/>
      <c r="O7043" s="1"/>
    </row>
    <row r="7044" spans="11:15" x14ac:dyDescent="0.2">
      <c r="K7044" s="1"/>
      <c r="L7044" s="1"/>
      <c r="O7044" s="1"/>
    </row>
    <row r="7045" spans="11:15" x14ac:dyDescent="0.2">
      <c r="K7045" s="1"/>
      <c r="L7045" s="1"/>
      <c r="O7045" s="1"/>
    </row>
    <row r="7046" spans="11:15" x14ac:dyDescent="0.2">
      <c r="K7046" s="1"/>
      <c r="L7046" s="1"/>
      <c r="O7046" s="1"/>
    </row>
    <row r="7047" spans="11:15" x14ac:dyDescent="0.2">
      <c r="K7047" s="1"/>
      <c r="L7047" s="1"/>
      <c r="O7047" s="1"/>
    </row>
    <row r="7048" spans="11:15" x14ac:dyDescent="0.2">
      <c r="K7048" s="1"/>
      <c r="L7048" s="1"/>
      <c r="O7048" s="1"/>
    </row>
    <row r="7049" spans="11:15" x14ac:dyDescent="0.2">
      <c r="K7049" s="1"/>
      <c r="L7049" s="1"/>
      <c r="O7049" s="1"/>
    </row>
    <row r="7050" spans="11:15" x14ac:dyDescent="0.2">
      <c r="K7050" s="1"/>
      <c r="L7050" s="1"/>
      <c r="O7050" s="1"/>
    </row>
    <row r="7051" spans="11:15" x14ac:dyDescent="0.2">
      <c r="K7051" s="1"/>
      <c r="L7051" s="1"/>
      <c r="O7051" s="1"/>
    </row>
    <row r="7052" spans="11:15" x14ac:dyDescent="0.2">
      <c r="K7052" s="1"/>
      <c r="L7052" s="1"/>
      <c r="O7052" s="1"/>
    </row>
    <row r="7053" spans="11:15" x14ac:dyDescent="0.2">
      <c r="K7053" s="1"/>
      <c r="L7053" s="1"/>
      <c r="O7053" s="1"/>
    </row>
    <row r="7054" spans="11:15" x14ac:dyDescent="0.2">
      <c r="K7054" s="1"/>
      <c r="L7054" s="1"/>
      <c r="O7054" s="1"/>
    </row>
    <row r="7055" spans="11:15" x14ac:dyDescent="0.2">
      <c r="K7055" s="1"/>
      <c r="L7055" s="1"/>
      <c r="O7055" s="1"/>
    </row>
    <row r="7056" spans="11:15" x14ac:dyDescent="0.2">
      <c r="K7056" s="1"/>
      <c r="L7056" s="1"/>
      <c r="O7056" s="1"/>
    </row>
    <row r="7057" spans="4:15" x14ac:dyDescent="0.2">
      <c r="K7057" s="1"/>
      <c r="L7057" s="1"/>
      <c r="O7057" s="1"/>
    </row>
    <row r="7058" spans="4:15" x14ac:dyDescent="0.2">
      <c r="D7058" s="1"/>
      <c r="E7058" s="1"/>
      <c r="K7058" s="1"/>
      <c r="L7058" s="1"/>
      <c r="O7058" s="1"/>
    </row>
    <row r="7059" spans="4:15" x14ac:dyDescent="0.2">
      <c r="D7059" s="1"/>
      <c r="E7059" s="1"/>
      <c r="K7059" s="1"/>
      <c r="L7059" s="1"/>
      <c r="O7059" s="1"/>
    </row>
    <row r="7060" spans="4:15" x14ac:dyDescent="0.2">
      <c r="D7060" s="1"/>
      <c r="E7060" s="1"/>
      <c r="K7060" s="1"/>
      <c r="L7060" s="1"/>
      <c r="O7060" s="1"/>
    </row>
    <row r="7061" spans="4:15" x14ac:dyDescent="0.2">
      <c r="D7061" s="1"/>
      <c r="E7061" s="1"/>
      <c r="K7061" s="1"/>
      <c r="L7061" s="1"/>
      <c r="O7061" s="1"/>
    </row>
    <row r="7062" spans="4:15" x14ac:dyDescent="0.2">
      <c r="D7062" s="1"/>
      <c r="E7062" s="1"/>
      <c r="K7062" s="1"/>
      <c r="L7062" s="1"/>
      <c r="O7062" s="1"/>
    </row>
    <row r="7063" spans="4:15" x14ac:dyDescent="0.2">
      <c r="D7063" s="1"/>
      <c r="E7063" s="1"/>
      <c r="K7063" s="1"/>
      <c r="L7063" s="1"/>
      <c r="O7063" s="1"/>
    </row>
    <row r="7064" spans="4:15" x14ac:dyDescent="0.2">
      <c r="D7064" s="1"/>
      <c r="E7064" s="1"/>
      <c r="K7064" s="1"/>
      <c r="L7064" s="1"/>
      <c r="O7064" s="1"/>
    </row>
    <row r="7065" spans="4:15" x14ac:dyDescent="0.2">
      <c r="D7065" s="1"/>
      <c r="E7065" s="1"/>
      <c r="K7065" s="1"/>
      <c r="L7065" s="1"/>
      <c r="O7065" s="1"/>
    </row>
    <row r="7066" spans="4:15" x14ac:dyDescent="0.2">
      <c r="D7066" s="1"/>
      <c r="E7066" s="1"/>
      <c r="K7066" s="1"/>
      <c r="L7066" s="1"/>
      <c r="O7066" s="1"/>
    </row>
    <row r="7067" spans="4:15" x14ac:dyDescent="0.2">
      <c r="D7067" s="1"/>
      <c r="E7067" s="1"/>
      <c r="K7067" s="1"/>
      <c r="L7067" s="1"/>
      <c r="O7067" s="1"/>
    </row>
    <row r="7068" spans="4:15" x14ac:dyDescent="0.2">
      <c r="D7068" s="1"/>
      <c r="E7068" s="1"/>
      <c r="K7068" s="1"/>
      <c r="L7068" s="1"/>
      <c r="O7068" s="1"/>
    </row>
    <row r="7069" spans="4:15" x14ac:dyDescent="0.2">
      <c r="D7069" s="1"/>
      <c r="E7069" s="1"/>
      <c r="K7069" s="1"/>
      <c r="L7069" s="1"/>
      <c r="O7069" s="1"/>
    </row>
    <row r="7070" spans="4:15" x14ac:dyDescent="0.2">
      <c r="D7070" s="1"/>
      <c r="E7070" s="1"/>
      <c r="K7070" s="1"/>
      <c r="L7070" s="1"/>
      <c r="O7070" s="1"/>
    </row>
    <row r="7071" spans="4:15" x14ac:dyDescent="0.2">
      <c r="D7071" s="1"/>
      <c r="E7071" s="1"/>
      <c r="K7071" s="1"/>
      <c r="L7071" s="1"/>
      <c r="O7071" s="1"/>
    </row>
    <row r="7072" spans="4:15" x14ac:dyDescent="0.2">
      <c r="D7072" s="1"/>
      <c r="E7072" s="1"/>
      <c r="K7072" s="1"/>
      <c r="L7072" s="1"/>
      <c r="O7072" s="1"/>
    </row>
    <row r="7073" spans="4:15" x14ac:dyDescent="0.2">
      <c r="D7073" s="1"/>
      <c r="E7073" s="1"/>
      <c r="K7073" s="1"/>
      <c r="L7073" s="1"/>
      <c r="O7073" s="1"/>
    </row>
    <row r="7074" spans="4:15" x14ac:dyDescent="0.2">
      <c r="D7074" s="1"/>
      <c r="E7074" s="1"/>
      <c r="K7074" s="1"/>
      <c r="L7074" s="1"/>
      <c r="O7074" s="1"/>
    </row>
    <row r="7075" spans="4:15" x14ac:dyDescent="0.2">
      <c r="D7075" s="1"/>
      <c r="E7075" s="1"/>
      <c r="K7075" s="1"/>
      <c r="L7075" s="1"/>
      <c r="O7075" s="1"/>
    </row>
    <row r="7076" spans="4:15" x14ac:dyDescent="0.2">
      <c r="D7076" s="1"/>
      <c r="E7076" s="1"/>
      <c r="K7076" s="1"/>
      <c r="L7076" s="1"/>
      <c r="O7076" s="1"/>
    </row>
    <row r="7077" spans="4:15" x14ac:dyDescent="0.2">
      <c r="D7077" s="1"/>
      <c r="E7077" s="1"/>
      <c r="K7077" s="1"/>
      <c r="L7077" s="1"/>
      <c r="O7077" s="1"/>
    </row>
    <row r="7078" spans="4:15" x14ac:dyDescent="0.2">
      <c r="D7078" s="1"/>
      <c r="E7078" s="1"/>
      <c r="K7078" s="1"/>
      <c r="L7078" s="1"/>
      <c r="O7078" s="1"/>
    </row>
    <row r="7079" spans="4:15" x14ac:dyDescent="0.2">
      <c r="D7079" s="1"/>
      <c r="E7079" s="1"/>
      <c r="K7079" s="1"/>
      <c r="L7079" s="1"/>
      <c r="O7079" s="1"/>
    </row>
    <row r="7080" spans="4:15" x14ac:dyDescent="0.2">
      <c r="D7080" s="1"/>
      <c r="E7080" s="1"/>
      <c r="K7080" s="1"/>
      <c r="L7080" s="1"/>
      <c r="O7080" s="1"/>
    </row>
    <row r="7081" spans="4:15" x14ac:dyDescent="0.2">
      <c r="D7081" s="1"/>
      <c r="E7081" s="1"/>
      <c r="K7081" s="1"/>
      <c r="L7081" s="1"/>
      <c r="O7081" s="1"/>
    </row>
    <row r="7082" spans="4:15" x14ac:dyDescent="0.2">
      <c r="K7082" s="1"/>
      <c r="L7082" s="1"/>
      <c r="O7082" s="1"/>
    </row>
    <row r="7083" spans="4:15" x14ac:dyDescent="0.2">
      <c r="K7083" s="1"/>
      <c r="L7083" s="1"/>
      <c r="O7083" s="1"/>
    </row>
    <row r="7084" spans="4:15" x14ac:dyDescent="0.2">
      <c r="K7084" s="1"/>
      <c r="L7084" s="1"/>
      <c r="O7084" s="1"/>
    </row>
    <row r="7085" spans="4:15" x14ac:dyDescent="0.2">
      <c r="K7085" s="1"/>
      <c r="L7085" s="1"/>
      <c r="O7085" s="1"/>
    </row>
    <row r="7086" spans="4:15" x14ac:dyDescent="0.2">
      <c r="K7086" s="1"/>
      <c r="L7086" s="1"/>
      <c r="O7086" s="1"/>
    </row>
    <row r="7087" spans="4:15" x14ac:dyDescent="0.2">
      <c r="K7087" s="1"/>
      <c r="L7087" s="1"/>
      <c r="O7087" s="1"/>
    </row>
    <row r="7088" spans="4:15" x14ac:dyDescent="0.2">
      <c r="K7088" s="1"/>
      <c r="L7088" s="1"/>
      <c r="O7088" s="1"/>
    </row>
    <row r="7089" spans="11:15" x14ac:dyDescent="0.2">
      <c r="K7089" s="1"/>
      <c r="L7089" s="1"/>
      <c r="O7089" s="1"/>
    </row>
    <row r="7090" spans="11:15" x14ac:dyDescent="0.2">
      <c r="K7090" s="1"/>
      <c r="L7090" s="1"/>
      <c r="O7090" s="1"/>
    </row>
    <row r="7091" spans="11:15" x14ac:dyDescent="0.2">
      <c r="K7091" s="1"/>
      <c r="L7091" s="1"/>
      <c r="O7091" s="1"/>
    </row>
    <row r="7092" spans="11:15" x14ac:dyDescent="0.2">
      <c r="K7092" s="1"/>
      <c r="L7092" s="1"/>
      <c r="O7092" s="1"/>
    </row>
    <row r="7093" spans="11:15" x14ac:dyDescent="0.2">
      <c r="K7093" s="1"/>
      <c r="L7093" s="1"/>
      <c r="O7093" s="1"/>
    </row>
    <row r="7094" spans="11:15" x14ac:dyDescent="0.2">
      <c r="K7094" s="1"/>
      <c r="L7094" s="1"/>
      <c r="O7094" s="1"/>
    </row>
    <row r="7095" spans="11:15" x14ac:dyDescent="0.2">
      <c r="K7095" s="1"/>
      <c r="L7095" s="1"/>
      <c r="O7095" s="1"/>
    </row>
    <row r="7096" spans="11:15" x14ac:dyDescent="0.2">
      <c r="K7096" s="1"/>
      <c r="L7096" s="1"/>
      <c r="O7096" s="1"/>
    </row>
    <row r="7097" spans="11:15" x14ac:dyDescent="0.2">
      <c r="K7097" s="1"/>
      <c r="L7097" s="1"/>
      <c r="O7097" s="1"/>
    </row>
    <row r="7098" spans="11:15" x14ac:dyDescent="0.2">
      <c r="K7098" s="1"/>
      <c r="L7098" s="1"/>
      <c r="O7098" s="1"/>
    </row>
    <row r="7099" spans="11:15" x14ac:dyDescent="0.2">
      <c r="K7099" s="1"/>
      <c r="L7099" s="1"/>
      <c r="O7099" s="1"/>
    </row>
    <row r="7100" spans="11:15" x14ac:dyDescent="0.2">
      <c r="K7100" s="1"/>
      <c r="L7100" s="1"/>
      <c r="O7100" s="1"/>
    </row>
    <row r="7101" spans="11:15" x14ac:dyDescent="0.2">
      <c r="K7101" s="1"/>
      <c r="L7101" s="1"/>
      <c r="O7101" s="1"/>
    </row>
    <row r="7102" spans="11:15" x14ac:dyDescent="0.2">
      <c r="K7102" s="1"/>
      <c r="L7102" s="1"/>
      <c r="O7102" s="1"/>
    </row>
    <row r="7103" spans="11:15" x14ac:dyDescent="0.2">
      <c r="K7103" s="1"/>
      <c r="L7103" s="1"/>
      <c r="O7103" s="1"/>
    </row>
    <row r="7104" spans="11:15" x14ac:dyDescent="0.2">
      <c r="K7104" s="1"/>
      <c r="L7104" s="1"/>
      <c r="O7104" s="1"/>
    </row>
    <row r="7105" spans="11:15" x14ac:dyDescent="0.2">
      <c r="K7105" s="1"/>
      <c r="L7105" s="1"/>
      <c r="O7105" s="1"/>
    </row>
    <row r="7106" spans="11:15" x14ac:dyDescent="0.2">
      <c r="K7106" s="1"/>
      <c r="L7106" s="1"/>
      <c r="O7106" s="1"/>
    </row>
    <row r="7107" spans="11:15" x14ac:dyDescent="0.2">
      <c r="K7107" s="1"/>
      <c r="L7107" s="1"/>
      <c r="O7107" s="1"/>
    </row>
    <row r="7108" spans="11:15" x14ac:dyDescent="0.2">
      <c r="K7108" s="1"/>
      <c r="L7108" s="1"/>
      <c r="O7108" s="1"/>
    </row>
    <row r="7109" spans="11:15" x14ac:dyDescent="0.2">
      <c r="K7109" s="1"/>
      <c r="L7109" s="1"/>
      <c r="O7109" s="1"/>
    </row>
    <row r="7110" spans="11:15" x14ac:dyDescent="0.2">
      <c r="K7110" s="1"/>
      <c r="L7110" s="1"/>
      <c r="O7110" s="1"/>
    </row>
    <row r="7111" spans="11:15" x14ac:dyDescent="0.2">
      <c r="K7111" s="1"/>
      <c r="L7111" s="1"/>
      <c r="O7111" s="1"/>
    </row>
    <row r="7112" spans="11:15" x14ac:dyDescent="0.2">
      <c r="K7112" s="1"/>
      <c r="L7112" s="1"/>
      <c r="O7112" s="1"/>
    </row>
    <row r="7113" spans="11:15" x14ac:dyDescent="0.2">
      <c r="K7113" s="1"/>
      <c r="L7113" s="1"/>
      <c r="O7113" s="1"/>
    </row>
    <row r="7114" spans="11:15" x14ac:dyDescent="0.2">
      <c r="K7114" s="1"/>
      <c r="L7114" s="1"/>
      <c r="O7114" s="1"/>
    </row>
    <row r="7115" spans="11:15" x14ac:dyDescent="0.2">
      <c r="K7115" s="1"/>
      <c r="L7115" s="1"/>
      <c r="O7115" s="1"/>
    </row>
    <row r="7116" spans="11:15" x14ac:dyDescent="0.2">
      <c r="K7116" s="1"/>
      <c r="L7116" s="1"/>
      <c r="O7116" s="1"/>
    </row>
    <row r="7117" spans="11:15" x14ac:dyDescent="0.2">
      <c r="K7117" s="1"/>
      <c r="L7117" s="1"/>
      <c r="O7117" s="1"/>
    </row>
    <row r="7118" spans="11:15" x14ac:dyDescent="0.2">
      <c r="K7118" s="1"/>
      <c r="L7118" s="1"/>
      <c r="O7118" s="1"/>
    </row>
    <row r="7119" spans="11:15" x14ac:dyDescent="0.2">
      <c r="K7119" s="1"/>
      <c r="L7119" s="1"/>
      <c r="O7119" s="1"/>
    </row>
    <row r="7120" spans="11:15" x14ac:dyDescent="0.2">
      <c r="K7120" s="1"/>
      <c r="L7120" s="1"/>
      <c r="O7120" s="1"/>
    </row>
    <row r="7121" spans="11:15" x14ac:dyDescent="0.2">
      <c r="K7121" s="1"/>
      <c r="L7121" s="1"/>
      <c r="O7121" s="1"/>
    </row>
    <row r="7122" spans="11:15" x14ac:dyDescent="0.2">
      <c r="K7122" s="1"/>
      <c r="L7122" s="1"/>
      <c r="O7122" s="1"/>
    </row>
    <row r="7123" spans="11:15" x14ac:dyDescent="0.2">
      <c r="K7123" s="1"/>
      <c r="L7123" s="1"/>
      <c r="O7123" s="1"/>
    </row>
    <row r="7124" spans="11:15" x14ac:dyDescent="0.2">
      <c r="K7124" s="1"/>
      <c r="L7124" s="1"/>
      <c r="O7124" s="1"/>
    </row>
    <row r="7125" spans="11:15" x14ac:dyDescent="0.2">
      <c r="K7125" s="1"/>
      <c r="L7125" s="1"/>
      <c r="O7125" s="1"/>
    </row>
    <row r="7126" spans="11:15" x14ac:dyDescent="0.2">
      <c r="K7126" s="1"/>
      <c r="L7126" s="1"/>
      <c r="O7126" s="1"/>
    </row>
    <row r="7127" spans="11:15" x14ac:dyDescent="0.2">
      <c r="K7127" s="1"/>
      <c r="L7127" s="1"/>
      <c r="O7127" s="1"/>
    </row>
    <row r="7128" spans="11:15" x14ac:dyDescent="0.2">
      <c r="K7128" s="1"/>
      <c r="L7128" s="1"/>
      <c r="O7128" s="1"/>
    </row>
    <row r="7129" spans="11:15" x14ac:dyDescent="0.2">
      <c r="K7129" s="1"/>
      <c r="L7129" s="1"/>
      <c r="O7129" s="1"/>
    </row>
    <row r="7130" spans="11:15" x14ac:dyDescent="0.2">
      <c r="K7130" s="1"/>
      <c r="L7130" s="1"/>
      <c r="O7130" s="1"/>
    </row>
    <row r="7131" spans="11:15" x14ac:dyDescent="0.2">
      <c r="K7131" s="1"/>
      <c r="L7131" s="1"/>
      <c r="O7131" s="1"/>
    </row>
    <row r="7132" spans="11:15" x14ac:dyDescent="0.2">
      <c r="K7132" s="1"/>
      <c r="L7132" s="1"/>
      <c r="O7132" s="1"/>
    </row>
    <row r="7133" spans="11:15" x14ac:dyDescent="0.2">
      <c r="K7133" s="1"/>
      <c r="L7133" s="1"/>
      <c r="O7133" s="1"/>
    </row>
    <row r="7134" spans="11:15" x14ac:dyDescent="0.2">
      <c r="K7134" s="1"/>
      <c r="L7134" s="1"/>
      <c r="O7134" s="1"/>
    </row>
    <row r="7135" spans="11:15" x14ac:dyDescent="0.2">
      <c r="K7135" s="1"/>
      <c r="L7135" s="1"/>
      <c r="O7135" s="1"/>
    </row>
    <row r="7136" spans="11:15" x14ac:dyDescent="0.2">
      <c r="K7136" s="1"/>
      <c r="L7136" s="1"/>
      <c r="O7136" s="1"/>
    </row>
    <row r="7137" spans="11:15" x14ac:dyDescent="0.2">
      <c r="K7137" s="1"/>
      <c r="L7137" s="1"/>
      <c r="O7137" s="1"/>
    </row>
    <row r="7138" spans="11:15" x14ac:dyDescent="0.2">
      <c r="K7138" s="1"/>
      <c r="L7138" s="1"/>
      <c r="O7138" s="1"/>
    </row>
    <row r="7139" spans="11:15" x14ac:dyDescent="0.2">
      <c r="K7139" s="1"/>
      <c r="L7139" s="1"/>
      <c r="O7139" s="1"/>
    </row>
    <row r="7140" spans="11:15" x14ac:dyDescent="0.2">
      <c r="K7140" s="1"/>
      <c r="L7140" s="1"/>
      <c r="O7140" s="1"/>
    </row>
    <row r="7141" spans="11:15" x14ac:dyDescent="0.2">
      <c r="K7141" s="1"/>
      <c r="L7141" s="1"/>
      <c r="O7141" s="1"/>
    </row>
    <row r="7142" spans="11:15" x14ac:dyDescent="0.2">
      <c r="K7142" s="1"/>
      <c r="L7142" s="1"/>
      <c r="O7142" s="1"/>
    </row>
    <row r="7143" spans="11:15" x14ac:dyDescent="0.2">
      <c r="K7143" s="1"/>
      <c r="L7143" s="1"/>
      <c r="O7143" s="1"/>
    </row>
    <row r="7144" spans="11:15" x14ac:dyDescent="0.2">
      <c r="K7144" s="1"/>
      <c r="L7144" s="1"/>
      <c r="O7144" s="1"/>
    </row>
    <row r="7145" spans="11:15" x14ac:dyDescent="0.2">
      <c r="K7145" s="1"/>
      <c r="L7145" s="1"/>
      <c r="O7145" s="1"/>
    </row>
    <row r="7146" spans="11:15" x14ac:dyDescent="0.2">
      <c r="K7146" s="1"/>
      <c r="L7146" s="1"/>
      <c r="O7146" s="1"/>
    </row>
    <row r="7147" spans="11:15" x14ac:dyDescent="0.2">
      <c r="K7147" s="1"/>
      <c r="L7147" s="1"/>
      <c r="O7147" s="1"/>
    </row>
    <row r="7148" spans="11:15" x14ac:dyDescent="0.2">
      <c r="K7148" s="1"/>
      <c r="L7148" s="1"/>
      <c r="O7148" s="1"/>
    </row>
    <row r="7149" spans="11:15" x14ac:dyDescent="0.2">
      <c r="K7149" s="1"/>
      <c r="L7149" s="1"/>
      <c r="O7149" s="1"/>
    </row>
    <row r="7150" spans="11:15" x14ac:dyDescent="0.2">
      <c r="K7150" s="1"/>
      <c r="L7150" s="1"/>
      <c r="O7150" s="1"/>
    </row>
    <row r="7151" spans="11:15" x14ac:dyDescent="0.2">
      <c r="K7151" s="1"/>
      <c r="L7151" s="1"/>
      <c r="O7151" s="1"/>
    </row>
    <row r="7152" spans="11:15" x14ac:dyDescent="0.2">
      <c r="K7152" s="1"/>
      <c r="L7152" s="1"/>
      <c r="O7152" s="1"/>
    </row>
    <row r="7153" spans="11:15" x14ac:dyDescent="0.2">
      <c r="K7153" s="1"/>
      <c r="L7153" s="1"/>
      <c r="O7153" s="1"/>
    </row>
    <row r="7154" spans="11:15" x14ac:dyDescent="0.2">
      <c r="K7154" s="1"/>
      <c r="L7154" s="1"/>
      <c r="O7154" s="1"/>
    </row>
    <row r="7155" spans="11:15" x14ac:dyDescent="0.2">
      <c r="K7155" s="1"/>
      <c r="L7155" s="1"/>
      <c r="O7155" s="1"/>
    </row>
    <row r="7156" spans="11:15" x14ac:dyDescent="0.2">
      <c r="K7156" s="1"/>
      <c r="L7156" s="1"/>
      <c r="O7156" s="1"/>
    </row>
    <row r="7157" spans="11:15" x14ac:dyDescent="0.2">
      <c r="K7157" s="1"/>
      <c r="L7157" s="1"/>
      <c r="O7157" s="1"/>
    </row>
    <row r="7158" spans="11:15" x14ac:dyDescent="0.2">
      <c r="K7158" s="1"/>
      <c r="L7158" s="1"/>
      <c r="O7158" s="1"/>
    </row>
    <row r="7159" spans="11:15" x14ac:dyDescent="0.2">
      <c r="K7159" s="1"/>
      <c r="L7159" s="1"/>
      <c r="O7159" s="1"/>
    </row>
    <row r="7160" spans="11:15" x14ac:dyDescent="0.2">
      <c r="K7160" s="1"/>
      <c r="L7160" s="1"/>
      <c r="O7160" s="1"/>
    </row>
    <row r="7161" spans="11:15" x14ac:dyDescent="0.2">
      <c r="K7161" s="1"/>
      <c r="L7161" s="1"/>
      <c r="O7161" s="1"/>
    </row>
    <row r="7162" spans="11:15" x14ac:dyDescent="0.2">
      <c r="K7162" s="1"/>
      <c r="L7162" s="1"/>
      <c r="O7162" s="1"/>
    </row>
    <row r="7163" spans="11:15" x14ac:dyDescent="0.2">
      <c r="K7163" s="1"/>
      <c r="L7163" s="1"/>
      <c r="O7163" s="1"/>
    </row>
    <row r="7164" spans="11:15" x14ac:dyDescent="0.2">
      <c r="K7164" s="1"/>
      <c r="L7164" s="1"/>
      <c r="O7164" s="1"/>
    </row>
    <row r="7165" spans="11:15" x14ac:dyDescent="0.2">
      <c r="K7165" s="1"/>
      <c r="L7165" s="1"/>
      <c r="O7165" s="1"/>
    </row>
    <row r="7166" spans="11:15" x14ac:dyDescent="0.2">
      <c r="K7166" s="1"/>
      <c r="L7166" s="1"/>
      <c r="O7166" s="1"/>
    </row>
    <row r="7167" spans="11:15" x14ac:dyDescent="0.2">
      <c r="K7167" s="1"/>
      <c r="L7167" s="1"/>
      <c r="O7167" s="1"/>
    </row>
    <row r="7168" spans="11:15" x14ac:dyDescent="0.2">
      <c r="K7168" s="1"/>
      <c r="L7168" s="1"/>
      <c r="O7168" s="1"/>
    </row>
    <row r="7169" spans="4:15" x14ac:dyDescent="0.2">
      <c r="K7169" s="1"/>
      <c r="L7169" s="1"/>
      <c r="O7169" s="1"/>
    </row>
    <row r="7170" spans="4:15" x14ac:dyDescent="0.2">
      <c r="K7170" s="1"/>
      <c r="L7170" s="1"/>
      <c r="O7170" s="1"/>
    </row>
    <row r="7171" spans="4:15" x14ac:dyDescent="0.2">
      <c r="K7171" s="1"/>
      <c r="L7171" s="1"/>
      <c r="O7171" s="1"/>
    </row>
    <row r="7172" spans="4:15" x14ac:dyDescent="0.2">
      <c r="K7172" s="1"/>
      <c r="L7172" s="1"/>
      <c r="O7172" s="1"/>
    </row>
    <row r="7173" spans="4:15" x14ac:dyDescent="0.2">
      <c r="K7173" s="1"/>
      <c r="L7173" s="1"/>
      <c r="O7173" s="1"/>
    </row>
    <row r="7174" spans="4:15" x14ac:dyDescent="0.2">
      <c r="K7174" s="1"/>
      <c r="L7174" s="1"/>
      <c r="O7174" s="1"/>
    </row>
    <row r="7175" spans="4:15" x14ac:dyDescent="0.2">
      <c r="K7175" s="1"/>
      <c r="L7175" s="1"/>
      <c r="O7175" s="1"/>
    </row>
    <row r="7176" spans="4:15" x14ac:dyDescent="0.2">
      <c r="K7176" s="1"/>
      <c r="L7176" s="1"/>
      <c r="O7176" s="1"/>
    </row>
    <row r="7177" spans="4:15" x14ac:dyDescent="0.2">
      <c r="K7177" s="1"/>
      <c r="L7177" s="1"/>
      <c r="O7177" s="1"/>
    </row>
    <row r="7178" spans="4:15" x14ac:dyDescent="0.2">
      <c r="D7178" s="1"/>
      <c r="E7178" s="1"/>
      <c r="K7178" s="1"/>
      <c r="L7178" s="1"/>
      <c r="O7178" s="1"/>
    </row>
    <row r="7179" spans="4:15" x14ac:dyDescent="0.2">
      <c r="D7179" s="1"/>
      <c r="E7179" s="1"/>
      <c r="K7179" s="1"/>
      <c r="L7179" s="1"/>
      <c r="O7179" s="1"/>
    </row>
    <row r="7180" spans="4:15" x14ac:dyDescent="0.2">
      <c r="D7180" s="1"/>
      <c r="E7180" s="1"/>
      <c r="K7180" s="1"/>
      <c r="L7180" s="1"/>
      <c r="O7180" s="1"/>
    </row>
    <row r="7181" spans="4:15" x14ac:dyDescent="0.2">
      <c r="D7181" s="1"/>
      <c r="E7181" s="1"/>
      <c r="K7181" s="1"/>
      <c r="L7181" s="1"/>
      <c r="O7181" s="1"/>
    </row>
    <row r="7182" spans="4:15" x14ac:dyDescent="0.2">
      <c r="D7182" s="1"/>
      <c r="E7182" s="1"/>
      <c r="K7182" s="1"/>
      <c r="L7182" s="1"/>
      <c r="O7182" s="1"/>
    </row>
    <row r="7183" spans="4:15" x14ac:dyDescent="0.2">
      <c r="D7183" s="1"/>
      <c r="E7183" s="1"/>
      <c r="K7183" s="1"/>
      <c r="L7183" s="1"/>
      <c r="O7183" s="1"/>
    </row>
    <row r="7184" spans="4:15" x14ac:dyDescent="0.2">
      <c r="D7184" s="1"/>
      <c r="E7184" s="1"/>
      <c r="K7184" s="1"/>
      <c r="L7184" s="1"/>
      <c r="O7184" s="1"/>
    </row>
    <row r="7185" spans="4:15" x14ac:dyDescent="0.2">
      <c r="D7185" s="1"/>
      <c r="E7185" s="1"/>
      <c r="K7185" s="1"/>
      <c r="L7185" s="1"/>
      <c r="O7185" s="1"/>
    </row>
    <row r="7186" spans="4:15" x14ac:dyDescent="0.2">
      <c r="D7186" s="1"/>
      <c r="E7186" s="1"/>
      <c r="K7186" s="1"/>
      <c r="L7186" s="1"/>
      <c r="O7186" s="1"/>
    </row>
    <row r="7187" spans="4:15" x14ac:dyDescent="0.2">
      <c r="D7187" s="1"/>
      <c r="E7187" s="1"/>
      <c r="K7187" s="1"/>
      <c r="L7187" s="1"/>
      <c r="O7187" s="1"/>
    </row>
    <row r="7188" spans="4:15" x14ac:dyDescent="0.2">
      <c r="D7188" s="1"/>
      <c r="E7188" s="1"/>
      <c r="K7188" s="1"/>
      <c r="L7188" s="1"/>
      <c r="O7188" s="1"/>
    </row>
    <row r="7189" spans="4:15" x14ac:dyDescent="0.2">
      <c r="D7189" s="1"/>
      <c r="E7189" s="1"/>
      <c r="K7189" s="1"/>
      <c r="L7189" s="1"/>
      <c r="O7189" s="1"/>
    </row>
    <row r="7190" spans="4:15" x14ac:dyDescent="0.2">
      <c r="D7190" s="1"/>
      <c r="E7190" s="1"/>
      <c r="K7190" s="1"/>
      <c r="L7190" s="1"/>
      <c r="O7190" s="1"/>
    </row>
    <row r="7191" spans="4:15" x14ac:dyDescent="0.2">
      <c r="D7191" s="1"/>
      <c r="E7191" s="1"/>
      <c r="K7191" s="1"/>
      <c r="L7191" s="1"/>
      <c r="O7191" s="1"/>
    </row>
    <row r="7192" spans="4:15" x14ac:dyDescent="0.2">
      <c r="D7192" s="1"/>
      <c r="E7192" s="1"/>
      <c r="K7192" s="1"/>
      <c r="L7192" s="1"/>
      <c r="O7192" s="1"/>
    </row>
    <row r="7193" spans="4:15" x14ac:dyDescent="0.2">
      <c r="D7193" s="1"/>
      <c r="E7193" s="1"/>
      <c r="K7193" s="1"/>
      <c r="L7193" s="1"/>
      <c r="O7193" s="1"/>
    </row>
    <row r="7194" spans="4:15" x14ac:dyDescent="0.2">
      <c r="D7194" s="1"/>
      <c r="E7194" s="1"/>
      <c r="K7194" s="1"/>
      <c r="L7194" s="1"/>
      <c r="O7194" s="1"/>
    </row>
    <row r="7195" spans="4:15" x14ac:dyDescent="0.2">
      <c r="D7195" s="1"/>
      <c r="E7195" s="1"/>
      <c r="K7195" s="1"/>
      <c r="L7195" s="1"/>
      <c r="O7195" s="1"/>
    </row>
    <row r="7196" spans="4:15" x14ac:dyDescent="0.2">
      <c r="D7196" s="1"/>
      <c r="E7196" s="1"/>
      <c r="K7196" s="1"/>
      <c r="L7196" s="1"/>
      <c r="O7196" s="1"/>
    </row>
    <row r="7197" spans="4:15" x14ac:dyDescent="0.2">
      <c r="D7197" s="1"/>
      <c r="E7197" s="1"/>
      <c r="K7197" s="1"/>
      <c r="L7197" s="1"/>
      <c r="O7197" s="1"/>
    </row>
    <row r="7198" spans="4:15" x14ac:dyDescent="0.2">
      <c r="D7198" s="1"/>
      <c r="E7198" s="1"/>
      <c r="K7198" s="1"/>
      <c r="L7198" s="1"/>
      <c r="O7198" s="1"/>
    </row>
    <row r="7199" spans="4:15" x14ac:dyDescent="0.2">
      <c r="D7199" s="1"/>
      <c r="E7199" s="1"/>
      <c r="K7199" s="1"/>
      <c r="L7199" s="1"/>
      <c r="O7199" s="1"/>
    </row>
    <row r="7200" spans="4:15" x14ac:dyDescent="0.2">
      <c r="D7200" s="1"/>
      <c r="E7200" s="1"/>
      <c r="K7200" s="1"/>
      <c r="L7200" s="1"/>
      <c r="O7200" s="1"/>
    </row>
    <row r="7201" spans="4:15" x14ac:dyDescent="0.2">
      <c r="D7201" s="1"/>
      <c r="E7201" s="1"/>
      <c r="K7201" s="1"/>
      <c r="L7201" s="1"/>
      <c r="O7201" s="1"/>
    </row>
    <row r="7202" spans="4:15" x14ac:dyDescent="0.2">
      <c r="D7202" s="1"/>
      <c r="E7202" s="1"/>
      <c r="K7202" s="1"/>
      <c r="L7202" s="1"/>
      <c r="O7202" s="1"/>
    </row>
    <row r="7203" spans="4:15" x14ac:dyDescent="0.2">
      <c r="D7203" s="1"/>
      <c r="E7203" s="1"/>
      <c r="K7203" s="1"/>
      <c r="L7203" s="1"/>
      <c r="O7203" s="1"/>
    </row>
    <row r="7204" spans="4:15" x14ac:dyDescent="0.2">
      <c r="D7204" s="1"/>
      <c r="E7204" s="1"/>
      <c r="K7204" s="1"/>
      <c r="L7204" s="1"/>
      <c r="O7204" s="1"/>
    </row>
    <row r="7205" spans="4:15" x14ac:dyDescent="0.2">
      <c r="D7205" s="1"/>
      <c r="E7205" s="1"/>
      <c r="K7205" s="1"/>
      <c r="L7205" s="1"/>
      <c r="O7205" s="1"/>
    </row>
    <row r="7206" spans="4:15" x14ac:dyDescent="0.2">
      <c r="D7206" s="1"/>
      <c r="E7206" s="1"/>
      <c r="K7206" s="1"/>
      <c r="L7206" s="1"/>
      <c r="O7206" s="1"/>
    </row>
    <row r="7207" spans="4:15" x14ac:dyDescent="0.2">
      <c r="D7207" s="1"/>
      <c r="E7207" s="1"/>
      <c r="K7207" s="1"/>
      <c r="L7207" s="1"/>
      <c r="O7207" s="1"/>
    </row>
    <row r="7208" spans="4:15" x14ac:dyDescent="0.2">
      <c r="D7208" s="1"/>
      <c r="E7208" s="1"/>
      <c r="K7208" s="1"/>
      <c r="L7208" s="1"/>
      <c r="O7208" s="1"/>
    </row>
    <row r="7209" spans="4:15" x14ac:dyDescent="0.2">
      <c r="D7209" s="1"/>
      <c r="E7209" s="1"/>
      <c r="K7209" s="1"/>
      <c r="L7209" s="1"/>
      <c r="O7209" s="1"/>
    </row>
    <row r="7210" spans="4:15" x14ac:dyDescent="0.2">
      <c r="D7210" s="1"/>
      <c r="E7210" s="1"/>
      <c r="K7210" s="1"/>
      <c r="L7210" s="1"/>
      <c r="O7210" s="1"/>
    </row>
    <row r="7211" spans="4:15" x14ac:dyDescent="0.2">
      <c r="D7211" s="1"/>
      <c r="E7211" s="1"/>
      <c r="K7211" s="1"/>
      <c r="L7211" s="1"/>
      <c r="O7211" s="1"/>
    </row>
    <row r="7212" spans="4:15" x14ac:dyDescent="0.2">
      <c r="D7212" s="1"/>
      <c r="E7212" s="1"/>
      <c r="K7212" s="1"/>
      <c r="L7212" s="1"/>
      <c r="O7212" s="1"/>
    </row>
    <row r="7213" spans="4:15" x14ac:dyDescent="0.2">
      <c r="D7213" s="1"/>
      <c r="E7213" s="1"/>
      <c r="K7213" s="1"/>
      <c r="L7213" s="1"/>
      <c r="O7213" s="1"/>
    </row>
    <row r="7214" spans="4:15" x14ac:dyDescent="0.2">
      <c r="D7214" s="1"/>
      <c r="E7214" s="1"/>
      <c r="K7214" s="1"/>
      <c r="L7214" s="1"/>
      <c r="O7214" s="1"/>
    </row>
    <row r="7215" spans="4:15" x14ac:dyDescent="0.2">
      <c r="D7215" s="1"/>
      <c r="E7215" s="1"/>
      <c r="K7215" s="1"/>
      <c r="L7215" s="1"/>
      <c r="O7215" s="1"/>
    </row>
    <row r="7216" spans="4:15" x14ac:dyDescent="0.2">
      <c r="D7216" s="1"/>
      <c r="E7216" s="1"/>
      <c r="K7216" s="1"/>
      <c r="L7216" s="1"/>
      <c r="O7216" s="1"/>
    </row>
    <row r="7217" spans="4:15" x14ac:dyDescent="0.2">
      <c r="D7217" s="1"/>
      <c r="E7217" s="1"/>
      <c r="K7217" s="1"/>
      <c r="L7217" s="1"/>
      <c r="O7217" s="1"/>
    </row>
    <row r="7218" spans="4:15" x14ac:dyDescent="0.2">
      <c r="D7218" s="1"/>
      <c r="E7218" s="1"/>
      <c r="K7218" s="1"/>
      <c r="L7218" s="1"/>
      <c r="O7218" s="1"/>
    </row>
    <row r="7219" spans="4:15" x14ac:dyDescent="0.2">
      <c r="D7219" s="1"/>
      <c r="E7219" s="1"/>
      <c r="K7219" s="1"/>
      <c r="L7219" s="1"/>
      <c r="O7219" s="1"/>
    </row>
    <row r="7220" spans="4:15" x14ac:dyDescent="0.2">
      <c r="D7220" s="1"/>
      <c r="E7220" s="1"/>
      <c r="K7220" s="1"/>
      <c r="L7220" s="1"/>
      <c r="O7220" s="1"/>
    </row>
    <row r="7221" spans="4:15" x14ac:dyDescent="0.2">
      <c r="D7221" s="1"/>
      <c r="E7221" s="1"/>
      <c r="K7221" s="1"/>
      <c r="L7221" s="1"/>
      <c r="O7221" s="1"/>
    </row>
    <row r="7222" spans="4:15" x14ac:dyDescent="0.2">
      <c r="D7222" s="1"/>
      <c r="E7222" s="1"/>
      <c r="K7222" s="1"/>
      <c r="L7222" s="1"/>
      <c r="O7222" s="1"/>
    </row>
    <row r="7223" spans="4:15" x14ac:dyDescent="0.2">
      <c r="D7223" s="1"/>
      <c r="E7223" s="1"/>
      <c r="K7223" s="1"/>
      <c r="L7223" s="1"/>
      <c r="O7223" s="1"/>
    </row>
    <row r="7224" spans="4:15" x14ac:dyDescent="0.2">
      <c r="D7224" s="1"/>
      <c r="E7224" s="1"/>
      <c r="K7224" s="1"/>
      <c r="L7224" s="1"/>
      <c r="O7224" s="1"/>
    </row>
    <row r="7225" spans="4:15" x14ac:dyDescent="0.2">
      <c r="D7225" s="1"/>
      <c r="E7225" s="1"/>
      <c r="K7225" s="1"/>
      <c r="L7225" s="1"/>
      <c r="O7225" s="1"/>
    </row>
    <row r="7226" spans="4:15" x14ac:dyDescent="0.2">
      <c r="K7226" s="1"/>
      <c r="L7226" s="1"/>
      <c r="O7226" s="1"/>
    </row>
    <row r="7227" spans="4:15" x14ac:dyDescent="0.2">
      <c r="K7227" s="1"/>
      <c r="L7227" s="1"/>
      <c r="O7227" s="1"/>
    </row>
    <row r="7228" spans="4:15" x14ac:dyDescent="0.2">
      <c r="K7228" s="1"/>
      <c r="L7228" s="1"/>
      <c r="O7228" s="1"/>
    </row>
    <row r="7229" spans="4:15" x14ac:dyDescent="0.2">
      <c r="K7229" s="1"/>
      <c r="L7229" s="1"/>
      <c r="O7229" s="1"/>
    </row>
    <row r="7230" spans="4:15" x14ac:dyDescent="0.2">
      <c r="K7230" s="1"/>
      <c r="L7230" s="1"/>
      <c r="O7230" s="1"/>
    </row>
    <row r="7231" spans="4:15" x14ac:dyDescent="0.2">
      <c r="K7231" s="1"/>
      <c r="L7231" s="1"/>
      <c r="O7231" s="1"/>
    </row>
    <row r="7232" spans="4:15" x14ac:dyDescent="0.2">
      <c r="K7232" s="1"/>
      <c r="L7232" s="1"/>
      <c r="O7232" s="1"/>
    </row>
    <row r="7233" spans="11:15" x14ac:dyDescent="0.2">
      <c r="K7233" s="1"/>
      <c r="L7233" s="1"/>
      <c r="O7233" s="1"/>
    </row>
    <row r="7234" spans="11:15" x14ac:dyDescent="0.2">
      <c r="K7234" s="1"/>
      <c r="L7234" s="1"/>
      <c r="O7234" s="1"/>
    </row>
    <row r="7235" spans="11:15" x14ac:dyDescent="0.2">
      <c r="K7235" s="1"/>
      <c r="L7235" s="1"/>
      <c r="O7235" s="1"/>
    </row>
    <row r="7236" spans="11:15" x14ac:dyDescent="0.2">
      <c r="K7236" s="1"/>
      <c r="L7236" s="1"/>
      <c r="O7236" s="1"/>
    </row>
    <row r="7237" spans="11:15" x14ac:dyDescent="0.2">
      <c r="K7237" s="1"/>
      <c r="L7237" s="1"/>
      <c r="O7237" s="1"/>
    </row>
    <row r="7238" spans="11:15" x14ac:dyDescent="0.2">
      <c r="K7238" s="1"/>
      <c r="L7238" s="1"/>
      <c r="O7238" s="1"/>
    </row>
    <row r="7239" spans="11:15" x14ac:dyDescent="0.2">
      <c r="K7239" s="1"/>
      <c r="L7239" s="1"/>
      <c r="O7239" s="1"/>
    </row>
    <row r="7240" spans="11:15" x14ac:dyDescent="0.2">
      <c r="K7240" s="1"/>
      <c r="L7240" s="1"/>
      <c r="O7240" s="1"/>
    </row>
    <row r="7241" spans="11:15" x14ac:dyDescent="0.2">
      <c r="K7241" s="1"/>
      <c r="L7241" s="1"/>
      <c r="O7241" s="1"/>
    </row>
    <row r="7242" spans="11:15" x14ac:dyDescent="0.2">
      <c r="K7242" s="1"/>
      <c r="L7242" s="1"/>
      <c r="O7242" s="1"/>
    </row>
    <row r="7243" spans="11:15" x14ac:dyDescent="0.2">
      <c r="K7243" s="1"/>
      <c r="L7243" s="1"/>
      <c r="O7243" s="1"/>
    </row>
    <row r="7244" spans="11:15" x14ac:dyDescent="0.2">
      <c r="K7244" s="1"/>
      <c r="L7244" s="1"/>
      <c r="O7244" s="1"/>
    </row>
    <row r="7245" spans="11:15" x14ac:dyDescent="0.2">
      <c r="K7245" s="1"/>
      <c r="L7245" s="1"/>
      <c r="O7245" s="1"/>
    </row>
    <row r="7246" spans="11:15" x14ac:dyDescent="0.2">
      <c r="K7246" s="1"/>
      <c r="L7246" s="1"/>
      <c r="O7246" s="1"/>
    </row>
    <row r="7247" spans="11:15" x14ac:dyDescent="0.2">
      <c r="K7247" s="1"/>
      <c r="L7247" s="1"/>
      <c r="O7247" s="1"/>
    </row>
    <row r="7248" spans="11:15" x14ac:dyDescent="0.2">
      <c r="K7248" s="1"/>
      <c r="L7248" s="1"/>
      <c r="O7248" s="1"/>
    </row>
    <row r="7249" spans="11:15" x14ac:dyDescent="0.2">
      <c r="K7249" s="1"/>
      <c r="L7249" s="1"/>
      <c r="O7249" s="1"/>
    </row>
    <row r="7250" spans="11:15" x14ac:dyDescent="0.2">
      <c r="K7250" s="1"/>
      <c r="L7250" s="1"/>
      <c r="O7250" s="1"/>
    </row>
    <row r="7251" spans="11:15" x14ac:dyDescent="0.2">
      <c r="K7251" s="1"/>
      <c r="L7251" s="1"/>
      <c r="O7251" s="1"/>
    </row>
    <row r="7252" spans="11:15" x14ac:dyDescent="0.2">
      <c r="K7252" s="1"/>
      <c r="L7252" s="1"/>
      <c r="O7252" s="1"/>
    </row>
    <row r="7253" spans="11:15" x14ac:dyDescent="0.2">
      <c r="K7253" s="1"/>
      <c r="L7253" s="1"/>
      <c r="O7253" s="1"/>
    </row>
    <row r="7254" spans="11:15" x14ac:dyDescent="0.2">
      <c r="K7254" s="1"/>
      <c r="L7254" s="1"/>
      <c r="O7254" s="1"/>
    </row>
    <row r="7255" spans="11:15" x14ac:dyDescent="0.2">
      <c r="K7255" s="1"/>
      <c r="L7255" s="1"/>
      <c r="O7255" s="1"/>
    </row>
    <row r="7256" spans="11:15" x14ac:dyDescent="0.2">
      <c r="K7256" s="1"/>
      <c r="L7256" s="1"/>
      <c r="O7256" s="1"/>
    </row>
    <row r="7257" spans="11:15" x14ac:dyDescent="0.2">
      <c r="K7257" s="1"/>
      <c r="L7257" s="1"/>
      <c r="O7257" s="1"/>
    </row>
    <row r="7258" spans="11:15" x14ac:dyDescent="0.2">
      <c r="K7258" s="1"/>
      <c r="L7258" s="1"/>
      <c r="O7258" s="1"/>
    </row>
    <row r="7259" spans="11:15" x14ac:dyDescent="0.2">
      <c r="K7259" s="1"/>
      <c r="L7259" s="1"/>
      <c r="O7259" s="1"/>
    </row>
    <row r="7260" spans="11:15" x14ac:dyDescent="0.2">
      <c r="K7260" s="1"/>
      <c r="L7260" s="1"/>
      <c r="O7260" s="1"/>
    </row>
    <row r="7261" spans="11:15" x14ac:dyDescent="0.2">
      <c r="K7261" s="1"/>
      <c r="L7261" s="1"/>
      <c r="O7261" s="1"/>
    </row>
    <row r="7262" spans="11:15" x14ac:dyDescent="0.2">
      <c r="K7262" s="1"/>
      <c r="L7262" s="1"/>
      <c r="O7262" s="1"/>
    </row>
    <row r="7263" spans="11:15" x14ac:dyDescent="0.2">
      <c r="K7263" s="1"/>
      <c r="L7263" s="1"/>
      <c r="O7263" s="1"/>
    </row>
    <row r="7264" spans="11:15" x14ac:dyDescent="0.2">
      <c r="K7264" s="1"/>
      <c r="L7264" s="1"/>
      <c r="O7264" s="1"/>
    </row>
    <row r="7265" spans="4:15" x14ac:dyDescent="0.2">
      <c r="K7265" s="1"/>
      <c r="L7265" s="1"/>
      <c r="O7265" s="1"/>
    </row>
    <row r="7266" spans="4:15" x14ac:dyDescent="0.2">
      <c r="K7266" s="1"/>
      <c r="L7266" s="1"/>
      <c r="O7266" s="1"/>
    </row>
    <row r="7267" spans="4:15" x14ac:dyDescent="0.2">
      <c r="K7267" s="1"/>
      <c r="L7267" s="1"/>
      <c r="O7267" s="1"/>
    </row>
    <row r="7268" spans="4:15" x14ac:dyDescent="0.2">
      <c r="K7268" s="1"/>
      <c r="L7268" s="1"/>
      <c r="O7268" s="1"/>
    </row>
    <row r="7269" spans="4:15" x14ac:dyDescent="0.2">
      <c r="K7269" s="1"/>
      <c r="L7269" s="1"/>
      <c r="O7269" s="1"/>
    </row>
    <row r="7270" spans="4:15" x14ac:dyDescent="0.2">
      <c r="K7270" s="1"/>
      <c r="L7270" s="1"/>
      <c r="O7270" s="1"/>
    </row>
    <row r="7271" spans="4:15" x14ac:dyDescent="0.2">
      <c r="K7271" s="1"/>
      <c r="L7271" s="1"/>
      <c r="O7271" s="1"/>
    </row>
    <row r="7272" spans="4:15" x14ac:dyDescent="0.2">
      <c r="K7272" s="1"/>
      <c r="L7272" s="1"/>
      <c r="O7272" s="1"/>
    </row>
    <row r="7273" spans="4:15" x14ac:dyDescent="0.2">
      <c r="K7273" s="1"/>
      <c r="L7273" s="1"/>
      <c r="O7273" s="1"/>
    </row>
    <row r="7274" spans="4:15" x14ac:dyDescent="0.2">
      <c r="D7274" s="1"/>
      <c r="E7274" s="1"/>
      <c r="K7274" s="1"/>
      <c r="L7274" s="1"/>
      <c r="O7274" s="1"/>
    </row>
    <row r="7275" spans="4:15" x14ac:dyDescent="0.2">
      <c r="D7275" s="1"/>
      <c r="E7275" s="1"/>
      <c r="K7275" s="1"/>
      <c r="L7275" s="1"/>
      <c r="O7275" s="1"/>
    </row>
    <row r="7276" spans="4:15" x14ac:dyDescent="0.2">
      <c r="D7276" s="1"/>
      <c r="E7276" s="1"/>
      <c r="K7276" s="1"/>
      <c r="L7276" s="1"/>
      <c r="O7276" s="1"/>
    </row>
    <row r="7277" spans="4:15" x14ac:dyDescent="0.2">
      <c r="D7277" s="1"/>
      <c r="E7277" s="1"/>
      <c r="K7277" s="1"/>
      <c r="L7277" s="1"/>
      <c r="O7277" s="1"/>
    </row>
    <row r="7278" spans="4:15" x14ac:dyDescent="0.2">
      <c r="D7278" s="1"/>
      <c r="E7278" s="1"/>
      <c r="K7278" s="1"/>
      <c r="L7278" s="1"/>
      <c r="O7278" s="1"/>
    </row>
    <row r="7279" spans="4:15" x14ac:dyDescent="0.2">
      <c r="D7279" s="1"/>
      <c r="E7279" s="1"/>
      <c r="K7279" s="1"/>
      <c r="L7279" s="1"/>
      <c r="O7279" s="1"/>
    </row>
    <row r="7280" spans="4:15" x14ac:dyDescent="0.2">
      <c r="D7280" s="1"/>
      <c r="E7280" s="1"/>
      <c r="K7280" s="1"/>
      <c r="L7280" s="1"/>
      <c r="O7280" s="1"/>
    </row>
    <row r="7281" spans="4:15" x14ac:dyDescent="0.2">
      <c r="D7281" s="1"/>
      <c r="E7281" s="1"/>
      <c r="K7281" s="1"/>
      <c r="L7281" s="1"/>
      <c r="O7281" s="1"/>
    </row>
    <row r="7282" spans="4:15" x14ac:dyDescent="0.2">
      <c r="D7282" s="1"/>
      <c r="E7282" s="1"/>
      <c r="K7282" s="1"/>
      <c r="L7282" s="1"/>
      <c r="O7282" s="1"/>
    </row>
    <row r="7283" spans="4:15" x14ac:dyDescent="0.2">
      <c r="D7283" s="1"/>
      <c r="E7283" s="1"/>
      <c r="K7283" s="1"/>
      <c r="L7283" s="1"/>
      <c r="O7283" s="1"/>
    </row>
    <row r="7284" spans="4:15" x14ac:dyDescent="0.2">
      <c r="D7284" s="1"/>
      <c r="E7284" s="1"/>
      <c r="K7284" s="1"/>
      <c r="L7284" s="1"/>
      <c r="O7284" s="1"/>
    </row>
    <row r="7285" spans="4:15" x14ac:dyDescent="0.2">
      <c r="D7285" s="1"/>
      <c r="E7285" s="1"/>
      <c r="K7285" s="1"/>
      <c r="L7285" s="1"/>
      <c r="O7285" s="1"/>
    </row>
    <row r="7286" spans="4:15" x14ac:dyDescent="0.2">
      <c r="D7286" s="1"/>
      <c r="E7286" s="1"/>
      <c r="K7286" s="1"/>
      <c r="L7286" s="1"/>
      <c r="O7286" s="1"/>
    </row>
    <row r="7287" spans="4:15" x14ac:dyDescent="0.2">
      <c r="D7287" s="1"/>
      <c r="E7287" s="1"/>
      <c r="K7287" s="1"/>
      <c r="L7287" s="1"/>
      <c r="O7287" s="1"/>
    </row>
    <row r="7288" spans="4:15" x14ac:dyDescent="0.2">
      <c r="D7288" s="1"/>
      <c r="E7288" s="1"/>
      <c r="K7288" s="1"/>
      <c r="L7288" s="1"/>
      <c r="O7288" s="1"/>
    </row>
    <row r="7289" spans="4:15" x14ac:dyDescent="0.2">
      <c r="D7289" s="1"/>
      <c r="E7289" s="1"/>
      <c r="K7289" s="1"/>
      <c r="L7289" s="1"/>
      <c r="O7289" s="1"/>
    </row>
    <row r="7290" spans="4:15" x14ac:dyDescent="0.2">
      <c r="D7290" s="1"/>
      <c r="E7290" s="1"/>
      <c r="K7290" s="1"/>
      <c r="L7290" s="1"/>
      <c r="O7290" s="1"/>
    </row>
    <row r="7291" spans="4:15" x14ac:dyDescent="0.2">
      <c r="D7291" s="1"/>
      <c r="E7291" s="1"/>
      <c r="K7291" s="1"/>
      <c r="L7291" s="1"/>
      <c r="O7291" s="1"/>
    </row>
    <row r="7292" spans="4:15" x14ac:dyDescent="0.2">
      <c r="D7292" s="1"/>
      <c r="E7292" s="1"/>
      <c r="K7292" s="1"/>
      <c r="L7292" s="1"/>
      <c r="O7292" s="1"/>
    </row>
    <row r="7293" spans="4:15" x14ac:dyDescent="0.2">
      <c r="D7293" s="1"/>
      <c r="E7293" s="1"/>
      <c r="K7293" s="1"/>
      <c r="L7293" s="1"/>
      <c r="O7293" s="1"/>
    </row>
    <row r="7294" spans="4:15" x14ac:dyDescent="0.2">
      <c r="D7294" s="1"/>
      <c r="E7294" s="1"/>
      <c r="K7294" s="1"/>
      <c r="L7294" s="1"/>
      <c r="O7294" s="1"/>
    </row>
    <row r="7295" spans="4:15" x14ac:dyDescent="0.2">
      <c r="D7295" s="1"/>
      <c r="E7295" s="1"/>
      <c r="K7295" s="1"/>
      <c r="L7295" s="1"/>
      <c r="O7295" s="1"/>
    </row>
    <row r="7296" spans="4:15" x14ac:dyDescent="0.2">
      <c r="D7296" s="1"/>
      <c r="E7296" s="1"/>
      <c r="K7296" s="1"/>
      <c r="L7296" s="1"/>
      <c r="O7296" s="1"/>
    </row>
    <row r="7297" spans="4:15" x14ac:dyDescent="0.2">
      <c r="D7297" s="1"/>
      <c r="E7297" s="1"/>
      <c r="K7297" s="1"/>
      <c r="L7297" s="1"/>
      <c r="O7297" s="1"/>
    </row>
    <row r="7298" spans="4:15" x14ac:dyDescent="0.2">
      <c r="K7298" s="1"/>
      <c r="L7298" s="1"/>
      <c r="O7298" s="1"/>
    </row>
    <row r="7299" spans="4:15" x14ac:dyDescent="0.2">
      <c r="K7299" s="1"/>
      <c r="L7299" s="1"/>
      <c r="O7299" s="1"/>
    </row>
    <row r="7300" spans="4:15" x14ac:dyDescent="0.2">
      <c r="K7300" s="1"/>
      <c r="L7300" s="1"/>
      <c r="O7300" s="1"/>
    </row>
    <row r="7301" spans="4:15" x14ac:dyDescent="0.2">
      <c r="K7301" s="1"/>
      <c r="L7301" s="1"/>
      <c r="O7301" s="1"/>
    </row>
    <row r="7302" spans="4:15" x14ac:dyDescent="0.2">
      <c r="K7302" s="1"/>
      <c r="L7302" s="1"/>
      <c r="O7302" s="1"/>
    </row>
    <row r="7303" spans="4:15" x14ac:dyDescent="0.2">
      <c r="K7303" s="1"/>
      <c r="L7303" s="1"/>
      <c r="O7303" s="1"/>
    </row>
    <row r="7304" spans="4:15" x14ac:dyDescent="0.2">
      <c r="K7304" s="1"/>
      <c r="L7304" s="1"/>
      <c r="O7304" s="1"/>
    </row>
    <row r="7305" spans="4:15" x14ac:dyDescent="0.2">
      <c r="K7305" s="1"/>
      <c r="L7305" s="1"/>
      <c r="O7305" s="1"/>
    </row>
    <row r="7306" spans="4:15" x14ac:dyDescent="0.2">
      <c r="K7306" s="1"/>
      <c r="L7306" s="1"/>
      <c r="O7306" s="1"/>
    </row>
    <row r="7307" spans="4:15" x14ac:dyDescent="0.2">
      <c r="K7307" s="1"/>
      <c r="L7307" s="1"/>
      <c r="O7307" s="1"/>
    </row>
    <row r="7308" spans="4:15" x14ac:dyDescent="0.2">
      <c r="K7308" s="1"/>
      <c r="L7308" s="1"/>
      <c r="O7308" s="1"/>
    </row>
    <row r="7309" spans="4:15" x14ac:dyDescent="0.2">
      <c r="K7309" s="1"/>
      <c r="L7309" s="1"/>
      <c r="O7309" s="1"/>
    </row>
    <row r="7310" spans="4:15" x14ac:dyDescent="0.2">
      <c r="K7310" s="1"/>
      <c r="L7310" s="1"/>
      <c r="O7310" s="1"/>
    </row>
    <row r="7311" spans="4:15" x14ac:dyDescent="0.2">
      <c r="K7311" s="1"/>
      <c r="L7311" s="1"/>
      <c r="O7311" s="1"/>
    </row>
    <row r="7312" spans="4:15" x14ac:dyDescent="0.2">
      <c r="K7312" s="1"/>
      <c r="L7312" s="1"/>
      <c r="O7312" s="1"/>
    </row>
    <row r="7313" spans="11:15" x14ac:dyDescent="0.2">
      <c r="K7313" s="1"/>
      <c r="L7313" s="1"/>
      <c r="O7313" s="1"/>
    </row>
    <row r="7314" spans="11:15" x14ac:dyDescent="0.2">
      <c r="K7314" s="1"/>
      <c r="L7314" s="1"/>
      <c r="O7314" s="1"/>
    </row>
    <row r="7315" spans="11:15" x14ac:dyDescent="0.2">
      <c r="K7315" s="1"/>
      <c r="L7315" s="1"/>
      <c r="O7315" s="1"/>
    </row>
    <row r="7316" spans="11:15" x14ac:dyDescent="0.2">
      <c r="K7316" s="1"/>
      <c r="L7316" s="1"/>
      <c r="O7316" s="1"/>
    </row>
    <row r="7317" spans="11:15" x14ac:dyDescent="0.2">
      <c r="K7317" s="1"/>
      <c r="L7317" s="1"/>
      <c r="O7317" s="1"/>
    </row>
    <row r="7318" spans="11:15" x14ac:dyDescent="0.2">
      <c r="K7318" s="1"/>
      <c r="L7318" s="1"/>
      <c r="O7318" s="1"/>
    </row>
    <row r="7319" spans="11:15" x14ac:dyDescent="0.2">
      <c r="K7319" s="1"/>
      <c r="L7319" s="1"/>
      <c r="O7319" s="1"/>
    </row>
    <row r="7320" spans="11:15" x14ac:dyDescent="0.2">
      <c r="K7320" s="1"/>
      <c r="L7320" s="1"/>
      <c r="O7320" s="1"/>
    </row>
    <row r="7321" spans="11:15" x14ac:dyDescent="0.2">
      <c r="K7321" s="1"/>
      <c r="L7321" s="1"/>
      <c r="O7321" s="1"/>
    </row>
    <row r="7322" spans="11:15" x14ac:dyDescent="0.2">
      <c r="K7322" s="1"/>
      <c r="L7322" s="1"/>
      <c r="O7322" s="1"/>
    </row>
    <row r="7323" spans="11:15" x14ac:dyDescent="0.2">
      <c r="K7323" s="1"/>
      <c r="L7323" s="1"/>
      <c r="O7323" s="1"/>
    </row>
    <row r="7324" spans="11:15" x14ac:dyDescent="0.2">
      <c r="K7324" s="1"/>
      <c r="L7324" s="1"/>
      <c r="O7324" s="1"/>
    </row>
    <row r="7325" spans="11:15" x14ac:dyDescent="0.2">
      <c r="K7325" s="1"/>
      <c r="L7325" s="1"/>
      <c r="O7325" s="1"/>
    </row>
    <row r="7326" spans="11:15" x14ac:dyDescent="0.2">
      <c r="K7326" s="1"/>
      <c r="L7326" s="1"/>
      <c r="O7326" s="1"/>
    </row>
    <row r="7327" spans="11:15" x14ac:dyDescent="0.2">
      <c r="K7327" s="1"/>
      <c r="L7327" s="1"/>
      <c r="O7327" s="1"/>
    </row>
    <row r="7328" spans="11:15" x14ac:dyDescent="0.2">
      <c r="K7328" s="1"/>
      <c r="L7328" s="1"/>
      <c r="O7328" s="1"/>
    </row>
    <row r="7329" spans="11:15" x14ac:dyDescent="0.2">
      <c r="K7329" s="1"/>
      <c r="L7329" s="1"/>
      <c r="O7329" s="1"/>
    </row>
    <row r="7330" spans="11:15" x14ac:dyDescent="0.2">
      <c r="K7330" s="1"/>
      <c r="L7330" s="1"/>
      <c r="O7330" s="1"/>
    </row>
    <row r="7331" spans="11:15" x14ac:dyDescent="0.2">
      <c r="K7331" s="1"/>
      <c r="L7331" s="1"/>
      <c r="O7331" s="1"/>
    </row>
    <row r="7332" spans="11:15" x14ac:dyDescent="0.2">
      <c r="K7332" s="1"/>
      <c r="L7332" s="1"/>
      <c r="O7332" s="1"/>
    </row>
    <row r="7333" spans="11:15" x14ac:dyDescent="0.2">
      <c r="K7333" s="1"/>
      <c r="L7333" s="1"/>
      <c r="O7333" s="1"/>
    </row>
    <row r="7334" spans="11:15" x14ac:dyDescent="0.2">
      <c r="K7334" s="1"/>
      <c r="L7334" s="1"/>
      <c r="O7334" s="1"/>
    </row>
    <row r="7335" spans="11:15" x14ac:dyDescent="0.2">
      <c r="K7335" s="1"/>
      <c r="L7335" s="1"/>
      <c r="O7335" s="1"/>
    </row>
    <row r="7336" spans="11:15" x14ac:dyDescent="0.2">
      <c r="K7336" s="1"/>
      <c r="L7336" s="1"/>
      <c r="O7336" s="1"/>
    </row>
    <row r="7337" spans="11:15" x14ac:dyDescent="0.2">
      <c r="K7337" s="1"/>
      <c r="L7337" s="1"/>
      <c r="O7337" s="1"/>
    </row>
    <row r="7338" spans="11:15" x14ac:dyDescent="0.2">
      <c r="K7338" s="1"/>
      <c r="L7338" s="1"/>
      <c r="O7338" s="1"/>
    </row>
    <row r="7339" spans="11:15" x14ac:dyDescent="0.2">
      <c r="K7339" s="1"/>
      <c r="L7339" s="1"/>
      <c r="O7339" s="1"/>
    </row>
    <row r="7340" spans="11:15" x14ac:dyDescent="0.2">
      <c r="K7340" s="1"/>
      <c r="L7340" s="1"/>
      <c r="O7340" s="1"/>
    </row>
    <row r="7341" spans="11:15" x14ac:dyDescent="0.2">
      <c r="K7341" s="1"/>
      <c r="L7341" s="1"/>
      <c r="O7341" s="1"/>
    </row>
    <row r="7342" spans="11:15" x14ac:dyDescent="0.2">
      <c r="K7342" s="1"/>
      <c r="L7342" s="1"/>
      <c r="O7342" s="1"/>
    </row>
    <row r="7343" spans="11:15" x14ac:dyDescent="0.2">
      <c r="K7343" s="1"/>
      <c r="L7343" s="1"/>
      <c r="O7343" s="1"/>
    </row>
    <row r="7344" spans="11:15" x14ac:dyDescent="0.2">
      <c r="K7344" s="1"/>
      <c r="L7344" s="1"/>
      <c r="O7344" s="1"/>
    </row>
    <row r="7345" spans="11:15" x14ac:dyDescent="0.2">
      <c r="K7345" s="1"/>
      <c r="L7345" s="1"/>
      <c r="O7345" s="1"/>
    </row>
    <row r="7346" spans="11:15" x14ac:dyDescent="0.2">
      <c r="K7346" s="1"/>
      <c r="L7346" s="1"/>
      <c r="O7346" s="1"/>
    </row>
    <row r="7347" spans="11:15" x14ac:dyDescent="0.2">
      <c r="K7347" s="1"/>
      <c r="L7347" s="1"/>
      <c r="O7347" s="1"/>
    </row>
    <row r="7348" spans="11:15" x14ac:dyDescent="0.2">
      <c r="K7348" s="1"/>
      <c r="L7348" s="1"/>
      <c r="O7348" s="1"/>
    </row>
    <row r="7349" spans="11:15" x14ac:dyDescent="0.2">
      <c r="K7349" s="1"/>
      <c r="L7349" s="1"/>
      <c r="O7349" s="1"/>
    </row>
    <row r="7350" spans="11:15" x14ac:dyDescent="0.2">
      <c r="K7350" s="1"/>
      <c r="L7350" s="1"/>
      <c r="O7350" s="1"/>
    </row>
    <row r="7351" spans="11:15" x14ac:dyDescent="0.2">
      <c r="K7351" s="1"/>
      <c r="L7351" s="1"/>
      <c r="O7351" s="1"/>
    </row>
    <row r="7352" spans="11:15" x14ac:dyDescent="0.2">
      <c r="K7352" s="1"/>
      <c r="L7352" s="1"/>
      <c r="O7352" s="1"/>
    </row>
    <row r="7353" spans="11:15" x14ac:dyDescent="0.2">
      <c r="K7353" s="1"/>
      <c r="L7353" s="1"/>
      <c r="O7353" s="1"/>
    </row>
    <row r="7354" spans="11:15" x14ac:dyDescent="0.2">
      <c r="K7354" s="1"/>
      <c r="L7354" s="1"/>
      <c r="O7354" s="1"/>
    </row>
    <row r="7355" spans="11:15" x14ac:dyDescent="0.2">
      <c r="K7355" s="1"/>
      <c r="L7355" s="1"/>
      <c r="O7355" s="1"/>
    </row>
    <row r="7356" spans="11:15" x14ac:dyDescent="0.2">
      <c r="K7356" s="1"/>
      <c r="L7356" s="1"/>
      <c r="O7356" s="1"/>
    </row>
    <row r="7357" spans="11:15" x14ac:dyDescent="0.2">
      <c r="K7357" s="1"/>
      <c r="L7357" s="1"/>
      <c r="O7357" s="1"/>
    </row>
    <row r="7358" spans="11:15" x14ac:dyDescent="0.2">
      <c r="K7358" s="1"/>
      <c r="L7358" s="1"/>
      <c r="O7358" s="1"/>
    </row>
    <row r="7359" spans="11:15" x14ac:dyDescent="0.2">
      <c r="K7359" s="1"/>
      <c r="L7359" s="1"/>
      <c r="O7359" s="1"/>
    </row>
    <row r="7360" spans="11:15" x14ac:dyDescent="0.2">
      <c r="K7360" s="1"/>
      <c r="L7360" s="1"/>
      <c r="O7360" s="1"/>
    </row>
    <row r="7361" spans="11:15" x14ac:dyDescent="0.2">
      <c r="K7361" s="1"/>
      <c r="L7361" s="1"/>
      <c r="O7361" s="1"/>
    </row>
    <row r="7362" spans="11:15" x14ac:dyDescent="0.2">
      <c r="K7362" s="1"/>
      <c r="L7362" s="1"/>
      <c r="O7362" s="1"/>
    </row>
    <row r="7363" spans="11:15" x14ac:dyDescent="0.2">
      <c r="K7363" s="1"/>
      <c r="L7363" s="1"/>
      <c r="O7363" s="1"/>
    </row>
    <row r="7364" spans="11:15" x14ac:dyDescent="0.2">
      <c r="K7364" s="1"/>
      <c r="L7364" s="1"/>
      <c r="O7364" s="1"/>
    </row>
    <row r="7365" spans="11:15" x14ac:dyDescent="0.2">
      <c r="K7365" s="1"/>
      <c r="L7365" s="1"/>
      <c r="O7365" s="1"/>
    </row>
    <row r="7366" spans="11:15" x14ac:dyDescent="0.2">
      <c r="K7366" s="1"/>
      <c r="L7366" s="1"/>
      <c r="O7366" s="1"/>
    </row>
    <row r="7367" spans="11:15" x14ac:dyDescent="0.2">
      <c r="K7367" s="1"/>
      <c r="L7367" s="1"/>
      <c r="O7367" s="1"/>
    </row>
    <row r="7368" spans="11:15" x14ac:dyDescent="0.2">
      <c r="K7368" s="1"/>
      <c r="L7368" s="1"/>
      <c r="O7368" s="1"/>
    </row>
    <row r="7369" spans="11:15" x14ac:dyDescent="0.2">
      <c r="K7369" s="1"/>
      <c r="L7369" s="1"/>
      <c r="O7369" s="1"/>
    </row>
    <row r="7370" spans="11:15" x14ac:dyDescent="0.2">
      <c r="K7370" s="1"/>
      <c r="L7370" s="1"/>
      <c r="O7370" s="1"/>
    </row>
    <row r="7371" spans="11:15" x14ac:dyDescent="0.2">
      <c r="K7371" s="1"/>
      <c r="L7371" s="1"/>
      <c r="O7371" s="1"/>
    </row>
    <row r="7372" spans="11:15" x14ac:dyDescent="0.2">
      <c r="K7372" s="1"/>
      <c r="L7372" s="1"/>
      <c r="O7372" s="1"/>
    </row>
    <row r="7373" spans="11:15" x14ac:dyDescent="0.2">
      <c r="K7373" s="1"/>
      <c r="L7373" s="1"/>
      <c r="O7373" s="1"/>
    </row>
    <row r="7374" spans="11:15" x14ac:dyDescent="0.2">
      <c r="K7374" s="1"/>
      <c r="L7374" s="1"/>
      <c r="O7374" s="1"/>
    </row>
    <row r="7375" spans="11:15" x14ac:dyDescent="0.2">
      <c r="K7375" s="1"/>
      <c r="L7375" s="1"/>
      <c r="O7375" s="1"/>
    </row>
    <row r="7376" spans="11:15" x14ac:dyDescent="0.2">
      <c r="K7376" s="1"/>
      <c r="L7376" s="1"/>
      <c r="O7376" s="1"/>
    </row>
    <row r="7377" spans="11:15" x14ac:dyDescent="0.2">
      <c r="K7377" s="1"/>
      <c r="L7377" s="1"/>
      <c r="O7377" s="1"/>
    </row>
    <row r="7378" spans="11:15" x14ac:dyDescent="0.2">
      <c r="K7378" s="1"/>
      <c r="L7378" s="1"/>
      <c r="O7378" s="1"/>
    </row>
    <row r="7379" spans="11:15" x14ac:dyDescent="0.2">
      <c r="K7379" s="1"/>
      <c r="L7379" s="1"/>
      <c r="O7379" s="1"/>
    </row>
    <row r="7380" spans="11:15" x14ac:dyDescent="0.2">
      <c r="K7380" s="1"/>
      <c r="L7380" s="1"/>
      <c r="O7380" s="1"/>
    </row>
    <row r="7381" spans="11:15" x14ac:dyDescent="0.2">
      <c r="K7381" s="1"/>
      <c r="L7381" s="1"/>
      <c r="O7381" s="1"/>
    </row>
    <row r="7382" spans="11:15" x14ac:dyDescent="0.2">
      <c r="K7382" s="1"/>
      <c r="L7382" s="1"/>
      <c r="O7382" s="1"/>
    </row>
    <row r="7383" spans="11:15" x14ac:dyDescent="0.2">
      <c r="K7383" s="1"/>
      <c r="L7383" s="1"/>
      <c r="O7383" s="1"/>
    </row>
    <row r="7384" spans="11:15" x14ac:dyDescent="0.2">
      <c r="K7384" s="1"/>
      <c r="L7384" s="1"/>
      <c r="O7384" s="1"/>
    </row>
    <row r="7385" spans="11:15" x14ac:dyDescent="0.2">
      <c r="K7385" s="1"/>
      <c r="L7385" s="1"/>
      <c r="O7385" s="1"/>
    </row>
    <row r="7386" spans="11:15" x14ac:dyDescent="0.2">
      <c r="K7386" s="1"/>
      <c r="L7386" s="1"/>
      <c r="O7386" s="1"/>
    </row>
    <row r="7387" spans="11:15" x14ac:dyDescent="0.2">
      <c r="K7387" s="1"/>
      <c r="L7387" s="1"/>
      <c r="O7387" s="1"/>
    </row>
    <row r="7388" spans="11:15" x14ac:dyDescent="0.2">
      <c r="K7388" s="1"/>
      <c r="L7388" s="1"/>
      <c r="O7388" s="1"/>
    </row>
    <row r="7389" spans="11:15" x14ac:dyDescent="0.2">
      <c r="K7389" s="1"/>
      <c r="L7389" s="1"/>
      <c r="O7389" s="1"/>
    </row>
    <row r="7390" spans="11:15" x14ac:dyDescent="0.2">
      <c r="K7390" s="1"/>
      <c r="L7390" s="1"/>
      <c r="O7390" s="1"/>
    </row>
    <row r="7391" spans="11:15" x14ac:dyDescent="0.2">
      <c r="K7391" s="1"/>
      <c r="L7391" s="1"/>
      <c r="O7391" s="1"/>
    </row>
    <row r="7392" spans="11:15" x14ac:dyDescent="0.2">
      <c r="K7392" s="1"/>
      <c r="L7392" s="1"/>
      <c r="O7392" s="1"/>
    </row>
    <row r="7393" spans="11:15" x14ac:dyDescent="0.2">
      <c r="K7393" s="1"/>
      <c r="L7393" s="1"/>
      <c r="O7393" s="1"/>
    </row>
    <row r="7394" spans="11:15" x14ac:dyDescent="0.2">
      <c r="K7394" s="1"/>
      <c r="L7394" s="1"/>
      <c r="O7394" s="1"/>
    </row>
    <row r="7395" spans="11:15" x14ac:dyDescent="0.2">
      <c r="K7395" s="1"/>
      <c r="L7395" s="1"/>
      <c r="O7395" s="1"/>
    </row>
    <row r="7396" spans="11:15" x14ac:dyDescent="0.2">
      <c r="K7396" s="1"/>
      <c r="L7396" s="1"/>
      <c r="O7396" s="1"/>
    </row>
    <row r="7397" spans="11:15" x14ac:dyDescent="0.2">
      <c r="K7397" s="1"/>
      <c r="L7397" s="1"/>
      <c r="O7397" s="1"/>
    </row>
    <row r="7398" spans="11:15" x14ac:dyDescent="0.2">
      <c r="K7398" s="1"/>
      <c r="L7398" s="1"/>
      <c r="O7398" s="1"/>
    </row>
    <row r="7399" spans="11:15" x14ac:dyDescent="0.2">
      <c r="K7399" s="1"/>
      <c r="L7399" s="1"/>
      <c r="O7399" s="1"/>
    </row>
    <row r="7400" spans="11:15" x14ac:dyDescent="0.2">
      <c r="K7400" s="1"/>
      <c r="L7400" s="1"/>
      <c r="O7400" s="1"/>
    </row>
    <row r="7401" spans="11:15" x14ac:dyDescent="0.2">
      <c r="K7401" s="1"/>
      <c r="L7401" s="1"/>
      <c r="O7401" s="1"/>
    </row>
    <row r="7402" spans="11:15" x14ac:dyDescent="0.2">
      <c r="K7402" s="1"/>
      <c r="L7402" s="1"/>
      <c r="O7402" s="1"/>
    </row>
    <row r="7403" spans="11:15" x14ac:dyDescent="0.2">
      <c r="K7403" s="1"/>
      <c r="L7403" s="1"/>
      <c r="O7403" s="1"/>
    </row>
    <row r="7404" spans="11:15" x14ac:dyDescent="0.2">
      <c r="K7404" s="1"/>
      <c r="L7404" s="1"/>
      <c r="O7404" s="1"/>
    </row>
    <row r="7405" spans="11:15" x14ac:dyDescent="0.2">
      <c r="K7405" s="1"/>
      <c r="L7405" s="1"/>
      <c r="O7405" s="1"/>
    </row>
    <row r="7406" spans="11:15" x14ac:dyDescent="0.2">
      <c r="K7406" s="1"/>
      <c r="L7406" s="1"/>
      <c r="O7406" s="1"/>
    </row>
    <row r="7407" spans="11:15" x14ac:dyDescent="0.2">
      <c r="K7407" s="1"/>
      <c r="L7407" s="1"/>
      <c r="O7407" s="1"/>
    </row>
    <row r="7408" spans="11:15" x14ac:dyDescent="0.2">
      <c r="K7408" s="1"/>
      <c r="L7408" s="1"/>
      <c r="O7408" s="1"/>
    </row>
    <row r="7409" spans="11:15" x14ac:dyDescent="0.2">
      <c r="K7409" s="1"/>
      <c r="L7409" s="1"/>
      <c r="O7409" s="1"/>
    </row>
    <row r="7410" spans="11:15" x14ac:dyDescent="0.2">
      <c r="K7410" s="1"/>
      <c r="L7410" s="1"/>
      <c r="O7410" s="1"/>
    </row>
    <row r="7411" spans="11:15" x14ac:dyDescent="0.2">
      <c r="K7411" s="1"/>
      <c r="L7411" s="1"/>
      <c r="O7411" s="1"/>
    </row>
    <row r="7412" spans="11:15" x14ac:dyDescent="0.2">
      <c r="K7412" s="1"/>
      <c r="L7412" s="1"/>
      <c r="O7412" s="1"/>
    </row>
    <row r="7413" spans="11:15" x14ac:dyDescent="0.2">
      <c r="K7413" s="1"/>
      <c r="L7413" s="1"/>
      <c r="O7413" s="1"/>
    </row>
    <row r="7414" spans="11:15" x14ac:dyDescent="0.2">
      <c r="K7414" s="1"/>
      <c r="L7414" s="1"/>
      <c r="O7414" s="1"/>
    </row>
    <row r="7415" spans="11:15" x14ac:dyDescent="0.2">
      <c r="K7415" s="1"/>
      <c r="L7415" s="1"/>
      <c r="O7415" s="1"/>
    </row>
    <row r="7416" spans="11:15" x14ac:dyDescent="0.2">
      <c r="K7416" s="1"/>
      <c r="L7416" s="1"/>
      <c r="O7416" s="1"/>
    </row>
    <row r="7417" spans="11:15" x14ac:dyDescent="0.2">
      <c r="K7417" s="1"/>
      <c r="L7417" s="1"/>
      <c r="O7417" s="1"/>
    </row>
    <row r="7418" spans="11:15" x14ac:dyDescent="0.2">
      <c r="K7418" s="1"/>
      <c r="L7418" s="1"/>
      <c r="O7418" s="1"/>
    </row>
    <row r="7419" spans="11:15" x14ac:dyDescent="0.2">
      <c r="K7419" s="1"/>
      <c r="L7419" s="1"/>
      <c r="O7419" s="1"/>
    </row>
    <row r="7420" spans="11:15" x14ac:dyDescent="0.2">
      <c r="K7420" s="1"/>
      <c r="L7420" s="1"/>
      <c r="O7420" s="1"/>
    </row>
    <row r="7421" spans="11:15" x14ac:dyDescent="0.2">
      <c r="K7421" s="1"/>
      <c r="L7421" s="1"/>
      <c r="O7421" s="1"/>
    </row>
    <row r="7422" spans="11:15" x14ac:dyDescent="0.2">
      <c r="K7422" s="1"/>
      <c r="L7422" s="1"/>
      <c r="O7422" s="1"/>
    </row>
    <row r="7423" spans="11:15" x14ac:dyDescent="0.2">
      <c r="K7423" s="1"/>
      <c r="L7423" s="1"/>
      <c r="O7423" s="1"/>
    </row>
    <row r="7424" spans="11:15" x14ac:dyDescent="0.2">
      <c r="K7424" s="1"/>
      <c r="L7424" s="1"/>
      <c r="O7424" s="1"/>
    </row>
    <row r="7425" spans="11:15" x14ac:dyDescent="0.2">
      <c r="K7425" s="1"/>
      <c r="L7425" s="1"/>
      <c r="O7425" s="1"/>
    </row>
    <row r="7426" spans="11:15" x14ac:dyDescent="0.2">
      <c r="K7426" s="1"/>
      <c r="L7426" s="1"/>
      <c r="O7426" s="1"/>
    </row>
    <row r="7427" spans="11:15" x14ac:dyDescent="0.2">
      <c r="K7427" s="1"/>
      <c r="L7427" s="1"/>
      <c r="O7427" s="1"/>
    </row>
    <row r="7428" spans="11:15" x14ac:dyDescent="0.2">
      <c r="K7428" s="1"/>
      <c r="L7428" s="1"/>
      <c r="O7428" s="1"/>
    </row>
    <row r="7429" spans="11:15" x14ac:dyDescent="0.2">
      <c r="K7429" s="1"/>
      <c r="L7429" s="1"/>
      <c r="O7429" s="1"/>
    </row>
    <row r="7430" spans="11:15" x14ac:dyDescent="0.2">
      <c r="K7430" s="1"/>
      <c r="L7430" s="1"/>
      <c r="O7430" s="1"/>
    </row>
    <row r="7431" spans="11:15" x14ac:dyDescent="0.2">
      <c r="K7431" s="1"/>
      <c r="L7431" s="1"/>
      <c r="O7431" s="1"/>
    </row>
    <row r="7432" spans="11:15" x14ac:dyDescent="0.2">
      <c r="K7432" s="1"/>
      <c r="L7432" s="1"/>
      <c r="O7432" s="1"/>
    </row>
    <row r="7433" spans="11:15" x14ac:dyDescent="0.2">
      <c r="K7433" s="1"/>
      <c r="L7433" s="1"/>
      <c r="O7433" s="1"/>
    </row>
    <row r="7434" spans="11:15" x14ac:dyDescent="0.2">
      <c r="K7434" s="1"/>
      <c r="L7434" s="1"/>
      <c r="O7434" s="1"/>
    </row>
    <row r="7435" spans="11:15" x14ac:dyDescent="0.2">
      <c r="K7435" s="1"/>
      <c r="L7435" s="1"/>
      <c r="O7435" s="1"/>
    </row>
    <row r="7436" spans="11:15" x14ac:dyDescent="0.2">
      <c r="K7436" s="1"/>
      <c r="L7436" s="1"/>
      <c r="O7436" s="1"/>
    </row>
    <row r="7437" spans="11:15" x14ac:dyDescent="0.2">
      <c r="K7437" s="1"/>
      <c r="L7437" s="1"/>
      <c r="O7437" s="1"/>
    </row>
    <row r="7438" spans="11:15" x14ac:dyDescent="0.2">
      <c r="K7438" s="1"/>
      <c r="L7438" s="1"/>
      <c r="O7438" s="1"/>
    </row>
    <row r="7439" spans="11:15" x14ac:dyDescent="0.2">
      <c r="K7439" s="1"/>
      <c r="L7439" s="1"/>
      <c r="O7439" s="1"/>
    </row>
    <row r="7440" spans="11:15" x14ac:dyDescent="0.2">
      <c r="K7440" s="1"/>
      <c r="L7440" s="1"/>
      <c r="O7440" s="1"/>
    </row>
    <row r="7441" spans="11:15" x14ac:dyDescent="0.2">
      <c r="K7441" s="1"/>
      <c r="L7441" s="1"/>
      <c r="O7441" s="1"/>
    </row>
    <row r="7442" spans="11:15" x14ac:dyDescent="0.2">
      <c r="K7442" s="1"/>
      <c r="L7442" s="1"/>
      <c r="O7442" s="1"/>
    </row>
    <row r="7443" spans="11:15" x14ac:dyDescent="0.2">
      <c r="K7443" s="1"/>
      <c r="L7443" s="1"/>
      <c r="O7443" s="1"/>
    </row>
    <row r="7444" spans="11:15" x14ac:dyDescent="0.2">
      <c r="K7444" s="1"/>
      <c r="L7444" s="1"/>
      <c r="O7444" s="1"/>
    </row>
    <row r="7445" spans="11:15" x14ac:dyDescent="0.2">
      <c r="K7445" s="1"/>
      <c r="L7445" s="1"/>
      <c r="O7445" s="1"/>
    </row>
    <row r="7446" spans="11:15" x14ac:dyDescent="0.2">
      <c r="K7446" s="1"/>
      <c r="L7446" s="1"/>
      <c r="O7446" s="1"/>
    </row>
    <row r="7447" spans="11:15" x14ac:dyDescent="0.2">
      <c r="K7447" s="1"/>
      <c r="L7447" s="1"/>
      <c r="O7447" s="1"/>
    </row>
    <row r="7448" spans="11:15" x14ac:dyDescent="0.2">
      <c r="K7448" s="1"/>
      <c r="L7448" s="1"/>
      <c r="O7448" s="1"/>
    </row>
    <row r="7449" spans="11:15" x14ac:dyDescent="0.2">
      <c r="K7449" s="1"/>
      <c r="L7449" s="1"/>
      <c r="O7449" s="1"/>
    </row>
    <row r="7450" spans="11:15" x14ac:dyDescent="0.2">
      <c r="K7450" s="1"/>
      <c r="L7450" s="1"/>
      <c r="O7450" s="1"/>
    </row>
    <row r="7451" spans="11:15" x14ac:dyDescent="0.2">
      <c r="K7451" s="1"/>
      <c r="L7451" s="1"/>
      <c r="O7451" s="1"/>
    </row>
    <row r="7452" spans="11:15" x14ac:dyDescent="0.2">
      <c r="K7452" s="1"/>
      <c r="L7452" s="1"/>
      <c r="O7452" s="1"/>
    </row>
    <row r="7453" spans="11:15" x14ac:dyDescent="0.2">
      <c r="K7453" s="1"/>
      <c r="L7453" s="1"/>
      <c r="O7453" s="1"/>
    </row>
    <row r="7454" spans="11:15" x14ac:dyDescent="0.2">
      <c r="K7454" s="1"/>
      <c r="L7454" s="1"/>
      <c r="O7454" s="1"/>
    </row>
    <row r="7455" spans="11:15" x14ac:dyDescent="0.2">
      <c r="K7455" s="1"/>
      <c r="L7455" s="1"/>
      <c r="O7455" s="1"/>
    </row>
    <row r="7456" spans="11:15" x14ac:dyDescent="0.2">
      <c r="K7456" s="1"/>
      <c r="L7456" s="1"/>
      <c r="O7456" s="1"/>
    </row>
    <row r="7457" spans="11:15" x14ac:dyDescent="0.2">
      <c r="K7457" s="1"/>
      <c r="L7457" s="1"/>
      <c r="O7457" s="1"/>
    </row>
    <row r="7458" spans="11:15" x14ac:dyDescent="0.2">
      <c r="K7458" s="1"/>
      <c r="L7458" s="1"/>
      <c r="O7458" s="1"/>
    </row>
    <row r="7459" spans="11:15" x14ac:dyDescent="0.2">
      <c r="K7459" s="1"/>
      <c r="L7459" s="1"/>
      <c r="O7459" s="1"/>
    </row>
    <row r="7460" spans="11:15" x14ac:dyDescent="0.2">
      <c r="K7460" s="1"/>
      <c r="L7460" s="1"/>
      <c r="O7460" s="1"/>
    </row>
    <row r="7461" spans="11:15" x14ac:dyDescent="0.2">
      <c r="K7461" s="1"/>
      <c r="L7461" s="1"/>
      <c r="O7461" s="1"/>
    </row>
    <row r="7462" spans="11:15" x14ac:dyDescent="0.2">
      <c r="K7462" s="1"/>
      <c r="L7462" s="1"/>
      <c r="O7462" s="1"/>
    </row>
    <row r="7463" spans="11:15" x14ac:dyDescent="0.2">
      <c r="K7463" s="1"/>
      <c r="L7463" s="1"/>
      <c r="O7463" s="1"/>
    </row>
    <row r="7464" spans="11:15" x14ac:dyDescent="0.2">
      <c r="K7464" s="1"/>
      <c r="L7464" s="1"/>
      <c r="O7464" s="1"/>
    </row>
    <row r="7465" spans="11:15" x14ac:dyDescent="0.2">
      <c r="K7465" s="1"/>
      <c r="L7465" s="1"/>
      <c r="O7465" s="1"/>
    </row>
    <row r="7466" spans="11:15" x14ac:dyDescent="0.2">
      <c r="K7466" s="1"/>
      <c r="L7466" s="1"/>
      <c r="O7466" s="1"/>
    </row>
    <row r="7467" spans="11:15" x14ac:dyDescent="0.2">
      <c r="K7467" s="1"/>
      <c r="L7467" s="1"/>
      <c r="O7467" s="1"/>
    </row>
    <row r="7468" spans="11:15" x14ac:dyDescent="0.2">
      <c r="K7468" s="1"/>
      <c r="L7468" s="1"/>
      <c r="O7468" s="1"/>
    </row>
    <row r="7469" spans="11:15" x14ac:dyDescent="0.2">
      <c r="K7469" s="1"/>
      <c r="L7469" s="1"/>
      <c r="O7469" s="1"/>
    </row>
    <row r="7470" spans="11:15" x14ac:dyDescent="0.2">
      <c r="K7470" s="1"/>
      <c r="L7470" s="1"/>
      <c r="O7470" s="1"/>
    </row>
    <row r="7471" spans="11:15" x14ac:dyDescent="0.2">
      <c r="K7471" s="1"/>
      <c r="L7471" s="1"/>
      <c r="O7471" s="1"/>
    </row>
    <row r="7472" spans="11:15" x14ac:dyDescent="0.2">
      <c r="K7472" s="1"/>
      <c r="L7472" s="1"/>
      <c r="O7472" s="1"/>
    </row>
    <row r="7473" spans="11:15" x14ac:dyDescent="0.2">
      <c r="K7473" s="1"/>
      <c r="L7473" s="1"/>
      <c r="O7473" s="1"/>
    </row>
    <row r="7474" spans="11:15" x14ac:dyDescent="0.2">
      <c r="K7474" s="1"/>
      <c r="L7474" s="1"/>
      <c r="O7474" s="1"/>
    </row>
    <row r="7475" spans="11:15" x14ac:dyDescent="0.2">
      <c r="K7475" s="1"/>
      <c r="L7475" s="1"/>
      <c r="O7475" s="1"/>
    </row>
    <row r="7476" spans="11:15" x14ac:dyDescent="0.2">
      <c r="K7476" s="1"/>
      <c r="L7476" s="1"/>
      <c r="O7476" s="1"/>
    </row>
    <row r="7477" spans="11:15" x14ac:dyDescent="0.2">
      <c r="K7477" s="1"/>
      <c r="L7477" s="1"/>
      <c r="O7477" s="1"/>
    </row>
    <row r="7478" spans="11:15" x14ac:dyDescent="0.2">
      <c r="K7478" s="1"/>
      <c r="L7478" s="1"/>
      <c r="O7478" s="1"/>
    </row>
    <row r="7479" spans="11:15" x14ac:dyDescent="0.2">
      <c r="K7479" s="1"/>
      <c r="L7479" s="1"/>
      <c r="O7479" s="1"/>
    </row>
    <row r="7480" spans="11:15" x14ac:dyDescent="0.2">
      <c r="K7480" s="1"/>
      <c r="L7480" s="1"/>
      <c r="O7480" s="1"/>
    </row>
    <row r="7481" spans="11:15" x14ac:dyDescent="0.2">
      <c r="K7481" s="1"/>
      <c r="L7481" s="1"/>
      <c r="O7481" s="1"/>
    </row>
    <row r="7482" spans="11:15" x14ac:dyDescent="0.2">
      <c r="K7482" s="1"/>
      <c r="L7482" s="1"/>
      <c r="O7482" s="1"/>
    </row>
    <row r="7483" spans="11:15" x14ac:dyDescent="0.2">
      <c r="K7483" s="1"/>
      <c r="L7483" s="1"/>
      <c r="O7483" s="1"/>
    </row>
    <row r="7484" spans="11:15" x14ac:dyDescent="0.2">
      <c r="K7484" s="1"/>
      <c r="L7484" s="1"/>
      <c r="O7484" s="1"/>
    </row>
    <row r="7485" spans="11:15" x14ac:dyDescent="0.2">
      <c r="K7485" s="1"/>
      <c r="L7485" s="1"/>
      <c r="O7485" s="1"/>
    </row>
    <row r="7486" spans="11:15" x14ac:dyDescent="0.2">
      <c r="K7486" s="1"/>
      <c r="L7486" s="1"/>
      <c r="O7486" s="1"/>
    </row>
    <row r="7487" spans="11:15" x14ac:dyDescent="0.2">
      <c r="K7487" s="1"/>
      <c r="L7487" s="1"/>
      <c r="O7487" s="1"/>
    </row>
    <row r="7488" spans="11:15" x14ac:dyDescent="0.2">
      <c r="K7488" s="1"/>
      <c r="L7488" s="1"/>
      <c r="O7488" s="1"/>
    </row>
    <row r="7489" spans="11:15" x14ac:dyDescent="0.2">
      <c r="K7489" s="1"/>
      <c r="L7489" s="1"/>
      <c r="O7489" s="1"/>
    </row>
    <row r="7490" spans="11:15" x14ac:dyDescent="0.2">
      <c r="K7490" s="1"/>
      <c r="L7490" s="1"/>
      <c r="O7490" s="1"/>
    </row>
    <row r="7491" spans="11:15" x14ac:dyDescent="0.2">
      <c r="K7491" s="1"/>
      <c r="L7491" s="1"/>
      <c r="O7491" s="1"/>
    </row>
    <row r="7492" spans="11:15" x14ac:dyDescent="0.2">
      <c r="K7492" s="1"/>
      <c r="L7492" s="1"/>
      <c r="O7492" s="1"/>
    </row>
    <row r="7493" spans="11:15" x14ac:dyDescent="0.2">
      <c r="K7493" s="1"/>
      <c r="L7493" s="1"/>
      <c r="O7493" s="1"/>
    </row>
    <row r="7494" spans="11:15" x14ac:dyDescent="0.2">
      <c r="K7494" s="1"/>
      <c r="L7494" s="1"/>
      <c r="O7494" s="1"/>
    </row>
    <row r="7495" spans="11:15" x14ac:dyDescent="0.2">
      <c r="K7495" s="1"/>
      <c r="L7495" s="1"/>
      <c r="O7495" s="1"/>
    </row>
    <row r="7496" spans="11:15" x14ac:dyDescent="0.2">
      <c r="K7496" s="1"/>
      <c r="L7496" s="1"/>
      <c r="O7496" s="1"/>
    </row>
    <row r="7497" spans="11:15" x14ac:dyDescent="0.2">
      <c r="K7497" s="1"/>
      <c r="L7497" s="1"/>
      <c r="O7497" s="1"/>
    </row>
    <row r="7498" spans="11:15" x14ac:dyDescent="0.2">
      <c r="K7498" s="1"/>
      <c r="L7498" s="1"/>
      <c r="O7498" s="1"/>
    </row>
    <row r="7499" spans="11:15" x14ac:dyDescent="0.2">
      <c r="K7499" s="1"/>
      <c r="L7499" s="1"/>
      <c r="O7499" s="1"/>
    </row>
    <row r="7500" spans="11:15" x14ac:dyDescent="0.2">
      <c r="K7500" s="1"/>
      <c r="L7500" s="1"/>
      <c r="O7500" s="1"/>
    </row>
    <row r="7501" spans="11:15" x14ac:dyDescent="0.2">
      <c r="K7501" s="1"/>
      <c r="L7501" s="1"/>
      <c r="O7501" s="1"/>
    </row>
    <row r="7502" spans="11:15" x14ac:dyDescent="0.2">
      <c r="K7502" s="1"/>
      <c r="L7502" s="1"/>
      <c r="O7502" s="1"/>
    </row>
    <row r="7503" spans="11:15" x14ac:dyDescent="0.2">
      <c r="K7503" s="1"/>
      <c r="L7503" s="1"/>
      <c r="O7503" s="1"/>
    </row>
    <row r="7504" spans="11:15" x14ac:dyDescent="0.2">
      <c r="K7504" s="1"/>
      <c r="L7504" s="1"/>
      <c r="O7504" s="1"/>
    </row>
    <row r="7505" spans="11:15" x14ac:dyDescent="0.2">
      <c r="K7505" s="1"/>
      <c r="L7505" s="1"/>
      <c r="O7505" s="1"/>
    </row>
    <row r="7506" spans="11:15" x14ac:dyDescent="0.2">
      <c r="K7506" s="1"/>
      <c r="L7506" s="1"/>
      <c r="O7506" s="1"/>
    </row>
    <row r="7507" spans="11:15" x14ac:dyDescent="0.2">
      <c r="K7507" s="1"/>
      <c r="L7507" s="1"/>
      <c r="O7507" s="1"/>
    </row>
    <row r="7508" spans="11:15" x14ac:dyDescent="0.2">
      <c r="K7508" s="1"/>
      <c r="L7508" s="1"/>
      <c r="O7508" s="1"/>
    </row>
    <row r="7509" spans="11:15" x14ac:dyDescent="0.2">
      <c r="K7509" s="1"/>
      <c r="L7509" s="1"/>
      <c r="O7509" s="1"/>
    </row>
    <row r="7510" spans="11:15" x14ac:dyDescent="0.2">
      <c r="K7510" s="1"/>
      <c r="L7510" s="1"/>
      <c r="O7510" s="1"/>
    </row>
    <row r="7511" spans="11:15" x14ac:dyDescent="0.2">
      <c r="K7511" s="1"/>
      <c r="L7511" s="1"/>
      <c r="O7511" s="1"/>
    </row>
    <row r="7512" spans="11:15" x14ac:dyDescent="0.2">
      <c r="K7512" s="1"/>
      <c r="L7512" s="1"/>
      <c r="O7512" s="1"/>
    </row>
    <row r="7513" spans="11:15" x14ac:dyDescent="0.2">
      <c r="K7513" s="1"/>
      <c r="L7513" s="1"/>
      <c r="O7513" s="1"/>
    </row>
    <row r="7514" spans="11:15" x14ac:dyDescent="0.2">
      <c r="K7514" s="1"/>
      <c r="L7514" s="1"/>
      <c r="O7514" s="1"/>
    </row>
    <row r="7515" spans="11:15" x14ac:dyDescent="0.2">
      <c r="K7515" s="1"/>
      <c r="L7515" s="1"/>
      <c r="O7515" s="1"/>
    </row>
    <row r="7516" spans="11:15" x14ac:dyDescent="0.2">
      <c r="K7516" s="1"/>
      <c r="L7516" s="1"/>
      <c r="O7516" s="1"/>
    </row>
    <row r="7517" spans="11:15" x14ac:dyDescent="0.2">
      <c r="K7517" s="1"/>
      <c r="L7517" s="1"/>
      <c r="O7517" s="1"/>
    </row>
    <row r="7518" spans="11:15" x14ac:dyDescent="0.2">
      <c r="K7518" s="1"/>
      <c r="L7518" s="1"/>
      <c r="O7518" s="1"/>
    </row>
    <row r="7519" spans="11:15" x14ac:dyDescent="0.2">
      <c r="K7519" s="1"/>
      <c r="L7519" s="1"/>
      <c r="O7519" s="1"/>
    </row>
    <row r="7520" spans="11:15" x14ac:dyDescent="0.2">
      <c r="K7520" s="1"/>
      <c r="L7520" s="1"/>
      <c r="O7520" s="1"/>
    </row>
    <row r="7521" spans="11:15" x14ac:dyDescent="0.2">
      <c r="K7521" s="1"/>
      <c r="L7521" s="1"/>
      <c r="O7521" s="1"/>
    </row>
    <row r="7522" spans="11:15" x14ac:dyDescent="0.2">
      <c r="K7522" s="1"/>
      <c r="L7522" s="1"/>
      <c r="O7522" s="1"/>
    </row>
    <row r="7523" spans="11:15" x14ac:dyDescent="0.2">
      <c r="K7523" s="1"/>
      <c r="L7523" s="1"/>
      <c r="O7523" s="1"/>
    </row>
    <row r="7524" spans="11:15" x14ac:dyDescent="0.2">
      <c r="K7524" s="1"/>
      <c r="L7524" s="1"/>
      <c r="O7524" s="1"/>
    </row>
    <row r="7525" spans="11:15" x14ac:dyDescent="0.2">
      <c r="K7525" s="1"/>
      <c r="L7525" s="1"/>
      <c r="O7525" s="1"/>
    </row>
    <row r="7526" spans="11:15" x14ac:dyDescent="0.2">
      <c r="K7526" s="1"/>
      <c r="L7526" s="1"/>
      <c r="O7526" s="1"/>
    </row>
    <row r="7527" spans="11:15" x14ac:dyDescent="0.2">
      <c r="K7527" s="1"/>
      <c r="L7527" s="1"/>
      <c r="O7527" s="1"/>
    </row>
    <row r="7528" spans="11:15" x14ac:dyDescent="0.2">
      <c r="K7528" s="1"/>
      <c r="L7528" s="1"/>
      <c r="O7528" s="1"/>
    </row>
    <row r="7529" spans="11:15" x14ac:dyDescent="0.2">
      <c r="K7529" s="1"/>
      <c r="L7529" s="1"/>
      <c r="O7529" s="1"/>
    </row>
    <row r="7530" spans="11:15" x14ac:dyDescent="0.2">
      <c r="K7530" s="1"/>
      <c r="L7530" s="1"/>
      <c r="O7530" s="1"/>
    </row>
    <row r="7531" spans="11:15" x14ac:dyDescent="0.2">
      <c r="K7531" s="1"/>
      <c r="L7531" s="1"/>
      <c r="O7531" s="1"/>
    </row>
    <row r="7532" spans="11:15" x14ac:dyDescent="0.2">
      <c r="K7532" s="1"/>
      <c r="L7532" s="1"/>
      <c r="O7532" s="1"/>
    </row>
    <row r="7533" spans="11:15" x14ac:dyDescent="0.2">
      <c r="K7533" s="1"/>
      <c r="L7533" s="1"/>
      <c r="O7533" s="1"/>
    </row>
    <row r="7534" spans="11:15" x14ac:dyDescent="0.2">
      <c r="K7534" s="1"/>
      <c r="L7534" s="1"/>
      <c r="O7534" s="1"/>
    </row>
    <row r="7535" spans="11:15" x14ac:dyDescent="0.2">
      <c r="K7535" s="1"/>
      <c r="L7535" s="1"/>
      <c r="O7535" s="1"/>
    </row>
    <row r="7536" spans="11:15" x14ac:dyDescent="0.2">
      <c r="K7536" s="1"/>
      <c r="L7536" s="1"/>
      <c r="O7536" s="1"/>
    </row>
    <row r="7537" spans="11:15" x14ac:dyDescent="0.2">
      <c r="K7537" s="1"/>
      <c r="L7537" s="1"/>
      <c r="O7537" s="1"/>
    </row>
    <row r="7538" spans="11:15" x14ac:dyDescent="0.2">
      <c r="K7538" s="1"/>
      <c r="L7538" s="1"/>
      <c r="O7538" s="1"/>
    </row>
    <row r="7539" spans="11:15" x14ac:dyDescent="0.2">
      <c r="K7539" s="1"/>
      <c r="L7539" s="1"/>
      <c r="O7539" s="1"/>
    </row>
    <row r="7540" spans="11:15" x14ac:dyDescent="0.2">
      <c r="K7540" s="1"/>
      <c r="L7540" s="1"/>
      <c r="O7540" s="1"/>
    </row>
    <row r="7541" spans="11:15" x14ac:dyDescent="0.2">
      <c r="K7541" s="1"/>
      <c r="L7541" s="1"/>
      <c r="O7541" s="1"/>
    </row>
    <row r="7542" spans="11:15" x14ac:dyDescent="0.2">
      <c r="K7542" s="1"/>
      <c r="L7542" s="1"/>
      <c r="O7542" s="1"/>
    </row>
    <row r="7543" spans="11:15" x14ac:dyDescent="0.2">
      <c r="K7543" s="1"/>
      <c r="L7543" s="1"/>
      <c r="O7543" s="1"/>
    </row>
    <row r="7544" spans="11:15" x14ac:dyDescent="0.2">
      <c r="K7544" s="1"/>
      <c r="L7544" s="1"/>
      <c r="O7544" s="1"/>
    </row>
    <row r="7545" spans="11:15" x14ac:dyDescent="0.2">
      <c r="K7545" s="1"/>
      <c r="L7545" s="1"/>
      <c r="O7545" s="1"/>
    </row>
    <row r="7546" spans="11:15" x14ac:dyDescent="0.2">
      <c r="K7546" s="1"/>
      <c r="L7546" s="1"/>
      <c r="O7546" s="1"/>
    </row>
    <row r="7547" spans="11:15" x14ac:dyDescent="0.2">
      <c r="K7547" s="1"/>
      <c r="L7547" s="1"/>
      <c r="O7547" s="1"/>
    </row>
    <row r="7548" spans="11:15" x14ac:dyDescent="0.2">
      <c r="K7548" s="1"/>
      <c r="L7548" s="1"/>
      <c r="O7548" s="1"/>
    </row>
    <row r="7549" spans="11:15" x14ac:dyDescent="0.2">
      <c r="K7549" s="1"/>
      <c r="L7549" s="1"/>
      <c r="O7549" s="1"/>
    </row>
    <row r="7550" spans="11:15" x14ac:dyDescent="0.2">
      <c r="K7550" s="1"/>
      <c r="L7550" s="1"/>
      <c r="O7550" s="1"/>
    </row>
    <row r="7551" spans="11:15" x14ac:dyDescent="0.2">
      <c r="K7551" s="1"/>
      <c r="L7551" s="1"/>
      <c r="O7551" s="1"/>
    </row>
    <row r="7552" spans="11:15" x14ac:dyDescent="0.2">
      <c r="K7552" s="1"/>
      <c r="L7552" s="1"/>
      <c r="O7552" s="1"/>
    </row>
    <row r="7553" spans="11:15" x14ac:dyDescent="0.2">
      <c r="K7553" s="1"/>
      <c r="L7553" s="1"/>
      <c r="O7553" s="1"/>
    </row>
    <row r="7554" spans="11:15" x14ac:dyDescent="0.2">
      <c r="K7554" s="1"/>
      <c r="L7554" s="1"/>
      <c r="O7554" s="1"/>
    </row>
    <row r="7555" spans="11:15" x14ac:dyDescent="0.2">
      <c r="K7555" s="1"/>
      <c r="L7555" s="1"/>
      <c r="O7555" s="1"/>
    </row>
    <row r="7556" spans="11:15" x14ac:dyDescent="0.2">
      <c r="K7556" s="1"/>
      <c r="L7556" s="1"/>
      <c r="O7556" s="1"/>
    </row>
    <row r="7557" spans="11:15" x14ac:dyDescent="0.2">
      <c r="K7557" s="1"/>
      <c r="L7557" s="1"/>
      <c r="O7557" s="1"/>
    </row>
    <row r="7558" spans="11:15" x14ac:dyDescent="0.2">
      <c r="K7558" s="1"/>
      <c r="L7558" s="1"/>
      <c r="O7558" s="1"/>
    </row>
    <row r="7559" spans="11:15" x14ac:dyDescent="0.2">
      <c r="K7559" s="1"/>
      <c r="L7559" s="1"/>
      <c r="O7559" s="1"/>
    </row>
    <row r="7560" spans="11:15" x14ac:dyDescent="0.2">
      <c r="K7560" s="1"/>
      <c r="L7560" s="1"/>
      <c r="O7560" s="1"/>
    </row>
    <row r="7561" spans="11:15" x14ac:dyDescent="0.2">
      <c r="K7561" s="1"/>
      <c r="L7561" s="1"/>
      <c r="O7561" s="1"/>
    </row>
    <row r="7562" spans="11:15" x14ac:dyDescent="0.2">
      <c r="K7562" s="1"/>
      <c r="L7562" s="1"/>
      <c r="O7562" s="1"/>
    </row>
    <row r="7563" spans="11:15" x14ac:dyDescent="0.2">
      <c r="K7563" s="1"/>
      <c r="L7563" s="1"/>
      <c r="O7563" s="1"/>
    </row>
    <row r="7564" spans="11:15" x14ac:dyDescent="0.2">
      <c r="K7564" s="1"/>
      <c r="L7564" s="1"/>
      <c r="O7564" s="1"/>
    </row>
    <row r="7565" spans="11:15" x14ac:dyDescent="0.2">
      <c r="K7565" s="1"/>
      <c r="L7565" s="1"/>
      <c r="O7565" s="1"/>
    </row>
    <row r="7566" spans="11:15" x14ac:dyDescent="0.2">
      <c r="K7566" s="1"/>
      <c r="L7566" s="1"/>
      <c r="O7566" s="1"/>
    </row>
    <row r="7567" spans="11:15" x14ac:dyDescent="0.2">
      <c r="K7567" s="1"/>
      <c r="L7567" s="1"/>
      <c r="O7567" s="1"/>
    </row>
    <row r="7568" spans="11:15" x14ac:dyDescent="0.2">
      <c r="K7568" s="1"/>
      <c r="L7568" s="1"/>
      <c r="O7568" s="1"/>
    </row>
    <row r="7569" spans="11:15" x14ac:dyDescent="0.2">
      <c r="K7569" s="1"/>
      <c r="L7569" s="1"/>
      <c r="O7569" s="1"/>
    </row>
    <row r="7570" spans="11:15" x14ac:dyDescent="0.2">
      <c r="K7570" s="1"/>
      <c r="L7570" s="1"/>
      <c r="O7570" s="1"/>
    </row>
    <row r="7571" spans="11:15" x14ac:dyDescent="0.2">
      <c r="K7571" s="1"/>
      <c r="L7571" s="1"/>
      <c r="O7571" s="1"/>
    </row>
    <row r="7572" spans="11:15" x14ac:dyDescent="0.2">
      <c r="K7572" s="1"/>
      <c r="L7572" s="1"/>
      <c r="O7572" s="1"/>
    </row>
    <row r="7573" spans="11:15" x14ac:dyDescent="0.2">
      <c r="K7573" s="1"/>
      <c r="L7573" s="1"/>
      <c r="O7573" s="1"/>
    </row>
    <row r="7574" spans="11:15" x14ac:dyDescent="0.2">
      <c r="K7574" s="1"/>
      <c r="L7574" s="1"/>
      <c r="O7574" s="1"/>
    </row>
    <row r="7575" spans="11:15" x14ac:dyDescent="0.2">
      <c r="K7575" s="1"/>
      <c r="L7575" s="1"/>
      <c r="O7575" s="1"/>
    </row>
    <row r="7576" spans="11:15" x14ac:dyDescent="0.2">
      <c r="K7576" s="1"/>
      <c r="L7576" s="1"/>
      <c r="O7576" s="1"/>
    </row>
    <row r="7577" spans="11:15" x14ac:dyDescent="0.2">
      <c r="K7577" s="1"/>
      <c r="L7577" s="1"/>
      <c r="O7577" s="1"/>
    </row>
    <row r="7578" spans="11:15" x14ac:dyDescent="0.2">
      <c r="K7578" s="1"/>
      <c r="L7578" s="1"/>
      <c r="O7578" s="1"/>
    </row>
    <row r="7579" spans="11:15" x14ac:dyDescent="0.2">
      <c r="K7579" s="1"/>
      <c r="L7579" s="1"/>
      <c r="O7579" s="1"/>
    </row>
    <row r="7580" spans="11:15" x14ac:dyDescent="0.2">
      <c r="K7580" s="1"/>
      <c r="L7580" s="1"/>
      <c r="O7580" s="1"/>
    </row>
    <row r="7581" spans="11:15" x14ac:dyDescent="0.2">
      <c r="K7581" s="1"/>
      <c r="L7581" s="1"/>
      <c r="O7581" s="1"/>
    </row>
    <row r="7582" spans="11:15" x14ac:dyDescent="0.2">
      <c r="K7582" s="1"/>
      <c r="L7582" s="1"/>
      <c r="O7582" s="1"/>
    </row>
    <row r="7583" spans="11:15" x14ac:dyDescent="0.2">
      <c r="K7583" s="1"/>
      <c r="L7583" s="1"/>
      <c r="O7583" s="1"/>
    </row>
    <row r="7584" spans="11:15" x14ac:dyDescent="0.2">
      <c r="K7584" s="1"/>
      <c r="L7584" s="1"/>
      <c r="O7584" s="1"/>
    </row>
    <row r="7585" spans="11:15" x14ac:dyDescent="0.2">
      <c r="K7585" s="1"/>
      <c r="L7585" s="1"/>
      <c r="O7585" s="1"/>
    </row>
    <row r="7586" spans="11:15" x14ac:dyDescent="0.2">
      <c r="K7586" s="1"/>
      <c r="L7586" s="1"/>
      <c r="O7586" s="1"/>
    </row>
    <row r="7587" spans="11:15" x14ac:dyDescent="0.2">
      <c r="K7587" s="1"/>
      <c r="L7587" s="1"/>
      <c r="O7587" s="1"/>
    </row>
    <row r="7588" spans="11:15" x14ac:dyDescent="0.2">
      <c r="K7588" s="1"/>
      <c r="L7588" s="1"/>
      <c r="O7588" s="1"/>
    </row>
    <row r="7589" spans="11:15" x14ac:dyDescent="0.2">
      <c r="K7589" s="1"/>
      <c r="L7589" s="1"/>
      <c r="O7589" s="1"/>
    </row>
    <row r="7590" spans="11:15" x14ac:dyDescent="0.2">
      <c r="K7590" s="1"/>
      <c r="L7590" s="1"/>
      <c r="O7590" s="1"/>
    </row>
    <row r="7591" spans="11:15" x14ac:dyDescent="0.2">
      <c r="K7591" s="1"/>
      <c r="L7591" s="1"/>
      <c r="O7591" s="1"/>
    </row>
    <row r="7592" spans="11:15" x14ac:dyDescent="0.2">
      <c r="K7592" s="1"/>
      <c r="L7592" s="1"/>
      <c r="O7592" s="1"/>
    </row>
    <row r="7593" spans="11:15" x14ac:dyDescent="0.2">
      <c r="K7593" s="1"/>
      <c r="L7593" s="1"/>
      <c r="O7593" s="1"/>
    </row>
    <row r="7594" spans="11:15" x14ac:dyDescent="0.2">
      <c r="K7594" s="1"/>
      <c r="L7594" s="1"/>
      <c r="O7594" s="1"/>
    </row>
    <row r="7595" spans="11:15" x14ac:dyDescent="0.2">
      <c r="K7595" s="1"/>
      <c r="L7595" s="1"/>
      <c r="O7595" s="1"/>
    </row>
    <row r="7596" spans="11:15" x14ac:dyDescent="0.2">
      <c r="K7596" s="1"/>
      <c r="L7596" s="1"/>
      <c r="O7596" s="1"/>
    </row>
    <row r="7597" spans="11:15" x14ac:dyDescent="0.2">
      <c r="K7597" s="1"/>
      <c r="L7597" s="1"/>
      <c r="O7597" s="1"/>
    </row>
    <row r="7598" spans="11:15" x14ac:dyDescent="0.2">
      <c r="K7598" s="1"/>
      <c r="L7598" s="1"/>
      <c r="O7598" s="1"/>
    </row>
    <row r="7599" spans="11:15" x14ac:dyDescent="0.2">
      <c r="K7599" s="1"/>
      <c r="L7599" s="1"/>
      <c r="O7599" s="1"/>
    </row>
    <row r="7600" spans="11:15" x14ac:dyDescent="0.2">
      <c r="K7600" s="1"/>
      <c r="L7600" s="1"/>
      <c r="O7600" s="1"/>
    </row>
    <row r="7601" spans="4:15" x14ac:dyDescent="0.2">
      <c r="K7601" s="1"/>
      <c r="L7601" s="1"/>
      <c r="O7601" s="1"/>
    </row>
    <row r="7602" spans="4:15" x14ac:dyDescent="0.2">
      <c r="K7602" s="1"/>
      <c r="L7602" s="1"/>
      <c r="O7602" s="1"/>
    </row>
    <row r="7603" spans="4:15" x14ac:dyDescent="0.2">
      <c r="K7603" s="1"/>
      <c r="L7603" s="1"/>
      <c r="O7603" s="1"/>
    </row>
    <row r="7604" spans="4:15" x14ac:dyDescent="0.2">
      <c r="K7604" s="1"/>
      <c r="L7604" s="1"/>
      <c r="O7604" s="1"/>
    </row>
    <row r="7605" spans="4:15" x14ac:dyDescent="0.2">
      <c r="K7605" s="1"/>
      <c r="L7605" s="1"/>
      <c r="O7605" s="1"/>
    </row>
    <row r="7606" spans="4:15" x14ac:dyDescent="0.2">
      <c r="K7606" s="1"/>
      <c r="L7606" s="1"/>
      <c r="O7606" s="1"/>
    </row>
    <row r="7607" spans="4:15" x14ac:dyDescent="0.2">
      <c r="K7607" s="1"/>
      <c r="L7607" s="1"/>
      <c r="O7607" s="1"/>
    </row>
    <row r="7608" spans="4:15" x14ac:dyDescent="0.2">
      <c r="K7608" s="1"/>
      <c r="L7608" s="1"/>
      <c r="O7608" s="1"/>
    </row>
    <row r="7609" spans="4:15" x14ac:dyDescent="0.2">
      <c r="K7609" s="1"/>
      <c r="L7609" s="1"/>
      <c r="O7609" s="1"/>
    </row>
    <row r="7610" spans="4:15" x14ac:dyDescent="0.2">
      <c r="D7610" s="1"/>
      <c r="E7610" s="1"/>
      <c r="K7610" s="1"/>
      <c r="L7610" s="1"/>
      <c r="O7610" s="1"/>
    </row>
    <row r="7611" spans="4:15" x14ac:dyDescent="0.2">
      <c r="D7611" s="1"/>
      <c r="E7611" s="1"/>
      <c r="K7611" s="1"/>
      <c r="L7611" s="1"/>
      <c r="O7611" s="1"/>
    </row>
    <row r="7612" spans="4:15" x14ac:dyDescent="0.2">
      <c r="D7612" s="1"/>
      <c r="E7612" s="1"/>
      <c r="K7612" s="1"/>
      <c r="L7612" s="1"/>
      <c r="O7612" s="1"/>
    </row>
    <row r="7613" spans="4:15" x14ac:dyDescent="0.2">
      <c r="D7613" s="1"/>
      <c r="E7613" s="1"/>
      <c r="K7613" s="1"/>
      <c r="L7613" s="1"/>
      <c r="O7613" s="1"/>
    </row>
    <row r="7614" spans="4:15" x14ac:dyDescent="0.2">
      <c r="D7614" s="1"/>
      <c r="E7614" s="1"/>
      <c r="K7614" s="1"/>
      <c r="L7614" s="1"/>
      <c r="O7614" s="1"/>
    </row>
    <row r="7615" spans="4:15" x14ac:dyDescent="0.2">
      <c r="D7615" s="1"/>
      <c r="E7615" s="1"/>
      <c r="K7615" s="1"/>
      <c r="L7615" s="1"/>
      <c r="O7615" s="1"/>
    </row>
    <row r="7616" spans="4:15" x14ac:dyDescent="0.2">
      <c r="D7616" s="1"/>
      <c r="E7616" s="1"/>
      <c r="K7616" s="1"/>
      <c r="L7616" s="1"/>
      <c r="O7616" s="1"/>
    </row>
    <row r="7617" spans="4:15" x14ac:dyDescent="0.2">
      <c r="D7617" s="1"/>
      <c r="E7617" s="1"/>
      <c r="K7617" s="1"/>
      <c r="L7617" s="1"/>
      <c r="O7617" s="1"/>
    </row>
    <row r="7618" spans="4:15" x14ac:dyDescent="0.2">
      <c r="D7618" s="1"/>
      <c r="E7618" s="1"/>
      <c r="K7618" s="1"/>
      <c r="L7618" s="1"/>
      <c r="O7618" s="1"/>
    </row>
    <row r="7619" spans="4:15" x14ac:dyDescent="0.2">
      <c r="D7619" s="1"/>
      <c r="E7619" s="1"/>
      <c r="K7619" s="1"/>
      <c r="L7619" s="1"/>
      <c r="O7619" s="1"/>
    </row>
    <row r="7620" spans="4:15" x14ac:dyDescent="0.2">
      <c r="D7620" s="1"/>
      <c r="E7620" s="1"/>
      <c r="K7620" s="1"/>
      <c r="L7620" s="1"/>
      <c r="O7620" s="1"/>
    </row>
    <row r="7621" spans="4:15" x14ac:dyDescent="0.2">
      <c r="D7621" s="1"/>
      <c r="E7621" s="1"/>
      <c r="K7621" s="1"/>
      <c r="L7621" s="1"/>
      <c r="O7621" s="1"/>
    </row>
    <row r="7622" spans="4:15" x14ac:dyDescent="0.2">
      <c r="D7622" s="1"/>
      <c r="E7622" s="1"/>
      <c r="K7622" s="1"/>
      <c r="L7622" s="1"/>
      <c r="O7622" s="1"/>
    </row>
    <row r="7623" spans="4:15" x14ac:dyDescent="0.2">
      <c r="D7623" s="1"/>
      <c r="E7623" s="1"/>
      <c r="K7623" s="1"/>
      <c r="L7623" s="1"/>
      <c r="O7623" s="1"/>
    </row>
    <row r="7624" spans="4:15" x14ac:dyDescent="0.2">
      <c r="D7624" s="1"/>
      <c r="E7624" s="1"/>
      <c r="K7624" s="1"/>
      <c r="L7624" s="1"/>
      <c r="O7624" s="1"/>
    </row>
    <row r="7625" spans="4:15" x14ac:dyDescent="0.2">
      <c r="D7625" s="1"/>
      <c r="E7625" s="1"/>
      <c r="K7625" s="1"/>
      <c r="L7625" s="1"/>
      <c r="O7625" s="1"/>
    </row>
    <row r="7626" spans="4:15" x14ac:dyDescent="0.2">
      <c r="D7626" s="1"/>
      <c r="E7626" s="1"/>
      <c r="K7626" s="1"/>
      <c r="L7626" s="1"/>
      <c r="O7626" s="1"/>
    </row>
    <row r="7627" spans="4:15" x14ac:dyDescent="0.2">
      <c r="D7627" s="1"/>
      <c r="E7627" s="1"/>
      <c r="K7627" s="1"/>
      <c r="L7627" s="1"/>
      <c r="O7627" s="1"/>
    </row>
    <row r="7628" spans="4:15" x14ac:dyDescent="0.2">
      <c r="D7628" s="1"/>
      <c r="E7628" s="1"/>
      <c r="K7628" s="1"/>
      <c r="L7628" s="1"/>
      <c r="O7628" s="1"/>
    </row>
    <row r="7629" spans="4:15" x14ac:dyDescent="0.2">
      <c r="D7629" s="1"/>
      <c r="E7629" s="1"/>
      <c r="K7629" s="1"/>
      <c r="L7629" s="1"/>
      <c r="O7629" s="1"/>
    </row>
    <row r="7630" spans="4:15" x14ac:dyDescent="0.2">
      <c r="D7630" s="1"/>
      <c r="E7630" s="1"/>
      <c r="K7630" s="1"/>
      <c r="L7630" s="1"/>
      <c r="O7630" s="1"/>
    </row>
    <row r="7631" spans="4:15" x14ac:dyDescent="0.2">
      <c r="D7631" s="1"/>
      <c r="E7631" s="1"/>
      <c r="K7631" s="1"/>
      <c r="L7631" s="1"/>
      <c r="O7631" s="1"/>
    </row>
    <row r="7632" spans="4:15" x14ac:dyDescent="0.2">
      <c r="D7632" s="1"/>
      <c r="E7632" s="1"/>
      <c r="K7632" s="1"/>
      <c r="L7632" s="1"/>
      <c r="O7632" s="1"/>
    </row>
    <row r="7633" spans="4:15" x14ac:dyDescent="0.2">
      <c r="D7633" s="1"/>
      <c r="E7633" s="1"/>
      <c r="K7633" s="1"/>
      <c r="L7633" s="1"/>
      <c r="O7633" s="1"/>
    </row>
    <row r="7634" spans="4:15" x14ac:dyDescent="0.2">
      <c r="D7634" s="1"/>
      <c r="E7634" s="1"/>
      <c r="K7634" s="1"/>
      <c r="L7634" s="1"/>
      <c r="O7634" s="1"/>
    </row>
    <row r="7635" spans="4:15" x14ac:dyDescent="0.2">
      <c r="D7635" s="1"/>
      <c r="E7635" s="1"/>
      <c r="K7635" s="1"/>
      <c r="L7635" s="1"/>
      <c r="O7635" s="1"/>
    </row>
    <row r="7636" spans="4:15" x14ac:dyDescent="0.2">
      <c r="D7636" s="1"/>
      <c r="E7636" s="1"/>
      <c r="K7636" s="1"/>
      <c r="L7636" s="1"/>
      <c r="O7636" s="1"/>
    </row>
    <row r="7637" spans="4:15" x14ac:dyDescent="0.2">
      <c r="D7637" s="1"/>
      <c r="E7637" s="1"/>
      <c r="K7637" s="1"/>
      <c r="L7637" s="1"/>
      <c r="O7637" s="1"/>
    </row>
    <row r="7638" spans="4:15" x14ac:dyDescent="0.2">
      <c r="D7638" s="1"/>
      <c r="E7638" s="1"/>
      <c r="K7638" s="1"/>
      <c r="L7638" s="1"/>
      <c r="O7638" s="1"/>
    </row>
    <row r="7639" spans="4:15" x14ac:dyDescent="0.2">
      <c r="D7639" s="1"/>
      <c r="E7639" s="1"/>
      <c r="K7639" s="1"/>
      <c r="L7639" s="1"/>
      <c r="O7639" s="1"/>
    </row>
    <row r="7640" spans="4:15" x14ac:dyDescent="0.2">
      <c r="D7640" s="1"/>
      <c r="E7640" s="1"/>
      <c r="K7640" s="1"/>
      <c r="L7640" s="1"/>
      <c r="O7640" s="1"/>
    </row>
    <row r="7641" spans="4:15" x14ac:dyDescent="0.2">
      <c r="D7641" s="1"/>
      <c r="E7641" s="1"/>
      <c r="K7641" s="1"/>
      <c r="L7641" s="1"/>
      <c r="O7641" s="1"/>
    </row>
    <row r="7642" spans="4:15" x14ac:dyDescent="0.2">
      <c r="D7642" s="1"/>
      <c r="E7642" s="1"/>
      <c r="K7642" s="1"/>
      <c r="L7642" s="1"/>
      <c r="O7642" s="1"/>
    </row>
    <row r="7643" spans="4:15" x14ac:dyDescent="0.2">
      <c r="D7643" s="1"/>
      <c r="E7643" s="1"/>
      <c r="K7643" s="1"/>
      <c r="L7643" s="1"/>
      <c r="O7643" s="1"/>
    </row>
    <row r="7644" spans="4:15" x14ac:dyDescent="0.2">
      <c r="D7644" s="1"/>
      <c r="E7644" s="1"/>
      <c r="K7644" s="1"/>
      <c r="L7644" s="1"/>
      <c r="O7644" s="1"/>
    </row>
    <row r="7645" spans="4:15" x14ac:dyDescent="0.2">
      <c r="D7645" s="1"/>
      <c r="E7645" s="1"/>
      <c r="K7645" s="1"/>
      <c r="L7645" s="1"/>
      <c r="O7645" s="1"/>
    </row>
    <row r="7646" spans="4:15" x14ac:dyDescent="0.2">
      <c r="D7646" s="1"/>
      <c r="E7646" s="1"/>
      <c r="K7646" s="1"/>
      <c r="L7646" s="1"/>
      <c r="O7646" s="1"/>
    </row>
    <row r="7647" spans="4:15" x14ac:dyDescent="0.2">
      <c r="D7647" s="1"/>
      <c r="E7647" s="1"/>
      <c r="K7647" s="1"/>
      <c r="L7647" s="1"/>
      <c r="O7647" s="1"/>
    </row>
    <row r="7648" spans="4:15" x14ac:dyDescent="0.2">
      <c r="D7648" s="1"/>
      <c r="E7648" s="1"/>
      <c r="K7648" s="1"/>
      <c r="L7648" s="1"/>
      <c r="O7648" s="1"/>
    </row>
    <row r="7649" spans="4:15" x14ac:dyDescent="0.2">
      <c r="D7649" s="1"/>
      <c r="E7649" s="1"/>
      <c r="K7649" s="1"/>
      <c r="L7649" s="1"/>
      <c r="O7649" s="1"/>
    </row>
    <row r="7650" spans="4:15" x14ac:dyDescent="0.2">
      <c r="D7650" s="1"/>
      <c r="E7650" s="1"/>
      <c r="K7650" s="1"/>
      <c r="L7650" s="1"/>
      <c r="O7650" s="1"/>
    </row>
    <row r="7651" spans="4:15" x14ac:dyDescent="0.2">
      <c r="D7651" s="1"/>
      <c r="E7651" s="1"/>
      <c r="K7651" s="1"/>
      <c r="L7651" s="1"/>
      <c r="O7651" s="1"/>
    </row>
    <row r="7652" spans="4:15" x14ac:dyDescent="0.2">
      <c r="D7652" s="1"/>
      <c r="E7652" s="1"/>
      <c r="K7652" s="1"/>
      <c r="L7652" s="1"/>
      <c r="O7652" s="1"/>
    </row>
    <row r="7653" spans="4:15" x14ac:dyDescent="0.2">
      <c r="D7653" s="1"/>
      <c r="E7653" s="1"/>
      <c r="K7653" s="1"/>
      <c r="L7653" s="1"/>
      <c r="O7653" s="1"/>
    </row>
    <row r="7654" spans="4:15" x14ac:dyDescent="0.2">
      <c r="D7654" s="1"/>
      <c r="E7654" s="1"/>
      <c r="K7654" s="1"/>
      <c r="L7654" s="1"/>
      <c r="O7654" s="1"/>
    </row>
    <row r="7655" spans="4:15" x14ac:dyDescent="0.2">
      <c r="D7655" s="1"/>
      <c r="E7655" s="1"/>
      <c r="K7655" s="1"/>
      <c r="L7655" s="1"/>
      <c r="O7655" s="1"/>
    </row>
    <row r="7656" spans="4:15" x14ac:dyDescent="0.2">
      <c r="D7656" s="1"/>
      <c r="E7656" s="1"/>
      <c r="K7656" s="1"/>
      <c r="L7656" s="1"/>
      <c r="O7656" s="1"/>
    </row>
    <row r="7657" spans="4:15" x14ac:dyDescent="0.2">
      <c r="D7657" s="1"/>
      <c r="E7657" s="1"/>
      <c r="K7657" s="1"/>
      <c r="L7657" s="1"/>
      <c r="O7657" s="1"/>
    </row>
    <row r="7658" spans="4:15" x14ac:dyDescent="0.2">
      <c r="D7658" s="1"/>
      <c r="E7658" s="1"/>
      <c r="K7658" s="1"/>
      <c r="L7658" s="1"/>
      <c r="O7658" s="1"/>
    </row>
    <row r="7659" spans="4:15" x14ac:dyDescent="0.2">
      <c r="D7659" s="1"/>
      <c r="E7659" s="1"/>
      <c r="K7659" s="1"/>
      <c r="L7659" s="1"/>
      <c r="O7659" s="1"/>
    </row>
    <row r="7660" spans="4:15" x14ac:dyDescent="0.2">
      <c r="D7660" s="1"/>
      <c r="E7660" s="1"/>
      <c r="K7660" s="1"/>
      <c r="L7660" s="1"/>
      <c r="O7660" s="1"/>
    </row>
    <row r="7661" spans="4:15" x14ac:dyDescent="0.2">
      <c r="D7661" s="1"/>
      <c r="E7661" s="1"/>
      <c r="K7661" s="1"/>
      <c r="L7661" s="1"/>
      <c r="O7661" s="1"/>
    </row>
    <row r="7662" spans="4:15" x14ac:dyDescent="0.2">
      <c r="D7662" s="1"/>
      <c r="E7662" s="1"/>
      <c r="K7662" s="1"/>
      <c r="L7662" s="1"/>
      <c r="O7662" s="1"/>
    </row>
    <row r="7663" spans="4:15" x14ac:dyDescent="0.2">
      <c r="D7663" s="1"/>
      <c r="E7663" s="1"/>
      <c r="K7663" s="1"/>
      <c r="L7663" s="1"/>
      <c r="O7663" s="1"/>
    </row>
    <row r="7664" spans="4:15" x14ac:dyDescent="0.2">
      <c r="D7664" s="1"/>
      <c r="E7664" s="1"/>
      <c r="K7664" s="1"/>
      <c r="L7664" s="1"/>
      <c r="O7664" s="1"/>
    </row>
    <row r="7665" spans="4:15" x14ac:dyDescent="0.2">
      <c r="D7665" s="1"/>
      <c r="E7665" s="1"/>
      <c r="K7665" s="1"/>
      <c r="L7665" s="1"/>
      <c r="O7665" s="1"/>
    </row>
    <row r="7666" spans="4:15" x14ac:dyDescent="0.2">
      <c r="D7666" s="1"/>
      <c r="E7666" s="1"/>
      <c r="K7666" s="1"/>
      <c r="L7666" s="1"/>
      <c r="O7666" s="1"/>
    </row>
    <row r="7667" spans="4:15" x14ac:dyDescent="0.2">
      <c r="D7667" s="1"/>
      <c r="E7667" s="1"/>
      <c r="K7667" s="1"/>
      <c r="L7667" s="1"/>
      <c r="O7667" s="1"/>
    </row>
    <row r="7668" spans="4:15" x14ac:dyDescent="0.2">
      <c r="D7668" s="1"/>
      <c r="E7668" s="1"/>
      <c r="K7668" s="1"/>
      <c r="L7668" s="1"/>
      <c r="O7668" s="1"/>
    </row>
    <row r="7669" spans="4:15" x14ac:dyDescent="0.2">
      <c r="D7669" s="1"/>
      <c r="E7669" s="1"/>
      <c r="K7669" s="1"/>
      <c r="L7669" s="1"/>
      <c r="O7669" s="1"/>
    </row>
    <row r="7670" spans="4:15" x14ac:dyDescent="0.2">
      <c r="D7670" s="1"/>
      <c r="E7670" s="1"/>
      <c r="K7670" s="1"/>
      <c r="L7670" s="1"/>
      <c r="O7670" s="1"/>
    </row>
    <row r="7671" spans="4:15" x14ac:dyDescent="0.2">
      <c r="D7671" s="1"/>
      <c r="E7671" s="1"/>
      <c r="K7671" s="1"/>
      <c r="L7671" s="1"/>
      <c r="O7671" s="1"/>
    </row>
    <row r="7672" spans="4:15" x14ac:dyDescent="0.2">
      <c r="D7672" s="1"/>
      <c r="E7672" s="1"/>
      <c r="K7672" s="1"/>
      <c r="L7672" s="1"/>
      <c r="O7672" s="1"/>
    </row>
    <row r="7673" spans="4:15" x14ac:dyDescent="0.2">
      <c r="D7673" s="1"/>
      <c r="E7673" s="1"/>
      <c r="K7673" s="1"/>
      <c r="L7673" s="1"/>
      <c r="O7673" s="1"/>
    </row>
    <row r="7674" spans="4:15" x14ac:dyDescent="0.2">
      <c r="D7674" s="1"/>
      <c r="E7674" s="1"/>
      <c r="K7674" s="1"/>
      <c r="L7674" s="1"/>
      <c r="O7674" s="1"/>
    </row>
    <row r="7675" spans="4:15" x14ac:dyDescent="0.2">
      <c r="D7675" s="1"/>
      <c r="E7675" s="1"/>
      <c r="K7675" s="1"/>
      <c r="L7675" s="1"/>
      <c r="O7675" s="1"/>
    </row>
    <row r="7676" spans="4:15" x14ac:dyDescent="0.2">
      <c r="D7676" s="1"/>
      <c r="E7676" s="1"/>
      <c r="K7676" s="1"/>
      <c r="L7676" s="1"/>
      <c r="O7676" s="1"/>
    </row>
    <row r="7677" spans="4:15" x14ac:dyDescent="0.2">
      <c r="D7677" s="1"/>
      <c r="E7677" s="1"/>
      <c r="K7677" s="1"/>
      <c r="L7677" s="1"/>
      <c r="O7677" s="1"/>
    </row>
    <row r="7678" spans="4:15" x14ac:dyDescent="0.2">
      <c r="D7678" s="1"/>
      <c r="E7678" s="1"/>
      <c r="K7678" s="1"/>
      <c r="L7678" s="1"/>
      <c r="O7678" s="1"/>
    </row>
    <row r="7679" spans="4:15" x14ac:dyDescent="0.2">
      <c r="D7679" s="1"/>
      <c r="E7679" s="1"/>
      <c r="K7679" s="1"/>
      <c r="L7679" s="1"/>
      <c r="O7679" s="1"/>
    </row>
    <row r="7680" spans="4:15" x14ac:dyDescent="0.2">
      <c r="D7680" s="1"/>
      <c r="E7680" s="1"/>
      <c r="K7680" s="1"/>
      <c r="L7680" s="1"/>
      <c r="O7680" s="1"/>
    </row>
    <row r="7681" spans="4:15" x14ac:dyDescent="0.2">
      <c r="D7681" s="1"/>
      <c r="E7681" s="1"/>
      <c r="K7681" s="1"/>
      <c r="L7681" s="1"/>
      <c r="O7681" s="1"/>
    </row>
    <row r="7682" spans="4:15" x14ac:dyDescent="0.2">
      <c r="D7682" s="1"/>
      <c r="E7682" s="1"/>
      <c r="K7682" s="1"/>
      <c r="L7682" s="1"/>
      <c r="O7682" s="1"/>
    </row>
    <row r="7683" spans="4:15" x14ac:dyDescent="0.2">
      <c r="D7683" s="1"/>
      <c r="E7683" s="1"/>
      <c r="K7683" s="1"/>
      <c r="L7683" s="1"/>
      <c r="O7683" s="1"/>
    </row>
    <row r="7684" spans="4:15" x14ac:dyDescent="0.2">
      <c r="D7684" s="1"/>
      <c r="E7684" s="1"/>
      <c r="K7684" s="1"/>
      <c r="L7684" s="1"/>
      <c r="O7684" s="1"/>
    </row>
    <row r="7685" spans="4:15" x14ac:dyDescent="0.2">
      <c r="D7685" s="1"/>
      <c r="E7685" s="1"/>
      <c r="K7685" s="1"/>
      <c r="L7685" s="1"/>
      <c r="O7685" s="1"/>
    </row>
    <row r="7686" spans="4:15" x14ac:dyDescent="0.2">
      <c r="D7686" s="1"/>
      <c r="E7686" s="1"/>
      <c r="K7686" s="1"/>
      <c r="L7686" s="1"/>
      <c r="O7686" s="1"/>
    </row>
    <row r="7687" spans="4:15" x14ac:dyDescent="0.2">
      <c r="D7687" s="1"/>
      <c r="E7687" s="1"/>
      <c r="K7687" s="1"/>
      <c r="L7687" s="1"/>
      <c r="O7687" s="1"/>
    </row>
    <row r="7688" spans="4:15" x14ac:dyDescent="0.2">
      <c r="D7688" s="1"/>
      <c r="E7688" s="1"/>
      <c r="K7688" s="1"/>
      <c r="L7688" s="1"/>
      <c r="O7688" s="1"/>
    </row>
    <row r="7689" spans="4:15" x14ac:dyDescent="0.2">
      <c r="D7689" s="1"/>
      <c r="E7689" s="1"/>
      <c r="K7689" s="1"/>
      <c r="L7689" s="1"/>
      <c r="O7689" s="1"/>
    </row>
    <row r="7690" spans="4:15" x14ac:dyDescent="0.2">
      <c r="D7690" s="1"/>
      <c r="E7690" s="1"/>
      <c r="K7690" s="1"/>
      <c r="L7690" s="1"/>
      <c r="O7690" s="1"/>
    </row>
    <row r="7691" spans="4:15" x14ac:dyDescent="0.2">
      <c r="D7691" s="1"/>
      <c r="E7691" s="1"/>
      <c r="K7691" s="1"/>
      <c r="L7691" s="1"/>
      <c r="O7691" s="1"/>
    </row>
    <row r="7692" spans="4:15" x14ac:dyDescent="0.2">
      <c r="D7692" s="1"/>
      <c r="E7692" s="1"/>
      <c r="K7692" s="1"/>
      <c r="L7692" s="1"/>
      <c r="O7692" s="1"/>
    </row>
    <row r="7693" spans="4:15" x14ac:dyDescent="0.2">
      <c r="D7693" s="1"/>
      <c r="E7693" s="1"/>
      <c r="K7693" s="1"/>
      <c r="L7693" s="1"/>
      <c r="O7693" s="1"/>
    </row>
    <row r="7694" spans="4:15" x14ac:dyDescent="0.2">
      <c r="D7694" s="1"/>
      <c r="E7694" s="1"/>
      <c r="K7694" s="1"/>
      <c r="L7694" s="1"/>
      <c r="O7694" s="1"/>
    </row>
    <row r="7695" spans="4:15" x14ac:dyDescent="0.2">
      <c r="D7695" s="1"/>
      <c r="E7695" s="1"/>
      <c r="K7695" s="1"/>
      <c r="L7695" s="1"/>
      <c r="O7695" s="1"/>
    </row>
    <row r="7696" spans="4:15" x14ac:dyDescent="0.2">
      <c r="D7696" s="1"/>
      <c r="E7696" s="1"/>
      <c r="K7696" s="1"/>
      <c r="L7696" s="1"/>
      <c r="O7696" s="1"/>
    </row>
    <row r="7697" spans="4:15" x14ac:dyDescent="0.2">
      <c r="D7697" s="1"/>
      <c r="E7697" s="1"/>
      <c r="K7697" s="1"/>
      <c r="L7697" s="1"/>
      <c r="O7697" s="1"/>
    </row>
    <row r="7698" spans="4:15" x14ac:dyDescent="0.2">
      <c r="D7698" s="1"/>
      <c r="E7698" s="1"/>
      <c r="K7698" s="1"/>
      <c r="L7698" s="1"/>
      <c r="O7698" s="1"/>
    </row>
    <row r="7699" spans="4:15" x14ac:dyDescent="0.2">
      <c r="D7699" s="1"/>
      <c r="E7699" s="1"/>
      <c r="K7699" s="1"/>
      <c r="L7699" s="1"/>
      <c r="O7699" s="1"/>
    </row>
    <row r="7700" spans="4:15" x14ac:dyDescent="0.2">
      <c r="D7700" s="1"/>
      <c r="E7700" s="1"/>
      <c r="K7700" s="1"/>
      <c r="L7700" s="1"/>
      <c r="O7700" s="1"/>
    </row>
    <row r="7701" spans="4:15" x14ac:dyDescent="0.2">
      <c r="D7701" s="1"/>
      <c r="E7701" s="1"/>
      <c r="K7701" s="1"/>
      <c r="L7701" s="1"/>
      <c r="O7701" s="1"/>
    </row>
    <row r="7702" spans="4:15" x14ac:dyDescent="0.2">
      <c r="D7702" s="1"/>
      <c r="E7702" s="1"/>
      <c r="K7702" s="1"/>
      <c r="L7702" s="1"/>
      <c r="O7702" s="1"/>
    </row>
    <row r="7703" spans="4:15" x14ac:dyDescent="0.2">
      <c r="D7703" s="1"/>
      <c r="E7703" s="1"/>
      <c r="K7703" s="1"/>
      <c r="L7703" s="1"/>
      <c r="O7703" s="1"/>
    </row>
    <row r="7704" spans="4:15" x14ac:dyDescent="0.2">
      <c r="D7704" s="1"/>
      <c r="E7704" s="1"/>
      <c r="K7704" s="1"/>
      <c r="L7704" s="1"/>
      <c r="O7704" s="1"/>
    </row>
    <row r="7705" spans="4:15" x14ac:dyDescent="0.2">
      <c r="D7705" s="1"/>
      <c r="E7705" s="1"/>
      <c r="K7705" s="1"/>
      <c r="L7705" s="1"/>
      <c r="O7705" s="1"/>
    </row>
    <row r="7706" spans="4:15" x14ac:dyDescent="0.2">
      <c r="D7706" s="1"/>
      <c r="E7706" s="1"/>
      <c r="K7706" s="1"/>
      <c r="L7706" s="1"/>
      <c r="O7706" s="1"/>
    </row>
    <row r="7707" spans="4:15" x14ac:dyDescent="0.2">
      <c r="D7707" s="1"/>
      <c r="E7707" s="1"/>
      <c r="K7707" s="1"/>
      <c r="L7707" s="1"/>
      <c r="O7707" s="1"/>
    </row>
    <row r="7708" spans="4:15" x14ac:dyDescent="0.2">
      <c r="D7708" s="1"/>
      <c r="E7708" s="1"/>
      <c r="K7708" s="1"/>
      <c r="L7708" s="1"/>
      <c r="O7708" s="1"/>
    </row>
    <row r="7709" spans="4:15" x14ac:dyDescent="0.2">
      <c r="D7709" s="1"/>
      <c r="E7709" s="1"/>
      <c r="K7709" s="1"/>
      <c r="L7709" s="1"/>
      <c r="O7709" s="1"/>
    </row>
    <row r="7710" spans="4:15" x14ac:dyDescent="0.2">
      <c r="D7710" s="1"/>
      <c r="E7710" s="1"/>
      <c r="K7710" s="1"/>
      <c r="L7710" s="1"/>
      <c r="O7710" s="1"/>
    </row>
    <row r="7711" spans="4:15" x14ac:dyDescent="0.2">
      <c r="D7711" s="1"/>
      <c r="E7711" s="1"/>
      <c r="K7711" s="1"/>
      <c r="L7711" s="1"/>
      <c r="O7711" s="1"/>
    </row>
    <row r="7712" spans="4:15" x14ac:dyDescent="0.2">
      <c r="D7712" s="1"/>
      <c r="E7712" s="1"/>
      <c r="K7712" s="1"/>
      <c r="L7712" s="1"/>
      <c r="O7712" s="1"/>
    </row>
    <row r="7713" spans="4:15" x14ac:dyDescent="0.2">
      <c r="D7713" s="1"/>
      <c r="E7713" s="1"/>
      <c r="K7713" s="1"/>
      <c r="L7713" s="1"/>
      <c r="O7713" s="1"/>
    </row>
    <row r="7714" spans="4:15" x14ac:dyDescent="0.2">
      <c r="D7714" s="1"/>
      <c r="E7714" s="1"/>
      <c r="K7714" s="1"/>
      <c r="L7714" s="1"/>
      <c r="O7714" s="1"/>
    </row>
    <row r="7715" spans="4:15" x14ac:dyDescent="0.2">
      <c r="D7715" s="1"/>
      <c r="E7715" s="1"/>
      <c r="K7715" s="1"/>
      <c r="L7715" s="1"/>
      <c r="O7715" s="1"/>
    </row>
    <row r="7716" spans="4:15" x14ac:dyDescent="0.2">
      <c r="D7716" s="1"/>
      <c r="E7716" s="1"/>
      <c r="K7716" s="1"/>
      <c r="L7716" s="1"/>
      <c r="O7716" s="1"/>
    </row>
    <row r="7717" spans="4:15" x14ac:dyDescent="0.2">
      <c r="D7717" s="1"/>
      <c r="E7717" s="1"/>
      <c r="K7717" s="1"/>
      <c r="L7717" s="1"/>
      <c r="O7717" s="1"/>
    </row>
    <row r="7718" spans="4:15" x14ac:dyDescent="0.2">
      <c r="D7718" s="1"/>
      <c r="E7718" s="1"/>
      <c r="K7718" s="1"/>
      <c r="L7718" s="1"/>
      <c r="O7718" s="1"/>
    </row>
    <row r="7719" spans="4:15" x14ac:dyDescent="0.2">
      <c r="D7719" s="1"/>
      <c r="E7719" s="1"/>
      <c r="K7719" s="1"/>
      <c r="L7719" s="1"/>
      <c r="O7719" s="1"/>
    </row>
    <row r="7720" spans="4:15" x14ac:dyDescent="0.2">
      <c r="D7720" s="1"/>
      <c r="E7720" s="1"/>
      <c r="K7720" s="1"/>
      <c r="L7720" s="1"/>
      <c r="O7720" s="1"/>
    </row>
    <row r="7721" spans="4:15" x14ac:dyDescent="0.2">
      <c r="D7721" s="1"/>
      <c r="E7721" s="1"/>
      <c r="K7721" s="1"/>
      <c r="L7721" s="1"/>
      <c r="O7721" s="1"/>
    </row>
    <row r="7722" spans="4:15" x14ac:dyDescent="0.2">
      <c r="D7722" s="1"/>
      <c r="E7722" s="1"/>
      <c r="K7722" s="1"/>
      <c r="L7722" s="1"/>
      <c r="O7722" s="1"/>
    </row>
    <row r="7723" spans="4:15" x14ac:dyDescent="0.2">
      <c r="D7723" s="1"/>
      <c r="E7723" s="1"/>
      <c r="K7723" s="1"/>
      <c r="L7723" s="1"/>
      <c r="O7723" s="1"/>
    </row>
    <row r="7724" spans="4:15" x14ac:dyDescent="0.2">
      <c r="D7724" s="1"/>
      <c r="E7724" s="1"/>
      <c r="K7724" s="1"/>
      <c r="L7724" s="1"/>
      <c r="O7724" s="1"/>
    </row>
    <row r="7725" spans="4:15" x14ac:dyDescent="0.2">
      <c r="D7725" s="1"/>
      <c r="E7725" s="1"/>
      <c r="K7725" s="1"/>
      <c r="L7725" s="1"/>
      <c r="O7725" s="1"/>
    </row>
    <row r="7726" spans="4:15" x14ac:dyDescent="0.2">
      <c r="D7726" s="1"/>
      <c r="E7726" s="1"/>
      <c r="K7726" s="1"/>
      <c r="L7726" s="1"/>
      <c r="O7726" s="1"/>
    </row>
    <row r="7727" spans="4:15" x14ac:dyDescent="0.2">
      <c r="D7727" s="1"/>
      <c r="E7727" s="1"/>
      <c r="K7727" s="1"/>
      <c r="L7727" s="1"/>
      <c r="O7727" s="1"/>
    </row>
    <row r="7728" spans="4:15" x14ac:dyDescent="0.2">
      <c r="D7728" s="1"/>
      <c r="E7728" s="1"/>
      <c r="K7728" s="1"/>
      <c r="L7728" s="1"/>
      <c r="O7728" s="1"/>
    </row>
    <row r="7729" spans="4:15" x14ac:dyDescent="0.2">
      <c r="D7729" s="1"/>
      <c r="E7729" s="1"/>
      <c r="K7729" s="1"/>
      <c r="L7729" s="1"/>
      <c r="O7729" s="1"/>
    </row>
    <row r="7730" spans="4:15" x14ac:dyDescent="0.2">
      <c r="D7730" s="1"/>
      <c r="E7730" s="1"/>
      <c r="K7730" s="1"/>
      <c r="L7730" s="1"/>
      <c r="O7730" s="1"/>
    </row>
    <row r="7731" spans="4:15" x14ac:dyDescent="0.2">
      <c r="D7731" s="1"/>
      <c r="E7731" s="1"/>
      <c r="K7731" s="1"/>
      <c r="L7731" s="1"/>
      <c r="O7731" s="1"/>
    </row>
    <row r="7732" spans="4:15" x14ac:dyDescent="0.2">
      <c r="D7732" s="1"/>
      <c r="E7732" s="1"/>
      <c r="K7732" s="1"/>
      <c r="L7732" s="1"/>
      <c r="O7732" s="1"/>
    </row>
    <row r="7733" spans="4:15" x14ac:dyDescent="0.2">
      <c r="D7733" s="1"/>
      <c r="E7733" s="1"/>
      <c r="K7733" s="1"/>
      <c r="L7733" s="1"/>
      <c r="O7733" s="1"/>
    </row>
    <row r="7734" spans="4:15" x14ac:dyDescent="0.2">
      <c r="D7734" s="1"/>
      <c r="E7734" s="1"/>
      <c r="K7734" s="1"/>
      <c r="L7734" s="1"/>
      <c r="O7734" s="1"/>
    </row>
    <row r="7735" spans="4:15" x14ac:dyDescent="0.2">
      <c r="D7735" s="1"/>
      <c r="E7735" s="1"/>
      <c r="K7735" s="1"/>
      <c r="L7735" s="1"/>
      <c r="O7735" s="1"/>
    </row>
    <row r="7736" spans="4:15" x14ac:dyDescent="0.2">
      <c r="D7736" s="1"/>
      <c r="E7736" s="1"/>
      <c r="K7736" s="1"/>
      <c r="L7736" s="1"/>
      <c r="O7736" s="1"/>
    </row>
    <row r="7737" spans="4:15" x14ac:dyDescent="0.2">
      <c r="D7737" s="1"/>
      <c r="E7737" s="1"/>
      <c r="K7737" s="1"/>
      <c r="L7737" s="1"/>
      <c r="O7737" s="1"/>
    </row>
    <row r="7738" spans="4:15" x14ac:dyDescent="0.2">
      <c r="D7738" s="1"/>
      <c r="E7738" s="1"/>
      <c r="K7738" s="1"/>
      <c r="L7738" s="1"/>
      <c r="O7738" s="1"/>
    </row>
    <row r="7739" spans="4:15" x14ac:dyDescent="0.2">
      <c r="D7739" s="1"/>
      <c r="E7739" s="1"/>
      <c r="K7739" s="1"/>
      <c r="L7739" s="1"/>
      <c r="O7739" s="1"/>
    </row>
    <row r="7740" spans="4:15" x14ac:dyDescent="0.2">
      <c r="D7740" s="1"/>
      <c r="E7740" s="1"/>
      <c r="K7740" s="1"/>
      <c r="L7740" s="1"/>
      <c r="O7740" s="1"/>
    </row>
    <row r="7741" spans="4:15" x14ac:dyDescent="0.2">
      <c r="D7741" s="1"/>
      <c r="E7741" s="1"/>
      <c r="K7741" s="1"/>
      <c r="L7741" s="1"/>
      <c r="O7741" s="1"/>
    </row>
    <row r="7742" spans="4:15" x14ac:dyDescent="0.2">
      <c r="D7742" s="1"/>
      <c r="E7742" s="1"/>
      <c r="K7742" s="1"/>
      <c r="L7742" s="1"/>
      <c r="O7742" s="1"/>
    </row>
    <row r="7743" spans="4:15" x14ac:dyDescent="0.2">
      <c r="D7743" s="1"/>
      <c r="E7743" s="1"/>
      <c r="K7743" s="1"/>
      <c r="L7743" s="1"/>
      <c r="O7743" s="1"/>
    </row>
    <row r="7744" spans="4:15" x14ac:dyDescent="0.2">
      <c r="D7744" s="1"/>
      <c r="E7744" s="1"/>
      <c r="K7744" s="1"/>
      <c r="L7744" s="1"/>
      <c r="O7744" s="1"/>
    </row>
    <row r="7745" spans="4:15" x14ac:dyDescent="0.2">
      <c r="D7745" s="1"/>
      <c r="E7745" s="1"/>
      <c r="K7745" s="1"/>
      <c r="L7745" s="1"/>
      <c r="O7745" s="1"/>
    </row>
    <row r="7746" spans="4:15" x14ac:dyDescent="0.2">
      <c r="D7746" s="1"/>
      <c r="E7746" s="1"/>
      <c r="K7746" s="1"/>
      <c r="L7746" s="1"/>
      <c r="O7746" s="1"/>
    </row>
    <row r="7747" spans="4:15" x14ac:dyDescent="0.2">
      <c r="D7747" s="1"/>
      <c r="E7747" s="1"/>
      <c r="K7747" s="1"/>
      <c r="L7747" s="1"/>
      <c r="O7747" s="1"/>
    </row>
    <row r="7748" spans="4:15" x14ac:dyDescent="0.2">
      <c r="D7748" s="1"/>
      <c r="E7748" s="1"/>
      <c r="K7748" s="1"/>
      <c r="L7748" s="1"/>
      <c r="O7748" s="1"/>
    </row>
    <row r="7749" spans="4:15" x14ac:dyDescent="0.2">
      <c r="D7749" s="1"/>
      <c r="E7749" s="1"/>
      <c r="K7749" s="1"/>
      <c r="L7749" s="1"/>
      <c r="O7749" s="1"/>
    </row>
    <row r="7750" spans="4:15" x14ac:dyDescent="0.2">
      <c r="D7750" s="1"/>
      <c r="E7750" s="1"/>
      <c r="K7750" s="1"/>
      <c r="L7750" s="1"/>
      <c r="O7750" s="1"/>
    </row>
    <row r="7751" spans="4:15" x14ac:dyDescent="0.2">
      <c r="D7751" s="1"/>
      <c r="E7751" s="1"/>
      <c r="K7751" s="1"/>
      <c r="L7751" s="1"/>
      <c r="O7751" s="1"/>
    </row>
    <row r="7752" spans="4:15" x14ac:dyDescent="0.2">
      <c r="D7752" s="1"/>
      <c r="E7752" s="1"/>
      <c r="K7752" s="1"/>
      <c r="L7752" s="1"/>
      <c r="O7752" s="1"/>
    </row>
    <row r="7753" spans="4:15" x14ac:dyDescent="0.2">
      <c r="D7753" s="1"/>
      <c r="E7753" s="1"/>
      <c r="K7753" s="1"/>
      <c r="L7753" s="1"/>
      <c r="O7753" s="1"/>
    </row>
    <row r="7754" spans="4:15" x14ac:dyDescent="0.2">
      <c r="D7754" s="1"/>
      <c r="E7754" s="1"/>
      <c r="K7754" s="1"/>
      <c r="L7754" s="1"/>
      <c r="O7754" s="1"/>
    </row>
    <row r="7755" spans="4:15" x14ac:dyDescent="0.2">
      <c r="D7755" s="1"/>
      <c r="E7755" s="1"/>
      <c r="K7755" s="1"/>
      <c r="L7755" s="1"/>
      <c r="O7755" s="1"/>
    </row>
    <row r="7756" spans="4:15" x14ac:dyDescent="0.2">
      <c r="D7756" s="1"/>
      <c r="E7756" s="1"/>
      <c r="K7756" s="1"/>
      <c r="L7756" s="1"/>
      <c r="O7756" s="1"/>
    </row>
    <row r="7757" spans="4:15" x14ac:dyDescent="0.2">
      <c r="D7757" s="1"/>
      <c r="E7757" s="1"/>
      <c r="K7757" s="1"/>
      <c r="L7757" s="1"/>
      <c r="O7757" s="1"/>
    </row>
    <row r="7758" spans="4:15" x14ac:dyDescent="0.2">
      <c r="D7758" s="1"/>
      <c r="E7758" s="1"/>
      <c r="K7758" s="1"/>
      <c r="L7758" s="1"/>
      <c r="O7758" s="1"/>
    </row>
    <row r="7759" spans="4:15" x14ac:dyDescent="0.2">
      <c r="D7759" s="1"/>
      <c r="E7759" s="1"/>
      <c r="K7759" s="1"/>
      <c r="L7759" s="1"/>
      <c r="O7759" s="1"/>
    </row>
    <row r="7760" spans="4:15" x14ac:dyDescent="0.2">
      <c r="D7760" s="1"/>
      <c r="E7760" s="1"/>
      <c r="K7760" s="1"/>
      <c r="L7760" s="1"/>
      <c r="O7760" s="1"/>
    </row>
    <row r="7761" spans="4:15" x14ac:dyDescent="0.2">
      <c r="D7761" s="1"/>
      <c r="E7761" s="1"/>
      <c r="K7761" s="1"/>
      <c r="L7761" s="1"/>
      <c r="O7761" s="1"/>
    </row>
    <row r="7762" spans="4:15" x14ac:dyDescent="0.2">
      <c r="D7762" s="1"/>
      <c r="E7762" s="1"/>
      <c r="K7762" s="1"/>
      <c r="L7762" s="1"/>
      <c r="O7762" s="1"/>
    </row>
    <row r="7763" spans="4:15" x14ac:dyDescent="0.2">
      <c r="D7763" s="1"/>
      <c r="E7763" s="1"/>
      <c r="K7763" s="1"/>
      <c r="L7763" s="1"/>
      <c r="O7763" s="1"/>
    </row>
    <row r="7764" spans="4:15" x14ac:dyDescent="0.2">
      <c r="D7764" s="1"/>
      <c r="E7764" s="1"/>
      <c r="K7764" s="1"/>
      <c r="L7764" s="1"/>
      <c r="O7764" s="1"/>
    </row>
    <row r="7765" spans="4:15" x14ac:dyDescent="0.2">
      <c r="D7765" s="1"/>
      <c r="E7765" s="1"/>
      <c r="K7765" s="1"/>
      <c r="L7765" s="1"/>
      <c r="O7765" s="1"/>
    </row>
    <row r="7766" spans="4:15" x14ac:dyDescent="0.2">
      <c r="D7766" s="1"/>
      <c r="E7766" s="1"/>
      <c r="K7766" s="1"/>
      <c r="L7766" s="1"/>
      <c r="O7766" s="1"/>
    </row>
    <row r="7767" spans="4:15" x14ac:dyDescent="0.2">
      <c r="D7767" s="1"/>
      <c r="E7767" s="1"/>
      <c r="K7767" s="1"/>
      <c r="L7767" s="1"/>
      <c r="O7767" s="1"/>
    </row>
    <row r="7768" spans="4:15" x14ac:dyDescent="0.2">
      <c r="D7768" s="1"/>
      <c r="E7768" s="1"/>
      <c r="K7768" s="1"/>
      <c r="L7768" s="1"/>
      <c r="O7768" s="1"/>
    </row>
    <row r="7769" spans="4:15" x14ac:dyDescent="0.2">
      <c r="D7769" s="1"/>
      <c r="E7769" s="1"/>
      <c r="K7769" s="1"/>
      <c r="L7769" s="1"/>
      <c r="O7769" s="1"/>
    </row>
    <row r="7770" spans="4:15" x14ac:dyDescent="0.2">
      <c r="D7770" s="1"/>
      <c r="E7770" s="1"/>
      <c r="K7770" s="1"/>
      <c r="L7770" s="1"/>
      <c r="O7770" s="1"/>
    </row>
    <row r="7771" spans="4:15" x14ac:dyDescent="0.2">
      <c r="D7771" s="1"/>
      <c r="E7771" s="1"/>
      <c r="K7771" s="1"/>
      <c r="L7771" s="1"/>
      <c r="O7771" s="1"/>
    </row>
    <row r="7772" spans="4:15" x14ac:dyDescent="0.2">
      <c r="D7772" s="1"/>
      <c r="E7772" s="1"/>
      <c r="K7772" s="1"/>
      <c r="L7772" s="1"/>
      <c r="O7772" s="1"/>
    </row>
    <row r="7773" spans="4:15" x14ac:dyDescent="0.2">
      <c r="D7773" s="1"/>
      <c r="E7773" s="1"/>
      <c r="K7773" s="1"/>
      <c r="L7773" s="1"/>
      <c r="O7773" s="1"/>
    </row>
    <row r="7774" spans="4:15" x14ac:dyDescent="0.2">
      <c r="D7774" s="1"/>
      <c r="E7774" s="1"/>
      <c r="K7774" s="1"/>
      <c r="L7774" s="1"/>
      <c r="O7774" s="1"/>
    </row>
    <row r="7775" spans="4:15" x14ac:dyDescent="0.2">
      <c r="D7775" s="1"/>
      <c r="E7775" s="1"/>
      <c r="K7775" s="1"/>
      <c r="L7775" s="1"/>
      <c r="O7775" s="1"/>
    </row>
    <row r="7776" spans="4:15" x14ac:dyDescent="0.2">
      <c r="D7776" s="1"/>
      <c r="E7776" s="1"/>
      <c r="K7776" s="1"/>
      <c r="L7776" s="1"/>
      <c r="O7776" s="1"/>
    </row>
    <row r="7777" spans="4:15" x14ac:dyDescent="0.2">
      <c r="D7777" s="1"/>
      <c r="E7777" s="1"/>
      <c r="K7777" s="1"/>
      <c r="L7777" s="1"/>
      <c r="O7777" s="1"/>
    </row>
    <row r="7778" spans="4:15" x14ac:dyDescent="0.2">
      <c r="D7778" s="1"/>
      <c r="E7778" s="1"/>
      <c r="K7778" s="1"/>
      <c r="L7778" s="1"/>
      <c r="O7778" s="1"/>
    </row>
    <row r="7779" spans="4:15" x14ac:dyDescent="0.2">
      <c r="D7779" s="1"/>
      <c r="E7779" s="1"/>
      <c r="K7779" s="1"/>
      <c r="L7779" s="1"/>
      <c r="O7779" s="1"/>
    </row>
    <row r="7780" spans="4:15" x14ac:dyDescent="0.2">
      <c r="D7780" s="1"/>
      <c r="E7780" s="1"/>
      <c r="K7780" s="1"/>
      <c r="L7780" s="1"/>
      <c r="O7780" s="1"/>
    </row>
    <row r="7781" spans="4:15" x14ac:dyDescent="0.2">
      <c r="D7781" s="1"/>
      <c r="E7781" s="1"/>
      <c r="K7781" s="1"/>
      <c r="L7781" s="1"/>
      <c r="O7781" s="1"/>
    </row>
    <row r="7782" spans="4:15" x14ac:dyDescent="0.2">
      <c r="D7782" s="1"/>
      <c r="E7782" s="1"/>
      <c r="K7782" s="1"/>
      <c r="L7782" s="1"/>
      <c r="O7782" s="1"/>
    </row>
    <row r="7783" spans="4:15" x14ac:dyDescent="0.2">
      <c r="D7783" s="1"/>
      <c r="E7783" s="1"/>
      <c r="K7783" s="1"/>
      <c r="L7783" s="1"/>
      <c r="O7783" s="1"/>
    </row>
    <row r="7784" spans="4:15" x14ac:dyDescent="0.2">
      <c r="D7784" s="1"/>
      <c r="E7784" s="1"/>
      <c r="K7784" s="1"/>
      <c r="L7784" s="1"/>
      <c r="O7784" s="1"/>
    </row>
    <row r="7785" spans="4:15" x14ac:dyDescent="0.2">
      <c r="D7785" s="1"/>
      <c r="E7785" s="1"/>
      <c r="K7785" s="1"/>
      <c r="L7785" s="1"/>
      <c r="O7785" s="1"/>
    </row>
    <row r="7786" spans="4:15" x14ac:dyDescent="0.2">
      <c r="D7786" s="1"/>
      <c r="E7786" s="1"/>
      <c r="K7786" s="1"/>
      <c r="L7786" s="1"/>
      <c r="O7786" s="1"/>
    </row>
    <row r="7787" spans="4:15" x14ac:dyDescent="0.2">
      <c r="D7787" s="1"/>
      <c r="E7787" s="1"/>
      <c r="K7787" s="1"/>
      <c r="L7787" s="1"/>
      <c r="O7787" s="1"/>
    </row>
    <row r="7788" spans="4:15" x14ac:dyDescent="0.2">
      <c r="D7788" s="1"/>
      <c r="E7788" s="1"/>
      <c r="K7788" s="1"/>
      <c r="L7788" s="1"/>
      <c r="O7788" s="1"/>
    </row>
    <row r="7789" spans="4:15" x14ac:dyDescent="0.2">
      <c r="D7789" s="1"/>
      <c r="E7789" s="1"/>
      <c r="K7789" s="1"/>
      <c r="L7789" s="1"/>
      <c r="O7789" s="1"/>
    </row>
    <row r="7790" spans="4:15" x14ac:dyDescent="0.2">
      <c r="D7790" s="1"/>
      <c r="E7790" s="1"/>
      <c r="K7790" s="1"/>
      <c r="L7790" s="1"/>
      <c r="O7790" s="1"/>
    </row>
    <row r="7791" spans="4:15" x14ac:dyDescent="0.2">
      <c r="D7791" s="1"/>
      <c r="E7791" s="1"/>
      <c r="K7791" s="1"/>
      <c r="L7791" s="1"/>
      <c r="O7791" s="1"/>
    </row>
    <row r="7792" spans="4:15" x14ac:dyDescent="0.2">
      <c r="D7792" s="1"/>
      <c r="E7792" s="1"/>
      <c r="K7792" s="1"/>
      <c r="L7792" s="1"/>
      <c r="O7792" s="1"/>
    </row>
    <row r="7793" spans="4:15" x14ac:dyDescent="0.2">
      <c r="D7793" s="1"/>
      <c r="E7793" s="1"/>
      <c r="K7793" s="1"/>
      <c r="L7793" s="1"/>
      <c r="O7793" s="1"/>
    </row>
    <row r="7794" spans="4:15" x14ac:dyDescent="0.2">
      <c r="D7794" s="1"/>
      <c r="E7794" s="1"/>
      <c r="K7794" s="1"/>
      <c r="L7794" s="1"/>
      <c r="O7794" s="1"/>
    </row>
    <row r="7795" spans="4:15" x14ac:dyDescent="0.2">
      <c r="D7795" s="1"/>
      <c r="E7795" s="1"/>
      <c r="K7795" s="1"/>
      <c r="L7795" s="1"/>
      <c r="O7795" s="1"/>
    </row>
    <row r="7796" spans="4:15" x14ac:dyDescent="0.2">
      <c r="D7796" s="1"/>
      <c r="E7796" s="1"/>
      <c r="K7796" s="1"/>
      <c r="L7796" s="1"/>
      <c r="O7796" s="1"/>
    </row>
    <row r="7797" spans="4:15" x14ac:dyDescent="0.2">
      <c r="D7797" s="1"/>
      <c r="E7797" s="1"/>
      <c r="K7797" s="1"/>
      <c r="L7797" s="1"/>
      <c r="O7797" s="1"/>
    </row>
    <row r="7798" spans="4:15" x14ac:dyDescent="0.2">
      <c r="D7798" s="1"/>
      <c r="E7798" s="1"/>
      <c r="K7798" s="1"/>
      <c r="L7798" s="1"/>
      <c r="O7798" s="1"/>
    </row>
    <row r="7799" spans="4:15" x14ac:dyDescent="0.2">
      <c r="D7799" s="1"/>
      <c r="E7799" s="1"/>
      <c r="K7799" s="1"/>
      <c r="L7799" s="1"/>
      <c r="O7799" s="1"/>
    </row>
    <row r="7800" spans="4:15" x14ac:dyDescent="0.2">
      <c r="D7800" s="1"/>
      <c r="E7800" s="1"/>
      <c r="K7800" s="1"/>
      <c r="L7800" s="1"/>
      <c r="O7800" s="1"/>
    </row>
    <row r="7801" spans="4:15" x14ac:dyDescent="0.2">
      <c r="D7801" s="1"/>
      <c r="E7801" s="1"/>
      <c r="K7801" s="1"/>
      <c r="L7801" s="1"/>
      <c r="O7801" s="1"/>
    </row>
    <row r="7802" spans="4:15" x14ac:dyDescent="0.2">
      <c r="D7802" s="1"/>
      <c r="E7802" s="1"/>
      <c r="K7802" s="1"/>
      <c r="L7802" s="1"/>
      <c r="O7802" s="1"/>
    </row>
    <row r="7803" spans="4:15" x14ac:dyDescent="0.2">
      <c r="D7803" s="1"/>
      <c r="E7803" s="1"/>
      <c r="K7803" s="1"/>
      <c r="L7803" s="1"/>
      <c r="O7803" s="1"/>
    </row>
    <row r="7804" spans="4:15" x14ac:dyDescent="0.2">
      <c r="D7804" s="1"/>
      <c r="E7804" s="1"/>
      <c r="K7804" s="1"/>
      <c r="L7804" s="1"/>
      <c r="O7804" s="1"/>
    </row>
    <row r="7805" spans="4:15" x14ac:dyDescent="0.2">
      <c r="D7805" s="1"/>
      <c r="E7805" s="1"/>
      <c r="K7805" s="1"/>
      <c r="L7805" s="1"/>
      <c r="O7805" s="1"/>
    </row>
    <row r="7806" spans="4:15" x14ac:dyDescent="0.2">
      <c r="D7806" s="1"/>
      <c r="E7806" s="1"/>
      <c r="K7806" s="1"/>
      <c r="L7806" s="1"/>
      <c r="O7806" s="1"/>
    </row>
    <row r="7807" spans="4:15" x14ac:dyDescent="0.2">
      <c r="D7807" s="1"/>
      <c r="E7807" s="1"/>
      <c r="K7807" s="1"/>
      <c r="L7807" s="1"/>
      <c r="O7807" s="1"/>
    </row>
    <row r="7808" spans="4:15" x14ac:dyDescent="0.2">
      <c r="D7808" s="1"/>
      <c r="E7808" s="1"/>
      <c r="K7808" s="1"/>
      <c r="L7808" s="1"/>
      <c r="O7808" s="1"/>
    </row>
    <row r="7809" spans="4:15" x14ac:dyDescent="0.2">
      <c r="D7809" s="1"/>
      <c r="E7809" s="1"/>
      <c r="K7809" s="1"/>
      <c r="L7809" s="1"/>
      <c r="O7809" s="1"/>
    </row>
    <row r="7810" spans="4:15" x14ac:dyDescent="0.2">
      <c r="D7810" s="1"/>
      <c r="E7810" s="1"/>
      <c r="K7810" s="1"/>
      <c r="L7810" s="1"/>
      <c r="O7810" s="1"/>
    </row>
    <row r="7811" spans="4:15" x14ac:dyDescent="0.2">
      <c r="D7811" s="1"/>
      <c r="E7811" s="1"/>
      <c r="K7811" s="1"/>
      <c r="L7811" s="1"/>
      <c r="O7811" s="1"/>
    </row>
    <row r="7812" spans="4:15" x14ac:dyDescent="0.2">
      <c r="D7812" s="1"/>
      <c r="E7812" s="1"/>
      <c r="K7812" s="1"/>
      <c r="L7812" s="1"/>
      <c r="O7812" s="1"/>
    </row>
    <row r="7813" spans="4:15" x14ac:dyDescent="0.2">
      <c r="D7813" s="1"/>
      <c r="E7813" s="1"/>
      <c r="K7813" s="1"/>
      <c r="L7813" s="1"/>
      <c r="O7813" s="1"/>
    </row>
    <row r="7814" spans="4:15" x14ac:dyDescent="0.2">
      <c r="D7814" s="1"/>
      <c r="E7814" s="1"/>
      <c r="K7814" s="1"/>
      <c r="L7814" s="1"/>
      <c r="O7814" s="1"/>
    </row>
    <row r="7815" spans="4:15" x14ac:dyDescent="0.2">
      <c r="D7815" s="1"/>
      <c r="E7815" s="1"/>
      <c r="K7815" s="1"/>
      <c r="L7815" s="1"/>
      <c r="O7815" s="1"/>
    </row>
    <row r="7816" spans="4:15" x14ac:dyDescent="0.2">
      <c r="D7816" s="1"/>
      <c r="E7816" s="1"/>
      <c r="K7816" s="1"/>
      <c r="L7816" s="1"/>
      <c r="O7816" s="1"/>
    </row>
    <row r="7817" spans="4:15" x14ac:dyDescent="0.2">
      <c r="D7817" s="1"/>
      <c r="E7817" s="1"/>
      <c r="K7817" s="1"/>
      <c r="L7817" s="1"/>
      <c r="O7817" s="1"/>
    </row>
    <row r="7818" spans="4:15" x14ac:dyDescent="0.2">
      <c r="D7818" s="1"/>
      <c r="E7818" s="1"/>
      <c r="K7818" s="1"/>
      <c r="L7818" s="1"/>
      <c r="O7818" s="1"/>
    </row>
    <row r="7819" spans="4:15" x14ac:dyDescent="0.2">
      <c r="D7819" s="1"/>
      <c r="E7819" s="1"/>
      <c r="K7819" s="1"/>
      <c r="L7819" s="1"/>
      <c r="O7819" s="1"/>
    </row>
    <row r="7820" spans="4:15" x14ac:dyDescent="0.2">
      <c r="D7820" s="1"/>
      <c r="E7820" s="1"/>
      <c r="K7820" s="1"/>
      <c r="L7820" s="1"/>
      <c r="O7820" s="1"/>
    </row>
    <row r="7821" spans="4:15" x14ac:dyDescent="0.2">
      <c r="D7821" s="1"/>
      <c r="E7821" s="1"/>
      <c r="K7821" s="1"/>
      <c r="L7821" s="1"/>
      <c r="O7821" s="1"/>
    </row>
    <row r="7822" spans="4:15" x14ac:dyDescent="0.2">
      <c r="D7822" s="1"/>
      <c r="E7822" s="1"/>
      <c r="K7822" s="1"/>
      <c r="L7822" s="1"/>
      <c r="O7822" s="1"/>
    </row>
    <row r="7823" spans="4:15" x14ac:dyDescent="0.2">
      <c r="D7823" s="1"/>
      <c r="E7823" s="1"/>
      <c r="K7823" s="1"/>
      <c r="L7823" s="1"/>
      <c r="O7823" s="1"/>
    </row>
    <row r="7824" spans="4:15" x14ac:dyDescent="0.2">
      <c r="D7824" s="1"/>
      <c r="E7824" s="1"/>
      <c r="K7824" s="1"/>
      <c r="L7824" s="1"/>
      <c r="O7824" s="1"/>
    </row>
    <row r="7825" spans="4:15" x14ac:dyDescent="0.2">
      <c r="D7825" s="1"/>
      <c r="E7825" s="1"/>
      <c r="K7825" s="1"/>
      <c r="L7825" s="1"/>
      <c r="O7825" s="1"/>
    </row>
    <row r="7826" spans="4:15" x14ac:dyDescent="0.2">
      <c r="D7826" s="1"/>
      <c r="E7826" s="1"/>
      <c r="K7826" s="1"/>
      <c r="L7826" s="1"/>
      <c r="O7826" s="1"/>
    </row>
    <row r="7827" spans="4:15" x14ac:dyDescent="0.2">
      <c r="D7827" s="1"/>
      <c r="E7827" s="1"/>
      <c r="K7827" s="1"/>
      <c r="L7827" s="1"/>
      <c r="O7827" s="1"/>
    </row>
    <row r="7828" spans="4:15" x14ac:dyDescent="0.2">
      <c r="D7828" s="1"/>
      <c r="E7828" s="1"/>
      <c r="K7828" s="1"/>
      <c r="L7828" s="1"/>
      <c r="O7828" s="1"/>
    </row>
    <row r="7829" spans="4:15" x14ac:dyDescent="0.2">
      <c r="D7829" s="1"/>
      <c r="E7829" s="1"/>
      <c r="K7829" s="1"/>
      <c r="L7829" s="1"/>
      <c r="O7829" s="1"/>
    </row>
    <row r="7830" spans="4:15" x14ac:dyDescent="0.2">
      <c r="D7830" s="1"/>
      <c r="E7830" s="1"/>
      <c r="K7830" s="1"/>
      <c r="L7830" s="1"/>
      <c r="O7830" s="1"/>
    </row>
    <row r="7831" spans="4:15" x14ac:dyDescent="0.2">
      <c r="D7831" s="1"/>
      <c r="E7831" s="1"/>
      <c r="K7831" s="1"/>
      <c r="L7831" s="1"/>
      <c r="O7831" s="1"/>
    </row>
    <row r="7832" spans="4:15" x14ac:dyDescent="0.2">
      <c r="D7832" s="1"/>
      <c r="E7832" s="1"/>
      <c r="K7832" s="1"/>
      <c r="L7832" s="1"/>
      <c r="O7832" s="1"/>
    </row>
    <row r="7833" spans="4:15" x14ac:dyDescent="0.2">
      <c r="D7833" s="1"/>
      <c r="E7833" s="1"/>
      <c r="K7833" s="1"/>
      <c r="L7833" s="1"/>
      <c r="O7833" s="1"/>
    </row>
    <row r="7834" spans="4:15" x14ac:dyDescent="0.2">
      <c r="D7834" s="1"/>
      <c r="E7834" s="1"/>
      <c r="K7834" s="1"/>
      <c r="L7834" s="1"/>
      <c r="O7834" s="1"/>
    </row>
    <row r="7835" spans="4:15" x14ac:dyDescent="0.2">
      <c r="D7835" s="1"/>
      <c r="E7835" s="1"/>
      <c r="K7835" s="1"/>
      <c r="L7835" s="1"/>
      <c r="O7835" s="1"/>
    </row>
    <row r="7836" spans="4:15" x14ac:dyDescent="0.2">
      <c r="D7836" s="1"/>
      <c r="E7836" s="1"/>
      <c r="K7836" s="1"/>
      <c r="L7836" s="1"/>
      <c r="O7836" s="1"/>
    </row>
    <row r="7837" spans="4:15" x14ac:dyDescent="0.2">
      <c r="D7837" s="1"/>
      <c r="E7837" s="1"/>
      <c r="K7837" s="1"/>
      <c r="L7837" s="1"/>
      <c r="O7837" s="1"/>
    </row>
    <row r="7838" spans="4:15" x14ac:dyDescent="0.2">
      <c r="D7838" s="1"/>
      <c r="E7838" s="1"/>
      <c r="K7838" s="1"/>
      <c r="L7838" s="1"/>
      <c r="O7838" s="1"/>
    </row>
    <row r="7839" spans="4:15" x14ac:dyDescent="0.2">
      <c r="D7839" s="1"/>
      <c r="E7839" s="1"/>
      <c r="K7839" s="1"/>
      <c r="L7839" s="1"/>
      <c r="O7839" s="1"/>
    </row>
    <row r="7840" spans="4:15" x14ac:dyDescent="0.2">
      <c r="D7840" s="1"/>
      <c r="E7840" s="1"/>
      <c r="K7840" s="1"/>
      <c r="L7840" s="1"/>
      <c r="O7840" s="1"/>
    </row>
    <row r="7841" spans="4:15" x14ac:dyDescent="0.2">
      <c r="D7841" s="1"/>
      <c r="E7841" s="1"/>
      <c r="K7841" s="1"/>
      <c r="L7841" s="1"/>
      <c r="O7841" s="1"/>
    </row>
    <row r="7842" spans="4:15" x14ac:dyDescent="0.2">
      <c r="D7842" s="1"/>
      <c r="E7842" s="1"/>
      <c r="K7842" s="1"/>
      <c r="L7842" s="1"/>
      <c r="O7842" s="1"/>
    </row>
    <row r="7843" spans="4:15" x14ac:dyDescent="0.2">
      <c r="D7843" s="1"/>
      <c r="E7843" s="1"/>
      <c r="K7843" s="1"/>
      <c r="L7843" s="1"/>
      <c r="O7843" s="1"/>
    </row>
    <row r="7844" spans="4:15" x14ac:dyDescent="0.2">
      <c r="D7844" s="1"/>
      <c r="E7844" s="1"/>
      <c r="K7844" s="1"/>
      <c r="L7844" s="1"/>
      <c r="O7844" s="1"/>
    </row>
    <row r="7845" spans="4:15" x14ac:dyDescent="0.2">
      <c r="D7845" s="1"/>
      <c r="E7845" s="1"/>
      <c r="K7845" s="1"/>
      <c r="L7845" s="1"/>
      <c r="O7845" s="1"/>
    </row>
    <row r="7846" spans="4:15" x14ac:dyDescent="0.2">
      <c r="D7846" s="1"/>
      <c r="E7846" s="1"/>
      <c r="K7846" s="1"/>
      <c r="L7846" s="1"/>
      <c r="O7846" s="1"/>
    </row>
    <row r="7847" spans="4:15" x14ac:dyDescent="0.2">
      <c r="D7847" s="1"/>
      <c r="E7847" s="1"/>
      <c r="K7847" s="1"/>
      <c r="L7847" s="1"/>
      <c r="O7847" s="1"/>
    </row>
    <row r="7848" spans="4:15" x14ac:dyDescent="0.2">
      <c r="D7848" s="1"/>
      <c r="E7848" s="1"/>
      <c r="K7848" s="1"/>
      <c r="L7848" s="1"/>
      <c r="O7848" s="1"/>
    </row>
    <row r="7849" spans="4:15" x14ac:dyDescent="0.2">
      <c r="D7849" s="1"/>
      <c r="E7849" s="1"/>
      <c r="K7849" s="1"/>
      <c r="L7849" s="1"/>
      <c r="O7849" s="1"/>
    </row>
    <row r="7850" spans="4:15" x14ac:dyDescent="0.2">
      <c r="D7850" s="1"/>
      <c r="E7850" s="1"/>
      <c r="K7850" s="1"/>
      <c r="L7850" s="1"/>
      <c r="O7850" s="1"/>
    </row>
    <row r="7851" spans="4:15" x14ac:dyDescent="0.2">
      <c r="D7851" s="1"/>
      <c r="E7851" s="1"/>
      <c r="K7851" s="1"/>
      <c r="L7851" s="1"/>
      <c r="O7851" s="1"/>
    </row>
    <row r="7852" spans="4:15" x14ac:dyDescent="0.2">
      <c r="D7852" s="1"/>
      <c r="E7852" s="1"/>
      <c r="K7852" s="1"/>
      <c r="L7852" s="1"/>
      <c r="O7852" s="1"/>
    </row>
    <row r="7853" spans="4:15" x14ac:dyDescent="0.2">
      <c r="D7853" s="1"/>
      <c r="E7853" s="1"/>
      <c r="K7853" s="1"/>
      <c r="L7853" s="1"/>
      <c r="O7853" s="1"/>
    </row>
    <row r="7854" spans="4:15" x14ac:dyDescent="0.2">
      <c r="D7854" s="1"/>
      <c r="E7854" s="1"/>
      <c r="K7854" s="1"/>
      <c r="L7854" s="1"/>
      <c r="O7854" s="1"/>
    </row>
    <row r="7855" spans="4:15" x14ac:dyDescent="0.2">
      <c r="D7855" s="1"/>
      <c r="E7855" s="1"/>
      <c r="K7855" s="1"/>
      <c r="L7855" s="1"/>
      <c r="O7855" s="1"/>
    </row>
    <row r="7856" spans="4:15" x14ac:dyDescent="0.2">
      <c r="D7856" s="1"/>
      <c r="E7856" s="1"/>
      <c r="K7856" s="1"/>
      <c r="L7856" s="1"/>
      <c r="O7856" s="1"/>
    </row>
    <row r="7857" spans="4:15" x14ac:dyDescent="0.2">
      <c r="D7857" s="1"/>
      <c r="E7857" s="1"/>
      <c r="K7857" s="1"/>
      <c r="L7857" s="1"/>
      <c r="O7857" s="1"/>
    </row>
    <row r="7858" spans="4:15" x14ac:dyDescent="0.2">
      <c r="D7858" s="1"/>
      <c r="E7858" s="1"/>
      <c r="K7858" s="1"/>
      <c r="L7858" s="1"/>
      <c r="O7858" s="1"/>
    </row>
    <row r="7859" spans="4:15" x14ac:dyDescent="0.2">
      <c r="D7859" s="1"/>
      <c r="E7859" s="1"/>
      <c r="K7859" s="1"/>
      <c r="L7859" s="1"/>
      <c r="O7859" s="1"/>
    </row>
    <row r="7860" spans="4:15" x14ac:dyDescent="0.2">
      <c r="D7860" s="1"/>
      <c r="E7860" s="1"/>
      <c r="K7860" s="1"/>
      <c r="L7860" s="1"/>
      <c r="O7860" s="1"/>
    </row>
    <row r="7861" spans="4:15" x14ac:dyDescent="0.2">
      <c r="D7861" s="1"/>
      <c r="E7861" s="1"/>
      <c r="K7861" s="1"/>
      <c r="L7861" s="1"/>
      <c r="O7861" s="1"/>
    </row>
    <row r="7862" spans="4:15" x14ac:dyDescent="0.2">
      <c r="D7862" s="1"/>
      <c r="E7862" s="1"/>
      <c r="K7862" s="1"/>
      <c r="L7862" s="1"/>
      <c r="O7862" s="1"/>
    </row>
    <row r="7863" spans="4:15" x14ac:dyDescent="0.2">
      <c r="D7863" s="1"/>
      <c r="E7863" s="1"/>
      <c r="K7863" s="1"/>
      <c r="L7863" s="1"/>
      <c r="O7863" s="1"/>
    </row>
    <row r="7864" spans="4:15" x14ac:dyDescent="0.2">
      <c r="D7864" s="1"/>
      <c r="E7864" s="1"/>
      <c r="K7864" s="1"/>
      <c r="L7864" s="1"/>
      <c r="O7864" s="1"/>
    </row>
    <row r="7865" spans="4:15" x14ac:dyDescent="0.2">
      <c r="D7865" s="1"/>
      <c r="E7865" s="1"/>
      <c r="K7865" s="1"/>
      <c r="L7865" s="1"/>
      <c r="O7865" s="1"/>
    </row>
    <row r="7866" spans="4:15" x14ac:dyDescent="0.2">
      <c r="D7866" s="1"/>
      <c r="E7866" s="1"/>
      <c r="K7866" s="1"/>
      <c r="L7866" s="1"/>
      <c r="O7866" s="1"/>
    </row>
    <row r="7867" spans="4:15" x14ac:dyDescent="0.2">
      <c r="D7867" s="1"/>
      <c r="E7867" s="1"/>
      <c r="K7867" s="1"/>
      <c r="L7867" s="1"/>
      <c r="O7867" s="1"/>
    </row>
    <row r="7868" spans="4:15" x14ac:dyDescent="0.2">
      <c r="D7868" s="1"/>
      <c r="E7868" s="1"/>
      <c r="K7868" s="1"/>
      <c r="L7868" s="1"/>
      <c r="O7868" s="1"/>
    </row>
    <row r="7869" spans="4:15" x14ac:dyDescent="0.2">
      <c r="D7869" s="1"/>
      <c r="E7869" s="1"/>
      <c r="K7869" s="1"/>
      <c r="L7869" s="1"/>
      <c r="O7869" s="1"/>
    </row>
    <row r="7870" spans="4:15" x14ac:dyDescent="0.2">
      <c r="D7870" s="1"/>
      <c r="E7870" s="1"/>
      <c r="K7870" s="1"/>
      <c r="L7870" s="1"/>
      <c r="O7870" s="1"/>
    </row>
    <row r="7871" spans="4:15" x14ac:dyDescent="0.2">
      <c r="D7871" s="1"/>
      <c r="E7871" s="1"/>
      <c r="K7871" s="1"/>
      <c r="L7871" s="1"/>
      <c r="O7871" s="1"/>
    </row>
    <row r="7872" spans="4:15" x14ac:dyDescent="0.2">
      <c r="D7872" s="1"/>
      <c r="E7872" s="1"/>
      <c r="K7872" s="1"/>
      <c r="L7872" s="1"/>
      <c r="O7872" s="1"/>
    </row>
    <row r="7873" spans="4:15" x14ac:dyDescent="0.2">
      <c r="D7873" s="1"/>
      <c r="E7873" s="1"/>
      <c r="K7873" s="1"/>
      <c r="L7873" s="1"/>
      <c r="O7873" s="1"/>
    </row>
    <row r="7874" spans="4:15" x14ac:dyDescent="0.2">
      <c r="D7874" s="1"/>
      <c r="E7874" s="1"/>
      <c r="K7874" s="1"/>
      <c r="L7874" s="1"/>
      <c r="O7874" s="1"/>
    </row>
    <row r="7875" spans="4:15" x14ac:dyDescent="0.2">
      <c r="D7875" s="1"/>
      <c r="E7875" s="1"/>
      <c r="K7875" s="1"/>
      <c r="L7875" s="1"/>
      <c r="O7875" s="1"/>
    </row>
    <row r="7876" spans="4:15" x14ac:dyDescent="0.2">
      <c r="D7876" s="1"/>
      <c r="E7876" s="1"/>
      <c r="K7876" s="1"/>
      <c r="L7876" s="1"/>
      <c r="O7876" s="1"/>
    </row>
    <row r="7877" spans="4:15" x14ac:dyDescent="0.2">
      <c r="D7877" s="1"/>
      <c r="E7877" s="1"/>
      <c r="K7877" s="1"/>
      <c r="L7877" s="1"/>
      <c r="O7877" s="1"/>
    </row>
    <row r="7878" spans="4:15" x14ac:dyDescent="0.2">
      <c r="D7878" s="1"/>
      <c r="E7878" s="1"/>
      <c r="K7878" s="1"/>
      <c r="L7878" s="1"/>
      <c r="O7878" s="1"/>
    </row>
    <row r="7879" spans="4:15" x14ac:dyDescent="0.2">
      <c r="D7879" s="1"/>
      <c r="E7879" s="1"/>
      <c r="K7879" s="1"/>
      <c r="L7879" s="1"/>
      <c r="O7879" s="1"/>
    </row>
    <row r="7880" spans="4:15" x14ac:dyDescent="0.2">
      <c r="D7880" s="1"/>
      <c r="E7880" s="1"/>
      <c r="K7880" s="1"/>
      <c r="L7880" s="1"/>
      <c r="O7880" s="1"/>
    </row>
    <row r="7881" spans="4:15" x14ac:dyDescent="0.2">
      <c r="D7881" s="1"/>
      <c r="E7881" s="1"/>
      <c r="K7881" s="1"/>
      <c r="L7881" s="1"/>
      <c r="O7881" s="1"/>
    </row>
    <row r="7882" spans="4:15" x14ac:dyDescent="0.2">
      <c r="D7882" s="1"/>
      <c r="E7882" s="1"/>
      <c r="K7882" s="1"/>
      <c r="L7882" s="1"/>
      <c r="O7882" s="1"/>
    </row>
    <row r="7883" spans="4:15" x14ac:dyDescent="0.2">
      <c r="D7883" s="1"/>
      <c r="E7883" s="1"/>
      <c r="K7883" s="1"/>
      <c r="L7883" s="1"/>
      <c r="O7883" s="1"/>
    </row>
    <row r="7884" spans="4:15" x14ac:dyDescent="0.2">
      <c r="D7884" s="1"/>
      <c r="E7884" s="1"/>
      <c r="K7884" s="1"/>
      <c r="L7884" s="1"/>
      <c r="O7884" s="1"/>
    </row>
    <row r="7885" spans="4:15" x14ac:dyDescent="0.2">
      <c r="D7885" s="1"/>
      <c r="E7885" s="1"/>
      <c r="K7885" s="1"/>
      <c r="L7885" s="1"/>
      <c r="O7885" s="1"/>
    </row>
    <row r="7886" spans="4:15" x14ac:dyDescent="0.2">
      <c r="D7886" s="1"/>
      <c r="E7886" s="1"/>
      <c r="K7886" s="1"/>
      <c r="L7886" s="1"/>
      <c r="O7886" s="1"/>
    </row>
    <row r="7887" spans="4:15" x14ac:dyDescent="0.2">
      <c r="D7887" s="1"/>
      <c r="E7887" s="1"/>
      <c r="K7887" s="1"/>
      <c r="L7887" s="1"/>
      <c r="O7887" s="1"/>
    </row>
    <row r="7888" spans="4:15" x14ac:dyDescent="0.2">
      <c r="D7888" s="1"/>
      <c r="E7888" s="1"/>
      <c r="K7888" s="1"/>
      <c r="L7888" s="1"/>
      <c r="O7888" s="1"/>
    </row>
    <row r="7889" spans="4:15" x14ac:dyDescent="0.2">
      <c r="D7889" s="1"/>
      <c r="E7889" s="1"/>
      <c r="K7889" s="1"/>
      <c r="L7889" s="1"/>
      <c r="O7889" s="1"/>
    </row>
    <row r="7890" spans="4:15" x14ac:dyDescent="0.2">
      <c r="D7890" s="1"/>
      <c r="E7890" s="1"/>
      <c r="K7890" s="1"/>
      <c r="L7890" s="1"/>
      <c r="O7890" s="1"/>
    </row>
    <row r="7891" spans="4:15" x14ac:dyDescent="0.2">
      <c r="D7891" s="1"/>
      <c r="E7891" s="1"/>
      <c r="K7891" s="1"/>
      <c r="L7891" s="1"/>
      <c r="O7891" s="1"/>
    </row>
    <row r="7892" spans="4:15" x14ac:dyDescent="0.2">
      <c r="D7892" s="1"/>
      <c r="E7892" s="1"/>
      <c r="K7892" s="1"/>
      <c r="L7892" s="1"/>
      <c r="O7892" s="1"/>
    </row>
    <row r="7893" spans="4:15" x14ac:dyDescent="0.2">
      <c r="D7893" s="1"/>
      <c r="E7893" s="1"/>
      <c r="K7893" s="1"/>
      <c r="L7893" s="1"/>
      <c r="O7893" s="1"/>
    </row>
    <row r="7894" spans="4:15" x14ac:dyDescent="0.2">
      <c r="D7894" s="1"/>
      <c r="E7894" s="1"/>
      <c r="K7894" s="1"/>
      <c r="L7894" s="1"/>
      <c r="O7894" s="1"/>
    </row>
    <row r="7895" spans="4:15" x14ac:dyDescent="0.2">
      <c r="D7895" s="1"/>
      <c r="E7895" s="1"/>
      <c r="K7895" s="1"/>
      <c r="L7895" s="1"/>
      <c r="O7895" s="1"/>
    </row>
    <row r="7896" spans="4:15" x14ac:dyDescent="0.2">
      <c r="D7896" s="1"/>
      <c r="E7896" s="1"/>
      <c r="K7896" s="1"/>
      <c r="L7896" s="1"/>
      <c r="O7896" s="1"/>
    </row>
    <row r="7897" spans="4:15" x14ac:dyDescent="0.2">
      <c r="D7897" s="1"/>
      <c r="E7897" s="1"/>
      <c r="K7897" s="1"/>
      <c r="L7897" s="1"/>
      <c r="O7897" s="1"/>
    </row>
    <row r="7898" spans="4:15" x14ac:dyDescent="0.2">
      <c r="D7898" s="1"/>
      <c r="E7898" s="1"/>
      <c r="K7898" s="1"/>
      <c r="L7898" s="1"/>
      <c r="O7898" s="1"/>
    </row>
    <row r="7899" spans="4:15" x14ac:dyDescent="0.2">
      <c r="D7899" s="1"/>
      <c r="E7899" s="1"/>
      <c r="K7899" s="1"/>
      <c r="L7899" s="1"/>
      <c r="O7899" s="1"/>
    </row>
    <row r="7900" spans="4:15" x14ac:dyDescent="0.2">
      <c r="D7900" s="1"/>
      <c r="E7900" s="1"/>
      <c r="K7900" s="1"/>
      <c r="L7900" s="1"/>
      <c r="O7900" s="1"/>
    </row>
    <row r="7901" spans="4:15" x14ac:dyDescent="0.2">
      <c r="D7901" s="1"/>
      <c r="E7901" s="1"/>
      <c r="K7901" s="1"/>
      <c r="L7901" s="1"/>
      <c r="O7901" s="1"/>
    </row>
    <row r="7902" spans="4:15" x14ac:dyDescent="0.2">
      <c r="D7902" s="1"/>
      <c r="E7902" s="1"/>
      <c r="K7902" s="1"/>
      <c r="L7902" s="1"/>
      <c r="O7902" s="1"/>
    </row>
    <row r="7903" spans="4:15" x14ac:dyDescent="0.2">
      <c r="D7903" s="1"/>
      <c r="E7903" s="1"/>
      <c r="K7903" s="1"/>
      <c r="L7903" s="1"/>
      <c r="O7903" s="1"/>
    </row>
    <row r="7904" spans="4:15" x14ac:dyDescent="0.2">
      <c r="D7904" s="1"/>
      <c r="E7904" s="1"/>
      <c r="K7904" s="1"/>
      <c r="L7904" s="1"/>
      <c r="O7904" s="1"/>
    </row>
    <row r="7905" spans="4:15" x14ac:dyDescent="0.2">
      <c r="D7905" s="1"/>
      <c r="E7905" s="1"/>
      <c r="K7905" s="1"/>
      <c r="L7905" s="1"/>
      <c r="O7905" s="1"/>
    </row>
    <row r="7906" spans="4:15" x14ac:dyDescent="0.2">
      <c r="D7906" s="1"/>
      <c r="E7906" s="1"/>
      <c r="K7906" s="1"/>
      <c r="L7906" s="1"/>
      <c r="O7906" s="1"/>
    </row>
    <row r="7907" spans="4:15" x14ac:dyDescent="0.2">
      <c r="D7907" s="1"/>
      <c r="E7907" s="1"/>
      <c r="K7907" s="1"/>
      <c r="L7907" s="1"/>
      <c r="O7907" s="1"/>
    </row>
    <row r="7908" spans="4:15" x14ac:dyDescent="0.2">
      <c r="D7908" s="1"/>
      <c r="E7908" s="1"/>
      <c r="K7908" s="1"/>
      <c r="L7908" s="1"/>
      <c r="O7908" s="1"/>
    </row>
    <row r="7909" spans="4:15" x14ac:dyDescent="0.2">
      <c r="D7909" s="1"/>
      <c r="E7909" s="1"/>
      <c r="K7909" s="1"/>
      <c r="L7909" s="1"/>
      <c r="O7909" s="1"/>
    </row>
    <row r="7910" spans="4:15" x14ac:dyDescent="0.2">
      <c r="D7910" s="1"/>
      <c r="E7910" s="1"/>
      <c r="K7910" s="1"/>
      <c r="L7910" s="1"/>
      <c r="O7910" s="1"/>
    </row>
    <row r="7911" spans="4:15" x14ac:dyDescent="0.2">
      <c r="D7911" s="1"/>
      <c r="E7911" s="1"/>
      <c r="K7911" s="1"/>
      <c r="L7911" s="1"/>
      <c r="O7911" s="1"/>
    </row>
    <row r="7912" spans="4:15" x14ac:dyDescent="0.2">
      <c r="D7912" s="1"/>
      <c r="E7912" s="1"/>
      <c r="K7912" s="1"/>
      <c r="L7912" s="1"/>
      <c r="O7912" s="1"/>
    </row>
    <row r="7913" spans="4:15" x14ac:dyDescent="0.2">
      <c r="D7913" s="1"/>
      <c r="E7913" s="1"/>
      <c r="K7913" s="1"/>
      <c r="L7913" s="1"/>
      <c r="O7913" s="1"/>
    </row>
    <row r="7914" spans="4:15" x14ac:dyDescent="0.2">
      <c r="D7914" s="1"/>
      <c r="E7914" s="1"/>
      <c r="K7914" s="1"/>
      <c r="L7914" s="1"/>
      <c r="O7914" s="1"/>
    </row>
    <row r="7915" spans="4:15" x14ac:dyDescent="0.2">
      <c r="D7915" s="1"/>
      <c r="E7915" s="1"/>
      <c r="K7915" s="1"/>
      <c r="L7915" s="1"/>
      <c r="O7915" s="1"/>
    </row>
    <row r="7916" spans="4:15" x14ac:dyDescent="0.2">
      <c r="D7916" s="1"/>
      <c r="E7916" s="1"/>
      <c r="K7916" s="1"/>
      <c r="L7916" s="1"/>
      <c r="O7916" s="1"/>
    </row>
    <row r="7917" spans="4:15" x14ac:dyDescent="0.2">
      <c r="D7917" s="1"/>
      <c r="E7917" s="1"/>
      <c r="K7917" s="1"/>
      <c r="L7917" s="1"/>
      <c r="O7917" s="1"/>
    </row>
    <row r="7918" spans="4:15" x14ac:dyDescent="0.2">
      <c r="D7918" s="1"/>
      <c r="E7918" s="1"/>
      <c r="K7918" s="1"/>
      <c r="L7918" s="1"/>
      <c r="O7918" s="1"/>
    </row>
    <row r="7919" spans="4:15" x14ac:dyDescent="0.2">
      <c r="D7919" s="1"/>
      <c r="E7919" s="1"/>
      <c r="K7919" s="1"/>
      <c r="L7919" s="1"/>
      <c r="O7919" s="1"/>
    </row>
    <row r="7920" spans="4:15" x14ac:dyDescent="0.2">
      <c r="D7920" s="1"/>
      <c r="E7920" s="1"/>
      <c r="K7920" s="1"/>
      <c r="L7920" s="1"/>
      <c r="O7920" s="1"/>
    </row>
    <row r="7921" spans="4:15" x14ac:dyDescent="0.2">
      <c r="D7921" s="1"/>
      <c r="E7921" s="1"/>
      <c r="K7921" s="1"/>
      <c r="L7921" s="1"/>
      <c r="O7921" s="1"/>
    </row>
    <row r="7922" spans="4:15" x14ac:dyDescent="0.2">
      <c r="D7922" s="1"/>
      <c r="E7922" s="1"/>
      <c r="K7922" s="1"/>
      <c r="L7922" s="1"/>
      <c r="O7922" s="1"/>
    </row>
    <row r="7923" spans="4:15" x14ac:dyDescent="0.2">
      <c r="D7923" s="1"/>
      <c r="E7923" s="1"/>
      <c r="K7923" s="1"/>
      <c r="L7923" s="1"/>
      <c r="O7923" s="1"/>
    </row>
    <row r="7924" spans="4:15" x14ac:dyDescent="0.2">
      <c r="D7924" s="1"/>
      <c r="E7924" s="1"/>
      <c r="K7924" s="1"/>
      <c r="L7924" s="1"/>
      <c r="O7924" s="1"/>
    </row>
    <row r="7925" spans="4:15" x14ac:dyDescent="0.2">
      <c r="D7925" s="1"/>
      <c r="E7925" s="1"/>
      <c r="K7925" s="1"/>
      <c r="L7925" s="1"/>
      <c r="O7925" s="1"/>
    </row>
    <row r="7926" spans="4:15" x14ac:dyDescent="0.2">
      <c r="D7926" s="1"/>
      <c r="E7926" s="1"/>
      <c r="K7926" s="1"/>
      <c r="L7926" s="1"/>
      <c r="O7926" s="1"/>
    </row>
    <row r="7927" spans="4:15" x14ac:dyDescent="0.2">
      <c r="D7927" s="1"/>
      <c r="E7927" s="1"/>
      <c r="K7927" s="1"/>
      <c r="L7927" s="1"/>
      <c r="O7927" s="1"/>
    </row>
    <row r="7928" spans="4:15" x14ac:dyDescent="0.2">
      <c r="D7928" s="1"/>
      <c r="E7928" s="1"/>
      <c r="K7928" s="1"/>
      <c r="L7928" s="1"/>
      <c r="O7928" s="1"/>
    </row>
    <row r="7929" spans="4:15" x14ac:dyDescent="0.2">
      <c r="D7929" s="1"/>
      <c r="E7929" s="1"/>
      <c r="K7929" s="1"/>
      <c r="L7929" s="1"/>
      <c r="O7929" s="1"/>
    </row>
    <row r="7930" spans="4:15" x14ac:dyDescent="0.2">
      <c r="D7930" s="1"/>
      <c r="E7930" s="1"/>
      <c r="K7930" s="1"/>
      <c r="L7930" s="1"/>
      <c r="O7930" s="1"/>
    </row>
    <row r="7931" spans="4:15" x14ac:dyDescent="0.2">
      <c r="D7931" s="1"/>
      <c r="E7931" s="1"/>
      <c r="K7931" s="1"/>
      <c r="L7931" s="1"/>
      <c r="O7931" s="1"/>
    </row>
    <row r="7932" spans="4:15" x14ac:dyDescent="0.2">
      <c r="D7932" s="1"/>
      <c r="E7932" s="1"/>
      <c r="K7932" s="1"/>
      <c r="L7932" s="1"/>
      <c r="O7932" s="1"/>
    </row>
    <row r="7933" spans="4:15" x14ac:dyDescent="0.2">
      <c r="D7933" s="1"/>
      <c r="E7933" s="1"/>
      <c r="K7933" s="1"/>
      <c r="L7933" s="1"/>
      <c r="O7933" s="1"/>
    </row>
    <row r="7934" spans="4:15" x14ac:dyDescent="0.2">
      <c r="D7934" s="1"/>
      <c r="E7934" s="1"/>
      <c r="K7934" s="1"/>
      <c r="L7934" s="1"/>
      <c r="O7934" s="1"/>
    </row>
    <row r="7935" spans="4:15" x14ac:dyDescent="0.2">
      <c r="D7935" s="1"/>
      <c r="E7935" s="1"/>
      <c r="K7935" s="1"/>
      <c r="L7935" s="1"/>
      <c r="O7935" s="1"/>
    </row>
    <row r="7936" spans="4:15" x14ac:dyDescent="0.2">
      <c r="D7936" s="1"/>
      <c r="E7936" s="1"/>
      <c r="K7936" s="1"/>
      <c r="L7936" s="1"/>
      <c r="O7936" s="1"/>
    </row>
    <row r="7937" spans="4:15" x14ac:dyDescent="0.2">
      <c r="D7937" s="1"/>
      <c r="E7937" s="1"/>
      <c r="K7937" s="1"/>
      <c r="L7937" s="1"/>
      <c r="O7937" s="1"/>
    </row>
    <row r="7938" spans="4:15" x14ac:dyDescent="0.2">
      <c r="D7938" s="1"/>
      <c r="E7938" s="1"/>
      <c r="K7938" s="1"/>
      <c r="L7938" s="1"/>
      <c r="O7938" s="1"/>
    </row>
    <row r="7939" spans="4:15" x14ac:dyDescent="0.2">
      <c r="D7939" s="1"/>
      <c r="E7939" s="1"/>
      <c r="K7939" s="1"/>
      <c r="L7939" s="1"/>
      <c r="O7939" s="1"/>
    </row>
    <row r="7940" spans="4:15" x14ac:dyDescent="0.2">
      <c r="D7940" s="1"/>
      <c r="E7940" s="1"/>
      <c r="K7940" s="1"/>
      <c r="L7940" s="1"/>
      <c r="O7940" s="1"/>
    </row>
    <row r="7941" spans="4:15" x14ac:dyDescent="0.2">
      <c r="D7941" s="1"/>
      <c r="E7941" s="1"/>
      <c r="K7941" s="1"/>
      <c r="L7941" s="1"/>
      <c r="O7941" s="1"/>
    </row>
    <row r="7942" spans="4:15" x14ac:dyDescent="0.2">
      <c r="D7942" s="1"/>
      <c r="E7942" s="1"/>
      <c r="K7942" s="1"/>
      <c r="L7942" s="1"/>
      <c r="O7942" s="1"/>
    </row>
    <row r="7943" spans="4:15" x14ac:dyDescent="0.2">
      <c r="D7943" s="1"/>
      <c r="E7943" s="1"/>
      <c r="K7943" s="1"/>
      <c r="L7943" s="1"/>
      <c r="O7943" s="1"/>
    </row>
    <row r="7944" spans="4:15" x14ac:dyDescent="0.2">
      <c r="D7944" s="1"/>
      <c r="E7944" s="1"/>
      <c r="K7944" s="1"/>
      <c r="L7944" s="1"/>
      <c r="O7944" s="1"/>
    </row>
    <row r="7945" spans="4:15" x14ac:dyDescent="0.2">
      <c r="D7945" s="1"/>
      <c r="E7945" s="1"/>
      <c r="K7945" s="1"/>
      <c r="L7945" s="1"/>
      <c r="O7945" s="1"/>
    </row>
    <row r="7946" spans="4:15" x14ac:dyDescent="0.2">
      <c r="D7946" s="1"/>
      <c r="E7946" s="1"/>
      <c r="K7946" s="1"/>
      <c r="L7946" s="1"/>
      <c r="O7946" s="1"/>
    </row>
    <row r="7947" spans="4:15" x14ac:dyDescent="0.2">
      <c r="D7947" s="1"/>
      <c r="E7947" s="1"/>
      <c r="K7947" s="1"/>
      <c r="L7947" s="1"/>
      <c r="O7947" s="1"/>
    </row>
    <row r="7948" spans="4:15" x14ac:dyDescent="0.2">
      <c r="D7948" s="1"/>
      <c r="E7948" s="1"/>
      <c r="K7948" s="1"/>
      <c r="L7948" s="1"/>
      <c r="O7948" s="1"/>
    </row>
    <row r="7949" spans="4:15" x14ac:dyDescent="0.2">
      <c r="D7949" s="1"/>
      <c r="E7949" s="1"/>
      <c r="K7949" s="1"/>
      <c r="L7949" s="1"/>
      <c r="O7949" s="1"/>
    </row>
    <row r="7950" spans="4:15" x14ac:dyDescent="0.2">
      <c r="D7950" s="1"/>
      <c r="E7950" s="1"/>
      <c r="K7950" s="1"/>
      <c r="L7950" s="1"/>
      <c r="O7950" s="1"/>
    </row>
    <row r="7951" spans="4:15" x14ac:dyDescent="0.2">
      <c r="D7951" s="1"/>
      <c r="E7951" s="1"/>
      <c r="K7951" s="1"/>
      <c r="L7951" s="1"/>
      <c r="O7951" s="1"/>
    </row>
    <row r="7952" spans="4:15" x14ac:dyDescent="0.2">
      <c r="D7952" s="1"/>
      <c r="E7952" s="1"/>
      <c r="K7952" s="1"/>
      <c r="L7952" s="1"/>
      <c r="O7952" s="1"/>
    </row>
    <row r="7953" spans="4:15" x14ac:dyDescent="0.2">
      <c r="D7953" s="1"/>
      <c r="E7953" s="1"/>
      <c r="K7953" s="1"/>
      <c r="L7953" s="1"/>
      <c r="O7953" s="1"/>
    </row>
    <row r="7954" spans="4:15" x14ac:dyDescent="0.2">
      <c r="D7954" s="1"/>
      <c r="E7954" s="1"/>
      <c r="K7954" s="1"/>
      <c r="L7954" s="1"/>
      <c r="O7954" s="1"/>
    </row>
    <row r="7955" spans="4:15" x14ac:dyDescent="0.2">
      <c r="D7955" s="1"/>
      <c r="E7955" s="1"/>
      <c r="K7955" s="1"/>
      <c r="L7955" s="1"/>
      <c r="O7955" s="1"/>
    </row>
    <row r="7956" spans="4:15" x14ac:dyDescent="0.2">
      <c r="D7956" s="1"/>
      <c r="E7956" s="1"/>
      <c r="K7956" s="1"/>
      <c r="L7956" s="1"/>
      <c r="O7956" s="1"/>
    </row>
    <row r="7957" spans="4:15" x14ac:dyDescent="0.2">
      <c r="D7957" s="1"/>
      <c r="E7957" s="1"/>
      <c r="K7957" s="1"/>
      <c r="L7957" s="1"/>
      <c r="O7957" s="1"/>
    </row>
    <row r="7958" spans="4:15" x14ac:dyDescent="0.2">
      <c r="D7958" s="1"/>
      <c r="E7958" s="1"/>
      <c r="K7958" s="1"/>
      <c r="L7958" s="1"/>
      <c r="O7958" s="1"/>
    </row>
    <row r="7959" spans="4:15" x14ac:dyDescent="0.2">
      <c r="D7959" s="1"/>
      <c r="E7959" s="1"/>
      <c r="K7959" s="1"/>
      <c r="L7959" s="1"/>
      <c r="O7959" s="1"/>
    </row>
    <row r="7960" spans="4:15" x14ac:dyDescent="0.2">
      <c r="D7960" s="1"/>
      <c r="E7960" s="1"/>
      <c r="K7960" s="1"/>
      <c r="L7960" s="1"/>
      <c r="O7960" s="1"/>
    </row>
    <row r="7961" spans="4:15" x14ac:dyDescent="0.2">
      <c r="D7961" s="1"/>
      <c r="E7961" s="1"/>
      <c r="K7961" s="1"/>
      <c r="L7961" s="1"/>
      <c r="O7961" s="1"/>
    </row>
    <row r="7962" spans="4:15" x14ac:dyDescent="0.2">
      <c r="D7962" s="1"/>
      <c r="E7962" s="1"/>
      <c r="K7962" s="1"/>
      <c r="L7962" s="1"/>
      <c r="O7962" s="1"/>
    </row>
    <row r="7963" spans="4:15" x14ac:dyDescent="0.2">
      <c r="D7963" s="1"/>
      <c r="E7963" s="1"/>
      <c r="K7963" s="1"/>
      <c r="L7963" s="1"/>
      <c r="O7963" s="1"/>
    </row>
    <row r="7964" spans="4:15" x14ac:dyDescent="0.2">
      <c r="D7964" s="1"/>
      <c r="E7964" s="1"/>
      <c r="K7964" s="1"/>
      <c r="L7964" s="1"/>
      <c r="O7964" s="1"/>
    </row>
    <row r="7965" spans="4:15" x14ac:dyDescent="0.2">
      <c r="D7965" s="1"/>
      <c r="E7965" s="1"/>
      <c r="K7965" s="1"/>
      <c r="L7965" s="1"/>
      <c r="O7965" s="1"/>
    </row>
    <row r="7966" spans="4:15" x14ac:dyDescent="0.2">
      <c r="D7966" s="1"/>
      <c r="E7966" s="1"/>
      <c r="K7966" s="1"/>
      <c r="L7966" s="1"/>
      <c r="O7966" s="1"/>
    </row>
    <row r="7967" spans="4:15" x14ac:dyDescent="0.2">
      <c r="D7967" s="1"/>
      <c r="E7967" s="1"/>
      <c r="K7967" s="1"/>
      <c r="L7967" s="1"/>
      <c r="O7967" s="1"/>
    </row>
    <row r="7968" spans="4:15" x14ac:dyDescent="0.2">
      <c r="D7968" s="1"/>
      <c r="E7968" s="1"/>
      <c r="K7968" s="1"/>
      <c r="L7968" s="1"/>
      <c r="O7968" s="1"/>
    </row>
    <row r="7969" spans="4:15" x14ac:dyDescent="0.2">
      <c r="D7969" s="1"/>
      <c r="E7969" s="1"/>
      <c r="K7969" s="1"/>
      <c r="L7969" s="1"/>
      <c r="O7969" s="1"/>
    </row>
    <row r="7970" spans="4:15" x14ac:dyDescent="0.2">
      <c r="D7970" s="1"/>
      <c r="E7970" s="1"/>
      <c r="K7970" s="1"/>
      <c r="L7970" s="1"/>
      <c r="O7970" s="1"/>
    </row>
    <row r="7971" spans="4:15" x14ac:dyDescent="0.2">
      <c r="D7971" s="1"/>
      <c r="E7971" s="1"/>
      <c r="K7971" s="1"/>
      <c r="L7971" s="1"/>
      <c r="O7971" s="1"/>
    </row>
    <row r="7972" spans="4:15" x14ac:dyDescent="0.2">
      <c r="D7972" s="1"/>
      <c r="E7972" s="1"/>
      <c r="K7972" s="1"/>
      <c r="L7972" s="1"/>
      <c r="O7972" s="1"/>
    </row>
    <row r="7973" spans="4:15" x14ac:dyDescent="0.2">
      <c r="D7973" s="1"/>
      <c r="E7973" s="1"/>
      <c r="K7973" s="1"/>
      <c r="L7973" s="1"/>
      <c r="O7973" s="1"/>
    </row>
    <row r="7974" spans="4:15" x14ac:dyDescent="0.2">
      <c r="D7974" s="1"/>
      <c r="E7974" s="1"/>
      <c r="K7974" s="1"/>
      <c r="L7974" s="1"/>
      <c r="O7974" s="1"/>
    </row>
    <row r="7975" spans="4:15" x14ac:dyDescent="0.2">
      <c r="D7975" s="1"/>
      <c r="E7975" s="1"/>
      <c r="K7975" s="1"/>
      <c r="L7975" s="1"/>
      <c r="O7975" s="1"/>
    </row>
    <row r="7976" spans="4:15" x14ac:dyDescent="0.2">
      <c r="D7976" s="1"/>
      <c r="E7976" s="1"/>
      <c r="K7976" s="1"/>
      <c r="L7976" s="1"/>
      <c r="O7976" s="1"/>
    </row>
    <row r="7977" spans="4:15" x14ac:dyDescent="0.2">
      <c r="D7977" s="1"/>
      <c r="E7977" s="1"/>
      <c r="K7977" s="1"/>
      <c r="L7977" s="1"/>
      <c r="O7977" s="1"/>
    </row>
    <row r="7978" spans="4:15" x14ac:dyDescent="0.2">
      <c r="D7978" s="1"/>
      <c r="E7978" s="1"/>
      <c r="K7978" s="1"/>
      <c r="L7978" s="1"/>
      <c r="O7978" s="1"/>
    </row>
    <row r="7979" spans="4:15" x14ac:dyDescent="0.2">
      <c r="D7979" s="1"/>
      <c r="E7979" s="1"/>
      <c r="K7979" s="1"/>
      <c r="L7979" s="1"/>
      <c r="O7979" s="1"/>
    </row>
    <row r="7980" spans="4:15" x14ac:dyDescent="0.2">
      <c r="D7980" s="1"/>
      <c r="E7980" s="1"/>
      <c r="K7980" s="1"/>
      <c r="L7980" s="1"/>
      <c r="O7980" s="1"/>
    </row>
    <row r="7981" spans="4:15" x14ac:dyDescent="0.2">
      <c r="D7981" s="1"/>
      <c r="E7981" s="1"/>
      <c r="K7981" s="1"/>
      <c r="L7981" s="1"/>
      <c r="O7981" s="1"/>
    </row>
    <row r="7982" spans="4:15" x14ac:dyDescent="0.2">
      <c r="D7982" s="1"/>
      <c r="E7982" s="1"/>
      <c r="K7982" s="1"/>
      <c r="L7982" s="1"/>
      <c r="O7982" s="1"/>
    </row>
    <row r="7983" spans="4:15" x14ac:dyDescent="0.2">
      <c r="D7983" s="1"/>
      <c r="E7983" s="1"/>
      <c r="K7983" s="1"/>
      <c r="L7983" s="1"/>
      <c r="O7983" s="1"/>
    </row>
    <row r="7984" spans="4:15" x14ac:dyDescent="0.2">
      <c r="D7984" s="1"/>
      <c r="E7984" s="1"/>
      <c r="K7984" s="1"/>
      <c r="L7984" s="1"/>
      <c r="O7984" s="1"/>
    </row>
    <row r="7985" spans="4:15" x14ac:dyDescent="0.2">
      <c r="D7985" s="1"/>
      <c r="E7985" s="1"/>
      <c r="K7985" s="1"/>
      <c r="L7985" s="1"/>
      <c r="O7985" s="1"/>
    </row>
    <row r="7986" spans="4:15" x14ac:dyDescent="0.2">
      <c r="D7986" s="1"/>
      <c r="E7986" s="1"/>
      <c r="K7986" s="1"/>
      <c r="L7986" s="1"/>
      <c r="O7986" s="1"/>
    </row>
    <row r="7987" spans="4:15" x14ac:dyDescent="0.2">
      <c r="D7987" s="1"/>
      <c r="E7987" s="1"/>
      <c r="K7987" s="1"/>
      <c r="L7987" s="1"/>
      <c r="O7987" s="1"/>
    </row>
    <row r="7988" spans="4:15" x14ac:dyDescent="0.2">
      <c r="D7988" s="1"/>
      <c r="E7988" s="1"/>
      <c r="K7988" s="1"/>
      <c r="L7988" s="1"/>
      <c r="O7988" s="1"/>
    </row>
    <row r="7989" spans="4:15" x14ac:dyDescent="0.2">
      <c r="D7989" s="1"/>
      <c r="E7989" s="1"/>
      <c r="K7989" s="1"/>
      <c r="L7989" s="1"/>
      <c r="O7989" s="1"/>
    </row>
    <row r="7990" spans="4:15" x14ac:dyDescent="0.2">
      <c r="D7990" s="1"/>
      <c r="E7990" s="1"/>
      <c r="K7990" s="1"/>
      <c r="L7990" s="1"/>
      <c r="O7990" s="1"/>
    </row>
    <row r="7991" spans="4:15" x14ac:dyDescent="0.2">
      <c r="D7991" s="1"/>
      <c r="E7991" s="1"/>
      <c r="K7991" s="1"/>
      <c r="L7991" s="1"/>
      <c r="O7991" s="1"/>
    </row>
    <row r="7992" spans="4:15" x14ac:dyDescent="0.2">
      <c r="D7992" s="1"/>
      <c r="E7992" s="1"/>
      <c r="K7992" s="1"/>
      <c r="L7992" s="1"/>
      <c r="O7992" s="1"/>
    </row>
    <row r="7993" spans="4:15" x14ac:dyDescent="0.2">
      <c r="D7993" s="1"/>
      <c r="E7993" s="1"/>
      <c r="K7993" s="1"/>
      <c r="L7993" s="1"/>
      <c r="O7993" s="1"/>
    </row>
    <row r="7994" spans="4:15" x14ac:dyDescent="0.2">
      <c r="D7994" s="1"/>
      <c r="E7994" s="1"/>
      <c r="K7994" s="1"/>
      <c r="L7994" s="1"/>
      <c r="O7994" s="1"/>
    </row>
    <row r="7995" spans="4:15" x14ac:dyDescent="0.2">
      <c r="D7995" s="1"/>
      <c r="E7995" s="1"/>
      <c r="K7995" s="1"/>
      <c r="L7995" s="1"/>
      <c r="O7995" s="1"/>
    </row>
    <row r="7996" spans="4:15" x14ac:dyDescent="0.2">
      <c r="D7996" s="1"/>
      <c r="E7996" s="1"/>
      <c r="K7996" s="1"/>
      <c r="L7996" s="1"/>
      <c r="O7996" s="1"/>
    </row>
    <row r="7997" spans="4:15" x14ac:dyDescent="0.2">
      <c r="D7997" s="1"/>
      <c r="E7997" s="1"/>
      <c r="K7997" s="1"/>
      <c r="L7997" s="1"/>
      <c r="O7997" s="1"/>
    </row>
    <row r="7998" spans="4:15" x14ac:dyDescent="0.2">
      <c r="D7998" s="1"/>
      <c r="E7998" s="1"/>
      <c r="K7998" s="1"/>
      <c r="L7998" s="1"/>
      <c r="O7998" s="1"/>
    </row>
    <row r="7999" spans="4:15" x14ac:dyDescent="0.2">
      <c r="D7999" s="1"/>
      <c r="E7999" s="1"/>
      <c r="K7999" s="1"/>
      <c r="L7999" s="1"/>
      <c r="O7999" s="1"/>
    </row>
    <row r="8000" spans="4:15" x14ac:dyDescent="0.2">
      <c r="D8000" s="1"/>
      <c r="E8000" s="1"/>
      <c r="K8000" s="1"/>
      <c r="L8000" s="1"/>
      <c r="O8000" s="1"/>
    </row>
    <row r="8001" spans="4:15" x14ac:dyDescent="0.2">
      <c r="D8001" s="1"/>
      <c r="E8001" s="1"/>
      <c r="K8001" s="1"/>
      <c r="L8001" s="1"/>
      <c r="O8001" s="1"/>
    </row>
    <row r="8002" spans="4:15" x14ac:dyDescent="0.2">
      <c r="D8002" s="1"/>
      <c r="E8002" s="1"/>
      <c r="K8002" s="1"/>
      <c r="L8002" s="1"/>
      <c r="O8002" s="1"/>
    </row>
    <row r="8003" spans="4:15" x14ac:dyDescent="0.2">
      <c r="D8003" s="1"/>
      <c r="E8003" s="1"/>
      <c r="K8003" s="1"/>
      <c r="L8003" s="1"/>
      <c r="O8003" s="1"/>
    </row>
    <row r="8004" spans="4:15" x14ac:dyDescent="0.2">
      <c r="D8004" s="1"/>
      <c r="E8004" s="1"/>
      <c r="K8004" s="1"/>
      <c r="L8004" s="1"/>
      <c r="O8004" s="1"/>
    </row>
    <row r="8005" spans="4:15" x14ac:dyDescent="0.2">
      <c r="D8005" s="1"/>
      <c r="E8005" s="1"/>
      <c r="K8005" s="1"/>
      <c r="L8005" s="1"/>
      <c r="O8005" s="1"/>
    </row>
    <row r="8006" spans="4:15" x14ac:dyDescent="0.2">
      <c r="D8006" s="1"/>
      <c r="E8006" s="1"/>
      <c r="K8006" s="1"/>
      <c r="L8006" s="1"/>
      <c r="O8006" s="1"/>
    </row>
    <row r="8007" spans="4:15" x14ac:dyDescent="0.2">
      <c r="D8007" s="1"/>
      <c r="E8007" s="1"/>
      <c r="K8007" s="1"/>
      <c r="L8007" s="1"/>
      <c r="O8007" s="1"/>
    </row>
    <row r="8008" spans="4:15" x14ac:dyDescent="0.2">
      <c r="D8008" s="1"/>
      <c r="E8008" s="1"/>
      <c r="K8008" s="1"/>
      <c r="L8008" s="1"/>
      <c r="O8008" s="1"/>
    </row>
    <row r="8009" spans="4:15" x14ac:dyDescent="0.2">
      <c r="D8009" s="1"/>
      <c r="E8009" s="1"/>
      <c r="K8009" s="1"/>
      <c r="L8009" s="1"/>
      <c r="O8009" s="1"/>
    </row>
    <row r="8010" spans="4:15" x14ac:dyDescent="0.2">
      <c r="D8010" s="1"/>
      <c r="E8010" s="1"/>
      <c r="K8010" s="1"/>
      <c r="L8010" s="1"/>
      <c r="O8010" s="1"/>
    </row>
    <row r="8011" spans="4:15" x14ac:dyDescent="0.2">
      <c r="D8011" s="1"/>
      <c r="E8011" s="1"/>
      <c r="K8011" s="1"/>
      <c r="L8011" s="1"/>
      <c r="O8011" s="1"/>
    </row>
    <row r="8012" spans="4:15" x14ac:dyDescent="0.2">
      <c r="D8012" s="1"/>
      <c r="E8012" s="1"/>
      <c r="K8012" s="1"/>
      <c r="L8012" s="1"/>
      <c r="O8012" s="1"/>
    </row>
    <row r="8013" spans="4:15" x14ac:dyDescent="0.2">
      <c r="D8013" s="1"/>
      <c r="E8013" s="1"/>
      <c r="K8013" s="1"/>
      <c r="L8013" s="1"/>
      <c r="O8013" s="1"/>
    </row>
    <row r="8014" spans="4:15" x14ac:dyDescent="0.2">
      <c r="D8014" s="1"/>
      <c r="E8014" s="1"/>
      <c r="K8014" s="1"/>
      <c r="L8014" s="1"/>
      <c r="O8014" s="1"/>
    </row>
    <row r="8015" spans="4:15" x14ac:dyDescent="0.2">
      <c r="D8015" s="1"/>
      <c r="E8015" s="1"/>
      <c r="K8015" s="1"/>
      <c r="L8015" s="1"/>
      <c r="O8015" s="1"/>
    </row>
    <row r="8016" spans="4:15" x14ac:dyDescent="0.2">
      <c r="D8016" s="1"/>
      <c r="E8016" s="1"/>
      <c r="K8016" s="1"/>
      <c r="L8016" s="1"/>
      <c r="O8016" s="1"/>
    </row>
    <row r="8017" spans="4:15" x14ac:dyDescent="0.2">
      <c r="D8017" s="1"/>
      <c r="E8017" s="1"/>
      <c r="K8017" s="1"/>
      <c r="L8017" s="1"/>
      <c r="O8017" s="1"/>
    </row>
    <row r="8018" spans="4:15" x14ac:dyDescent="0.2">
      <c r="D8018" s="1"/>
      <c r="E8018" s="1"/>
      <c r="K8018" s="1"/>
      <c r="L8018" s="1"/>
      <c r="O8018" s="1"/>
    </row>
    <row r="8019" spans="4:15" x14ac:dyDescent="0.2">
      <c r="D8019" s="1"/>
      <c r="E8019" s="1"/>
      <c r="K8019" s="1"/>
      <c r="L8019" s="1"/>
      <c r="O8019" s="1"/>
    </row>
    <row r="8020" spans="4:15" x14ac:dyDescent="0.2">
      <c r="D8020" s="1"/>
      <c r="E8020" s="1"/>
      <c r="K8020" s="1"/>
      <c r="L8020" s="1"/>
      <c r="O8020" s="1"/>
    </row>
    <row r="8021" spans="4:15" x14ac:dyDescent="0.2">
      <c r="D8021" s="1"/>
      <c r="E8021" s="1"/>
      <c r="K8021" s="1"/>
      <c r="L8021" s="1"/>
      <c r="O8021" s="1"/>
    </row>
    <row r="8022" spans="4:15" x14ac:dyDescent="0.2">
      <c r="D8022" s="1"/>
      <c r="E8022" s="1"/>
      <c r="K8022" s="1"/>
      <c r="L8022" s="1"/>
      <c r="O8022" s="1"/>
    </row>
    <row r="8023" spans="4:15" x14ac:dyDescent="0.2">
      <c r="D8023" s="1"/>
      <c r="E8023" s="1"/>
      <c r="K8023" s="1"/>
      <c r="L8023" s="1"/>
      <c r="O8023" s="1"/>
    </row>
    <row r="8024" spans="4:15" x14ac:dyDescent="0.2">
      <c r="D8024" s="1"/>
      <c r="E8024" s="1"/>
      <c r="K8024" s="1"/>
      <c r="L8024" s="1"/>
      <c r="O8024" s="1"/>
    </row>
    <row r="8025" spans="4:15" x14ac:dyDescent="0.2">
      <c r="D8025" s="1"/>
      <c r="E8025" s="1"/>
      <c r="K8025" s="1"/>
      <c r="L8025" s="1"/>
      <c r="O8025" s="1"/>
    </row>
    <row r="8026" spans="4:15" x14ac:dyDescent="0.2">
      <c r="D8026" s="1"/>
      <c r="E8026" s="1"/>
      <c r="K8026" s="1"/>
      <c r="L8026" s="1"/>
      <c r="O8026" s="1"/>
    </row>
    <row r="8027" spans="4:15" x14ac:dyDescent="0.2">
      <c r="D8027" s="1"/>
      <c r="E8027" s="1"/>
      <c r="K8027" s="1"/>
      <c r="L8027" s="1"/>
      <c r="O8027" s="1"/>
    </row>
    <row r="8028" spans="4:15" x14ac:dyDescent="0.2">
      <c r="D8028" s="1"/>
      <c r="E8028" s="1"/>
      <c r="K8028" s="1"/>
      <c r="L8028" s="1"/>
      <c r="O8028" s="1"/>
    </row>
    <row r="8029" spans="4:15" x14ac:dyDescent="0.2">
      <c r="D8029" s="1"/>
      <c r="E8029" s="1"/>
      <c r="K8029" s="1"/>
      <c r="L8029" s="1"/>
      <c r="O8029" s="1"/>
    </row>
    <row r="8030" spans="4:15" x14ac:dyDescent="0.2">
      <c r="D8030" s="1"/>
      <c r="E8030" s="1"/>
      <c r="K8030" s="1"/>
      <c r="L8030" s="1"/>
      <c r="O8030" s="1"/>
    </row>
    <row r="8031" spans="4:15" x14ac:dyDescent="0.2">
      <c r="D8031" s="1"/>
      <c r="E8031" s="1"/>
      <c r="K8031" s="1"/>
      <c r="L8031" s="1"/>
      <c r="O8031" s="1"/>
    </row>
    <row r="8032" spans="4:15" x14ac:dyDescent="0.2">
      <c r="D8032" s="1"/>
      <c r="E8032" s="1"/>
      <c r="K8032" s="1"/>
      <c r="L8032" s="1"/>
      <c r="O8032" s="1"/>
    </row>
    <row r="8033" spans="4:15" x14ac:dyDescent="0.2">
      <c r="D8033" s="1"/>
      <c r="E8033" s="1"/>
      <c r="K8033" s="1"/>
      <c r="L8033" s="1"/>
      <c r="O8033" s="1"/>
    </row>
    <row r="8034" spans="4:15" x14ac:dyDescent="0.2">
      <c r="D8034" s="1"/>
      <c r="E8034" s="1"/>
      <c r="K8034" s="1"/>
      <c r="L8034" s="1"/>
      <c r="O8034" s="1"/>
    </row>
    <row r="8035" spans="4:15" x14ac:dyDescent="0.2">
      <c r="D8035" s="1"/>
      <c r="E8035" s="1"/>
      <c r="K8035" s="1"/>
      <c r="L8035" s="1"/>
      <c r="O8035" s="1"/>
    </row>
    <row r="8036" spans="4:15" x14ac:dyDescent="0.2">
      <c r="D8036" s="1"/>
      <c r="E8036" s="1"/>
      <c r="K8036" s="1"/>
      <c r="L8036" s="1"/>
      <c r="O8036" s="1"/>
    </row>
    <row r="8037" spans="4:15" x14ac:dyDescent="0.2">
      <c r="D8037" s="1"/>
      <c r="E8037" s="1"/>
      <c r="K8037" s="1"/>
      <c r="L8037" s="1"/>
      <c r="O8037" s="1"/>
    </row>
    <row r="8038" spans="4:15" x14ac:dyDescent="0.2">
      <c r="D8038" s="1"/>
      <c r="E8038" s="1"/>
      <c r="K8038" s="1"/>
      <c r="L8038" s="1"/>
      <c r="O8038" s="1"/>
    </row>
    <row r="8039" spans="4:15" x14ac:dyDescent="0.2">
      <c r="D8039" s="1"/>
      <c r="E8039" s="1"/>
      <c r="K8039" s="1"/>
      <c r="L8039" s="1"/>
      <c r="O8039" s="1"/>
    </row>
    <row r="8040" spans="4:15" x14ac:dyDescent="0.2">
      <c r="D8040" s="1"/>
      <c r="E8040" s="1"/>
      <c r="K8040" s="1"/>
      <c r="L8040" s="1"/>
      <c r="O8040" s="1"/>
    </row>
    <row r="8041" spans="4:15" x14ac:dyDescent="0.2">
      <c r="D8041" s="1"/>
      <c r="E8041" s="1"/>
      <c r="K8041" s="1"/>
      <c r="L8041" s="1"/>
      <c r="O8041" s="1"/>
    </row>
    <row r="8042" spans="4:15" x14ac:dyDescent="0.2">
      <c r="D8042" s="1"/>
      <c r="E8042" s="1"/>
      <c r="K8042" s="1"/>
      <c r="L8042" s="1"/>
      <c r="O8042" s="1"/>
    </row>
    <row r="8043" spans="4:15" x14ac:dyDescent="0.2">
      <c r="D8043" s="1"/>
      <c r="E8043" s="1"/>
      <c r="K8043" s="1"/>
      <c r="L8043" s="1"/>
      <c r="O8043" s="1"/>
    </row>
    <row r="8044" spans="4:15" x14ac:dyDescent="0.2">
      <c r="D8044" s="1"/>
      <c r="E8044" s="1"/>
      <c r="K8044" s="1"/>
      <c r="L8044" s="1"/>
      <c r="O8044" s="1"/>
    </row>
    <row r="8045" spans="4:15" x14ac:dyDescent="0.2">
      <c r="D8045" s="1"/>
      <c r="E8045" s="1"/>
      <c r="K8045" s="1"/>
      <c r="L8045" s="1"/>
      <c r="O8045" s="1"/>
    </row>
    <row r="8046" spans="4:15" x14ac:dyDescent="0.2">
      <c r="D8046" s="1"/>
      <c r="E8046" s="1"/>
      <c r="K8046" s="1"/>
      <c r="L8046" s="1"/>
      <c r="O8046" s="1"/>
    </row>
    <row r="8047" spans="4:15" x14ac:dyDescent="0.2">
      <c r="D8047" s="1"/>
      <c r="E8047" s="1"/>
      <c r="K8047" s="1"/>
      <c r="L8047" s="1"/>
      <c r="O8047" s="1"/>
    </row>
    <row r="8048" spans="4:15" x14ac:dyDescent="0.2">
      <c r="D8048" s="1"/>
      <c r="E8048" s="1"/>
      <c r="K8048" s="1"/>
      <c r="L8048" s="1"/>
      <c r="O8048" s="1"/>
    </row>
    <row r="8049" spans="4:15" x14ac:dyDescent="0.2">
      <c r="D8049" s="1"/>
      <c r="E8049" s="1"/>
      <c r="K8049" s="1"/>
      <c r="L8049" s="1"/>
      <c r="O8049" s="1"/>
    </row>
    <row r="8050" spans="4:15" x14ac:dyDescent="0.2">
      <c r="D8050" s="1"/>
      <c r="E8050" s="1"/>
      <c r="K8050" s="1"/>
      <c r="L8050" s="1"/>
      <c r="O8050" s="1"/>
    </row>
    <row r="8051" spans="4:15" x14ac:dyDescent="0.2">
      <c r="D8051" s="1"/>
      <c r="E8051" s="1"/>
      <c r="K8051" s="1"/>
      <c r="L8051" s="1"/>
      <c r="O8051" s="1"/>
    </row>
    <row r="8052" spans="4:15" x14ac:dyDescent="0.2">
      <c r="D8052" s="1"/>
      <c r="E8052" s="1"/>
      <c r="K8052" s="1"/>
      <c r="L8052" s="1"/>
      <c r="O8052" s="1"/>
    </row>
    <row r="8053" spans="4:15" x14ac:dyDescent="0.2">
      <c r="D8053" s="1"/>
      <c r="E8053" s="1"/>
      <c r="K8053" s="1"/>
      <c r="L8053" s="1"/>
      <c r="O8053" s="1"/>
    </row>
    <row r="8054" spans="4:15" x14ac:dyDescent="0.2">
      <c r="D8054" s="1"/>
      <c r="E8054" s="1"/>
      <c r="K8054" s="1"/>
      <c r="L8054" s="1"/>
      <c r="O8054" s="1"/>
    </row>
    <row r="8055" spans="4:15" x14ac:dyDescent="0.2">
      <c r="D8055" s="1"/>
      <c r="E8055" s="1"/>
      <c r="K8055" s="1"/>
      <c r="L8055" s="1"/>
      <c r="O8055" s="1"/>
    </row>
    <row r="8056" spans="4:15" x14ac:dyDescent="0.2">
      <c r="D8056" s="1"/>
      <c r="E8056" s="1"/>
      <c r="K8056" s="1"/>
      <c r="L8056" s="1"/>
      <c r="O8056" s="1"/>
    </row>
    <row r="8057" spans="4:15" x14ac:dyDescent="0.2">
      <c r="D8057" s="1"/>
      <c r="E8057" s="1"/>
      <c r="K8057" s="1"/>
      <c r="L8057" s="1"/>
      <c r="O8057" s="1"/>
    </row>
    <row r="8058" spans="4:15" x14ac:dyDescent="0.2">
      <c r="D8058" s="1"/>
      <c r="E8058" s="1"/>
      <c r="K8058" s="1"/>
      <c r="L8058" s="1"/>
      <c r="O8058" s="1"/>
    </row>
    <row r="8059" spans="4:15" x14ac:dyDescent="0.2">
      <c r="D8059" s="1"/>
      <c r="E8059" s="1"/>
      <c r="K8059" s="1"/>
      <c r="L8059" s="1"/>
      <c r="O8059" s="1"/>
    </row>
    <row r="8060" spans="4:15" x14ac:dyDescent="0.2">
      <c r="D8060" s="1"/>
      <c r="E8060" s="1"/>
      <c r="K8060" s="1"/>
      <c r="L8060" s="1"/>
      <c r="O8060" s="1"/>
    </row>
    <row r="8061" spans="4:15" x14ac:dyDescent="0.2">
      <c r="D8061" s="1"/>
      <c r="E8061" s="1"/>
      <c r="K8061" s="1"/>
      <c r="L8061" s="1"/>
      <c r="O8061" s="1"/>
    </row>
    <row r="8062" spans="4:15" x14ac:dyDescent="0.2">
      <c r="D8062" s="1"/>
      <c r="E8062" s="1"/>
      <c r="K8062" s="1"/>
      <c r="L8062" s="1"/>
      <c r="O8062" s="1"/>
    </row>
    <row r="8063" spans="4:15" x14ac:dyDescent="0.2">
      <c r="D8063" s="1"/>
      <c r="E8063" s="1"/>
      <c r="K8063" s="1"/>
      <c r="L8063" s="1"/>
      <c r="O8063" s="1"/>
    </row>
    <row r="8064" spans="4:15" x14ac:dyDescent="0.2">
      <c r="D8064" s="1"/>
      <c r="E8064" s="1"/>
      <c r="K8064" s="1"/>
      <c r="L8064" s="1"/>
      <c r="O8064" s="1"/>
    </row>
    <row r="8065" spans="4:15" x14ac:dyDescent="0.2">
      <c r="D8065" s="1"/>
      <c r="E8065" s="1"/>
      <c r="K8065" s="1"/>
      <c r="L8065" s="1"/>
      <c r="O8065" s="1"/>
    </row>
    <row r="8066" spans="4:15" x14ac:dyDescent="0.2">
      <c r="D8066" s="1"/>
      <c r="E8066" s="1"/>
      <c r="K8066" s="1"/>
      <c r="L8066" s="1"/>
      <c r="O8066" s="1"/>
    </row>
    <row r="8067" spans="4:15" x14ac:dyDescent="0.2">
      <c r="D8067" s="1"/>
      <c r="E8067" s="1"/>
      <c r="K8067" s="1"/>
      <c r="L8067" s="1"/>
      <c r="O8067" s="1"/>
    </row>
    <row r="8068" spans="4:15" x14ac:dyDescent="0.2">
      <c r="D8068" s="1"/>
      <c r="E8068" s="1"/>
      <c r="K8068" s="1"/>
      <c r="L8068" s="1"/>
      <c r="O8068" s="1"/>
    </row>
    <row r="8069" spans="4:15" x14ac:dyDescent="0.2">
      <c r="D8069" s="1"/>
      <c r="E8069" s="1"/>
      <c r="K8069" s="1"/>
      <c r="L8069" s="1"/>
      <c r="O8069" s="1"/>
    </row>
    <row r="8070" spans="4:15" x14ac:dyDescent="0.2">
      <c r="D8070" s="1"/>
      <c r="E8070" s="1"/>
      <c r="K8070" s="1"/>
      <c r="L8070" s="1"/>
      <c r="O8070" s="1"/>
    </row>
    <row r="8071" spans="4:15" x14ac:dyDescent="0.2">
      <c r="D8071" s="1"/>
      <c r="E8071" s="1"/>
      <c r="K8071" s="1"/>
      <c r="L8071" s="1"/>
      <c r="O8071" s="1"/>
    </row>
    <row r="8072" spans="4:15" x14ac:dyDescent="0.2">
      <c r="D8072" s="1"/>
      <c r="E8072" s="1"/>
      <c r="K8072" s="1"/>
      <c r="L8072" s="1"/>
      <c r="O8072" s="1"/>
    </row>
    <row r="8073" spans="4:15" x14ac:dyDescent="0.2">
      <c r="D8073" s="1"/>
      <c r="E8073" s="1"/>
      <c r="K8073" s="1"/>
      <c r="L8073" s="1"/>
      <c r="O8073" s="1"/>
    </row>
    <row r="8074" spans="4:15" x14ac:dyDescent="0.2">
      <c r="D8074" s="1"/>
      <c r="E8074" s="1"/>
      <c r="K8074" s="1"/>
      <c r="L8074" s="1"/>
      <c r="O8074" s="1"/>
    </row>
    <row r="8075" spans="4:15" x14ac:dyDescent="0.2">
      <c r="D8075" s="1"/>
      <c r="E8075" s="1"/>
      <c r="K8075" s="1"/>
      <c r="L8075" s="1"/>
      <c r="O8075" s="1"/>
    </row>
    <row r="8076" spans="4:15" x14ac:dyDescent="0.2">
      <c r="D8076" s="1"/>
      <c r="E8076" s="1"/>
      <c r="K8076" s="1"/>
      <c r="L8076" s="1"/>
      <c r="O8076" s="1"/>
    </row>
    <row r="8077" spans="4:15" x14ac:dyDescent="0.2">
      <c r="D8077" s="1"/>
      <c r="E8077" s="1"/>
      <c r="K8077" s="1"/>
      <c r="L8077" s="1"/>
      <c r="O8077" s="1"/>
    </row>
    <row r="8078" spans="4:15" x14ac:dyDescent="0.2">
      <c r="D8078" s="1"/>
      <c r="E8078" s="1"/>
      <c r="K8078" s="1"/>
      <c r="L8078" s="1"/>
      <c r="O8078" s="1"/>
    </row>
    <row r="8079" spans="4:15" x14ac:dyDescent="0.2">
      <c r="D8079" s="1"/>
      <c r="E8079" s="1"/>
      <c r="K8079" s="1"/>
      <c r="L8079" s="1"/>
      <c r="O8079" s="1"/>
    </row>
    <row r="8080" spans="4:15" x14ac:dyDescent="0.2">
      <c r="D8080" s="1"/>
      <c r="E8080" s="1"/>
      <c r="K8080" s="1"/>
      <c r="L8080" s="1"/>
      <c r="O8080" s="1"/>
    </row>
    <row r="8081" spans="4:15" x14ac:dyDescent="0.2">
      <c r="D8081" s="1"/>
      <c r="E8081" s="1"/>
      <c r="K8081" s="1"/>
      <c r="L8081" s="1"/>
      <c r="O8081" s="1"/>
    </row>
    <row r="8082" spans="4:15" x14ac:dyDescent="0.2">
      <c r="D8082" s="1"/>
      <c r="E8082" s="1"/>
      <c r="K8082" s="1"/>
      <c r="L8082" s="1"/>
      <c r="O8082" s="1"/>
    </row>
    <row r="8083" spans="4:15" x14ac:dyDescent="0.2">
      <c r="D8083" s="1"/>
      <c r="E8083" s="1"/>
      <c r="K8083" s="1"/>
      <c r="L8083" s="1"/>
      <c r="O8083" s="1"/>
    </row>
    <row r="8084" spans="4:15" x14ac:dyDescent="0.2">
      <c r="D8084" s="1"/>
      <c r="E8084" s="1"/>
      <c r="K8084" s="1"/>
      <c r="L8084" s="1"/>
      <c r="O8084" s="1"/>
    </row>
    <row r="8085" spans="4:15" x14ac:dyDescent="0.2">
      <c r="D8085" s="1"/>
      <c r="E8085" s="1"/>
      <c r="K8085" s="1"/>
      <c r="L8085" s="1"/>
      <c r="O8085" s="1"/>
    </row>
    <row r="8086" spans="4:15" x14ac:dyDescent="0.2">
      <c r="D8086" s="1"/>
      <c r="E8086" s="1"/>
      <c r="K8086" s="1"/>
      <c r="L8086" s="1"/>
      <c r="O8086" s="1"/>
    </row>
    <row r="8087" spans="4:15" x14ac:dyDescent="0.2">
      <c r="D8087" s="1"/>
      <c r="E8087" s="1"/>
      <c r="K8087" s="1"/>
      <c r="L8087" s="1"/>
      <c r="O8087" s="1"/>
    </row>
    <row r="8088" spans="4:15" x14ac:dyDescent="0.2">
      <c r="D8088" s="1"/>
      <c r="E8088" s="1"/>
      <c r="K8088" s="1"/>
      <c r="L8088" s="1"/>
      <c r="O8088" s="1"/>
    </row>
    <row r="8089" spans="4:15" x14ac:dyDescent="0.2">
      <c r="D8089" s="1"/>
      <c r="E8089" s="1"/>
      <c r="K8089" s="1"/>
      <c r="L8089" s="1"/>
      <c r="O8089" s="1"/>
    </row>
    <row r="8090" spans="4:15" x14ac:dyDescent="0.2">
      <c r="D8090" s="1"/>
      <c r="E8090" s="1"/>
      <c r="K8090" s="1"/>
      <c r="L8090" s="1"/>
      <c r="O8090" s="1"/>
    </row>
    <row r="8091" spans="4:15" x14ac:dyDescent="0.2">
      <c r="D8091" s="1"/>
      <c r="E8091" s="1"/>
      <c r="K8091" s="1"/>
      <c r="L8091" s="1"/>
      <c r="O8091" s="1"/>
    </row>
    <row r="8092" spans="4:15" x14ac:dyDescent="0.2">
      <c r="D8092" s="1"/>
      <c r="E8092" s="1"/>
      <c r="K8092" s="1"/>
      <c r="L8092" s="1"/>
      <c r="O8092" s="1"/>
    </row>
    <row r="8093" spans="4:15" x14ac:dyDescent="0.2">
      <c r="D8093" s="1"/>
      <c r="E8093" s="1"/>
      <c r="K8093" s="1"/>
      <c r="L8093" s="1"/>
      <c r="O8093" s="1"/>
    </row>
    <row r="8094" spans="4:15" x14ac:dyDescent="0.2">
      <c r="D8094" s="1"/>
      <c r="E8094" s="1"/>
      <c r="K8094" s="1"/>
      <c r="L8094" s="1"/>
      <c r="O8094" s="1"/>
    </row>
    <row r="8095" spans="4:15" x14ac:dyDescent="0.2">
      <c r="D8095" s="1"/>
      <c r="E8095" s="1"/>
      <c r="K8095" s="1"/>
      <c r="L8095" s="1"/>
      <c r="O8095" s="1"/>
    </row>
    <row r="8096" spans="4:15" x14ac:dyDescent="0.2">
      <c r="D8096" s="1"/>
      <c r="E8096" s="1"/>
      <c r="K8096" s="1"/>
      <c r="L8096" s="1"/>
      <c r="O8096" s="1"/>
    </row>
    <row r="8097" spans="4:15" x14ac:dyDescent="0.2">
      <c r="D8097" s="1"/>
      <c r="E8097" s="1"/>
      <c r="K8097" s="1"/>
      <c r="L8097" s="1"/>
      <c r="O8097" s="1"/>
    </row>
    <row r="8098" spans="4:15" x14ac:dyDescent="0.2">
      <c r="D8098" s="1"/>
      <c r="E8098" s="1"/>
      <c r="K8098" s="1"/>
      <c r="L8098" s="1"/>
      <c r="O8098" s="1"/>
    </row>
    <row r="8099" spans="4:15" x14ac:dyDescent="0.2">
      <c r="D8099" s="1"/>
      <c r="E8099" s="1"/>
      <c r="K8099" s="1"/>
      <c r="L8099" s="1"/>
      <c r="O8099" s="1"/>
    </row>
    <row r="8100" spans="4:15" x14ac:dyDescent="0.2">
      <c r="D8100" s="1"/>
      <c r="E8100" s="1"/>
      <c r="K8100" s="1"/>
      <c r="L8100" s="1"/>
      <c r="O8100" s="1"/>
    </row>
    <row r="8101" spans="4:15" x14ac:dyDescent="0.2">
      <c r="D8101" s="1"/>
      <c r="E8101" s="1"/>
      <c r="K8101" s="1"/>
      <c r="L8101" s="1"/>
      <c r="O8101" s="1"/>
    </row>
    <row r="8102" spans="4:15" x14ac:dyDescent="0.2">
      <c r="D8102" s="1"/>
      <c r="E8102" s="1"/>
      <c r="K8102" s="1"/>
      <c r="L8102" s="1"/>
      <c r="O8102" s="1"/>
    </row>
    <row r="8103" spans="4:15" x14ac:dyDescent="0.2">
      <c r="D8103" s="1"/>
      <c r="E8103" s="1"/>
      <c r="K8103" s="1"/>
      <c r="L8103" s="1"/>
      <c r="O8103" s="1"/>
    </row>
    <row r="8104" spans="4:15" x14ac:dyDescent="0.2">
      <c r="D8104" s="1"/>
      <c r="E8104" s="1"/>
      <c r="K8104" s="1"/>
      <c r="L8104" s="1"/>
      <c r="O8104" s="1"/>
    </row>
    <row r="8105" spans="4:15" x14ac:dyDescent="0.2">
      <c r="D8105" s="1"/>
      <c r="E8105" s="1"/>
      <c r="K8105" s="1"/>
      <c r="L8105" s="1"/>
      <c r="O8105" s="1"/>
    </row>
    <row r="8106" spans="4:15" x14ac:dyDescent="0.2">
      <c r="D8106" s="1"/>
      <c r="E8106" s="1"/>
      <c r="K8106" s="1"/>
      <c r="L8106" s="1"/>
      <c r="O8106" s="1"/>
    </row>
    <row r="8107" spans="4:15" x14ac:dyDescent="0.2">
      <c r="D8107" s="1"/>
      <c r="E8107" s="1"/>
      <c r="K8107" s="1"/>
      <c r="L8107" s="1"/>
      <c r="O8107" s="1"/>
    </row>
    <row r="8108" spans="4:15" x14ac:dyDescent="0.2">
      <c r="D8108" s="1"/>
      <c r="E8108" s="1"/>
      <c r="K8108" s="1"/>
      <c r="L8108" s="1"/>
      <c r="O8108" s="1"/>
    </row>
    <row r="8109" spans="4:15" x14ac:dyDescent="0.2">
      <c r="D8109" s="1"/>
      <c r="E8109" s="1"/>
      <c r="K8109" s="1"/>
      <c r="L8109" s="1"/>
      <c r="O8109" s="1"/>
    </row>
    <row r="8110" spans="4:15" x14ac:dyDescent="0.2">
      <c r="D8110" s="1"/>
      <c r="E8110" s="1"/>
      <c r="K8110" s="1"/>
      <c r="L8110" s="1"/>
      <c r="O8110" s="1"/>
    </row>
    <row r="8111" spans="4:15" x14ac:dyDescent="0.2">
      <c r="D8111" s="1"/>
      <c r="E8111" s="1"/>
      <c r="K8111" s="1"/>
      <c r="L8111" s="1"/>
      <c r="O8111" s="1"/>
    </row>
    <row r="8112" spans="4:15" x14ac:dyDescent="0.2">
      <c r="D8112" s="1"/>
      <c r="E8112" s="1"/>
      <c r="K8112" s="1"/>
      <c r="L8112" s="1"/>
      <c r="O8112" s="1"/>
    </row>
    <row r="8113" spans="4:15" x14ac:dyDescent="0.2">
      <c r="D8113" s="1"/>
      <c r="E8113" s="1"/>
      <c r="K8113" s="1"/>
      <c r="L8113" s="1"/>
      <c r="O8113" s="1"/>
    </row>
    <row r="8114" spans="4:15" x14ac:dyDescent="0.2">
      <c r="D8114" s="1"/>
      <c r="E8114" s="1"/>
      <c r="K8114" s="1"/>
      <c r="L8114" s="1"/>
      <c r="O8114" s="1"/>
    </row>
    <row r="8115" spans="4:15" x14ac:dyDescent="0.2">
      <c r="D8115" s="1"/>
      <c r="E8115" s="1"/>
      <c r="K8115" s="1"/>
      <c r="L8115" s="1"/>
      <c r="O8115" s="1"/>
    </row>
    <row r="8116" spans="4:15" x14ac:dyDescent="0.2">
      <c r="D8116" s="1"/>
      <c r="E8116" s="1"/>
      <c r="K8116" s="1"/>
      <c r="L8116" s="1"/>
      <c r="O8116" s="1"/>
    </row>
    <row r="8117" spans="4:15" x14ac:dyDescent="0.2">
      <c r="D8117" s="1"/>
      <c r="E8117" s="1"/>
      <c r="K8117" s="1"/>
      <c r="L8117" s="1"/>
      <c r="O8117" s="1"/>
    </row>
    <row r="8118" spans="4:15" x14ac:dyDescent="0.2">
      <c r="D8118" s="1"/>
      <c r="E8118" s="1"/>
      <c r="K8118" s="1"/>
      <c r="L8118" s="1"/>
      <c r="O8118" s="1"/>
    </row>
    <row r="8119" spans="4:15" x14ac:dyDescent="0.2">
      <c r="D8119" s="1"/>
      <c r="E8119" s="1"/>
      <c r="K8119" s="1"/>
      <c r="L8119" s="1"/>
      <c r="O8119" s="1"/>
    </row>
    <row r="8120" spans="4:15" x14ac:dyDescent="0.2">
      <c r="D8120" s="1"/>
      <c r="E8120" s="1"/>
      <c r="K8120" s="1"/>
      <c r="L8120" s="1"/>
      <c r="O8120" s="1"/>
    </row>
    <row r="8121" spans="4:15" x14ac:dyDescent="0.2">
      <c r="D8121" s="1"/>
      <c r="E8121" s="1"/>
      <c r="K8121" s="1"/>
      <c r="L8121" s="1"/>
      <c r="O8121" s="1"/>
    </row>
    <row r="8122" spans="4:15" x14ac:dyDescent="0.2">
      <c r="D8122" s="1"/>
      <c r="E8122" s="1"/>
      <c r="K8122" s="1"/>
      <c r="L8122" s="1"/>
      <c r="O8122" s="1"/>
    </row>
    <row r="8123" spans="4:15" x14ac:dyDescent="0.2">
      <c r="D8123" s="1"/>
      <c r="E8123" s="1"/>
      <c r="K8123" s="1"/>
      <c r="L8123" s="1"/>
      <c r="O8123" s="1"/>
    </row>
    <row r="8124" spans="4:15" x14ac:dyDescent="0.2">
      <c r="D8124" s="1"/>
      <c r="E8124" s="1"/>
      <c r="K8124" s="1"/>
      <c r="L8124" s="1"/>
      <c r="O8124" s="1"/>
    </row>
    <row r="8125" spans="4:15" x14ac:dyDescent="0.2">
      <c r="D8125" s="1"/>
      <c r="E8125" s="1"/>
      <c r="K8125" s="1"/>
      <c r="L8125" s="1"/>
      <c r="O8125" s="1"/>
    </row>
    <row r="8126" spans="4:15" x14ac:dyDescent="0.2">
      <c r="D8126" s="1"/>
      <c r="E8126" s="1"/>
      <c r="K8126" s="1"/>
      <c r="L8126" s="1"/>
      <c r="O8126" s="1"/>
    </row>
    <row r="8127" spans="4:15" x14ac:dyDescent="0.2">
      <c r="D8127" s="1"/>
      <c r="E8127" s="1"/>
      <c r="K8127" s="1"/>
      <c r="L8127" s="1"/>
      <c r="O8127" s="1"/>
    </row>
    <row r="8128" spans="4:15" x14ac:dyDescent="0.2">
      <c r="D8128" s="1"/>
      <c r="E8128" s="1"/>
      <c r="K8128" s="1"/>
      <c r="L8128" s="1"/>
      <c r="O8128" s="1"/>
    </row>
    <row r="8129" spans="4:15" x14ac:dyDescent="0.2">
      <c r="D8129" s="1"/>
      <c r="E8129" s="1"/>
      <c r="K8129" s="1"/>
      <c r="L8129" s="1"/>
      <c r="O8129" s="1"/>
    </row>
    <row r="8130" spans="4:15" x14ac:dyDescent="0.2">
      <c r="D8130" s="1"/>
      <c r="E8130" s="1"/>
      <c r="K8130" s="1"/>
      <c r="L8130" s="1"/>
      <c r="O8130" s="1"/>
    </row>
    <row r="8131" spans="4:15" x14ac:dyDescent="0.2">
      <c r="D8131" s="1"/>
      <c r="E8131" s="1"/>
      <c r="K8131" s="1"/>
      <c r="L8131" s="1"/>
      <c r="O8131" s="1"/>
    </row>
    <row r="8132" spans="4:15" x14ac:dyDescent="0.2">
      <c r="D8132" s="1"/>
      <c r="E8132" s="1"/>
      <c r="K8132" s="1"/>
      <c r="L8132" s="1"/>
      <c r="O8132" s="1"/>
    </row>
    <row r="8133" spans="4:15" x14ac:dyDescent="0.2">
      <c r="D8133" s="1"/>
      <c r="E8133" s="1"/>
      <c r="K8133" s="1"/>
      <c r="L8133" s="1"/>
      <c r="O8133" s="1"/>
    </row>
    <row r="8134" spans="4:15" x14ac:dyDescent="0.2">
      <c r="D8134" s="1"/>
      <c r="E8134" s="1"/>
      <c r="K8134" s="1"/>
      <c r="L8134" s="1"/>
      <c r="O8134" s="1"/>
    </row>
    <row r="8135" spans="4:15" x14ac:dyDescent="0.2">
      <c r="D8135" s="1"/>
      <c r="E8135" s="1"/>
      <c r="K8135" s="1"/>
      <c r="L8135" s="1"/>
      <c r="O8135" s="1"/>
    </row>
    <row r="8136" spans="4:15" x14ac:dyDescent="0.2">
      <c r="D8136" s="1"/>
      <c r="E8136" s="1"/>
      <c r="K8136" s="1"/>
      <c r="L8136" s="1"/>
      <c r="O8136" s="1"/>
    </row>
    <row r="8137" spans="4:15" x14ac:dyDescent="0.2">
      <c r="D8137" s="1"/>
      <c r="E8137" s="1"/>
      <c r="K8137" s="1"/>
      <c r="L8137" s="1"/>
      <c r="O8137" s="1"/>
    </row>
    <row r="8138" spans="4:15" x14ac:dyDescent="0.2">
      <c r="D8138" s="1"/>
      <c r="E8138" s="1"/>
      <c r="K8138" s="1"/>
      <c r="L8138" s="1"/>
      <c r="O8138" s="1"/>
    </row>
    <row r="8139" spans="4:15" x14ac:dyDescent="0.2">
      <c r="D8139" s="1"/>
      <c r="E8139" s="1"/>
      <c r="K8139" s="1"/>
      <c r="L8139" s="1"/>
      <c r="O8139" s="1"/>
    </row>
    <row r="8140" spans="4:15" x14ac:dyDescent="0.2">
      <c r="D8140" s="1"/>
      <c r="E8140" s="1"/>
      <c r="K8140" s="1"/>
      <c r="L8140" s="1"/>
      <c r="O8140" s="1"/>
    </row>
    <row r="8141" spans="4:15" x14ac:dyDescent="0.2">
      <c r="D8141" s="1"/>
      <c r="E8141" s="1"/>
      <c r="K8141" s="1"/>
      <c r="L8141" s="1"/>
      <c r="O8141" s="1"/>
    </row>
    <row r="8142" spans="4:15" x14ac:dyDescent="0.2">
      <c r="D8142" s="1"/>
      <c r="E8142" s="1"/>
      <c r="K8142" s="1"/>
      <c r="L8142" s="1"/>
      <c r="O8142" s="1"/>
    </row>
    <row r="8143" spans="4:15" x14ac:dyDescent="0.2">
      <c r="D8143" s="1"/>
      <c r="E8143" s="1"/>
      <c r="K8143" s="1"/>
      <c r="L8143" s="1"/>
      <c r="O8143" s="1"/>
    </row>
    <row r="8144" spans="4:15" x14ac:dyDescent="0.2">
      <c r="D8144" s="1"/>
      <c r="E8144" s="1"/>
      <c r="K8144" s="1"/>
      <c r="L8144" s="1"/>
      <c r="O8144" s="1"/>
    </row>
    <row r="8145" spans="4:15" x14ac:dyDescent="0.2">
      <c r="D8145" s="1"/>
      <c r="E8145" s="1"/>
      <c r="K8145" s="1"/>
      <c r="L8145" s="1"/>
      <c r="O8145" s="1"/>
    </row>
    <row r="8146" spans="4:15" x14ac:dyDescent="0.2">
      <c r="D8146" s="1"/>
      <c r="E8146" s="1"/>
      <c r="K8146" s="1"/>
      <c r="L8146" s="1"/>
      <c r="O8146" s="1"/>
    </row>
    <row r="8147" spans="4:15" x14ac:dyDescent="0.2">
      <c r="D8147" s="1"/>
      <c r="E8147" s="1"/>
      <c r="K8147" s="1"/>
      <c r="L8147" s="1"/>
      <c r="O8147" s="1"/>
    </row>
    <row r="8148" spans="4:15" x14ac:dyDescent="0.2">
      <c r="D8148" s="1"/>
      <c r="E8148" s="1"/>
      <c r="K8148" s="1"/>
      <c r="L8148" s="1"/>
      <c r="O8148" s="1"/>
    </row>
    <row r="8149" spans="4:15" x14ac:dyDescent="0.2">
      <c r="D8149" s="1"/>
      <c r="E8149" s="1"/>
      <c r="K8149" s="1"/>
      <c r="L8149" s="1"/>
      <c r="O8149" s="1"/>
    </row>
    <row r="8150" spans="4:15" x14ac:dyDescent="0.2">
      <c r="D8150" s="1"/>
      <c r="E8150" s="1"/>
      <c r="K8150" s="1"/>
      <c r="L8150" s="1"/>
      <c r="O8150" s="1"/>
    </row>
    <row r="8151" spans="4:15" x14ac:dyDescent="0.2">
      <c r="D8151" s="1"/>
      <c r="E8151" s="1"/>
      <c r="K8151" s="1"/>
      <c r="L8151" s="1"/>
      <c r="O8151" s="1"/>
    </row>
    <row r="8152" spans="4:15" x14ac:dyDescent="0.2">
      <c r="D8152" s="1"/>
      <c r="E8152" s="1"/>
      <c r="K8152" s="1"/>
      <c r="L8152" s="1"/>
      <c r="O8152" s="1"/>
    </row>
    <row r="8153" spans="4:15" x14ac:dyDescent="0.2">
      <c r="D8153" s="1"/>
      <c r="E8153" s="1"/>
      <c r="K8153" s="1"/>
      <c r="L8153" s="1"/>
      <c r="O8153" s="1"/>
    </row>
    <row r="8154" spans="4:15" x14ac:dyDescent="0.2">
      <c r="D8154" s="1"/>
      <c r="E8154" s="1"/>
      <c r="K8154" s="1"/>
      <c r="L8154" s="1"/>
      <c r="O8154" s="1"/>
    </row>
    <row r="8155" spans="4:15" x14ac:dyDescent="0.2">
      <c r="D8155" s="1"/>
      <c r="E8155" s="1"/>
      <c r="K8155" s="1"/>
      <c r="L8155" s="1"/>
      <c r="O8155" s="1"/>
    </row>
    <row r="8156" spans="4:15" x14ac:dyDescent="0.2">
      <c r="D8156" s="1"/>
      <c r="E8156" s="1"/>
      <c r="K8156" s="1"/>
      <c r="L8156" s="1"/>
      <c r="O8156" s="1"/>
    </row>
    <row r="8157" spans="4:15" x14ac:dyDescent="0.2">
      <c r="D8157" s="1"/>
      <c r="E8157" s="1"/>
      <c r="K8157" s="1"/>
      <c r="L8157" s="1"/>
      <c r="O8157" s="1"/>
    </row>
    <row r="8158" spans="4:15" x14ac:dyDescent="0.2">
      <c r="D8158" s="1"/>
      <c r="E8158" s="1"/>
      <c r="K8158" s="1"/>
      <c r="L8158" s="1"/>
      <c r="O8158" s="1"/>
    </row>
    <row r="8159" spans="4:15" x14ac:dyDescent="0.2">
      <c r="D8159" s="1"/>
      <c r="E8159" s="1"/>
      <c r="K8159" s="1"/>
      <c r="L8159" s="1"/>
      <c r="O8159" s="1"/>
    </row>
    <row r="8160" spans="4:15" x14ac:dyDescent="0.2">
      <c r="D8160" s="1"/>
      <c r="E8160" s="1"/>
      <c r="K8160" s="1"/>
      <c r="L8160" s="1"/>
      <c r="O8160" s="1"/>
    </row>
    <row r="8161" spans="4:15" x14ac:dyDescent="0.2">
      <c r="D8161" s="1"/>
      <c r="E8161" s="1"/>
      <c r="K8161" s="1"/>
      <c r="L8161" s="1"/>
      <c r="O8161" s="1"/>
    </row>
    <row r="8162" spans="4:15" x14ac:dyDescent="0.2">
      <c r="D8162" s="1"/>
      <c r="E8162" s="1"/>
      <c r="K8162" s="1"/>
      <c r="L8162" s="1"/>
      <c r="O8162" s="1"/>
    </row>
    <row r="8163" spans="4:15" x14ac:dyDescent="0.2">
      <c r="D8163" s="1"/>
      <c r="E8163" s="1"/>
      <c r="K8163" s="1"/>
      <c r="L8163" s="1"/>
      <c r="O8163" s="1"/>
    </row>
    <row r="8164" spans="4:15" x14ac:dyDescent="0.2">
      <c r="D8164" s="1"/>
      <c r="E8164" s="1"/>
      <c r="K8164" s="1"/>
      <c r="L8164" s="1"/>
      <c r="O8164" s="1"/>
    </row>
    <row r="8165" spans="4:15" x14ac:dyDescent="0.2">
      <c r="D8165" s="1"/>
      <c r="E8165" s="1"/>
      <c r="K8165" s="1"/>
      <c r="L8165" s="1"/>
      <c r="O8165" s="1"/>
    </row>
    <row r="8166" spans="4:15" x14ac:dyDescent="0.2">
      <c r="D8166" s="1"/>
      <c r="E8166" s="1"/>
      <c r="K8166" s="1"/>
      <c r="L8166" s="1"/>
      <c r="O8166" s="1"/>
    </row>
    <row r="8167" spans="4:15" x14ac:dyDescent="0.2">
      <c r="D8167" s="1"/>
      <c r="E8167" s="1"/>
      <c r="K8167" s="1"/>
      <c r="L8167" s="1"/>
      <c r="O8167" s="1"/>
    </row>
    <row r="8168" spans="4:15" x14ac:dyDescent="0.2">
      <c r="D8168" s="1"/>
      <c r="E8168" s="1"/>
      <c r="K8168" s="1"/>
      <c r="L8168" s="1"/>
      <c r="O8168" s="1"/>
    </row>
    <row r="8169" spans="4:15" x14ac:dyDescent="0.2">
      <c r="D8169" s="1"/>
      <c r="E8169" s="1"/>
      <c r="K8169" s="1"/>
      <c r="L8169" s="1"/>
      <c r="O8169" s="1"/>
    </row>
    <row r="8170" spans="4:15" x14ac:dyDescent="0.2">
      <c r="D8170" s="1"/>
      <c r="E8170" s="1"/>
      <c r="K8170" s="1"/>
      <c r="L8170" s="1"/>
      <c r="O8170" s="1"/>
    </row>
    <row r="8171" spans="4:15" x14ac:dyDescent="0.2">
      <c r="D8171" s="1"/>
      <c r="E8171" s="1"/>
      <c r="K8171" s="1"/>
      <c r="L8171" s="1"/>
      <c r="O8171" s="1"/>
    </row>
    <row r="8172" spans="4:15" x14ac:dyDescent="0.2">
      <c r="D8172" s="1"/>
      <c r="E8172" s="1"/>
      <c r="K8172" s="1"/>
      <c r="L8172" s="1"/>
      <c r="O8172" s="1"/>
    </row>
    <row r="8173" spans="4:15" x14ac:dyDescent="0.2">
      <c r="D8173" s="1"/>
      <c r="E8173" s="1"/>
      <c r="K8173" s="1"/>
      <c r="L8173" s="1"/>
      <c r="O8173" s="1"/>
    </row>
    <row r="8174" spans="4:15" x14ac:dyDescent="0.2">
      <c r="D8174" s="1"/>
      <c r="E8174" s="1"/>
      <c r="K8174" s="1"/>
      <c r="L8174" s="1"/>
      <c r="O8174" s="1"/>
    </row>
    <row r="8175" spans="4:15" x14ac:dyDescent="0.2">
      <c r="D8175" s="1"/>
      <c r="E8175" s="1"/>
      <c r="K8175" s="1"/>
      <c r="L8175" s="1"/>
      <c r="O8175" s="1"/>
    </row>
    <row r="8176" spans="4:15" x14ac:dyDescent="0.2">
      <c r="D8176" s="1"/>
      <c r="E8176" s="1"/>
      <c r="K8176" s="1"/>
      <c r="L8176" s="1"/>
      <c r="O8176" s="1"/>
    </row>
    <row r="8177" spans="4:15" x14ac:dyDescent="0.2">
      <c r="D8177" s="1"/>
      <c r="E8177" s="1"/>
      <c r="K8177" s="1"/>
      <c r="L8177" s="1"/>
      <c r="O8177" s="1"/>
    </row>
    <row r="8178" spans="4:15" x14ac:dyDescent="0.2">
      <c r="D8178" s="1"/>
      <c r="E8178" s="1"/>
      <c r="K8178" s="1"/>
      <c r="L8178" s="1"/>
      <c r="O8178" s="1"/>
    </row>
    <row r="8179" spans="4:15" x14ac:dyDescent="0.2">
      <c r="D8179" s="1"/>
      <c r="E8179" s="1"/>
      <c r="K8179" s="1"/>
      <c r="L8179" s="1"/>
      <c r="O8179" s="1"/>
    </row>
    <row r="8180" spans="4:15" x14ac:dyDescent="0.2">
      <c r="D8180" s="1"/>
      <c r="E8180" s="1"/>
      <c r="K8180" s="1"/>
      <c r="L8180" s="1"/>
      <c r="O8180" s="1"/>
    </row>
    <row r="8181" spans="4:15" x14ac:dyDescent="0.2">
      <c r="D8181" s="1"/>
      <c r="E8181" s="1"/>
      <c r="K8181" s="1"/>
      <c r="L8181" s="1"/>
      <c r="O8181" s="1"/>
    </row>
    <row r="8182" spans="4:15" x14ac:dyDescent="0.2">
      <c r="D8182" s="1"/>
      <c r="E8182" s="1"/>
      <c r="K8182" s="1"/>
      <c r="L8182" s="1"/>
      <c r="O8182" s="1"/>
    </row>
    <row r="8183" spans="4:15" x14ac:dyDescent="0.2">
      <c r="D8183" s="1"/>
      <c r="E8183" s="1"/>
      <c r="K8183" s="1"/>
      <c r="L8183" s="1"/>
      <c r="O8183" s="1"/>
    </row>
    <row r="8184" spans="4:15" x14ac:dyDescent="0.2">
      <c r="D8184" s="1"/>
      <c r="E8184" s="1"/>
      <c r="K8184" s="1"/>
      <c r="L8184" s="1"/>
      <c r="O8184" s="1"/>
    </row>
    <row r="8185" spans="4:15" x14ac:dyDescent="0.2">
      <c r="D8185" s="1"/>
      <c r="E8185" s="1"/>
      <c r="K8185" s="1"/>
      <c r="L8185" s="1"/>
      <c r="O8185" s="1"/>
    </row>
    <row r="8186" spans="4:15" x14ac:dyDescent="0.2">
      <c r="D8186" s="1"/>
      <c r="E8186" s="1"/>
      <c r="K8186" s="1"/>
      <c r="L8186" s="1"/>
      <c r="O8186" s="1"/>
    </row>
    <row r="8187" spans="4:15" x14ac:dyDescent="0.2">
      <c r="D8187" s="1"/>
      <c r="E8187" s="1"/>
      <c r="K8187" s="1"/>
      <c r="L8187" s="1"/>
      <c r="O8187" s="1"/>
    </row>
    <row r="8188" spans="4:15" x14ac:dyDescent="0.2">
      <c r="D8188" s="1"/>
      <c r="E8188" s="1"/>
      <c r="K8188" s="1"/>
      <c r="L8188" s="1"/>
      <c r="O8188" s="1"/>
    </row>
    <row r="8189" spans="4:15" x14ac:dyDescent="0.2">
      <c r="D8189" s="1"/>
      <c r="E8189" s="1"/>
      <c r="K8189" s="1"/>
      <c r="L8189" s="1"/>
      <c r="O8189" s="1"/>
    </row>
    <row r="8190" spans="4:15" x14ac:dyDescent="0.2">
      <c r="D8190" s="1"/>
      <c r="E8190" s="1"/>
      <c r="K8190" s="1"/>
      <c r="L8190" s="1"/>
      <c r="O8190" s="1"/>
    </row>
    <row r="8191" spans="4:15" x14ac:dyDescent="0.2">
      <c r="D8191" s="1"/>
      <c r="E8191" s="1"/>
      <c r="K8191" s="1"/>
      <c r="L8191" s="1"/>
      <c r="O8191" s="1"/>
    </row>
    <row r="8192" spans="4:15" x14ac:dyDescent="0.2">
      <c r="D8192" s="1"/>
      <c r="E8192" s="1"/>
      <c r="K8192" s="1"/>
      <c r="L8192" s="1"/>
      <c r="O8192" s="1"/>
    </row>
    <row r="8193" spans="4:15" x14ac:dyDescent="0.2">
      <c r="D8193" s="1"/>
      <c r="E8193" s="1"/>
      <c r="K8193" s="1"/>
      <c r="L8193" s="1"/>
      <c r="O8193" s="1"/>
    </row>
    <row r="8194" spans="4:15" x14ac:dyDescent="0.2">
      <c r="D8194" s="1"/>
      <c r="E8194" s="1"/>
      <c r="K8194" s="1"/>
      <c r="L8194" s="1"/>
      <c r="O8194" s="1"/>
    </row>
    <row r="8195" spans="4:15" x14ac:dyDescent="0.2">
      <c r="D8195" s="1"/>
      <c r="E8195" s="1"/>
      <c r="K8195" s="1"/>
      <c r="L8195" s="1"/>
      <c r="O8195" s="1"/>
    </row>
    <row r="8196" spans="4:15" x14ac:dyDescent="0.2">
      <c r="D8196" s="1"/>
      <c r="E8196" s="1"/>
      <c r="K8196" s="1"/>
      <c r="L8196" s="1"/>
      <c r="O8196" s="1"/>
    </row>
    <row r="8197" spans="4:15" x14ac:dyDescent="0.2">
      <c r="D8197" s="1"/>
      <c r="E8197" s="1"/>
      <c r="K8197" s="1"/>
      <c r="L8197" s="1"/>
      <c r="O8197" s="1"/>
    </row>
    <row r="8198" spans="4:15" x14ac:dyDescent="0.2">
      <c r="D8198" s="1"/>
      <c r="E8198" s="1"/>
      <c r="K8198" s="1"/>
      <c r="L8198" s="1"/>
      <c r="O8198" s="1"/>
    </row>
    <row r="8199" spans="4:15" x14ac:dyDescent="0.2">
      <c r="D8199" s="1"/>
      <c r="E8199" s="1"/>
      <c r="K8199" s="1"/>
      <c r="L8199" s="1"/>
      <c r="O8199" s="1"/>
    </row>
    <row r="8200" spans="4:15" x14ac:dyDescent="0.2">
      <c r="D8200" s="1"/>
      <c r="E8200" s="1"/>
      <c r="K8200" s="1"/>
      <c r="L8200" s="1"/>
      <c r="O8200" s="1"/>
    </row>
    <row r="8201" spans="4:15" x14ac:dyDescent="0.2">
      <c r="D8201" s="1"/>
      <c r="E8201" s="1"/>
      <c r="K8201" s="1"/>
      <c r="L8201" s="1"/>
      <c r="O8201" s="1"/>
    </row>
    <row r="8202" spans="4:15" x14ac:dyDescent="0.2">
      <c r="D8202" s="1"/>
      <c r="E8202" s="1"/>
      <c r="K8202" s="1"/>
      <c r="L8202" s="1"/>
      <c r="O8202" s="1"/>
    </row>
    <row r="8203" spans="4:15" x14ac:dyDescent="0.2">
      <c r="D8203" s="1"/>
      <c r="E8203" s="1"/>
      <c r="K8203" s="1"/>
      <c r="L8203" s="1"/>
      <c r="O8203" s="1"/>
    </row>
    <row r="8204" spans="4:15" x14ac:dyDescent="0.2">
      <c r="D8204" s="1"/>
      <c r="E8204" s="1"/>
      <c r="K8204" s="1"/>
      <c r="L8204" s="1"/>
      <c r="O8204" s="1"/>
    </row>
    <row r="8205" spans="4:15" x14ac:dyDescent="0.2">
      <c r="D8205" s="1"/>
      <c r="E8205" s="1"/>
      <c r="K8205" s="1"/>
      <c r="L8205" s="1"/>
      <c r="O8205" s="1"/>
    </row>
    <row r="8206" spans="4:15" x14ac:dyDescent="0.2">
      <c r="D8206" s="1"/>
      <c r="E8206" s="1"/>
      <c r="K8206" s="1"/>
      <c r="L8206" s="1"/>
      <c r="O8206" s="1"/>
    </row>
    <row r="8207" spans="4:15" x14ac:dyDescent="0.2">
      <c r="D8207" s="1"/>
      <c r="E8207" s="1"/>
      <c r="K8207" s="1"/>
      <c r="L8207" s="1"/>
      <c r="O8207" s="1"/>
    </row>
    <row r="8208" spans="4:15" x14ac:dyDescent="0.2">
      <c r="D8208" s="1"/>
      <c r="E8208" s="1"/>
      <c r="K8208" s="1"/>
      <c r="L8208" s="1"/>
      <c r="O8208" s="1"/>
    </row>
    <row r="8209" spans="4:15" x14ac:dyDescent="0.2">
      <c r="D8209" s="1"/>
      <c r="E8209" s="1"/>
      <c r="K8209" s="1"/>
      <c r="L8209" s="1"/>
      <c r="O8209" s="1"/>
    </row>
    <row r="8210" spans="4:15" x14ac:dyDescent="0.2">
      <c r="D8210" s="1"/>
      <c r="E8210" s="1"/>
      <c r="K8210" s="1"/>
      <c r="L8210" s="1"/>
      <c r="O8210" s="1"/>
    </row>
    <row r="8211" spans="4:15" x14ac:dyDescent="0.2">
      <c r="D8211" s="1"/>
      <c r="E8211" s="1"/>
      <c r="K8211" s="1"/>
      <c r="L8211" s="1"/>
      <c r="O8211" s="1"/>
    </row>
    <row r="8212" spans="4:15" x14ac:dyDescent="0.2">
      <c r="D8212" s="1"/>
      <c r="E8212" s="1"/>
      <c r="K8212" s="1"/>
      <c r="L8212" s="1"/>
      <c r="O8212" s="1"/>
    </row>
    <row r="8213" spans="4:15" x14ac:dyDescent="0.2">
      <c r="D8213" s="1"/>
      <c r="E8213" s="1"/>
      <c r="K8213" s="1"/>
      <c r="L8213" s="1"/>
      <c r="O8213" s="1"/>
    </row>
    <row r="8214" spans="4:15" x14ac:dyDescent="0.2">
      <c r="D8214" s="1"/>
      <c r="E8214" s="1"/>
      <c r="K8214" s="1"/>
      <c r="L8214" s="1"/>
      <c r="O8214" s="1"/>
    </row>
    <row r="8215" spans="4:15" x14ac:dyDescent="0.2">
      <c r="D8215" s="1"/>
      <c r="E8215" s="1"/>
      <c r="K8215" s="1"/>
      <c r="L8215" s="1"/>
      <c r="O8215" s="1"/>
    </row>
    <row r="8216" spans="4:15" x14ac:dyDescent="0.2">
      <c r="D8216" s="1"/>
      <c r="E8216" s="1"/>
      <c r="K8216" s="1"/>
      <c r="L8216" s="1"/>
      <c r="O8216" s="1"/>
    </row>
    <row r="8217" spans="4:15" x14ac:dyDescent="0.2">
      <c r="D8217" s="1"/>
      <c r="E8217" s="1"/>
      <c r="K8217" s="1"/>
      <c r="L8217" s="1"/>
      <c r="O8217" s="1"/>
    </row>
    <row r="8218" spans="4:15" x14ac:dyDescent="0.2">
      <c r="D8218" s="1"/>
      <c r="E8218" s="1"/>
      <c r="K8218" s="1"/>
      <c r="L8218" s="1"/>
      <c r="O8218" s="1"/>
    </row>
    <row r="8219" spans="4:15" x14ac:dyDescent="0.2">
      <c r="D8219" s="1"/>
      <c r="E8219" s="1"/>
      <c r="K8219" s="1"/>
      <c r="L8219" s="1"/>
      <c r="O8219" s="1"/>
    </row>
    <row r="8220" spans="4:15" x14ac:dyDescent="0.2">
      <c r="D8220" s="1"/>
      <c r="E8220" s="1"/>
      <c r="K8220" s="1"/>
      <c r="L8220" s="1"/>
      <c r="O8220" s="1"/>
    </row>
    <row r="8221" spans="4:15" x14ac:dyDescent="0.2">
      <c r="D8221" s="1"/>
      <c r="E8221" s="1"/>
      <c r="K8221" s="1"/>
      <c r="L8221" s="1"/>
      <c r="O8221" s="1"/>
    </row>
    <row r="8222" spans="4:15" x14ac:dyDescent="0.2">
      <c r="D8222" s="1"/>
      <c r="E8222" s="1"/>
      <c r="K8222" s="1"/>
      <c r="L8222" s="1"/>
      <c r="O8222" s="1"/>
    </row>
    <row r="8223" spans="4:15" x14ac:dyDescent="0.2">
      <c r="D8223" s="1"/>
      <c r="E8223" s="1"/>
      <c r="K8223" s="1"/>
      <c r="L8223" s="1"/>
      <c r="O8223" s="1"/>
    </row>
    <row r="8224" spans="4:15" x14ac:dyDescent="0.2">
      <c r="D8224" s="1"/>
      <c r="E8224" s="1"/>
      <c r="K8224" s="1"/>
      <c r="L8224" s="1"/>
      <c r="O8224" s="1"/>
    </row>
    <row r="8225" spans="4:15" x14ac:dyDescent="0.2">
      <c r="D8225" s="1"/>
      <c r="E8225" s="1"/>
      <c r="K8225" s="1"/>
      <c r="L8225" s="1"/>
      <c r="O8225" s="1"/>
    </row>
    <row r="8226" spans="4:15" x14ac:dyDescent="0.2">
      <c r="D8226" s="1"/>
      <c r="E8226" s="1"/>
      <c r="K8226" s="1"/>
      <c r="L8226" s="1"/>
      <c r="O8226" s="1"/>
    </row>
    <row r="8227" spans="4:15" x14ac:dyDescent="0.2">
      <c r="D8227" s="1"/>
      <c r="E8227" s="1"/>
      <c r="K8227" s="1"/>
      <c r="L8227" s="1"/>
      <c r="O8227" s="1"/>
    </row>
    <row r="8228" spans="4:15" x14ac:dyDescent="0.2">
      <c r="D8228" s="1"/>
      <c r="E8228" s="1"/>
      <c r="K8228" s="1"/>
      <c r="L8228" s="1"/>
      <c r="O8228" s="1"/>
    </row>
    <row r="8229" spans="4:15" x14ac:dyDescent="0.2">
      <c r="D8229" s="1"/>
      <c r="E8229" s="1"/>
      <c r="K8229" s="1"/>
      <c r="L8229" s="1"/>
      <c r="O8229" s="1"/>
    </row>
    <row r="8230" spans="4:15" x14ac:dyDescent="0.2">
      <c r="D8230" s="1"/>
      <c r="E8230" s="1"/>
      <c r="K8230" s="1"/>
      <c r="L8230" s="1"/>
      <c r="O8230" s="1"/>
    </row>
    <row r="8231" spans="4:15" x14ac:dyDescent="0.2">
      <c r="D8231" s="1"/>
      <c r="E8231" s="1"/>
      <c r="K8231" s="1"/>
      <c r="L8231" s="1"/>
      <c r="O8231" s="1"/>
    </row>
    <row r="8232" spans="4:15" x14ac:dyDescent="0.2">
      <c r="D8232" s="1"/>
      <c r="E8232" s="1"/>
      <c r="K8232" s="1"/>
      <c r="L8232" s="1"/>
      <c r="O8232" s="1"/>
    </row>
    <row r="8233" spans="4:15" x14ac:dyDescent="0.2">
      <c r="D8233" s="1"/>
      <c r="E8233" s="1"/>
      <c r="K8233" s="1"/>
      <c r="L8233" s="1"/>
      <c r="O8233" s="1"/>
    </row>
    <row r="8234" spans="4:15" x14ac:dyDescent="0.2">
      <c r="K8234" s="1"/>
      <c r="L8234" s="1"/>
      <c r="O8234" s="1"/>
    </row>
    <row r="8235" spans="4:15" x14ac:dyDescent="0.2">
      <c r="K8235" s="1"/>
      <c r="L8235" s="1"/>
      <c r="O8235" s="1"/>
    </row>
    <row r="8236" spans="4:15" x14ac:dyDescent="0.2">
      <c r="K8236" s="1"/>
      <c r="L8236" s="1"/>
      <c r="O8236" s="1"/>
    </row>
    <row r="8237" spans="4:15" x14ac:dyDescent="0.2">
      <c r="K8237" s="1"/>
      <c r="L8237" s="1"/>
      <c r="O8237" s="1"/>
    </row>
    <row r="8238" spans="4:15" x14ac:dyDescent="0.2">
      <c r="K8238" s="1"/>
      <c r="L8238" s="1"/>
      <c r="O8238" s="1"/>
    </row>
    <row r="8239" spans="4:15" x14ac:dyDescent="0.2">
      <c r="K8239" s="1"/>
      <c r="L8239" s="1"/>
      <c r="O8239" s="1"/>
    </row>
    <row r="8240" spans="4:15" x14ac:dyDescent="0.2">
      <c r="K8240" s="1"/>
      <c r="L8240" s="1"/>
      <c r="O8240" s="1"/>
    </row>
    <row r="8241" spans="11:15" x14ac:dyDescent="0.2">
      <c r="K8241" s="1"/>
      <c r="L8241" s="1"/>
      <c r="O8241" s="1"/>
    </row>
    <row r="8242" spans="11:15" x14ac:dyDescent="0.2">
      <c r="K8242" s="1"/>
      <c r="L8242" s="1"/>
      <c r="O8242" s="1"/>
    </row>
    <row r="8243" spans="11:15" x14ac:dyDescent="0.2">
      <c r="K8243" s="1"/>
      <c r="L8243" s="1"/>
      <c r="O8243" s="1"/>
    </row>
    <row r="8244" spans="11:15" x14ac:dyDescent="0.2">
      <c r="K8244" s="1"/>
      <c r="L8244" s="1"/>
      <c r="O8244" s="1"/>
    </row>
    <row r="8245" spans="11:15" x14ac:dyDescent="0.2">
      <c r="K8245" s="1"/>
      <c r="L8245" s="1"/>
      <c r="O8245" s="1"/>
    </row>
    <row r="8246" spans="11:15" x14ac:dyDescent="0.2">
      <c r="K8246" s="1"/>
      <c r="L8246" s="1"/>
      <c r="O8246" s="1"/>
    </row>
    <row r="8247" spans="11:15" x14ac:dyDescent="0.2">
      <c r="K8247" s="1"/>
      <c r="L8247" s="1"/>
      <c r="O8247" s="1"/>
    </row>
    <row r="8248" spans="11:15" x14ac:dyDescent="0.2">
      <c r="K8248" s="1"/>
      <c r="L8248" s="1"/>
      <c r="O8248" s="1"/>
    </row>
    <row r="8249" spans="11:15" x14ac:dyDescent="0.2">
      <c r="K8249" s="1"/>
      <c r="L8249" s="1"/>
      <c r="O8249" s="1"/>
    </row>
    <row r="8250" spans="11:15" x14ac:dyDescent="0.2">
      <c r="K8250" s="1"/>
      <c r="L8250" s="1"/>
      <c r="O8250" s="1"/>
    </row>
    <row r="8251" spans="11:15" x14ac:dyDescent="0.2">
      <c r="K8251" s="1"/>
      <c r="L8251" s="1"/>
      <c r="O8251" s="1"/>
    </row>
    <row r="8252" spans="11:15" x14ac:dyDescent="0.2">
      <c r="K8252" s="1"/>
      <c r="L8252" s="1"/>
      <c r="O8252" s="1"/>
    </row>
    <row r="8253" spans="11:15" x14ac:dyDescent="0.2">
      <c r="K8253" s="1"/>
      <c r="L8253" s="1"/>
      <c r="O8253" s="1"/>
    </row>
    <row r="8254" spans="11:15" x14ac:dyDescent="0.2">
      <c r="K8254" s="1"/>
      <c r="L8254" s="1"/>
      <c r="O8254" s="1"/>
    </row>
    <row r="8255" spans="11:15" x14ac:dyDescent="0.2">
      <c r="K8255" s="1"/>
      <c r="L8255" s="1"/>
      <c r="O8255" s="1"/>
    </row>
    <row r="8256" spans="11:15" x14ac:dyDescent="0.2">
      <c r="K8256" s="1"/>
      <c r="L8256" s="1"/>
      <c r="O8256" s="1"/>
    </row>
    <row r="8257" spans="11:15" x14ac:dyDescent="0.2">
      <c r="K8257" s="1"/>
      <c r="L8257" s="1"/>
      <c r="O8257" s="1"/>
    </row>
    <row r="8258" spans="11:15" x14ac:dyDescent="0.2">
      <c r="K8258" s="1"/>
      <c r="L8258" s="1"/>
      <c r="O8258" s="1"/>
    </row>
    <row r="8259" spans="11:15" x14ac:dyDescent="0.2">
      <c r="K8259" s="1"/>
      <c r="L8259" s="1"/>
      <c r="O8259" s="1"/>
    </row>
    <row r="8260" spans="11:15" x14ac:dyDescent="0.2">
      <c r="K8260" s="1"/>
      <c r="L8260" s="1"/>
      <c r="O8260" s="1"/>
    </row>
    <row r="8261" spans="11:15" x14ac:dyDescent="0.2">
      <c r="K8261" s="1"/>
      <c r="L8261" s="1"/>
      <c r="O8261" s="1"/>
    </row>
    <row r="8262" spans="11:15" x14ac:dyDescent="0.2">
      <c r="K8262" s="1"/>
      <c r="L8262" s="1"/>
      <c r="O8262" s="1"/>
    </row>
    <row r="8263" spans="11:15" x14ac:dyDescent="0.2">
      <c r="K8263" s="1"/>
      <c r="L8263" s="1"/>
      <c r="O8263" s="1"/>
    </row>
    <row r="8264" spans="11:15" x14ac:dyDescent="0.2">
      <c r="K8264" s="1"/>
      <c r="L8264" s="1"/>
      <c r="O8264" s="1"/>
    </row>
    <row r="8265" spans="11:15" x14ac:dyDescent="0.2">
      <c r="K8265" s="1"/>
      <c r="L8265" s="1"/>
      <c r="O8265" s="1"/>
    </row>
    <row r="8266" spans="11:15" x14ac:dyDescent="0.2">
      <c r="K8266" s="1"/>
      <c r="L8266" s="1"/>
      <c r="O8266" s="1"/>
    </row>
    <row r="8267" spans="11:15" x14ac:dyDescent="0.2">
      <c r="K8267" s="1"/>
      <c r="L8267" s="1"/>
      <c r="O8267" s="1"/>
    </row>
    <row r="8268" spans="11:15" x14ac:dyDescent="0.2">
      <c r="K8268" s="1"/>
      <c r="L8268" s="1"/>
      <c r="O8268" s="1"/>
    </row>
    <row r="8269" spans="11:15" x14ac:dyDescent="0.2">
      <c r="K8269" s="1"/>
      <c r="L8269" s="1"/>
      <c r="O8269" s="1"/>
    </row>
    <row r="8270" spans="11:15" x14ac:dyDescent="0.2">
      <c r="K8270" s="1"/>
      <c r="L8270" s="1"/>
      <c r="O8270" s="1"/>
    </row>
    <row r="8271" spans="11:15" x14ac:dyDescent="0.2">
      <c r="K8271" s="1"/>
      <c r="L8271" s="1"/>
      <c r="O8271" s="1"/>
    </row>
    <row r="8272" spans="11:15" x14ac:dyDescent="0.2">
      <c r="K8272" s="1"/>
      <c r="L8272" s="1"/>
      <c r="O8272" s="1"/>
    </row>
    <row r="8273" spans="11:15" x14ac:dyDescent="0.2">
      <c r="K8273" s="1"/>
      <c r="L8273" s="1"/>
      <c r="O8273" s="1"/>
    </row>
    <row r="8274" spans="11:15" x14ac:dyDescent="0.2">
      <c r="K8274" s="1"/>
      <c r="L8274" s="1"/>
      <c r="O8274" s="1"/>
    </row>
    <row r="8275" spans="11:15" x14ac:dyDescent="0.2">
      <c r="K8275" s="1"/>
      <c r="L8275" s="1"/>
      <c r="O8275" s="1"/>
    </row>
    <row r="8276" spans="11:15" x14ac:dyDescent="0.2">
      <c r="K8276" s="1"/>
      <c r="L8276" s="1"/>
      <c r="O8276" s="1"/>
    </row>
    <row r="8277" spans="11:15" x14ac:dyDescent="0.2">
      <c r="K8277" s="1"/>
      <c r="L8277" s="1"/>
      <c r="O8277" s="1"/>
    </row>
    <row r="8278" spans="11:15" x14ac:dyDescent="0.2">
      <c r="K8278" s="1"/>
      <c r="L8278" s="1"/>
      <c r="O8278" s="1"/>
    </row>
    <row r="8279" spans="11:15" x14ac:dyDescent="0.2">
      <c r="K8279" s="1"/>
      <c r="L8279" s="1"/>
      <c r="O8279" s="1"/>
    </row>
    <row r="8280" spans="11:15" x14ac:dyDescent="0.2">
      <c r="K8280" s="1"/>
      <c r="L8280" s="1"/>
      <c r="O8280" s="1"/>
    </row>
    <row r="8281" spans="11:15" x14ac:dyDescent="0.2">
      <c r="K8281" s="1"/>
      <c r="L8281" s="1"/>
      <c r="O8281" s="1"/>
    </row>
    <row r="8282" spans="11:15" x14ac:dyDescent="0.2">
      <c r="K8282" s="1"/>
      <c r="L8282" s="1"/>
      <c r="O8282" s="1"/>
    </row>
    <row r="8283" spans="11:15" x14ac:dyDescent="0.2">
      <c r="K8283" s="1"/>
      <c r="L8283" s="1"/>
      <c r="O8283" s="1"/>
    </row>
    <row r="8284" spans="11:15" x14ac:dyDescent="0.2">
      <c r="K8284" s="1"/>
      <c r="L8284" s="1"/>
      <c r="O8284" s="1"/>
    </row>
    <row r="8285" spans="11:15" x14ac:dyDescent="0.2">
      <c r="K8285" s="1"/>
      <c r="L8285" s="1"/>
      <c r="O8285" s="1"/>
    </row>
    <row r="8286" spans="11:15" x14ac:dyDescent="0.2">
      <c r="K8286" s="1"/>
      <c r="L8286" s="1"/>
      <c r="O8286" s="1"/>
    </row>
    <row r="8287" spans="11:15" x14ac:dyDescent="0.2">
      <c r="K8287" s="1"/>
      <c r="L8287" s="1"/>
      <c r="O8287" s="1"/>
    </row>
    <row r="8288" spans="11:15" x14ac:dyDescent="0.2">
      <c r="K8288" s="1"/>
      <c r="L8288" s="1"/>
      <c r="O8288" s="1"/>
    </row>
    <row r="8289" spans="11:15" x14ac:dyDescent="0.2">
      <c r="K8289" s="1"/>
      <c r="L8289" s="1"/>
      <c r="O8289" s="1"/>
    </row>
    <row r="8290" spans="11:15" x14ac:dyDescent="0.2">
      <c r="K8290" s="1"/>
      <c r="L8290" s="1"/>
      <c r="O8290" s="1"/>
    </row>
    <row r="8291" spans="11:15" x14ac:dyDescent="0.2">
      <c r="K8291" s="1"/>
      <c r="L8291" s="1"/>
      <c r="O8291" s="1"/>
    </row>
    <row r="8292" spans="11:15" x14ac:dyDescent="0.2">
      <c r="K8292" s="1"/>
      <c r="L8292" s="1"/>
      <c r="O8292" s="1"/>
    </row>
    <row r="8293" spans="11:15" x14ac:dyDescent="0.2">
      <c r="K8293" s="1"/>
      <c r="L8293" s="1"/>
      <c r="O8293" s="1"/>
    </row>
    <row r="8294" spans="11:15" x14ac:dyDescent="0.2">
      <c r="K8294" s="1"/>
      <c r="L8294" s="1"/>
      <c r="O8294" s="1"/>
    </row>
    <row r="8295" spans="11:15" x14ac:dyDescent="0.2">
      <c r="K8295" s="1"/>
      <c r="L8295" s="1"/>
      <c r="O8295" s="1"/>
    </row>
    <row r="8296" spans="11:15" x14ac:dyDescent="0.2">
      <c r="K8296" s="1"/>
      <c r="L8296" s="1"/>
      <c r="O8296" s="1"/>
    </row>
    <row r="8297" spans="11:15" x14ac:dyDescent="0.2">
      <c r="K8297" s="1"/>
      <c r="L8297" s="1"/>
      <c r="O8297" s="1"/>
    </row>
    <row r="8298" spans="11:15" x14ac:dyDescent="0.2">
      <c r="K8298" s="1"/>
      <c r="L8298" s="1"/>
      <c r="O8298" s="1"/>
    </row>
    <row r="8299" spans="11:15" x14ac:dyDescent="0.2">
      <c r="K8299" s="1"/>
      <c r="L8299" s="1"/>
      <c r="O8299" s="1"/>
    </row>
    <row r="8300" spans="11:15" x14ac:dyDescent="0.2">
      <c r="K8300" s="1"/>
      <c r="L8300" s="1"/>
      <c r="O8300" s="1"/>
    </row>
    <row r="8301" spans="11:15" x14ac:dyDescent="0.2">
      <c r="K8301" s="1"/>
      <c r="L8301" s="1"/>
      <c r="O8301" s="1"/>
    </row>
    <row r="8302" spans="11:15" x14ac:dyDescent="0.2">
      <c r="K8302" s="1"/>
      <c r="L8302" s="1"/>
      <c r="O8302" s="1"/>
    </row>
    <row r="8303" spans="11:15" x14ac:dyDescent="0.2">
      <c r="K8303" s="1"/>
      <c r="L8303" s="1"/>
      <c r="O8303" s="1"/>
    </row>
    <row r="8304" spans="11:15" x14ac:dyDescent="0.2">
      <c r="K8304" s="1"/>
      <c r="L8304" s="1"/>
      <c r="O8304" s="1"/>
    </row>
    <row r="8305" spans="11:15" x14ac:dyDescent="0.2">
      <c r="K8305" s="1"/>
      <c r="L8305" s="1"/>
      <c r="O8305" s="1"/>
    </row>
    <row r="8306" spans="11:15" x14ac:dyDescent="0.2">
      <c r="K8306" s="1"/>
      <c r="L8306" s="1"/>
      <c r="O8306" s="1"/>
    </row>
    <row r="8307" spans="11:15" x14ac:dyDescent="0.2">
      <c r="K8307" s="1"/>
      <c r="L8307" s="1"/>
      <c r="O8307" s="1"/>
    </row>
    <row r="8308" spans="11:15" x14ac:dyDescent="0.2">
      <c r="K8308" s="1"/>
      <c r="L8308" s="1"/>
      <c r="O8308" s="1"/>
    </row>
    <row r="8309" spans="11:15" x14ac:dyDescent="0.2">
      <c r="K8309" s="1"/>
      <c r="L8309" s="1"/>
      <c r="O8309" s="1"/>
    </row>
    <row r="8310" spans="11:15" x14ac:dyDescent="0.2">
      <c r="K8310" s="1"/>
      <c r="L8310" s="1"/>
      <c r="O8310" s="1"/>
    </row>
    <row r="8311" spans="11:15" x14ac:dyDescent="0.2">
      <c r="K8311" s="1"/>
      <c r="L8311" s="1"/>
      <c r="O8311" s="1"/>
    </row>
    <row r="8312" spans="11:15" x14ac:dyDescent="0.2">
      <c r="K8312" s="1"/>
      <c r="L8312" s="1"/>
      <c r="O8312" s="1"/>
    </row>
    <row r="8313" spans="11:15" x14ac:dyDescent="0.2">
      <c r="K8313" s="1"/>
      <c r="L8313" s="1"/>
      <c r="O8313" s="1"/>
    </row>
    <row r="8314" spans="11:15" x14ac:dyDescent="0.2">
      <c r="K8314" s="1"/>
      <c r="L8314" s="1"/>
      <c r="O8314" s="1"/>
    </row>
    <row r="8315" spans="11:15" x14ac:dyDescent="0.2">
      <c r="K8315" s="1"/>
      <c r="L8315" s="1"/>
      <c r="O8315" s="1"/>
    </row>
    <row r="8316" spans="11:15" x14ac:dyDescent="0.2">
      <c r="K8316" s="1"/>
      <c r="L8316" s="1"/>
      <c r="O8316" s="1"/>
    </row>
    <row r="8317" spans="11:15" x14ac:dyDescent="0.2">
      <c r="K8317" s="1"/>
      <c r="L8317" s="1"/>
      <c r="O8317" s="1"/>
    </row>
    <row r="8318" spans="11:15" x14ac:dyDescent="0.2">
      <c r="K8318" s="1"/>
      <c r="L8318" s="1"/>
      <c r="O8318" s="1"/>
    </row>
    <row r="8319" spans="11:15" x14ac:dyDescent="0.2">
      <c r="K8319" s="1"/>
      <c r="L8319" s="1"/>
      <c r="O8319" s="1"/>
    </row>
    <row r="8320" spans="11:15" x14ac:dyDescent="0.2">
      <c r="K8320" s="1"/>
      <c r="L8320" s="1"/>
      <c r="O8320" s="1"/>
    </row>
    <row r="8321" spans="4:15" x14ac:dyDescent="0.2">
      <c r="K8321" s="1"/>
      <c r="L8321" s="1"/>
      <c r="O8321" s="1"/>
    </row>
    <row r="8322" spans="4:15" x14ac:dyDescent="0.2">
      <c r="K8322" s="1"/>
      <c r="L8322" s="1"/>
      <c r="O8322" s="1"/>
    </row>
    <row r="8323" spans="4:15" x14ac:dyDescent="0.2">
      <c r="K8323" s="1"/>
      <c r="L8323" s="1"/>
      <c r="O8323" s="1"/>
    </row>
    <row r="8324" spans="4:15" x14ac:dyDescent="0.2">
      <c r="K8324" s="1"/>
      <c r="L8324" s="1"/>
      <c r="O8324" s="1"/>
    </row>
    <row r="8325" spans="4:15" x14ac:dyDescent="0.2">
      <c r="K8325" s="1"/>
      <c r="L8325" s="1"/>
      <c r="O8325" s="1"/>
    </row>
    <row r="8326" spans="4:15" x14ac:dyDescent="0.2">
      <c r="K8326" s="1"/>
      <c r="L8326" s="1"/>
      <c r="O8326" s="1"/>
    </row>
    <row r="8327" spans="4:15" x14ac:dyDescent="0.2">
      <c r="K8327" s="1"/>
      <c r="L8327" s="1"/>
      <c r="O8327" s="1"/>
    </row>
    <row r="8328" spans="4:15" x14ac:dyDescent="0.2">
      <c r="K8328" s="1"/>
      <c r="L8328" s="1"/>
      <c r="O8328" s="1"/>
    </row>
    <row r="8329" spans="4:15" x14ac:dyDescent="0.2">
      <c r="K8329" s="1"/>
      <c r="L8329" s="1"/>
      <c r="O8329" s="1"/>
    </row>
    <row r="8330" spans="4:15" x14ac:dyDescent="0.2">
      <c r="D8330" s="1"/>
      <c r="E8330" s="1"/>
      <c r="K8330" s="1"/>
      <c r="L8330" s="1"/>
      <c r="O8330" s="1"/>
    </row>
    <row r="8331" spans="4:15" x14ac:dyDescent="0.2">
      <c r="D8331" s="1"/>
      <c r="E8331" s="1"/>
      <c r="K8331" s="1"/>
      <c r="L8331" s="1"/>
      <c r="O8331" s="1"/>
    </row>
    <row r="8332" spans="4:15" x14ac:dyDescent="0.2">
      <c r="D8332" s="1"/>
      <c r="E8332" s="1"/>
      <c r="K8332" s="1"/>
      <c r="L8332" s="1"/>
      <c r="O8332" s="1"/>
    </row>
    <row r="8333" spans="4:15" x14ac:dyDescent="0.2">
      <c r="D8333" s="1"/>
      <c r="E8333" s="1"/>
      <c r="K8333" s="1"/>
      <c r="L8333" s="1"/>
      <c r="O8333" s="1"/>
    </row>
    <row r="8334" spans="4:15" x14ac:dyDescent="0.2">
      <c r="D8334" s="1"/>
      <c r="E8334" s="1"/>
      <c r="K8334" s="1"/>
      <c r="L8334" s="1"/>
      <c r="O8334" s="1"/>
    </row>
    <row r="8335" spans="4:15" x14ac:dyDescent="0.2">
      <c r="D8335" s="1"/>
      <c r="E8335" s="1"/>
      <c r="K8335" s="1"/>
      <c r="L8335" s="1"/>
      <c r="O8335" s="1"/>
    </row>
    <row r="8336" spans="4:15" x14ac:dyDescent="0.2">
      <c r="D8336" s="1"/>
      <c r="E8336" s="1"/>
      <c r="K8336" s="1"/>
      <c r="L8336" s="1"/>
      <c r="O8336" s="1"/>
    </row>
    <row r="8337" spans="4:15" x14ac:dyDescent="0.2">
      <c r="D8337" s="1"/>
      <c r="E8337" s="1"/>
      <c r="K8337" s="1"/>
      <c r="L8337" s="1"/>
      <c r="O8337" s="1"/>
    </row>
    <row r="8338" spans="4:15" x14ac:dyDescent="0.2">
      <c r="D8338" s="1"/>
      <c r="E8338" s="1"/>
      <c r="K8338" s="1"/>
      <c r="L8338" s="1"/>
      <c r="O8338" s="1"/>
    </row>
    <row r="8339" spans="4:15" x14ac:dyDescent="0.2">
      <c r="D8339" s="1"/>
      <c r="E8339" s="1"/>
      <c r="K8339" s="1"/>
      <c r="L8339" s="1"/>
      <c r="O8339" s="1"/>
    </row>
    <row r="8340" spans="4:15" x14ac:dyDescent="0.2">
      <c r="D8340" s="1"/>
      <c r="E8340" s="1"/>
      <c r="K8340" s="1"/>
      <c r="L8340" s="1"/>
      <c r="O8340" s="1"/>
    </row>
    <row r="8341" spans="4:15" x14ac:dyDescent="0.2">
      <c r="D8341" s="1"/>
      <c r="E8341" s="1"/>
      <c r="K8341" s="1"/>
      <c r="L8341" s="1"/>
      <c r="O8341" s="1"/>
    </row>
    <row r="8342" spans="4:15" x14ac:dyDescent="0.2">
      <c r="D8342" s="1"/>
      <c r="E8342" s="1"/>
      <c r="K8342" s="1"/>
      <c r="L8342" s="1"/>
      <c r="O8342" s="1"/>
    </row>
    <row r="8343" spans="4:15" x14ac:dyDescent="0.2">
      <c r="D8343" s="1"/>
      <c r="E8343" s="1"/>
      <c r="K8343" s="1"/>
      <c r="L8343" s="1"/>
      <c r="O8343" s="1"/>
    </row>
    <row r="8344" spans="4:15" x14ac:dyDescent="0.2">
      <c r="D8344" s="1"/>
      <c r="E8344" s="1"/>
      <c r="K8344" s="1"/>
      <c r="L8344" s="1"/>
      <c r="O8344" s="1"/>
    </row>
    <row r="8345" spans="4:15" x14ac:dyDescent="0.2">
      <c r="D8345" s="1"/>
      <c r="E8345" s="1"/>
      <c r="K8345" s="1"/>
      <c r="L8345" s="1"/>
      <c r="O8345" s="1"/>
    </row>
    <row r="8346" spans="4:15" x14ac:dyDescent="0.2">
      <c r="D8346" s="1"/>
      <c r="E8346" s="1"/>
      <c r="K8346" s="1"/>
      <c r="L8346" s="1"/>
      <c r="O8346" s="1"/>
    </row>
    <row r="8347" spans="4:15" x14ac:dyDescent="0.2">
      <c r="D8347" s="1"/>
      <c r="E8347" s="1"/>
      <c r="K8347" s="1"/>
      <c r="L8347" s="1"/>
      <c r="O8347" s="1"/>
    </row>
    <row r="8348" spans="4:15" x14ac:dyDescent="0.2">
      <c r="D8348" s="1"/>
      <c r="E8348" s="1"/>
      <c r="K8348" s="1"/>
      <c r="L8348" s="1"/>
      <c r="O8348" s="1"/>
    </row>
    <row r="8349" spans="4:15" x14ac:dyDescent="0.2">
      <c r="D8349" s="1"/>
      <c r="E8349" s="1"/>
      <c r="K8349" s="1"/>
      <c r="L8349" s="1"/>
      <c r="O8349" s="1"/>
    </row>
    <row r="8350" spans="4:15" x14ac:dyDescent="0.2">
      <c r="D8350" s="1"/>
      <c r="E8350" s="1"/>
      <c r="K8350" s="1"/>
      <c r="L8350" s="1"/>
      <c r="O8350" s="1"/>
    </row>
    <row r="8351" spans="4:15" x14ac:dyDescent="0.2">
      <c r="D8351" s="1"/>
      <c r="E8351" s="1"/>
      <c r="K8351" s="1"/>
      <c r="L8351" s="1"/>
      <c r="O8351" s="1"/>
    </row>
    <row r="8352" spans="4:15" x14ac:dyDescent="0.2">
      <c r="D8352" s="1"/>
      <c r="E8352" s="1"/>
      <c r="K8352" s="1"/>
      <c r="L8352" s="1"/>
      <c r="O8352" s="1"/>
    </row>
    <row r="8353" spans="4:15" x14ac:dyDescent="0.2">
      <c r="D8353" s="1"/>
      <c r="E8353" s="1"/>
      <c r="K8353" s="1"/>
      <c r="L8353" s="1"/>
      <c r="O8353" s="1"/>
    </row>
    <row r="8354" spans="4:15" x14ac:dyDescent="0.2">
      <c r="K8354" s="1"/>
      <c r="L8354" s="1"/>
      <c r="O8354" s="1"/>
    </row>
    <row r="8355" spans="4:15" x14ac:dyDescent="0.2">
      <c r="K8355" s="1"/>
      <c r="L8355" s="1"/>
      <c r="O8355" s="1"/>
    </row>
    <row r="8356" spans="4:15" x14ac:dyDescent="0.2">
      <c r="K8356" s="1"/>
      <c r="L8356" s="1"/>
      <c r="O8356" s="1"/>
    </row>
    <row r="8357" spans="4:15" x14ac:dyDescent="0.2">
      <c r="K8357" s="1"/>
      <c r="L8357" s="1"/>
      <c r="O8357" s="1"/>
    </row>
    <row r="8358" spans="4:15" x14ac:dyDescent="0.2">
      <c r="K8358" s="1"/>
      <c r="L8358" s="1"/>
      <c r="O8358" s="1"/>
    </row>
    <row r="8359" spans="4:15" x14ac:dyDescent="0.2">
      <c r="K8359" s="1"/>
      <c r="L8359" s="1"/>
      <c r="O8359" s="1"/>
    </row>
    <row r="8360" spans="4:15" x14ac:dyDescent="0.2">
      <c r="K8360" s="1"/>
      <c r="L8360" s="1"/>
      <c r="O8360" s="1"/>
    </row>
    <row r="8361" spans="4:15" x14ac:dyDescent="0.2">
      <c r="K8361" s="1"/>
      <c r="L8361" s="1"/>
      <c r="O8361" s="1"/>
    </row>
    <row r="8362" spans="4:15" x14ac:dyDescent="0.2">
      <c r="K8362" s="1"/>
      <c r="L8362" s="1"/>
      <c r="O8362" s="1"/>
    </row>
    <row r="8363" spans="4:15" x14ac:dyDescent="0.2">
      <c r="K8363" s="1"/>
      <c r="L8363" s="1"/>
      <c r="O8363" s="1"/>
    </row>
    <row r="8364" spans="4:15" x14ac:dyDescent="0.2">
      <c r="K8364" s="1"/>
      <c r="L8364" s="1"/>
      <c r="O8364" s="1"/>
    </row>
    <row r="8365" spans="4:15" x14ac:dyDescent="0.2">
      <c r="K8365" s="1"/>
      <c r="L8365" s="1"/>
      <c r="O8365" s="1"/>
    </row>
    <row r="8366" spans="4:15" x14ac:dyDescent="0.2">
      <c r="K8366" s="1"/>
      <c r="L8366" s="1"/>
      <c r="O8366" s="1"/>
    </row>
    <row r="8367" spans="4:15" x14ac:dyDescent="0.2">
      <c r="K8367" s="1"/>
      <c r="L8367" s="1"/>
      <c r="O8367" s="1"/>
    </row>
    <row r="8368" spans="4:15" x14ac:dyDescent="0.2">
      <c r="K8368" s="1"/>
      <c r="L8368" s="1"/>
      <c r="O8368" s="1"/>
    </row>
    <row r="8369" spans="11:15" x14ac:dyDescent="0.2">
      <c r="K8369" s="1"/>
      <c r="L8369" s="1"/>
      <c r="O8369" s="1"/>
    </row>
    <row r="8370" spans="11:15" x14ac:dyDescent="0.2">
      <c r="K8370" s="1"/>
      <c r="L8370" s="1"/>
      <c r="O8370" s="1"/>
    </row>
    <row r="8371" spans="11:15" x14ac:dyDescent="0.2">
      <c r="K8371" s="1"/>
      <c r="L8371" s="1"/>
      <c r="O8371" s="1"/>
    </row>
    <row r="8372" spans="11:15" x14ac:dyDescent="0.2">
      <c r="K8372" s="1"/>
      <c r="L8372" s="1"/>
      <c r="O8372" s="1"/>
    </row>
    <row r="8373" spans="11:15" x14ac:dyDescent="0.2">
      <c r="K8373" s="1"/>
      <c r="L8373" s="1"/>
      <c r="O8373" s="1"/>
    </row>
    <row r="8374" spans="11:15" x14ac:dyDescent="0.2">
      <c r="K8374" s="1"/>
      <c r="L8374" s="1"/>
      <c r="O8374" s="1"/>
    </row>
    <row r="8375" spans="11:15" x14ac:dyDescent="0.2">
      <c r="K8375" s="1"/>
      <c r="L8375" s="1"/>
      <c r="O8375" s="1"/>
    </row>
    <row r="8376" spans="11:15" x14ac:dyDescent="0.2">
      <c r="K8376" s="1"/>
      <c r="L8376" s="1"/>
      <c r="O8376" s="1"/>
    </row>
    <row r="8377" spans="11:15" x14ac:dyDescent="0.2">
      <c r="K8377" s="1"/>
      <c r="L8377" s="1"/>
      <c r="O8377" s="1"/>
    </row>
    <row r="8378" spans="11:15" x14ac:dyDescent="0.2">
      <c r="K8378" s="1"/>
      <c r="L8378" s="1"/>
      <c r="O8378" s="1"/>
    </row>
    <row r="8379" spans="11:15" x14ac:dyDescent="0.2">
      <c r="K8379" s="1"/>
      <c r="L8379" s="1"/>
      <c r="O8379" s="1"/>
    </row>
    <row r="8380" spans="11:15" x14ac:dyDescent="0.2">
      <c r="K8380" s="1"/>
      <c r="L8380" s="1"/>
      <c r="O8380" s="1"/>
    </row>
    <row r="8381" spans="11:15" x14ac:dyDescent="0.2">
      <c r="K8381" s="1"/>
      <c r="L8381" s="1"/>
      <c r="O8381" s="1"/>
    </row>
    <row r="8382" spans="11:15" x14ac:dyDescent="0.2">
      <c r="K8382" s="1"/>
      <c r="L8382" s="1"/>
      <c r="O8382" s="1"/>
    </row>
    <row r="8383" spans="11:15" x14ac:dyDescent="0.2">
      <c r="K8383" s="1"/>
      <c r="L8383" s="1"/>
      <c r="O8383" s="1"/>
    </row>
    <row r="8384" spans="11:15" x14ac:dyDescent="0.2">
      <c r="K8384" s="1"/>
      <c r="L8384" s="1"/>
      <c r="O8384" s="1"/>
    </row>
    <row r="8385" spans="11:15" x14ac:dyDescent="0.2">
      <c r="K8385" s="1"/>
      <c r="L8385" s="1"/>
      <c r="O8385" s="1"/>
    </row>
    <row r="8386" spans="11:15" x14ac:dyDescent="0.2">
      <c r="K8386" s="1"/>
      <c r="L8386" s="1"/>
      <c r="O8386" s="1"/>
    </row>
    <row r="8387" spans="11:15" x14ac:dyDescent="0.2">
      <c r="K8387" s="1"/>
      <c r="L8387" s="1"/>
      <c r="O8387" s="1"/>
    </row>
    <row r="8388" spans="11:15" x14ac:dyDescent="0.2">
      <c r="K8388" s="1"/>
      <c r="L8388" s="1"/>
      <c r="O8388" s="1"/>
    </row>
    <row r="8389" spans="11:15" x14ac:dyDescent="0.2">
      <c r="K8389" s="1"/>
      <c r="L8389" s="1"/>
      <c r="O8389" s="1"/>
    </row>
    <row r="8390" spans="11:15" x14ac:dyDescent="0.2">
      <c r="K8390" s="1"/>
      <c r="L8390" s="1"/>
      <c r="O8390" s="1"/>
    </row>
    <row r="8391" spans="11:15" x14ac:dyDescent="0.2">
      <c r="K8391" s="1"/>
      <c r="L8391" s="1"/>
      <c r="O8391" s="1"/>
    </row>
    <row r="8392" spans="11:15" x14ac:dyDescent="0.2">
      <c r="K8392" s="1"/>
      <c r="L8392" s="1"/>
      <c r="O8392" s="1"/>
    </row>
    <row r="8393" spans="11:15" x14ac:dyDescent="0.2">
      <c r="K8393" s="1"/>
      <c r="L8393" s="1"/>
      <c r="O8393" s="1"/>
    </row>
    <row r="8394" spans="11:15" x14ac:dyDescent="0.2">
      <c r="K8394" s="1"/>
      <c r="L8394" s="1"/>
      <c r="O8394" s="1"/>
    </row>
    <row r="8395" spans="11:15" x14ac:dyDescent="0.2">
      <c r="K8395" s="1"/>
      <c r="L8395" s="1"/>
      <c r="O8395" s="1"/>
    </row>
    <row r="8396" spans="11:15" x14ac:dyDescent="0.2">
      <c r="K8396" s="1"/>
      <c r="L8396" s="1"/>
      <c r="O8396" s="1"/>
    </row>
    <row r="8397" spans="11:15" x14ac:dyDescent="0.2">
      <c r="K8397" s="1"/>
      <c r="L8397" s="1"/>
      <c r="O8397" s="1"/>
    </row>
    <row r="8398" spans="11:15" x14ac:dyDescent="0.2">
      <c r="K8398" s="1"/>
      <c r="L8398" s="1"/>
      <c r="O8398" s="1"/>
    </row>
    <row r="8399" spans="11:15" x14ac:dyDescent="0.2">
      <c r="K8399" s="1"/>
      <c r="L8399" s="1"/>
      <c r="O8399" s="1"/>
    </row>
    <row r="8400" spans="11:15" x14ac:dyDescent="0.2">
      <c r="K8400" s="1"/>
      <c r="L8400" s="1"/>
      <c r="O8400" s="1"/>
    </row>
    <row r="8401" spans="11:15" x14ac:dyDescent="0.2">
      <c r="K8401" s="1"/>
      <c r="L8401" s="1"/>
      <c r="O8401" s="1"/>
    </row>
    <row r="8402" spans="11:15" x14ac:dyDescent="0.2">
      <c r="K8402" s="1"/>
      <c r="L8402" s="1"/>
      <c r="O8402" s="1"/>
    </row>
    <row r="8403" spans="11:15" x14ac:dyDescent="0.2">
      <c r="K8403" s="1"/>
      <c r="L8403" s="1"/>
      <c r="O8403" s="1"/>
    </row>
    <row r="8404" spans="11:15" x14ac:dyDescent="0.2">
      <c r="K8404" s="1"/>
      <c r="L8404" s="1"/>
      <c r="O8404" s="1"/>
    </row>
    <row r="8405" spans="11:15" x14ac:dyDescent="0.2">
      <c r="K8405" s="1"/>
      <c r="L8405" s="1"/>
      <c r="O8405" s="1"/>
    </row>
    <row r="8406" spans="11:15" x14ac:dyDescent="0.2">
      <c r="K8406" s="1"/>
      <c r="L8406" s="1"/>
      <c r="O8406" s="1"/>
    </row>
    <row r="8407" spans="11:15" x14ac:dyDescent="0.2">
      <c r="K8407" s="1"/>
      <c r="L8407" s="1"/>
      <c r="O8407" s="1"/>
    </row>
    <row r="8408" spans="11:15" x14ac:dyDescent="0.2">
      <c r="K8408" s="1"/>
      <c r="L8408" s="1"/>
      <c r="O8408" s="1"/>
    </row>
    <row r="8409" spans="11:15" x14ac:dyDescent="0.2">
      <c r="K8409" s="1"/>
      <c r="L8409" s="1"/>
      <c r="O8409" s="1"/>
    </row>
    <row r="8410" spans="11:15" x14ac:dyDescent="0.2">
      <c r="K8410" s="1"/>
      <c r="L8410" s="1"/>
      <c r="O8410" s="1"/>
    </row>
    <row r="8411" spans="11:15" x14ac:dyDescent="0.2">
      <c r="K8411" s="1"/>
      <c r="L8411" s="1"/>
      <c r="O8411" s="1"/>
    </row>
    <row r="8412" spans="11:15" x14ac:dyDescent="0.2">
      <c r="K8412" s="1"/>
      <c r="L8412" s="1"/>
      <c r="O8412" s="1"/>
    </row>
    <row r="8413" spans="11:15" x14ac:dyDescent="0.2">
      <c r="K8413" s="1"/>
      <c r="L8413" s="1"/>
      <c r="O8413" s="1"/>
    </row>
    <row r="8414" spans="11:15" x14ac:dyDescent="0.2">
      <c r="K8414" s="1"/>
      <c r="L8414" s="1"/>
      <c r="O8414" s="1"/>
    </row>
    <row r="8415" spans="11:15" x14ac:dyDescent="0.2">
      <c r="K8415" s="1"/>
      <c r="L8415" s="1"/>
      <c r="O8415" s="1"/>
    </row>
    <row r="8416" spans="11:15" x14ac:dyDescent="0.2">
      <c r="K8416" s="1"/>
      <c r="L8416" s="1"/>
      <c r="O8416" s="1"/>
    </row>
    <row r="8417" spans="4:15" x14ac:dyDescent="0.2">
      <c r="K8417" s="1"/>
      <c r="L8417" s="1"/>
      <c r="O8417" s="1"/>
    </row>
    <row r="8418" spans="4:15" x14ac:dyDescent="0.2">
      <c r="K8418" s="1"/>
      <c r="L8418" s="1"/>
      <c r="O8418" s="1"/>
    </row>
    <row r="8419" spans="4:15" x14ac:dyDescent="0.2">
      <c r="K8419" s="1"/>
      <c r="L8419" s="1"/>
      <c r="O8419" s="1"/>
    </row>
    <row r="8420" spans="4:15" x14ac:dyDescent="0.2">
      <c r="K8420" s="1"/>
      <c r="L8420" s="1"/>
      <c r="O8420" s="1"/>
    </row>
    <row r="8421" spans="4:15" x14ac:dyDescent="0.2">
      <c r="K8421" s="1"/>
      <c r="L8421" s="1"/>
      <c r="O8421" s="1"/>
    </row>
    <row r="8422" spans="4:15" x14ac:dyDescent="0.2">
      <c r="K8422" s="1"/>
      <c r="L8422" s="1"/>
      <c r="O8422" s="1"/>
    </row>
    <row r="8423" spans="4:15" x14ac:dyDescent="0.2">
      <c r="K8423" s="1"/>
      <c r="L8423" s="1"/>
      <c r="O8423" s="1"/>
    </row>
    <row r="8424" spans="4:15" x14ac:dyDescent="0.2">
      <c r="K8424" s="1"/>
      <c r="L8424" s="1"/>
      <c r="O8424" s="1"/>
    </row>
    <row r="8425" spans="4:15" x14ac:dyDescent="0.2">
      <c r="K8425" s="1"/>
      <c r="L8425" s="1"/>
      <c r="O8425" s="1"/>
    </row>
    <row r="8426" spans="4:15" x14ac:dyDescent="0.2">
      <c r="D8426" s="1"/>
      <c r="E8426" s="1"/>
      <c r="K8426" s="1"/>
      <c r="L8426" s="1"/>
      <c r="O8426" s="1"/>
    </row>
    <row r="8427" spans="4:15" x14ac:dyDescent="0.2">
      <c r="D8427" s="1"/>
      <c r="E8427" s="1"/>
      <c r="K8427" s="1"/>
      <c r="L8427" s="1"/>
      <c r="O8427" s="1"/>
    </row>
    <row r="8428" spans="4:15" x14ac:dyDescent="0.2">
      <c r="D8428" s="1"/>
      <c r="E8428" s="1"/>
      <c r="K8428" s="1"/>
      <c r="L8428" s="1"/>
      <c r="O8428" s="1"/>
    </row>
    <row r="8429" spans="4:15" x14ac:dyDescent="0.2">
      <c r="D8429" s="1"/>
      <c r="E8429" s="1"/>
      <c r="K8429" s="1"/>
      <c r="L8429" s="1"/>
      <c r="O8429" s="1"/>
    </row>
    <row r="8430" spans="4:15" x14ac:dyDescent="0.2">
      <c r="D8430" s="1"/>
      <c r="E8430" s="1"/>
      <c r="K8430" s="1"/>
      <c r="L8430" s="1"/>
      <c r="O8430" s="1"/>
    </row>
    <row r="8431" spans="4:15" x14ac:dyDescent="0.2">
      <c r="D8431" s="1"/>
      <c r="E8431" s="1"/>
      <c r="K8431" s="1"/>
      <c r="L8431" s="1"/>
      <c r="O8431" s="1"/>
    </row>
    <row r="8432" spans="4:15" x14ac:dyDescent="0.2">
      <c r="D8432" s="1"/>
      <c r="E8432" s="1"/>
      <c r="K8432" s="1"/>
      <c r="L8432" s="1"/>
      <c r="O8432" s="1"/>
    </row>
    <row r="8433" spans="4:15" x14ac:dyDescent="0.2">
      <c r="D8433" s="1"/>
      <c r="E8433" s="1"/>
      <c r="K8433" s="1"/>
      <c r="L8433" s="1"/>
      <c r="O8433" s="1"/>
    </row>
    <row r="8434" spans="4:15" x14ac:dyDescent="0.2">
      <c r="D8434" s="1"/>
      <c r="E8434" s="1"/>
      <c r="K8434" s="1"/>
      <c r="L8434" s="1"/>
      <c r="O8434" s="1"/>
    </row>
    <row r="8435" spans="4:15" x14ac:dyDescent="0.2">
      <c r="D8435" s="1"/>
      <c r="E8435" s="1"/>
      <c r="K8435" s="1"/>
      <c r="L8435" s="1"/>
      <c r="O8435" s="1"/>
    </row>
    <row r="8436" spans="4:15" x14ac:dyDescent="0.2">
      <c r="D8436" s="1"/>
      <c r="E8436" s="1"/>
      <c r="K8436" s="1"/>
      <c r="L8436" s="1"/>
      <c r="O8436" s="1"/>
    </row>
    <row r="8437" spans="4:15" x14ac:dyDescent="0.2">
      <c r="D8437" s="1"/>
      <c r="E8437" s="1"/>
      <c r="K8437" s="1"/>
      <c r="L8437" s="1"/>
      <c r="O8437" s="1"/>
    </row>
    <row r="8438" spans="4:15" x14ac:dyDescent="0.2">
      <c r="D8438" s="1"/>
      <c r="E8438" s="1"/>
      <c r="K8438" s="1"/>
      <c r="L8438" s="1"/>
      <c r="O8438" s="1"/>
    </row>
    <row r="8439" spans="4:15" x14ac:dyDescent="0.2">
      <c r="D8439" s="1"/>
      <c r="E8439" s="1"/>
      <c r="K8439" s="1"/>
      <c r="L8439" s="1"/>
      <c r="O8439" s="1"/>
    </row>
    <row r="8440" spans="4:15" x14ac:dyDescent="0.2">
      <c r="D8440" s="1"/>
      <c r="E8440" s="1"/>
      <c r="K8440" s="1"/>
      <c r="L8440" s="1"/>
      <c r="O8440" s="1"/>
    </row>
    <row r="8441" spans="4:15" x14ac:dyDescent="0.2">
      <c r="D8441" s="1"/>
      <c r="E8441" s="1"/>
      <c r="K8441" s="1"/>
      <c r="L8441" s="1"/>
      <c r="O8441" s="1"/>
    </row>
    <row r="8442" spans="4:15" x14ac:dyDescent="0.2">
      <c r="D8442" s="1"/>
      <c r="E8442" s="1"/>
      <c r="K8442" s="1"/>
      <c r="L8442" s="1"/>
      <c r="O8442" s="1"/>
    </row>
    <row r="8443" spans="4:15" x14ac:dyDescent="0.2">
      <c r="D8443" s="1"/>
      <c r="E8443" s="1"/>
      <c r="K8443" s="1"/>
      <c r="L8443" s="1"/>
      <c r="O8443" s="1"/>
    </row>
    <row r="8444" spans="4:15" x14ac:dyDescent="0.2">
      <c r="D8444" s="1"/>
      <c r="E8444" s="1"/>
      <c r="K8444" s="1"/>
      <c r="L8444" s="1"/>
      <c r="O8444" s="1"/>
    </row>
    <row r="8445" spans="4:15" x14ac:dyDescent="0.2">
      <c r="D8445" s="1"/>
      <c r="E8445" s="1"/>
      <c r="K8445" s="1"/>
      <c r="L8445" s="1"/>
      <c r="O8445" s="1"/>
    </row>
    <row r="8446" spans="4:15" x14ac:dyDescent="0.2">
      <c r="D8446" s="1"/>
      <c r="E8446" s="1"/>
      <c r="K8446" s="1"/>
      <c r="L8446" s="1"/>
      <c r="O8446" s="1"/>
    </row>
    <row r="8447" spans="4:15" x14ac:dyDescent="0.2">
      <c r="D8447" s="1"/>
      <c r="E8447" s="1"/>
      <c r="K8447" s="1"/>
      <c r="L8447" s="1"/>
      <c r="O8447" s="1"/>
    </row>
    <row r="8448" spans="4:15" x14ac:dyDescent="0.2">
      <c r="D8448" s="1"/>
      <c r="E8448" s="1"/>
      <c r="K8448" s="1"/>
      <c r="L8448" s="1"/>
      <c r="O8448" s="1"/>
    </row>
    <row r="8449" spans="4:15" x14ac:dyDescent="0.2">
      <c r="D8449" s="1"/>
      <c r="E8449" s="1"/>
      <c r="K8449" s="1"/>
      <c r="L8449" s="1"/>
      <c r="O8449" s="1"/>
    </row>
    <row r="8450" spans="4:15" x14ac:dyDescent="0.2">
      <c r="K8450" s="1"/>
      <c r="L8450" s="1"/>
      <c r="O8450" s="1"/>
    </row>
    <row r="8451" spans="4:15" x14ac:dyDescent="0.2">
      <c r="K8451" s="1"/>
      <c r="L8451" s="1"/>
      <c r="O8451" s="1"/>
    </row>
    <row r="8452" spans="4:15" x14ac:dyDescent="0.2">
      <c r="K8452" s="1"/>
      <c r="L8452" s="1"/>
      <c r="O8452" s="1"/>
    </row>
    <row r="8453" spans="4:15" x14ac:dyDescent="0.2">
      <c r="K8453" s="1"/>
      <c r="L8453" s="1"/>
      <c r="O8453" s="1"/>
    </row>
    <row r="8454" spans="4:15" x14ac:dyDescent="0.2">
      <c r="K8454" s="1"/>
      <c r="L8454" s="1"/>
      <c r="O8454" s="1"/>
    </row>
    <row r="8455" spans="4:15" x14ac:dyDescent="0.2">
      <c r="K8455" s="1"/>
      <c r="L8455" s="1"/>
      <c r="O8455" s="1"/>
    </row>
    <row r="8456" spans="4:15" x14ac:dyDescent="0.2">
      <c r="K8456" s="1"/>
      <c r="L8456" s="1"/>
      <c r="O8456" s="1"/>
    </row>
    <row r="8457" spans="4:15" x14ac:dyDescent="0.2">
      <c r="K8457" s="1"/>
      <c r="L8457" s="1"/>
      <c r="O8457" s="1"/>
    </row>
    <row r="8458" spans="4:15" x14ac:dyDescent="0.2">
      <c r="K8458" s="1"/>
      <c r="L8458" s="1"/>
      <c r="O8458" s="1"/>
    </row>
    <row r="8459" spans="4:15" x14ac:dyDescent="0.2">
      <c r="K8459" s="1"/>
      <c r="L8459" s="1"/>
      <c r="O8459" s="1"/>
    </row>
    <row r="8460" spans="4:15" x14ac:dyDescent="0.2">
      <c r="K8460" s="1"/>
      <c r="L8460" s="1"/>
      <c r="O8460" s="1"/>
    </row>
    <row r="8461" spans="4:15" x14ac:dyDescent="0.2">
      <c r="K8461" s="1"/>
      <c r="L8461" s="1"/>
      <c r="O8461" s="1"/>
    </row>
    <row r="8462" spans="4:15" x14ac:dyDescent="0.2">
      <c r="K8462" s="1"/>
      <c r="L8462" s="1"/>
      <c r="O8462" s="1"/>
    </row>
    <row r="8463" spans="4:15" x14ac:dyDescent="0.2">
      <c r="K8463" s="1"/>
      <c r="L8463" s="1"/>
      <c r="O8463" s="1"/>
    </row>
    <row r="8464" spans="4:15" x14ac:dyDescent="0.2">
      <c r="K8464" s="1"/>
      <c r="L8464" s="1"/>
      <c r="O8464" s="1"/>
    </row>
    <row r="8465" spans="11:15" x14ac:dyDescent="0.2">
      <c r="K8465" s="1"/>
      <c r="L8465" s="1"/>
      <c r="O8465" s="1"/>
    </row>
    <row r="8466" spans="11:15" x14ac:dyDescent="0.2">
      <c r="K8466" s="1"/>
      <c r="L8466" s="1"/>
      <c r="O8466" s="1"/>
    </row>
    <row r="8467" spans="11:15" x14ac:dyDescent="0.2">
      <c r="K8467" s="1"/>
      <c r="L8467" s="1"/>
      <c r="O8467" s="1"/>
    </row>
    <row r="8468" spans="11:15" x14ac:dyDescent="0.2">
      <c r="K8468" s="1"/>
      <c r="L8468" s="1"/>
      <c r="O8468" s="1"/>
    </row>
    <row r="8469" spans="11:15" x14ac:dyDescent="0.2">
      <c r="K8469" s="1"/>
      <c r="L8469" s="1"/>
      <c r="O8469" s="1"/>
    </row>
    <row r="8470" spans="11:15" x14ac:dyDescent="0.2">
      <c r="K8470" s="1"/>
      <c r="L8470" s="1"/>
      <c r="O8470" s="1"/>
    </row>
    <row r="8471" spans="11:15" x14ac:dyDescent="0.2">
      <c r="K8471" s="1"/>
      <c r="L8471" s="1"/>
      <c r="O8471" s="1"/>
    </row>
    <row r="8472" spans="11:15" x14ac:dyDescent="0.2">
      <c r="K8472" s="1"/>
      <c r="L8472" s="1"/>
      <c r="O8472" s="1"/>
    </row>
    <row r="8473" spans="11:15" x14ac:dyDescent="0.2">
      <c r="K8473" s="1"/>
      <c r="L8473" s="1"/>
      <c r="O8473" s="1"/>
    </row>
    <row r="8474" spans="11:15" x14ac:dyDescent="0.2">
      <c r="K8474" s="1"/>
      <c r="L8474" s="1"/>
      <c r="O8474" s="1"/>
    </row>
    <row r="8475" spans="11:15" x14ac:dyDescent="0.2">
      <c r="K8475" s="1"/>
      <c r="L8475" s="1"/>
      <c r="O8475" s="1"/>
    </row>
    <row r="8476" spans="11:15" x14ac:dyDescent="0.2">
      <c r="K8476" s="1"/>
      <c r="L8476" s="1"/>
      <c r="O8476" s="1"/>
    </row>
    <row r="8477" spans="11:15" x14ac:dyDescent="0.2">
      <c r="K8477" s="1"/>
      <c r="L8477" s="1"/>
      <c r="O8477" s="1"/>
    </row>
    <row r="8478" spans="11:15" x14ac:dyDescent="0.2">
      <c r="K8478" s="1"/>
      <c r="L8478" s="1"/>
      <c r="O8478" s="1"/>
    </row>
    <row r="8479" spans="11:15" x14ac:dyDescent="0.2">
      <c r="K8479" s="1"/>
      <c r="L8479" s="1"/>
      <c r="O8479" s="1"/>
    </row>
    <row r="8480" spans="11:15" x14ac:dyDescent="0.2">
      <c r="K8480" s="1"/>
      <c r="L8480" s="1"/>
      <c r="O8480" s="1"/>
    </row>
    <row r="8481" spans="11:15" x14ac:dyDescent="0.2">
      <c r="K8481" s="1"/>
      <c r="L8481" s="1"/>
      <c r="O8481" s="1"/>
    </row>
    <row r="8482" spans="11:15" x14ac:dyDescent="0.2">
      <c r="K8482" s="1"/>
      <c r="L8482" s="1"/>
      <c r="O8482" s="1"/>
    </row>
    <row r="8483" spans="11:15" x14ac:dyDescent="0.2">
      <c r="K8483" s="1"/>
      <c r="L8483" s="1"/>
      <c r="O8483" s="1"/>
    </row>
    <row r="8484" spans="11:15" x14ac:dyDescent="0.2">
      <c r="K8484" s="1"/>
      <c r="L8484" s="1"/>
      <c r="O8484" s="1"/>
    </row>
    <row r="8485" spans="11:15" x14ac:dyDescent="0.2">
      <c r="K8485" s="1"/>
      <c r="L8485" s="1"/>
      <c r="O8485" s="1"/>
    </row>
    <row r="8486" spans="11:15" x14ac:dyDescent="0.2">
      <c r="K8486" s="1"/>
      <c r="L8486" s="1"/>
      <c r="O8486" s="1"/>
    </row>
    <row r="8487" spans="11:15" x14ac:dyDescent="0.2">
      <c r="K8487" s="1"/>
      <c r="L8487" s="1"/>
      <c r="O8487" s="1"/>
    </row>
    <row r="8488" spans="11:15" x14ac:dyDescent="0.2">
      <c r="K8488" s="1"/>
      <c r="L8488" s="1"/>
      <c r="O8488" s="1"/>
    </row>
    <row r="8489" spans="11:15" x14ac:dyDescent="0.2">
      <c r="K8489" s="1"/>
      <c r="L8489" s="1"/>
      <c r="O8489" s="1"/>
    </row>
    <row r="8490" spans="11:15" x14ac:dyDescent="0.2">
      <c r="K8490" s="1"/>
      <c r="L8490" s="1"/>
      <c r="O8490" s="1"/>
    </row>
    <row r="8491" spans="11:15" x14ac:dyDescent="0.2">
      <c r="K8491" s="1"/>
      <c r="L8491" s="1"/>
      <c r="O8491" s="1"/>
    </row>
    <row r="8492" spans="11:15" x14ac:dyDescent="0.2">
      <c r="K8492" s="1"/>
      <c r="L8492" s="1"/>
      <c r="O8492" s="1"/>
    </row>
    <row r="8493" spans="11:15" x14ac:dyDescent="0.2">
      <c r="K8493" s="1"/>
      <c r="L8493" s="1"/>
      <c r="O8493" s="1"/>
    </row>
    <row r="8494" spans="11:15" x14ac:dyDescent="0.2">
      <c r="K8494" s="1"/>
      <c r="L8494" s="1"/>
      <c r="O8494" s="1"/>
    </row>
    <row r="8495" spans="11:15" x14ac:dyDescent="0.2">
      <c r="K8495" s="1"/>
      <c r="L8495" s="1"/>
      <c r="O8495" s="1"/>
    </row>
    <row r="8496" spans="11:15" x14ac:dyDescent="0.2">
      <c r="K8496" s="1"/>
      <c r="L8496" s="1"/>
      <c r="O8496" s="1"/>
    </row>
    <row r="8497" spans="11:15" x14ac:dyDescent="0.2">
      <c r="K8497" s="1"/>
      <c r="L8497" s="1"/>
      <c r="O8497" s="1"/>
    </row>
    <row r="8498" spans="11:15" x14ac:dyDescent="0.2">
      <c r="K8498" s="1"/>
      <c r="L8498" s="1"/>
      <c r="O8498" s="1"/>
    </row>
    <row r="8499" spans="11:15" x14ac:dyDescent="0.2">
      <c r="K8499" s="1"/>
      <c r="L8499" s="1"/>
      <c r="O8499" s="1"/>
    </row>
    <row r="8500" spans="11:15" x14ac:dyDescent="0.2">
      <c r="K8500" s="1"/>
      <c r="L8500" s="1"/>
      <c r="O8500" s="1"/>
    </row>
    <row r="8501" spans="11:15" x14ac:dyDescent="0.2">
      <c r="K8501" s="1"/>
      <c r="L8501" s="1"/>
      <c r="O8501" s="1"/>
    </row>
    <row r="8502" spans="11:15" x14ac:dyDescent="0.2">
      <c r="K8502" s="1"/>
      <c r="L8502" s="1"/>
      <c r="O8502" s="1"/>
    </row>
    <row r="8503" spans="11:15" x14ac:dyDescent="0.2">
      <c r="K8503" s="1"/>
      <c r="L8503" s="1"/>
      <c r="O8503" s="1"/>
    </row>
    <row r="8504" spans="11:15" x14ac:dyDescent="0.2">
      <c r="K8504" s="1"/>
      <c r="L8504" s="1"/>
      <c r="O8504" s="1"/>
    </row>
    <row r="8505" spans="11:15" x14ac:dyDescent="0.2">
      <c r="K8505" s="1"/>
      <c r="L8505" s="1"/>
      <c r="O8505" s="1"/>
    </row>
    <row r="8506" spans="11:15" x14ac:dyDescent="0.2">
      <c r="K8506" s="1"/>
      <c r="L8506" s="1"/>
      <c r="O8506" s="1"/>
    </row>
    <row r="8507" spans="11:15" x14ac:dyDescent="0.2">
      <c r="K8507" s="1"/>
      <c r="L8507" s="1"/>
      <c r="O8507" s="1"/>
    </row>
    <row r="8508" spans="11:15" x14ac:dyDescent="0.2">
      <c r="K8508" s="1"/>
      <c r="L8508" s="1"/>
      <c r="O8508" s="1"/>
    </row>
    <row r="8509" spans="11:15" x14ac:dyDescent="0.2">
      <c r="K8509" s="1"/>
      <c r="L8509" s="1"/>
      <c r="O8509" s="1"/>
    </row>
    <row r="8510" spans="11:15" x14ac:dyDescent="0.2">
      <c r="K8510" s="1"/>
      <c r="L8510" s="1"/>
      <c r="O8510" s="1"/>
    </row>
    <row r="8511" spans="11:15" x14ac:dyDescent="0.2">
      <c r="K8511" s="1"/>
      <c r="L8511" s="1"/>
      <c r="O8511" s="1"/>
    </row>
    <row r="8512" spans="11:15" x14ac:dyDescent="0.2">
      <c r="K8512" s="1"/>
      <c r="L8512" s="1"/>
      <c r="O8512" s="1"/>
    </row>
    <row r="8513" spans="11:15" x14ac:dyDescent="0.2">
      <c r="K8513" s="1"/>
      <c r="L8513" s="1"/>
      <c r="O8513" s="1"/>
    </row>
    <row r="8514" spans="11:15" x14ac:dyDescent="0.2">
      <c r="K8514" s="1"/>
      <c r="L8514" s="1"/>
      <c r="O8514" s="1"/>
    </row>
    <row r="8515" spans="11:15" x14ac:dyDescent="0.2">
      <c r="K8515" s="1"/>
      <c r="L8515" s="1"/>
      <c r="O8515" s="1"/>
    </row>
    <row r="8516" spans="11:15" x14ac:dyDescent="0.2">
      <c r="K8516" s="1"/>
      <c r="L8516" s="1"/>
      <c r="O8516" s="1"/>
    </row>
    <row r="8517" spans="11:15" x14ac:dyDescent="0.2">
      <c r="K8517" s="1"/>
      <c r="L8517" s="1"/>
      <c r="O8517" s="1"/>
    </row>
    <row r="8518" spans="11:15" x14ac:dyDescent="0.2">
      <c r="K8518" s="1"/>
      <c r="L8518" s="1"/>
      <c r="O8518" s="1"/>
    </row>
    <row r="8519" spans="11:15" x14ac:dyDescent="0.2">
      <c r="K8519" s="1"/>
      <c r="L8519" s="1"/>
      <c r="O8519" s="1"/>
    </row>
    <row r="8520" spans="11:15" x14ac:dyDescent="0.2">
      <c r="K8520" s="1"/>
      <c r="L8520" s="1"/>
      <c r="O8520" s="1"/>
    </row>
    <row r="8521" spans="11:15" x14ac:dyDescent="0.2">
      <c r="K8521" s="1"/>
      <c r="L8521" s="1"/>
      <c r="O8521" s="1"/>
    </row>
    <row r="8522" spans="11:15" x14ac:dyDescent="0.2">
      <c r="K8522" s="1"/>
      <c r="L8522" s="1"/>
      <c r="O8522" s="1"/>
    </row>
    <row r="8523" spans="11:15" x14ac:dyDescent="0.2">
      <c r="K8523" s="1"/>
      <c r="L8523" s="1"/>
      <c r="O8523" s="1"/>
    </row>
    <row r="8524" spans="11:15" x14ac:dyDescent="0.2">
      <c r="K8524" s="1"/>
      <c r="L8524" s="1"/>
      <c r="O8524" s="1"/>
    </row>
    <row r="8525" spans="11:15" x14ac:dyDescent="0.2">
      <c r="K8525" s="1"/>
      <c r="L8525" s="1"/>
      <c r="O8525" s="1"/>
    </row>
    <row r="8526" spans="11:15" x14ac:dyDescent="0.2">
      <c r="K8526" s="1"/>
      <c r="L8526" s="1"/>
      <c r="O8526" s="1"/>
    </row>
    <row r="8527" spans="11:15" x14ac:dyDescent="0.2">
      <c r="K8527" s="1"/>
      <c r="L8527" s="1"/>
      <c r="O8527" s="1"/>
    </row>
    <row r="8528" spans="11:15" x14ac:dyDescent="0.2">
      <c r="K8528" s="1"/>
      <c r="L8528" s="1"/>
      <c r="O8528" s="1"/>
    </row>
    <row r="8529" spans="11:15" x14ac:dyDescent="0.2">
      <c r="K8529" s="1"/>
      <c r="L8529" s="1"/>
      <c r="O8529" s="1"/>
    </row>
    <row r="8530" spans="11:15" x14ac:dyDescent="0.2">
      <c r="K8530" s="1"/>
      <c r="L8530" s="1"/>
      <c r="O8530" s="1"/>
    </row>
    <row r="8531" spans="11:15" x14ac:dyDescent="0.2">
      <c r="K8531" s="1"/>
      <c r="L8531" s="1"/>
      <c r="O8531" s="1"/>
    </row>
    <row r="8532" spans="11:15" x14ac:dyDescent="0.2">
      <c r="K8532" s="1"/>
      <c r="L8532" s="1"/>
      <c r="O8532" s="1"/>
    </row>
    <row r="8533" spans="11:15" x14ac:dyDescent="0.2">
      <c r="K8533" s="1"/>
      <c r="L8533" s="1"/>
      <c r="O8533" s="1"/>
    </row>
    <row r="8534" spans="11:15" x14ac:dyDescent="0.2">
      <c r="K8534" s="1"/>
      <c r="L8534" s="1"/>
      <c r="O8534" s="1"/>
    </row>
    <row r="8535" spans="11:15" x14ac:dyDescent="0.2">
      <c r="K8535" s="1"/>
      <c r="L8535" s="1"/>
      <c r="O8535" s="1"/>
    </row>
    <row r="8536" spans="11:15" x14ac:dyDescent="0.2">
      <c r="K8536" s="1"/>
      <c r="L8536" s="1"/>
      <c r="O8536" s="1"/>
    </row>
    <row r="8537" spans="11:15" x14ac:dyDescent="0.2">
      <c r="K8537" s="1"/>
      <c r="L8537" s="1"/>
      <c r="O8537" s="1"/>
    </row>
    <row r="8538" spans="11:15" x14ac:dyDescent="0.2">
      <c r="K8538" s="1"/>
      <c r="L8538" s="1"/>
      <c r="O8538" s="1"/>
    </row>
    <row r="8539" spans="11:15" x14ac:dyDescent="0.2">
      <c r="K8539" s="1"/>
      <c r="L8539" s="1"/>
      <c r="O8539" s="1"/>
    </row>
    <row r="8540" spans="11:15" x14ac:dyDescent="0.2">
      <c r="K8540" s="1"/>
      <c r="L8540" s="1"/>
      <c r="O8540" s="1"/>
    </row>
    <row r="8541" spans="11:15" x14ac:dyDescent="0.2">
      <c r="K8541" s="1"/>
      <c r="L8541" s="1"/>
      <c r="O8541" s="1"/>
    </row>
    <row r="8542" spans="11:15" x14ac:dyDescent="0.2">
      <c r="K8542" s="1"/>
      <c r="L8542" s="1"/>
      <c r="O8542" s="1"/>
    </row>
    <row r="8543" spans="11:15" x14ac:dyDescent="0.2">
      <c r="K8543" s="1"/>
      <c r="L8543" s="1"/>
      <c r="O8543" s="1"/>
    </row>
    <row r="8544" spans="11:15" x14ac:dyDescent="0.2">
      <c r="K8544" s="1"/>
      <c r="L8544" s="1"/>
      <c r="O8544" s="1"/>
    </row>
    <row r="8545" spans="11:15" x14ac:dyDescent="0.2">
      <c r="K8545" s="1"/>
      <c r="L8545" s="1"/>
      <c r="O8545" s="1"/>
    </row>
    <row r="8546" spans="11:15" x14ac:dyDescent="0.2">
      <c r="K8546" s="1"/>
      <c r="L8546" s="1"/>
      <c r="O8546" s="1"/>
    </row>
    <row r="8547" spans="11:15" x14ac:dyDescent="0.2">
      <c r="K8547" s="1"/>
      <c r="L8547" s="1"/>
      <c r="O8547" s="1"/>
    </row>
    <row r="8548" spans="11:15" x14ac:dyDescent="0.2">
      <c r="K8548" s="1"/>
      <c r="L8548" s="1"/>
      <c r="O8548" s="1"/>
    </row>
    <row r="8549" spans="11:15" x14ac:dyDescent="0.2">
      <c r="K8549" s="1"/>
      <c r="L8549" s="1"/>
      <c r="O8549" s="1"/>
    </row>
    <row r="8550" spans="11:15" x14ac:dyDescent="0.2">
      <c r="K8550" s="1"/>
      <c r="L8550" s="1"/>
      <c r="O8550" s="1"/>
    </row>
    <row r="8551" spans="11:15" x14ac:dyDescent="0.2">
      <c r="K8551" s="1"/>
      <c r="L8551" s="1"/>
      <c r="O8551" s="1"/>
    </row>
    <row r="8552" spans="11:15" x14ac:dyDescent="0.2">
      <c r="K8552" s="1"/>
      <c r="L8552" s="1"/>
      <c r="O8552" s="1"/>
    </row>
    <row r="8553" spans="11:15" x14ac:dyDescent="0.2">
      <c r="K8553" s="1"/>
      <c r="L8553" s="1"/>
      <c r="O8553" s="1"/>
    </row>
    <row r="8554" spans="11:15" x14ac:dyDescent="0.2">
      <c r="K8554" s="1"/>
      <c r="L8554" s="1"/>
      <c r="O8554" s="1"/>
    </row>
    <row r="8555" spans="11:15" x14ac:dyDescent="0.2">
      <c r="K8555" s="1"/>
      <c r="L8555" s="1"/>
      <c r="O8555" s="1"/>
    </row>
    <row r="8556" spans="11:15" x14ac:dyDescent="0.2">
      <c r="K8556" s="1"/>
      <c r="L8556" s="1"/>
      <c r="O8556" s="1"/>
    </row>
    <row r="8557" spans="11:15" x14ac:dyDescent="0.2">
      <c r="K8557" s="1"/>
      <c r="L8557" s="1"/>
      <c r="O8557" s="1"/>
    </row>
    <row r="8558" spans="11:15" x14ac:dyDescent="0.2">
      <c r="K8558" s="1"/>
      <c r="L8558" s="1"/>
      <c r="O8558" s="1"/>
    </row>
    <row r="8559" spans="11:15" x14ac:dyDescent="0.2">
      <c r="K8559" s="1"/>
      <c r="L8559" s="1"/>
      <c r="O8559" s="1"/>
    </row>
    <row r="8560" spans="11:15" x14ac:dyDescent="0.2">
      <c r="K8560" s="1"/>
      <c r="L8560" s="1"/>
      <c r="O8560" s="1"/>
    </row>
    <row r="8561" spans="11:15" x14ac:dyDescent="0.2">
      <c r="K8561" s="1"/>
      <c r="L8561" s="1"/>
      <c r="O8561" s="1"/>
    </row>
    <row r="8562" spans="11:15" x14ac:dyDescent="0.2">
      <c r="K8562" s="1"/>
      <c r="L8562" s="1"/>
      <c r="O8562" s="1"/>
    </row>
    <row r="8563" spans="11:15" x14ac:dyDescent="0.2">
      <c r="K8563" s="1"/>
      <c r="L8563" s="1"/>
      <c r="O8563" s="1"/>
    </row>
    <row r="8564" spans="11:15" x14ac:dyDescent="0.2">
      <c r="K8564" s="1"/>
      <c r="L8564" s="1"/>
      <c r="O8564" s="1"/>
    </row>
    <row r="8565" spans="11:15" x14ac:dyDescent="0.2">
      <c r="K8565" s="1"/>
      <c r="L8565" s="1"/>
      <c r="O8565" s="1"/>
    </row>
    <row r="8566" spans="11:15" x14ac:dyDescent="0.2">
      <c r="K8566" s="1"/>
      <c r="L8566" s="1"/>
      <c r="O8566" s="1"/>
    </row>
    <row r="8567" spans="11:15" x14ac:dyDescent="0.2">
      <c r="K8567" s="1"/>
      <c r="L8567" s="1"/>
      <c r="O8567" s="1"/>
    </row>
    <row r="8568" spans="11:15" x14ac:dyDescent="0.2">
      <c r="K8568" s="1"/>
      <c r="L8568" s="1"/>
      <c r="O8568" s="1"/>
    </row>
    <row r="8569" spans="11:15" x14ac:dyDescent="0.2">
      <c r="K8569" s="1"/>
      <c r="L8569" s="1"/>
      <c r="O8569" s="1"/>
    </row>
    <row r="8570" spans="11:15" x14ac:dyDescent="0.2">
      <c r="K8570" s="1"/>
      <c r="L8570" s="1"/>
      <c r="O8570" s="1"/>
    </row>
    <row r="8571" spans="11:15" x14ac:dyDescent="0.2">
      <c r="K8571" s="1"/>
      <c r="L8571" s="1"/>
      <c r="O8571" s="1"/>
    </row>
    <row r="8572" spans="11:15" x14ac:dyDescent="0.2">
      <c r="K8572" s="1"/>
      <c r="L8572" s="1"/>
      <c r="O8572" s="1"/>
    </row>
    <row r="8573" spans="11:15" x14ac:dyDescent="0.2">
      <c r="K8573" s="1"/>
      <c r="L8573" s="1"/>
      <c r="O8573" s="1"/>
    </row>
    <row r="8574" spans="11:15" x14ac:dyDescent="0.2">
      <c r="K8574" s="1"/>
      <c r="L8574" s="1"/>
      <c r="O8574" s="1"/>
    </row>
    <row r="8575" spans="11:15" x14ac:dyDescent="0.2">
      <c r="K8575" s="1"/>
      <c r="L8575" s="1"/>
      <c r="O8575" s="1"/>
    </row>
    <row r="8576" spans="11:15" x14ac:dyDescent="0.2">
      <c r="K8576" s="1"/>
      <c r="L8576" s="1"/>
      <c r="O8576" s="1"/>
    </row>
    <row r="8577" spans="11:15" x14ac:dyDescent="0.2">
      <c r="K8577" s="1"/>
      <c r="L8577" s="1"/>
      <c r="O8577" s="1"/>
    </row>
    <row r="8578" spans="11:15" x14ac:dyDescent="0.2">
      <c r="K8578" s="1"/>
      <c r="L8578" s="1"/>
      <c r="O8578" s="1"/>
    </row>
    <row r="8579" spans="11:15" x14ac:dyDescent="0.2">
      <c r="K8579" s="1"/>
      <c r="L8579" s="1"/>
      <c r="O8579" s="1"/>
    </row>
    <row r="8580" spans="11:15" x14ac:dyDescent="0.2">
      <c r="K8580" s="1"/>
      <c r="L8580" s="1"/>
      <c r="O8580" s="1"/>
    </row>
    <row r="8581" spans="11:15" x14ac:dyDescent="0.2">
      <c r="K8581" s="1"/>
      <c r="L8581" s="1"/>
      <c r="O8581" s="1"/>
    </row>
    <row r="8582" spans="11:15" x14ac:dyDescent="0.2">
      <c r="K8582" s="1"/>
      <c r="L8582" s="1"/>
      <c r="O8582" s="1"/>
    </row>
    <row r="8583" spans="11:15" x14ac:dyDescent="0.2">
      <c r="K8583" s="1"/>
      <c r="L8583" s="1"/>
      <c r="O8583" s="1"/>
    </row>
    <row r="8584" spans="11:15" x14ac:dyDescent="0.2">
      <c r="K8584" s="1"/>
      <c r="L8584" s="1"/>
      <c r="O8584" s="1"/>
    </row>
    <row r="8585" spans="11:15" x14ac:dyDescent="0.2">
      <c r="K8585" s="1"/>
      <c r="L8585" s="1"/>
      <c r="O8585" s="1"/>
    </row>
    <row r="8586" spans="11:15" x14ac:dyDescent="0.2">
      <c r="K8586" s="1"/>
      <c r="L8586" s="1"/>
      <c r="O8586" s="1"/>
    </row>
    <row r="8587" spans="11:15" x14ac:dyDescent="0.2">
      <c r="K8587" s="1"/>
      <c r="L8587" s="1"/>
      <c r="O8587" s="1"/>
    </row>
    <row r="8588" spans="11:15" x14ac:dyDescent="0.2">
      <c r="K8588" s="1"/>
      <c r="L8588" s="1"/>
      <c r="O8588" s="1"/>
    </row>
    <row r="8589" spans="11:15" x14ac:dyDescent="0.2">
      <c r="K8589" s="1"/>
      <c r="L8589" s="1"/>
      <c r="O8589" s="1"/>
    </row>
    <row r="8590" spans="11:15" x14ac:dyDescent="0.2">
      <c r="K8590" s="1"/>
      <c r="L8590" s="1"/>
      <c r="O8590" s="1"/>
    </row>
    <row r="8591" spans="11:15" x14ac:dyDescent="0.2">
      <c r="K8591" s="1"/>
      <c r="L8591" s="1"/>
      <c r="O8591" s="1"/>
    </row>
    <row r="8592" spans="11:15" x14ac:dyDescent="0.2">
      <c r="K8592" s="1"/>
      <c r="L8592" s="1"/>
      <c r="O8592" s="1"/>
    </row>
    <row r="8593" spans="11:15" x14ac:dyDescent="0.2">
      <c r="K8593" s="1"/>
      <c r="L8593" s="1"/>
      <c r="O8593" s="1"/>
    </row>
    <row r="8594" spans="11:15" x14ac:dyDescent="0.2">
      <c r="K8594" s="1"/>
      <c r="L8594" s="1"/>
      <c r="O8594" s="1"/>
    </row>
    <row r="8595" spans="11:15" x14ac:dyDescent="0.2">
      <c r="K8595" s="1"/>
      <c r="L8595" s="1"/>
      <c r="O8595" s="1"/>
    </row>
    <row r="8596" spans="11:15" x14ac:dyDescent="0.2">
      <c r="K8596" s="1"/>
      <c r="L8596" s="1"/>
      <c r="O8596" s="1"/>
    </row>
    <row r="8597" spans="11:15" x14ac:dyDescent="0.2">
      <c r="K8597" s="1"/>
      <c r="L8597" s="1"/>
      <c r="O8597" s="1"/>
    </row>
    <row r="8598" spans="11:15" x14ac:dyDescent="0.2">
      <c r="K8598" s="1"/>
      <c r="L8598" s="1"/>
      <c r="O8598" s="1"/>
    </row>
    <row r="8599" spans="11:15" x14ac:dyDescent="0.2">
      <c r="K8599" s="1"/>
      <c r="L8599" s="1"/>
      <c r="O8599" s="1"/>
    </row>
    <row r="8600" spans="11:15" x14ac:dyDescent="0.2">
      <c r="K8600" s="1"/>
      <c r="L8600" s="1"/>
      <c r="O8600" s="1"/>
    </row>
    <row r="8601" spans="11:15" x14ac:dyDescent="0.2">
      <c r="K8601" s="1"/>
      <c r="L8601" s="1"/>
      <c r="O8601" s="1"/>
    </row>
    <row r="8602" spans="11:15" x14ac:dyDescent="0.2">
      <c r="K8602" s="1"/>
      <c r="L8602" s="1"/>
      <c r="O8602" s="1"/>
    </row>
    <row r="8603" spans="11:15" x14ac:dyDescent="0.2">
      <c r="K8603" s="1"/>
      <c r="L8603" s="1"/>
      <c r="O8603" s="1"/>
    </row>
    <row r="8604" spans="11:15" x14ac:dyDescent="0.2">
      <c r="K8604" s="1"/>
      <c r="L8604" s="1"/>
      <c r="O8604" s="1"/>
    </row>
    <row r="8605" spans="11:15" x14ac:dyDescent="0.2">
      <c r="K8605" s="1"/>
      <c r="L8605" s="1"/>
      <c r="O8605" s="1"/>
    </row>
    <row r="8606" spans="11:15" x14ac:dyDescent="0.2">
      <c r="K8606" s="1"/>
      <c r="L8606" s="1"/>
      <c r="O8606" s="1"/>
    </row>
    <row r="8607" spans="11:15" x14ac:dyDescent="0.2">
      <c r="K8607" s="1"/>
      <c r="L8607" s="1"/>
      <c r="O8607" s="1"/>
    </row>
    <row r="8608" spans="11:15" x14ac:dyDescent="0.2">
      <c r="K8608" s="1"/>
      <c r="L8608" s="1"/>
      <c r="O8608" s="1"/>
    </row>
    <row r="8609" spans="11:15" x14ac:dyDescent="0.2">
      <c r="K8609" s="1"/>
      <c r="L8609" s="1"/>
      <c r="O8609" s="1"/>
    </row>
    <row r="8610" spans="11:15" x14ac:dyDescent="0.2">
      <c r="K8610" s="1"/>
      <c r="L8610" s="1"/>
      <c r="O8610" s="1"/>
    </row>
    <row r="8611" spans="11:15" x14ac:dyDescent="0.2">
      <c r="K8611" s="1"/>
      <c r="L8611" s="1"/>
      <c r="O8611" s="1"/>
    </row>
    <row r="8612" spans="11:15" x14ac:dyDescent="0.2">
      <c r="K8612" s="1"/>
      <c r="L8612" s="1"/>
      <c r="O8612" s="1"/>
    </row>
    <row r="8613" spans="11:15" x14ac:dyDescent="0.2">
      <c r="K8613" s="1"/>
      <c r="L8613" s="1"/>
      <c r="O8613" s="1"/>
    </row>
    <row r="8614" spans="11:15" x14ac:dyDescent="0.2">
      <c r="K8614" s="1"/>
      <c r="L8614" s="1"/>
      <c r="O8614" s="1"/>
    </row>
    <row r="8615" spans="11:15" x14ac:dyDescent="0.2">
      <c r="K8615" s="1"/>
      <c r="L8615" s="1"/>
      <c r="O8615" s="1"/>
    </row>
    <row r="8616" spans="11:15" x14ac:dyDescent="0.2">
      <c r="K8616" s="1"/>
      <c r="L8616" s="1"/>
      <c r="O8616" s="1"/>
    </row>
    <row r="8617" spans="11:15" x14ac:dyDescent="0.2">
      <c r="K8617" s="1"/>
      <c r="L8617" s="1"/>
      <c r="O8617" s="1"/>
    </row>
    <row r="8618" spans="11:15" x14ac:dyDescent="0.2">
      <c r="K8618" s="1"/>
      <c r="L8618" s="1"/>
      <c r="O8618" s="1"/>
    </row>
    <row r="8619" spans="11:15" x14ac:dyDescent="0.2">
      <c r="K8619" s="1"/>
      <c r="L8619" s="1"/>
      <c r="O8619" s="1"/>
    </row>
    <row r="8620" spans="11:15" x14ac:dyDescent="0.2">
      <c r="K8620" s="1"/>
      <c r="L8620" s="1"/>
      <c r="O8620" s="1"/>
    </row>
    <row r="8621" spans="11:15" x14ac:dyDescent="0.2">
      <c r="K8621" s="1"/>
      <c r="L8621" s="1"/>
      <c r="O8621" s="1"/>
    </row>
    <row r="8622" spans="11:15" x14ac:dyDescent="0.2">
      <c r="K8622" s="1"/>
      <c r="L8622" s="1"/>
      <c r="O8622" s="1"/>
    </row>
    <row r="8623" spans="11:15" x14ac:dyDescent="0.2">
      <c r="K8623" s="1"/>
      <c r="L8623" s="1"/>
      <c r="O8623" s="1"/>
    </row>
    <row r="8624" spans="11:15" x14ac:dyDescent="0.2">
      <c r="K8624" s="1"/>
      <c r="L8624" s="1"/>
      <c r="O8624" s="1"/>
    </row>
    <row r="8625" spans="11:15" x14ac:dyDescent="0.2">
      <c r="K8625" s="1"/>
      <c r="L8625" s="1"/>
      <c r="O8625" s="1"/>
    </row>
    <row r="8626" spans="11:15" x14ac:dyDescent="0.2">
      <c r="K8626" s="1"/>
      <c r="L8626" s="1"/>
      <c r="O8626" s="1"/>
    </row>
    <row r="8627" spans="11:15" x14ac:dyDescent="0.2">
      <c r="K8627" s="1"/>
      <c r="L8627" s="1"/>
      <c r="O8627" s="1"/>
    </row>
    <row r="8628" spans="11:15" x14ac:dyDescent="0.2">
      <c r="K8628" s="1"/>
      <c r="L8628" s="1"/>
      <c r="O8628" s="1"/>
    </row>
    <row r="8629" spans="11:15" x14ac:dyDescent="0.2">
      <c r="K8629" s="1"/>
      <c r="L8629" s="1"/>
      <c r="O8629" s="1"/>
    </row>
    <row r="8630" spans="11:15" x14ac:dyDescent="0.2">
      <c r="K8630" s="1"/>
      <c r="L8630" s="1"/>
      <c r="O8630" s="1"/>
    </row>
    <row r="8631" spans="11:15" x14ac:dyDescent="0.2">
      <c r="K8631" s="1"/>
      <c r="L8631" s="1"/>
      <c r="O8631" s="1"/>
    </row>
    <row r="8632" spans="11:15" x14ac:dyDescent="0.2">
      <c r="K8632" s="1"/>
      <c r="L8632" s="1"/>
      <c r="O8632" s="1"/>
    </row>
    <row r="8633" spans="11:15" x14ac:dyDescent="0.2">
      <c r="K8633" s="1"/>
      <c r="L8633" s="1"/>
      <c r="O8633" s="1"/>
    </row>
    <row r="8634" spans="11:15" x14ac:dyDescent="0.2">
      <c r="K8634" s="1"/>
      <c r="L8634" s="1"/>
      <c r="O8634" s="1"/>
    </row>
    <row r="8635" spans="11:15" x14ac:dyDescent="0.2">
      <c r="K8635" s="1"/>
      <c r="L8635" s="1"/>
      <c r="O8635" s="1"/>
    </row>
    <row r="8636" spans="11:15" x14ac:dyDescent="0.2">
      <c r="K8636" s="1"/>
      <c r="L8636" s="1"/>
      <c r="O8636" s="1"/>
    </row>
    <row r="8637" spans="11:15" x14ac:dyDescent="0.2">
      <c r="K8637" s="1"/>
      <c r="L8637" s="1"/>
      <c r="O8637" s="1"/>
    </row>
    <row r="8638" spans="11:15" x14ac:dyDescent="0.2">
      <c r="K8638" s="1"/>
      <c r="L8638" s="1"/>
      <c r="O8638" s="1"/>
    </row>
    <row r="8639" spans="11:15" x14ac:dyDescent="0.2">
      <c r="K8639" s="1"/>
      <c r="L8639" s="1"/>
      <c r="O8639" s="1"/>
    </row>
    <row r="8640" spans="11:15" x14ac:dyDescent="0.2">
      <c r="K8640" s="1"/>
      <c r="L8640" s="1"/>
      <c r="O8640" s="1"/>
    </row>
    <row r="8641" spans="11:15" x14ac:dyDescent="0.2">
      <c r="K8641" s="1"/>
      <c r="L8641" s="1"/>
      <c r="O8641" s="1"/>
    </row>
    <row r="8642" spans="11:15" x14ac:dyDescent="0.2">
      <c r="K8642" s="1"/>
      <c r="L8642" s="1"/>
      <c r="O8642" s="1"/>
    </row>
    <row r="8643" spans="11:15" x14ac:dyDescent="0.2">
      <c r="K8643" s="1"/>
      <c r="L8643" s="1"/>
      <c r="O8643" s="1"/>
    </row>
    <row r="8644" spans="11:15" x14ac:dyDescent="0.2">
      <c r="K8644" s="1"/>
      <c r="L8644" s="1"/>
      <c r="O8644" s="1"/>
    </row>
    <row r="8645" spans="11:15" x14ac:dyDescent="0.2">
      <c r="K8645" s="1"/>
      <c r="L8645" s="1"/>
      <c r="O8645" s="1"/>
    </row>
    <row r="8646" spans="11:15" x14ac:dyDescent="0.2">
      <c r="K8646" s="1"/>
      <c r="L8646" s="1"/>
      <c r="O8646" s="1"/>
    </row>
    <row r="8647" spans="11:15" x14ac:dyDescent="0.2">
      <c r="K8647" s="1"/>
      <c r="L8647" s="1"/>
      <c r="O8647" s="1"/>
    </row>
    <row r="8648" spans="11:15" x14ac:dyDescent="0.2">
      <c r="K8648" s="1"/>
      <c r="L8648" s="1"/>
      <c r="O8648" s="1"/>
    </row>
    <row r="8649" spans="11:15" x14ac:dyDescent="0.2">
      <c r="K8649" s="1"/>
      <c r="L8649" s="1"/>
      <c r="O8649" s="1"/>
    </row>
    <row r="8650" spans="11:15" x14ac:dyDescent="0.2">
      <c r="K8650" s="1"/>
      <c r="L8650" s="1"/>
      <c r="O8650" s="1"/>
    </row>
    <row r="8651" spans="11:15" x14ac:dyDescent="0.2">
      <c r="K8651" s="1"/>
      <c r="L8651" s="1"/>
      <c r="O8651" s="1"/>
    </row>
    <row r="8652" spans="11:15" x14ac:dyDescent="0.2">
      <c r="K8652" s="1"/>
      <c r="L8652" s="1"/>
      <c r="O8652" s="1"/>
    </row>
    <row r="8653" spans="11:15" x14ac:dyDescent="0.2">
      <c r="K8653" s="1"/>
      <c r="L8653" s="1"/>
      <c r="O8653" s="1"/>
    </row>
    <row r="8654" spans="11:15" x14ac:dyDescent="0.2">
      <c r="K8654" s="1"/>
      <c r="L8654" s="1"/>
      <c r="O8654" s="1"/>
    </row>
    <row r="8655" spans="11:15" x14ac:dyDescent="0.2">
      <c r="K8655" s="1"/>
      <c r="L8655" s="1"/>
      <c r="O8655" s="1"/>
    </row>
    <row r="8656" spans="11:15" x14ac:dyDescent="0.2">
      <c r="K8656" s="1"/>
      <c r="L8656" s="1"/>
      <c r="O8656" s="1"/>
    </row>
    <row r="8657" spans="11:15" x14ac:dyDescent="0.2">
      <c r="K8657" s="1"/>
      <c r="L8657" s="1"/>
      <c r="O8657" s="1"/>
    </row>
    <row r="8658" spans="11:15" x14ac:dyDescent="0.2">
      <c r="K8658" s="1"/>
      <c r="L8658" s="1"/>
      <c r="O8658" s="1"/>
    </row>
    <row r="8659" spans="11:15" x14ac:dyDescent="0.2">
      <c r="K8659" s="1"/>
      <c r="L8659" s="1"/>
      <c r="O8659" s="1"/>
    </row>
    <row r="8660" spans="11:15" x14ac:dyDescent="0.2">
      <c r="K8660" s="1"/>
      <c r="L8660" s="1"/>
      <c r="O8660" s="1"/>
    </row>
    <row r="8661" spans="11:15" x14ac:dyDescent="0.2">
      <c r="K8661" s="1"/>
      <c r="L8661" s="1"/>
      <c r="O8661" s="1"/>
    </row>
    <row r="8662" spans="11:15" x14ac:dyDescent="0.2">
      <c r="K8662" s="1"/>
      <c r="L8662" s="1"/>
      <c r="O8662" s="1"/>
    </row>
    <row r="8663" spans="11:15" x14ac:dyDescent="0.2">
      <c r="K8663" s="1"/>
      <c r="L8663" s="1"/>
      <c r="O8663" s="1"/>
    </row>
    <row r="8664" spans="11:15" x14ac:dyDescent="0.2">
      <c r="K8664" s="1"/>
      <c r="L8664" s="1"/>
      <c r="O8664" s="1"/>
    </row>
    <row r="8665" spans="11:15" x14ac:dyDescent="0.2">
      <c r="K8665" s="1"/>
      <c r="L8665" s="1"/>
      <c r="O8665" s="1"/>
    </row>
    <row r="8666" spans="11:15" x14ac:dyDescent="0.2">
      <c r="K8666" s="1"/>
      <c r="L8666" s="1"/>
      <c r="O8666" s="1"/>
    </row>
    <row r="8667" spans="11:15" x14ac:dyDescent="0.2">
      <c r="K8667" s="1"/>
      <c r="L8667" s="1"/>
      <c r="O8667" s="1"/>
    </row>
    <row r="8668" spans="11:15" x14ac:dyDescent="0.2">
      <c r="K8668" s="1"/>
      <c r="L8668" s="1"/>
      <c r="O8668" s="1"/>
    </row>
    <row r="8669" spans="11:15" x14ac:dyDescent="0.2">
      <c r="K8669" s="1"/>
      <c r="L8669" s="1"/>
      <c r="O8669" s="1"/>
    </row>
    <row r="8670" spans="11:15" x14ac:dyDescent="0.2">
      <c r="K8670" s="1"/>
      <c r="L8670" s="1"/>
      <c r="O8670" s="1"/>
    </row>
    <row r="8671" spans="11:15" x14ac:dyDescent="0.2">
      <c r="K8671" s="1"/>
      <c r="L8671" s="1"/>
      <c r="O8671" s="1"/>
    </row>
    <row r="8672" spans="11:15" x14ac:dyDescent="0.2">
      <c r="K8672" s="1"/>
      <c r="L8672" s="1"/>
      <c r="O8672" s="1"/>
    </row>
    <row r="8673" spans="11:15" x14ac:dyDescent="0.2">
      <c r="K8673" s="1"/>
      <c r="L8673" s="1"/>
      <c r="O8673" s="1"/>
    </row>
    <row r="8674" spans="11:15" x14ac:dyDescent="0.2">
      <c r="K8674" s="1"/>
      <c r="L8674" s="1"/>
      <c r="O8674" s="1"/>
    </row>
    <row r="8675" spans="11:15" x14ac:dyDescent="0.2">
      <c r="K8675" s="1"/>
      <c r="L8675" s="1"/>
      <c r="O8675" s="1"/>
    </row>
    <row r="8676" spans="11:15" x14ac:dyDescent="0.2">
      <c r="K8676" s="1"/>
      <c r="L8676" s="1"/>
      <c r="O8676" s="1"/>
    </row>
    <row r="8677" spans="11:15" x14ac:dyDescent="0.2">
      <c r="K8677" s="1"/>
      <c r="L8677" s="1"/>
      <c r="O8677" s="1"/>
    </row>
    <row r="8678" spans="11:15" x14ac:dyDescent="0.2">
      <c r="K8678" s="1"/>
      <c r="L8678" s="1"/>
      <c r="O8678" s="1"/>
    </row>
    <row r="8679" spans="11:15" x14ac:dyDescent="0.2">
      <c r="K8679" s="1"/>
      <c r="L8679" s="1"/>
      <c r="O8679" s="1"/>
    </row>
    <row r="8680" spans="11:15" x14ac:dyDescent="0.2">
      <c r="K8680" s="1"/>
      <c r="L8680" s="1"/>
      <c r="O8680" s="1"/>
    </row>
    <row r="8681" spans="11:15" x14ac:dyDescent="0.2">
      <c r="K8681" s="1"/>
      <c r="L8681" s="1"/>
      <c r="O8681" s="1"/>
    </row>
    <row r="8682" spans="11:15" x14ac:dyDescent="0.2">
      <c r="K8682" s="1"/>
      <c r="L8682" s="1"/>
      <c r="O8682" s="1"/>
    </row>
    <row r="8683" spans="11:15" x14ac:dyDescent="0.2">
      <c r="K8683" s="1"/>
      <c r="L8683" s="1"/>
      <c r="O8683" s="1"/>
    </row>
    <row r="8684" spans="11:15" x14ac:dyDescent="0.2">
      <c r="K8684" s="1"/>
      <c r="L8684" s="1"/>
      <c r="O8684" s="1"/>
    </row>
    <row r="8685" spans="11:15" x14ac:dyDescent="0.2">
      <c r="K8685" s="1"/>
      <c r="L8685" s="1"/>
      <c r="O8685" s="1"/>
    </row>
    <row r="8686" spans="11:15" x14ac:dyDescent="0.2">
      <c r="K8686" s="1"/>
      <c r="L8686" s="1"/>
      <c r="O8686" s="1"/>
    </row>
    <row r="8687" spans="11:15" x14ac:dyDescent="0.2">
      <c r="K8687" s="1"/>
      <c r="L8687" s="1"/>
      <c r="O8687" s="1"/>
    </row>
    <row r="8688" spans="11:15" x14ac:dyDescent="0.2">
      <c r="K8688" s="1"/>
      <c r="L8688" s="1"/>
      <c r="O8688" s="1"/>
    </row>
    <row r="8689" spans="11:15" x14ac:dyDescent="0.2">
      <c r="K8689" s="1"/>
      <c r="L8689" s="1"/>
      <c r="O8689" s="1"/>
    </row>
    <row r="8690" spans="11:15" x14ac:dyDescent="0.2">
      <c r="K8690" s="1"/>
      <c r="L8690" s="1"/>
      <c r="O8690" s="1"/>
    </row>
    <row r="8691" spans="11:15" x14ac:dyDescent="0.2">
      <c r="K8691" s="1"/>
      <c r="L8691" s="1"/>
      <c r="O8691" s="1"/>
    </row>
    <row r="8692" spans="11:15" x14ac:dyDescent="0.2">
      <c r="K8692" s="1"/>
      <c r="L8692" s="1"/>
      <c r="O8692" s="1"/>
    </row>
    <row r="8693" spans="11:15" x14ac:dyDescent="0.2">
      <c r="K8693" s="1"/>
      <c r="L8693" s="1"/>
      <c r="O8693" s="1"/>
    </row>
    <row r="8694" spans="11:15" x14ac:dyDescent="0.2">
      <c r="K8694" s="1"/>
      <c r="L8694" s="1"/>
      <c r="O8694" s="1"/>
    </row>
    <row r="8695" spans="11:15" x14ac:dyDescent="0.2">
      <c r="K8695" s="1"/>
      <c r="L8695" s="1"/>
      <c r="O8695" s="1"/>
    </row>
    <row r="8696" spans="11:15" x14ac:dyDescent="0.2">
      <c r="K8696" s="1"/>
      <c r="L8696" s="1"/>
      <c r="O8696" s="1"/>
    </row>
    <row r="8697" spans="11:15" x14ac:dyDescent="0.2">
      <c r="K8697" s="1"/>
      <c r="L8697" s="1"/>
      <c r="O8697" s="1"/>
    </row>
    <row r="8698" spans="11:15" x14ac:dyDescent="0.2">
      <c r="K8698" s="1"/>
      <c r="L8698" s="1"/>
      <c r="O8698" s="1"/>
    </row>
    <row r="8699" spans="11:15" x14ac:dyDescent="0.2">
      <c r="K8699" s="1"/>
      <c r="L8699" s="1"/>
      <c r="O8699" s="1"/>
    </row>
    <row r="8700" spans="11:15" x14ac:dyDescent="0.2">
      <c r="K8700" s="1"/>
      <c r="L8700" s="1"/>
      <c r="O8700" s="1"/>
    </row>
    <row r="8701" spans="11:15" x14ac:dyDescent="0.2">
      <c r="K8701" s="1"/>
      <c r="L8701" s="1"/>
      <c r="O8701" s="1"/>
    </row>
    <row r="8702" spans="11:15" x14ac:dyDescent="0.2">
      <c r="K8702" s="1"/>
      <c r="L8702" s="1"/>
      <c r="O8702" s="1"/>
    </row>
    <row r="8703" spans="11:15" x14ac:dyDescent="0.2">
      <c r="K8703" s="1"/>
      <c r="L8703" s="1"/>
      <c r="O8703" s="1"/>
    </row>
    <row r="8704" spans="11:15" x14ac:dyDescent="0.2">
      <c r="K8704" s="1"/>
      <c r="L8704" s="1"/>
      <c r="O8704" s="1"/>
    </row>
    <row r="8705" spans="11:15" x14ac:dyDescent="0.2">
      <c r="K8705" s="1"/>
      <c r="L8705" s="1"/>
      <c r="O8705" s="1"/>
    </row>
    <row r="8706" spans="11:15" x14ac:dyDescent="0.2">
      <c r="K8706" s="1"/>
      <c r="L8706" s="1"/>
      <c r="O8706" s="1"/>
    </row>
    <row r="8707" spans="11:15" x14ac:dyDescent="0.2">
      <c r="K8707" s="1"/>
      <c r="L8707" s="1"/>
      <c r="O8707" s="1"/>
    </row>
    <row r="8708" spans="11:15" x14ac:dyDescent="0.2">
      <c r="K8708" s="1"/>
      <c r="L8708" s="1"/>
      <c r="O8708" s="1"/>
    </row>
    <row r="8709" spans="11:15" x14ac:dyDescent="0.2">
      <c r="K8709" s="1"/>
      <c r="L8709" s="1"/>
      <c r="O8709" s="1"/>
    </row>
    <row r="8710" spans="11:15" x14ac:dyDescent="0.2">
      <c r="K8710" s="1"/>
      <c r="L8710" s="1"/>
      <c r="O8710" s="1"/>
    </row>
    <row r="8711" spans="11:15" x14ac:dyDescent="0.2">
      <c r="K8711" s="1"/>
      <c r="L8711" s="1"/>
      <c r="O8711" s="1"/>
    </row>
    <row r="8712" spans="11:15" x14ac:dyDescent="0.2">
      <c r="K8712" s="1"/>
      <c r="L8712" s="1"/>
      <c r="O8712" s="1"/>
    </row>
    <row r="8713" spans="11:15" x14ac:dyDescent="0.2">
      <c r="K8713" s="1"/>
      <c r="L8713" s="1"/>
      <c r="O8713" s="1"/>
    </row>
    <row r="8714" spans="11:15" x14ac:dyDescent="0.2">
      <c r="K8714" s="1"/>
      <c r="L8714" s="1"/>
      <c r="O8714" s="1"/>
    </row>
    <row r="8715" spans="11:15" x14ac:dyDescent="0.2">
      <c r="K8715" s="1"/>
      <c r="L8715" s="1"/>
      <c r="O8715" s="1"/>
    </row>
    <row r="8716" spans="11:15" x14ac:dyDescent="0.2">
      <c r="K8716" s="1"/>
      <c r="L8716" s="1"/>
      <c r="O8716" s="1"/>
    </row>
    <row r="8717" spans="11:15" x14ac:dyDescent="0.2">
      <c r="K8717" s="1"/>
      <c r="L8717" s="1"/>
      <c r="O8717" s="1"/>
    </row>
    <row r="8718" spans="11:15" x14ac:dyDescent="0.2">
      <c r="K8718" s="1"/>
      <c r="L8718" s="1"/>
      <c r="O8718" s="1"/>
    </row>
    <row r="8719" spans="11:15" x14ac:dyDescent="0.2">
      <c r="K8719" s="1"/>
      <c r="L8719" s="1"/>
      <c r="O8719" s="1"/>
    </row>
    <row r="8720" spans="11:15" x14ac:dyDescent="0.2">
      <c r="K8720" s="1"/>
      <c r="L8720" s="1"/>
      <c r="O8720" s="1"/>
    </row>
    <row r="8721" spans="11:15" x14ac:dyDescent="0.2">
      <c r="K8721" s="1"/>
      <c r="L8721" s="1"/>
      <c r="O8721" s="1"/>
    </row>
    <row r="8722" spans="11:15" x14ac:dyDescent="0.2">
      <c r="K8722" s="1"/>
      <c r="L8722" s="1"/>
      <c r="O8722" s="1"/>
    </row>
    <row r="8723" spans="11:15" x14ac:dyDescent="0.2">
      <c r="K8723" s="1"/>
      <c r="L8723" s="1"/>
      <c r="O8723" s="1"/>
    </row>
    <row r="8724" spans="11:15" x14ac:dyDescent="0.2">
      <c r="K8724" s="1"/>
      <c r="L8724" s="1"/>
      <c r="O8724" s="1"/>
    </row>
    <row r="8725" spans="11:15" x14ac:dyDescent="0.2">
      <c r="K8725" s="1"/>
      <c r="L8725" s="1"/>
      <c r="O8725" s="1"/>
    </row>
    <row r="8726" spans="11:15" x14ac:dyDescent="0.2">
      <c r="K8726" s="1"/>
      <c r="L8726" s="1"/>
      <c r="O8726" s="1"/>
    </row>
    <row r="8727" spans="11:15" x14ac:dyDescent="0.2">
      <c r="K8727" s="1"/>
      <c r="L8727" s="1"/>
      <c r="O8727" s="1"/>
    </row>
    <row r="8728" spans="11:15" x14ac:dyDescent="0.2">
      <c r="K8728" s="1"/>
      <c r="L8728" s="1"/>
      <c r="O8728" s="1"/>
    </row>
    <row r="8729" spans="11:15" x14ac:dyDescent="0.2">
      <c r="K8729" s="1"/>
      <c r="L8729" s="1"/>
      <c r="O8729" s="1"/>
    </row>
    <row r="8730" spans="11:15" x14ac:dyDescent="0.2">
      <c r="K8730" s="1"/>
      <c r="L8730" s="1"/>
      <c r="O8730" s="1"/>
    </row>
    <row r="8731" spans="11:15" x14ac:dyDescent="0.2">
      <c r="K8731" s="1"/>
      <c r="L8731" s="1"/>
      <c r="O8731" s="1"/>
    </row>
    <row r="8732" spans="11:15" x14ac:dyDescent="0.2">
      <c r="K8732" s="1"/>
      <c r="L8732" s="1"/>
      <c r="O8732" s="1"/>
    </row>
    <row r="8733" spans="11:15" x14ac:dyDescent="0.2">
      <c r="K8733" s="1"/>
      <c r="L8733" s="1"/>
      <c r="O8733" s="1"/>
    </row>
    <row r="8734" spans="11:15" x14ac:dyDescent="0.2">
      <c r="K8734" s="1"/>
      <c r="L8734" s="1"/>
      <c r="O8734" s="1"/>
    </row>
    <row r="8735" spans="11:15" x14ac:dyDescent="0.2">
      <c r="K8735" s="1"/>
      <c r="L8735" s="1"/>
      <c r="O8735" s="1"/>
    </row>
    <row r="8736" spans="11:15" x14ac:dyDescent="0.2">
      <c r="K8736" s="1"/>
      <c r="L8736" s="1"/>
      <c r="O8736" s="1"/>
    </row>
    <row r="8737" spans="11:15" x14ac:dyDescent="0.2">
      <c r="K8737" s="1"/>
      <c r="L8737" s="1"/>
      <c r="O8737" s="1"/>
    </row>
    <row r="8738" spans="11:15" x14ac:dyDescent="0.2">
      <c r="K8738" s="1"/>
      <c r="L8738" s="1"/>
      <c r="O8738" s="1"/>
    </row>
    <row r="8739" spans="11:15" x14ac:dyDescent="0.2">
      <c r="K8739" s="1"/>
      <c r="L8739" s="1"/>
      <c r="O8739" s="1"/>
    </row>
    <row r="8740" spans="11:15" x14ac:dyDescent="0.2">
      <c r="K8740" s="1"/>
      <c r="L8740" s="1"/>
      <c r="O8740" s="1"/>
    </row>
    <row r="8741" spans="11:15" x14ac:dyDescent="0.2">
      <c r="K8741" s="1"/>
      <c r="L8741" s="1"/>
      <c r="O8741" s="1"/>
    </row>
    <row r="8742" spans="11:15" x14ac:dyDescent="0.2">
      <c r="K8742" s="1"/>
      <c r="L8742" s="1"/>
      <c r="O8742" s="1"/>
    </row>
    <row r="8743" spans="11:15" x14ac:dyDescent="0.2">
      <c r="K8743" s="1"/>
      <c r="L8743" s="1"/>
      <c r="O8743" s="1"/>
    </row>
    <row r="8744" spans="11:15" x14ac:dyDescent="0.2">
      <c r="K8744" s="1"/>
      <c r="L8744" s="1"/>
      <c r="O8744" s="1"/>
    </row>
    <row r="8745" spans="11:15" x14ac:dyDescent="0.2">
      <c r="K8745" s="1"/>
      <c r="L8745" s="1"/>
      <c r="O8745" s="1"/>
    </row>
    <row r="8746" spans="11:15" x14ac:dyDescent="0.2">
      <c r="K8746" s="1"/>
      <c r="L8746" s="1"/>
      <c r="O8746" s="1"/>
    </row>
    <row r="8747" spans="11:15" x14ac:dyDescent="0.2">
      <c r="K8747" s="1"/>
      <c r="L8747" s="1"/>
      <c r="O8747" s="1"/>
    </row>
    <row r="8748" spans="11:15" x14ac:dyDescent="0.2">
      <c r="K8748" s="1"/>
      <c r="L8748" s="1"/>
      <c r="O8748" s="1"/>
    </row>
    <row r="8749" spans="11:15" x14ac:dyDescent="0.2">
      <c r="K8749" s="1"/>
      <c r="L8749" s="1"/>
      <c r="O8749" s="1"/>
    </row>
    <row r="8750" spans="11:15" x14ac:dyDescent="0.2">
      <c r="K8750" s="1"/>
      <c r="L8750" s="1"/>
      <c r="O8750" s="1"/>
    </row>
    <row r="8751" spans="11:15" x14ac:dyDescent="0.2">
      <c r="K8751" s="1"/>
      <c r="L8751" s="1"/>
      <c r="O8751" s="1"/>
    </row>
    <row r="8752" spans="11:15" x14ac:dyDescent="0.2">
      <c r="K8752" s="1"/>
      <c r="L8752" s="1"/>
      <c r="O8752" s="1"/>
    </row>
    <row r="8753" spans="11:15" x14ac:dyDescent="0.2">
      <c r="K8753" s="1"/>
      <c r="L8753" s="1"/>
      <c r="O8753" s="1"/>
    </row>
    <row r="8754" spans="11:15" x14ac:dyDescent="0.2">
      <c r="K8754" s="1"/>
      <c r="L8754" s="1"/>
      <c r="O8754" s="1"/>
    </row>
    <row r="8755" spans="11:15" x14ac:dyDescent="0.2">
      <c r="K8755" s="1"/>
      <c r="L8755" s="1"/>
      <c r="O8755" s="1"/>
    </row>
    <row r="8756" spans="11:15" x14ac:dyDescent="0.2">
      <c r="K8756" s="1"/>
      <c r="L8756" s="1"/>
      <c r="O8756" s="1"/>
    </row>
    <row r="8757" spans="11:15" x14ac:dyDescent="0.2">
      <c r="K8757" s="1"/>
      <c r="L8757" s="1"/>
      <c r="O8757" s="1"/>
    </row>
    <row r="8758" spans="11:15" x14ac:dyDescent="0.2">
      <c r="K8758" s="1"/>
      <c r="L8758" s="1"/>
      <c r="O8758" s="1"/>
    </row>
    <row r="8759" spans="11:15" x14ac:dyDescent="0.2">
      <c r="K8759" s="1"/>
      <c r="L8759" s="1"/>
      <c r="O8759" s="1"/>
    </row>
    <row r="8760" spans="11:15" x14ac:dyDescent="0.2">
      <c r="K8760" s="1"/>
      <c r="L8760" s="1"/>
      <c r="O8760" s="1"/>
    </row>
    <row r="8761" spans="11:15" x14ac:dyDescent="0.2">
      <c r="K8761" s="1"/>
      <c r="L8761" s="1"/>
      <c r="O8761" s="1"/>
    </row>
    <row r="8762" spans="11:15" x14ac:dyDescent="0.2">
      <c r="K8762" s="1"/>
      <c r="L8762" s="1"/>
      <c r="O8762" s="1"/>
    </row>
    <row r="8763" spans="11:15" x14ac:dyDescent="0.2">
      <c r="K8763" s="1"/>
      <c r="L8763" s="1"/>
      <c r="O8763" s="1"/>
    </row>
    <row r="8764" spans="11:15" x14ac:dyDescent="0.2">
      <c r="K8764" s="1"/>
      <c r="L8764" s="1"/>
      <c r="O8764" s="1"/>
    </row>
    <row r="8765" spans="11:15" x14ac:dyDescent="0.2">
      <c r="K8765" s="1"/>
      <c r="L8765" s="1"/>
      <c r="O8765" s="1"/>
    </row>
    <row r="8766" spans="11:15" x14ac:dyDescent="0.2">
      <c r="K8766" s="1"/>
      <c r="L8766" s="1"/>
      <c r="O8766" s="1"/>
    </row>
    <row r="8767" spans="11:15" x14ac:dyDescent="0.2">
      <c r="K8767" s="1"/>
      <c r="L8767" s="1"/>
      <c r="O8767" s="1"/>
    </row>
    <row r="8768" spans="11:15" x14ac:dyDescent="0.2">
      <c r="K8768" s="1"/>
      <c r="L8768" s="1"/>
      <c r="O8768" s="1"/>
    </row>
    <row r="8769" spans="11:15" x14ac:dyDescent="0.2">
      <c r="K8769" s="1"/>
      <c r="L8769" s="1"/>
      <c r="O8769" s="1"/>
    </row>
    <row r="8770" spans="11:15" x14ac:dyDescent="0.2">
      <c r="K8770" s="1"/>
      <c r="L8770" s="1"/>
      <c r="O8770" s="1"/>
    </row>
    <row r="8771" spans="11:15" x14ac:dyDescent="0.2">
      <c r="K8771" s="1"/>
      <c r="L8771" s="1"/>
      <c r="O8771" s="1"/>
    </row>
    <row r="8772" spans="11:15" x14ac:dyDescent="0.2">
      <c r="K8772" s="1"/>
      <c r="L8772" s="1"/>
      <c r="O8772" s="1"/>
    </row>
    <row r="8773" spans="11:15" x14ac:dyDescent="0.2">
      <c r="K8773" s="1"/>
      <c r="L8773" s="1"/>
      <c r="O8773" s="1"/>
    </row>
    <row r="8774" spans="11:15" x14ac:dyDescent="0.2">
      <c r="K8774" s="1"/>
      <c r="L8774" s="1"/>
      <c r="O8774" s="1"/>
    </row>
    <row r="8775" spans="11:15" x14ac:dyDescent="0.2">
      <c r="K8775" s="1"/>
      <c r="L8775" s="1"/>
      <c r="O8775" s="1"/>
    </row>
    <row r="8776" spans="11:15" x14ac:dyDescent="0.2">
      <c r="K8776" s="1"/>
      <c r="L8776" s="1"/>
      <c r="O8776" s="1"/>
    </row>
    <row r="8777" spans="11:15" x14ac:dyDescent="0.2">
      <c r="K8777" s="1"/>
      <c r="L8777" s="1"/>
      <c r="O8777" s="1"/>
    </row>
    <row r="8778" spans="11:15" x14ac:dyDescent="0.2">
      <c r="K8778" s="1"/>
      <c r="L8778" s="1"/>
      <c r="O8778" s="1"/>
    </row>
    <row r="8779" spans="11:15" x14ac:dyDescent="0.2">
      <c r="K8779" s="1"/>
      <c r="L8779" s="1"/>
      <c r="O8779" s="1"/>
    </row>
    <row r="8780" spans="11:15" x14ac:dyDescent="0.2">
      <c r="K8780" s="1"/>
      <c r="L8780" s="1"/>
      <c r="O8780" s="1"/>
    </row>
    <row r="8781" spans="11:15" x14ac:dyDescent="0.2">
      <c r="K8781" s="1"/>
      <c r="L8781" s="1"/>
      <c r="O8781" s="1"/>
    </row>
    <row r="8782" spans="11:15" x14ac:dyDescent="0.2">
      <c r="K8782" s="1"/>
      <c r="L8782" s="1"/>
      <c r="O8782" s="1"/>
    </row>
    <row r="8783" spans="11:15" x14ac:dyDescent="0.2">
      <c r="K8783" s="1"/>
      <c r="L8783" s="1"/>
      <c r="O8783" s="1"/>
    </row>
    <row r="8784" spans="11:15" x14ac:dyDescent="0.2">
      <c r="K8784" s="1"/>
      <c r="L8784" s="1"/>
      <c r="O8784" s="1"/>
    </row>
    <row r="8785" spans="11:15" x14ac:dyDescent="0.2">
      <c r="K8785" s="1"/>
      <c r="L8785" s="1"/>
      <c r="O8785" s="1"/>
    </row>
    <row r="8786" spans="11:15" x14ac:dyDescent="0.2">
      <c r="K8786" s="1"/>
      <c r="L8786" s="1"/>
      <c r="O8786" s="1"/>
    </row>
    <row r="8787" spans="11:15" x14ac:dyDescent="0.2">
      <c r="K8787" s="1"/>
      <c r="L8787" s="1"/>
      <c r="O8787" s="1"/>
    </row>
    <row r="8788" spans="11:15" x14ac:dyDescent="0.2">
      <c r="K8788" s="1"/>
      <c r="L8788" s="1"/>
      <c r="O8788" s="1"/>
    </row>
    <row r="8789" spans="11:15" x14ac:dyDescent="0.2">
      <c r="K8789" s="1"/>
      <c r="L8789" s="1"/>
      <c r="O8789" s="1"/>
    </row>
    <row r="8790" spans="11:15" x14ac:dyDescent="0.2">
      <c r="K8790" s="1"/>
      <c r="L8790" s="1"/>
      <c r="O8790" s="1"/>
    </row>
    <row r="8791" spans="11:15" x14ac:dyDescent="0.2">
      <c r="K8791" s="1"/>
      <c r="L8791" s="1"/>
      <c r="O8791" s="1"/>
    </row>
    <row r="8792" spans="11:15" x14ac:dyDescent="0.2">
      <c r="K8792" s="1"/>
      <c r="L8792" s="1"/>
      <c r="O8792" s="1"/>
    </row>
    <row r="8793" spans="11:15" x14ac:dyDescent="0.2">
      <c r="K8793" s="1"/>
      <c r="L8793" s="1"/>
      <c r="O8793" s="1"/>
    </row>
    <row r="8794" spans="11:15" x14ac:dyDescent="0.2">
      <c r="K8794" s="1"/>
      <c r="L8794" s="1"/>
      <c r="O8794" s="1"/>
    </row>
    <row r="8795" spans="11:15" x14ac:dyDescent="0.2">
      <c r="K8795" s="1"/>
      <c r="L8795" s="1"/>
      <c r="O8795" s="1"/>
    </row>
    <row r="8796" spans="11:15" x14ac:dyDescent="0.2">
      <c r="K8796" s="1"/>
      <c r="L8796" s="1"/>
      <c r="O8796" s="1"/>
    </row>
    <row r="8797" spans="11:15" x14ac:dyDescent="0.2">
      <c r="K8797" s="1"/>
      <c r="L8797" s="1"/>
      <c r="O8797" s="1"/>
    </row>
    <row r="8798" spans="11:15" x14ac:dyDescent="0.2">
      <c r="K8798" s="1"/>
      <c r="L8798" s="1"/>
      <c r="O8798" s="1"/>
    </row>
    <row r="8799" spans="11:15" x14ac:dyDescent="0.2">
      <c r="K8799" s="1"/>
      <c r="L8799" s="1"/>
      <c r="O8799" s="1"/>
    </row>
    <row r="8800" spans="11:15" x14ac:dyDescent="0.2">
      <c r="K8800" s="1"/>
      <c r="L8800" s="1"/>
      <c r="O8800" s="1"/>
    </row>
    <row r="8801" spans="11:15" x14ac:dyDescent="0.2">
      <c r="K8801" s="1"/>
      <c r="L8801" s="1"/>
      <c r="O8801" s="1"/>
    </row>
    <row r="8802" spans="11:15" x14ac:dyDescent="0.2">
      <c r="K8802" s="1"/>
      <c r="L8802" s="1"/>
      <c r="O8802" s="1"/>
    </row>
    <row r="8803" spans="11:15" x14ac:dyDescent="0.2">
      <c r="K8803" s="1"/>
      <c r="L8803" s="1"/>
      <c r="O8803" s="1"/>
    </row>
    <row r="8804" spans="11:15" x14ac:dyDescent="0.2">
      <c r="K8804" s="1"/>
      <c r="L8804" s="1"/>
      <c r="O8804" s="1"/>
    </row>
    <row r="8805" spans="11:15" x14ac:dyDescent="0.2">
      <c r="K8805" s="1"/>
      <c r="L8805" s="1"/>
      <c r="O8805" s="1"/>
    </row>
    <row r="8806" spans="11:15" x14ac:dyDescent="0.2">
      <c r="K8806" s="1"/>
      <c r="L8806" s="1"/>
      <c r="O8806" s="1"/>
    </row>
    <row r="8807" spans="11:15" x14ac:dyDescent="0.2">
      <c r="K8807" s="1"/>
      <c r="L8807" s="1"/>
      <c r="O8807" s="1"/>
    </row>
    <row r="8808" spans="11:15" x14ac:dyDescent="0.2">
      <c r="K8808" s="1"/>
      <c r="L8808" s="1"/>
      <c r="O8808" s="1"/>
    </row>
    <row r="8809" spans="11:15" x14ac:dyDescent="0.2">
      <c r="K8809" s="1"/>
      <c r="L8809" s="1"/>
      <c r="O8809" s="1"/>
    </row>
    <row r="8810" spans="11:15" x14ac:dyDescent="0.2">
      <c r="K8810" s="1"/>
      <c r="L8810" s="1"/>
      <c r="O8810" s="1"/>
    </row>
    <row r="8811" spans="11:15" x14ac:dyDescent="0.2">
      <c r="K8811" s="1"/>
      <c r="L8811" s="1"/>
      <c r="O8811" s="1"/>
    </row>
    <row r="8812" spans="11:15" x14ac:dyDescent="0.2">
      <c r="K8812" s="1"/>
      <c r="L8812" s="1"/>
      <c r="O8812" s="1"/>
    </row>
    <row r="8813" spans="11:15" x14ac:dyDescent="0.2">
      <c r="K8813" s="1"/>
      <c r="L8813" s="1"/>
      <c r="O8813" s="1"/>
    </row>
    <row r="8814" spans="11:15" x14ac:dyDescent="0.2">
      <c r="K8814" s="1"/>
      <c r="L8814" s="1"/>
      <c r="O8814" s="1"/>
    </row>
    <row r="8815" spans="11:15" x14ac:dyDescent="0.2">
      <c r="K8815" s="1"/>
      <c r="L8815" s="1"/>
      <c r="O8815" s="1"/>
    </row>
    <row r="8816" spans="11:15" x14ac:dyDescent="0.2">
      <c r="K8816" s="1"/>
      <c r="L8816" s="1"/>
      <c r="O8816" s="1"/>
    </row>
    <row r="8817" spans="11:15" x14ac:dyDescent="0.2">
      <c r="K8817" s="1"/>
      <c r="L8817" s="1"/>
      <c r="O8817" s="1"/>
    </row>
    <row r="8818" spans="11:15" x14ac:dyDescent="0.2">
      <c r="K8818" s="1"/>
      <c r="L8818" s="1"/>
      <c r="O8818" s="1"/>
    </row>
    <row r="8819" spans="11:15" x14ac:dyDescent="0.2">
      <c r="K8819" s="1"/>
      <c r="L8819" s="1"/>
      <c r="O8819" s="1"/>
    </row>
    <row r="8820" spans="11:15" x14ac:dyDescent="0.2">
      <c r="K8820" s="1"/>
      <c r="L8820" s="1"/>
      <c r="O8820" s="1"/>
    </row>
    <row r="8821" spans="11:15" x14ac:dyDescent="0.2">
      <c r="K8821" s="1"/>
      <c r="L8821" s="1"/>
      <c r="O8821" s="1"/>
    </row>
    <row r="8822" spans="11:15" x14ac:dyDescent="0.2">
      <c r="K8822" s="1"/>
      <c r="L8822" s="1"/>
      <c r="O8822" s="1"/>
    </row>
    <row r="8823" spans="11:15" x14ac:dyDescent="0.2">
      <c r="K8823" s="1"/>
      <c r="L8823" s="1"/>
      <c r="O8823" s="1"/>
    </row>
    <row r="8824" spans="11:15" x14ac:dyDescent="0.2">
      <c r="K8824" s="1"/>
      <c r="L8824" s="1"/>
      <c r="O8824" s="1"/>
    </row>
    <row r="8825" spans="11:15" x14ac:dyDescent="0.2">
      <c r="K8825" s="1"/>
      <c r="L8825" s="1"/>
      <c r="O8825" s="1"/>
    </row>
    <row r="8826" spans="11:15" x14ac:dyDescent="0.2">
      <c r="K8826" s="1"/>
      <c r="L8826" s="1"/>
      <c r="O8826" s="1"/>
    </row>
    <row r="8827" spans="11:15" x14ac:dyDescent="0.2">
      <c r="K8827" s="1"/>
      <c r="L8827" s="1"/>
      <c r="O8827" s="1"/>
    </row>
    <row r="8828" spans="11:15" x14ac:dyDescent="0.2">
      <c r="K8828" s="1"/>
      <c r="L8828" s="1"/>
      <c r="O8828" s="1"/>
    </row>
    <row r="8829" spans="11:15" x14ac:dyDescent="0.2">
      <c r="K8829" s="1"/>
      <c r="L8829" s="1"/>
      <c r="O8829" s="1"/>
    </row>
    <row r="8830" spans="11:15" x14ac:dyDescent="0.2">
      <c r="K8830" s="1"/>
      <c r="L8830" s="1"/>
      <c r="O8830" s="1"/>
    </row>
    <row r="8831" spans="11:15" x14ac:dyDescent="0.2">
      <c r="K8831" s="1"/>
      <c r="L8831" s="1"/>
      <c r="O8831" s="1"/>
    </row>
    <row r="8832" spans="11:15" x14ac:dyDescent="0.2">
      <c r="K8832" s="1"/>
      <c r="L8832" s="1"/>
      <c r="O8832" s="1"/>
    </row>
    <row r="8833" spans="11:15" x14ac:dyDescent="0.2">
      <c r="K8833" s="1"/>
      <c r="L8833" s="1"/>
      <c r="O8833" s="1"/>
    </row>
    <row r="8834" spans="11:15" x14ac:dyDescent="0.2">
      <c r="K8834" s="1"/>
      <c r="L8834" s="1"/>
      <c r="O8834" s="1"/>
    </row>
    <row r="8835" spans="11:15" x14ac:dyDescent="0.2">
      <c r="K8835" s="1"/>
      <c r="L8835" s="1"/>
      <c r="O8835" s="1"/>
    </row>
    <row r="8836" spans="11:15" x14ac:dyDescent="0.2">
      <c r="K8836" s="1"/>
      <c r="L8836" s="1"/>
      <c r="O8836" s="1"/>
    </row>
    <row r="8837" spans="11:15" x14ac:dyDescent="0.2">
      <c r="K8837" s="1"/>
      <c r="L8837" s="1"/>
      <c r="O8837" s="1"/>
    </row>
    <row r="8838" spans="11:15" x14ac:dyDescent="0.2">
      <c r="K8838" s="1"/>
      <c r="L8838" s="1"/>
      <c r="O8838" s="1"/>
    </row>
    <row r="8839" spans="11:15" x14ac:dyDescent="0.2">
      <c r="K8839" s="1"/>
      <c r="L8839" s="1"/>
      <c r="O8839" s="1"/>
    </row>
    <row r="8840" spans="11:15" x14ac:dyDescent="0.2">
      <c r="K8840" s="1"/>
      <c r="L8840" s="1"/>
      <c r="O8840" s="1"/>
    </row>
    <row r="8841" spans="11:15" x14ac:dyDescent="0.2">
      <c r="K8841" s="1"/>
      <c r="L8841" s="1"/>
      <c r="O8841" s="1"/>
    </row>
    <row r="8842" spans="11:15" x14ac:dyDescent="0.2">
      <c r="K8842" s="1"/>
      <c r="L8842" s="1"/>
      <c r="O8842" s="1"/>
    </row>
    <row r="8843" spans="11:15" x14ac:dyDescent="0.2">
      <c r="K8843" s="1"/>
      <c r="L8843" s="1"/>
      <c r="O8843" s="1"/>
    </row>
    <row r="8844" spans="11:15" x14ac:dyDescent="0.2">
      <c r="K8844" s="1"/>
      <c r="L8844" s="1"/>
      <c r="O8844" s="1"/>
    </row>
    <row r="8845" spans="11:15" x14ac:dyDescent="0.2">
      <c r="K8845" s="1"/>
      <c r="L8845" s="1"/>
      <c r="O8845" s="1"/>
    </row>
    <row r="8846" spans="11:15" x14ac:dyDescent="0.2">
      <c r="K8846" s="1"/>
      <c r="L8846" s="1"/>
      <c r="O8846" s="1"/>
    </row>
    <row r="8847" spans="11:15" x14ac:dyDescent="0.2">
      <c r="K8847" s="1"/>
      <c r="L8847" s="1"/>
      <c r="O8847" s="1"/>
    </row>
    <row r="8848" spans="11:15" x14ac:dyDescent="0.2">
      <c r="K8848" s="1"/>
      <c r="L8848" s="1"/>
      <c r="O8848" s="1"/>
    </row>
    <row r="8849" spans="4:15" x14ac:dyDescent="0.2">
      <c r="K8849" s="1"/>
      <c r="L8849" s="1"/>
      <c r="O8849" s="1"/>
    </row>
    <row r="8850" spans="4:15" x14ac:dyDescent="0.2">
      <c r="K8850" s="1"/>
      <c r="L8850" s="1"/>
      <c r="O8850" s="1"/>
    </row>
    <row r="8851" spans="4:15" x14ac:dyDescent="0.2">
      <c r="K8851" s="1"/>
      <c r="L8851" s="1"/>
      <c r="O8851" s="1"/>
    </row>
    <row r="8852" spans="4:15" x14ac:dyDescent="0.2">
      <c r="K8852" s="1"/>
      <c r="L8852" s="1"/>
      <c r="O8852" s="1"/>
    </row>
    <row r="8853" spans="4:15" x14ac:dyDescent="0.2">
      <c r="K8853" s="1"/>
      <c r="L8853" s="1"/>
      <c r="O8853" s="1"/>
    </row>
    <row r="8854" spans="4:15" x14ac:dyDescent="0.2">
      <c r="K8854" s="1"/>
      <c r="L8854" s="1"/>
      <c r="O8854" s="1"/>
    </row>
    <row r="8855" spans="4:15" x14ac:dyDescent="0.2">
      <c r="K8855" s="1"/>
      <c r="L8855" s="1"/>
      <c r="O8855" s="1"/>
    </row>
    <row r="8856" spans="4:15" x14ac:dyDescent="0.2">
      <c r="K8856" s="1"/>
      <c r="L8856" s="1"/>
      <c r="O8856" s="1"/>
    </row>
    <row r="8857" spans="4:15" x14ac:dyDescent="0.2">
      <c r="K8857" s="1"/>
      <c r="L8857" s="1"/>
      <c r="O8857" s="1"/>
    </row>
    <row r="8858" spans="4:15" x14ac:dyDescent="0.2">
      <c r="D8858" s="1"/>
      <c r="E8858" s="1"/>
      <c r="K8858" s="1"/>
      <c r="L8858" s="1"/>
      <c r="O8858" s="1"/>
    </row>
    <row r="8859" spans="4:15" x14ac:dyDescent="0.2">
      <c r="D8859" s="1"/>
      <c r="E8859" s="1"/>
      <c r="K8859" s="1"/>
      <c r="L8859" s="1"/>
      <c r="O8859" s="1"/>
    </row>
    <row r="8860" spans="4:15" x14ac:dyDescent="0.2">
      <c r="D8860" s="1"/>
      <c r="E8860" s="1"/>
      <c r="K8860" s="1"/>
      <c r="L8860" s="1"/>
      <c r="O8860" s="1"/>
    </row>
    <row r="8861" spans="4:15" x14ac:dyDescent="0.2">
      <c r="D8861" s="1"/>
      <c r="E8861" s="1"/>
      <c r="K8861" s="1"/>
      <c r="L8861" s="1"/>
      <c r="O8861" s="1"/>
    </row>
    <row r="8862" spans="4:15" x14ac:dyDescent="0.2">
      <c r="D8862" s="1"/>
      <c r="E8862" s="1"/>
      <c r="K8862" s="1"/>
      <c r="L8862" s="1"/>
      <c r="O8862" s="1"/>
    </row>
    <row r="8863" spans="4:15" x14ac:dyDescent="0.2">
      <c r="D8863" s="1"/>
      <c r="E8863" s="1"/>
      <c r="K8863" s="1"/>
      <c r="L8863" s="1"/>
      <c r="O8863" s="1"/>
    </row>
    <row r="8864" spans="4:15" x14ac:dyDescent="0.2">
      <c r="D8864" s="1"/>
      <c r="E8864" s="1"/>
      <c r="K8864" s="1"/>
      <c r="L8864" s="1"/>
      <c r="O8864" s="1"/>
    </row>
    <row r="8865" spans="4:15" x14ac:dyDescent="0.2">
      <c r="D8865" s="1"/>
      <c r="E8865" s="1"/>
      <c r="K8865" s="1"/>
      <c r="L8865" s="1"/>
      <c r="O8865" s="1"/>
    </row>
    <row r="8866" spans="4:15" x14ac:dyDescent="0.2">
      <c r="D8866" s="1"/>
      <c r="E8866" s="1"/>
      <c r="K8866" s="1"/>
      <c r="L8866" s="1"/>
      <c r="O8866" s="1"/>
    </row>
    <row r="8867" spans="4:15" x14ac:dyDescent="0.2">
      <c r="D8867" s="1"/>
      <c r="E8867" s="1"/>
      <c r="K8867" s="1"/>
      <c r="L8867" s="1"/>
      <c r="O8867" s="1"/>
    </row>
    <row r="8868" spans="4:15" x14ac:dyDescent="0.2">
      <c r="D8868" s="1"/>
      <c r="E8868" s="1"/>
      <c r="K8868" s="1"/>
      <c r="L8868" s="1"/>
      <c r="O8868" s="1"/>
    </row>
    <row r="8869" spans="4:15" x14ac:dyDescent="0.2">
      <c r="D8869" s="1"/>
      <c r="E8869" s="1"/>
      <c r="K8869" s="1"/>
      <c r="L8869" s="1"/>
      <c r="O8869" s="1"/>
    </row>
    <row r="8870" spans="4:15" x14ac:dyDescent="0.2">
      <c r="D8870" s="1"/>
      <c r="E8870" s="1"/>
      <c r="K8870" s="1"/>
      <c r="L8870" s="1"/>
      <c r="O8870" s="1"/>
    </row>
    <row r="8871" spans="4:15" x14ac:dyDescent="0.2">
      <c r="D8871" s="1"/>
      <c r="E8871" s="1"/>
      <c r="K8871" s="1"/>
      <c r="L8871" s="1"/>
      <c r="O8871" s="1"/>
    </row>
    <row r="8872" spans="4:15" x14ac:dyDescent="0.2">
      <c r="D8872" s="1"/>
      <c r="E8872" s="1"/>
      <c r="K8872" s="1"/>
      <c r="L8872" s="1"/>
      <c r="O8872" s="1"/>
    </row>
    <row r="8873" spans="4:15" x14ac:dyDescent="0.2">
      <c r="D8873" s="1"/>
      <c r="E8873" s="1"/>
      <c r="K8873" s="1"/>
      <c r="L8873" s="1"/>
      <c r="O8873" s="1"/>
    </row>
    <row r="8874" spans="4:15" x14ac:dyDescent="0.2">
      <c r="D8874" s="1"/>
      <c r="E8874" s="1"/>
      <c r="K8874" s="1"/>
      <c r="L8874" s="1"/>
      <c r="O8874" s="1"/>
    </row>
    <row r="8875" spans="4:15" x14ac:dyDescent="0.2">
      <c r="D8875" s="1"/>
      <c r="E8875" s="1"/>
      <c r="K8875" s="1"/>
      <c r="L8875" s="1"/>
      <c r="O8875" s="1"/>
    </row>
    <row r="8876" spans="4:15" x14ac:dyDescent="0.2">
      <c r="D8876" s="1"/>
      <c r="E8876" s="1"/>
      <c r="K8876" s="1"/>
      <c r="L8876" s="1"/>
      <c r="O8876" s="1"/>
    </row>
    <row r="8877" spans="4:15" x14ac:dyDescent="0.2">
      <c r="D8877" s="1"/>
      <c r="E8877" s="1"/>
      <c r="K8877" s="1"/>
      <c r="L8877" s="1"/>
      <c r="O8877" s="1"/>
    </row>
    <row r="8878" spans="4:15" x14ac:dyDescent="0.2">
      <c r="D8878" s="1"/>
      <c r="E8878" s="1"/>
      <c r="K8878" s="1"/>
      <c r="L8878" s="1"/>
      <c r="O8878" s="1"/>
    </row>
    <row r="8879" spans="4:15" x14ac:dyDescent="0.2">
      <c r="D8879" s="1"/>
      <c r="E8879" s="1"/>
      <c r="K8879" s="1"/>
      <c r="L8879" s="1"/>
      <c r="O8879" s="1"/>
    </row>
    <row r="8880" spans="4:15" x14ac:dyDescent="0.2">
      <c r="D8880" s="1"/>
      <c r="E8880" s="1"/>
      <c r="K8880" s="1"/>
      <c r="L8880" s="1"/>
      <c r="O8880" s="1"/>
    </row>
    <row r="8881" spans="4:15" x14ac:dyDescent="0.2">
      <c r="D8881" s="1"/>
      <c r="E8881" s="1"/>
      <c r="K8881" s="1"/>
      <c r="L8881" s="1"/>
      <c r="O8881" s="1"/>
    </row>
    <row r="8882" spans="4:15" x14ac:dyDescent="0.2">
      <c r="K8882" s="1"/>
      <c r="L8882" s="1"/>
      <c r="O8882" s="1"/>
    </row>
    <row r="8883" spans="4:15" x14ac:dyDescent="0.2">
      <c r="K8883" s="1"/>
      <c r="L8883" s="1"/>
      <c r="O8883" s="1"/>
    </row>
    <row r="8884" spans="4:15" x14ac:dyDescent="0.2">
      <c r="K8884" s="1"/>
      <c r="L8884" s="1"/>
      <c r="O8884" s="1"/>
    </row>
    <row r="8885" spans="4:15" x14ac:dyDescent="0.2">
      <c r="K8885" s="1"/>
      <c r="L8885" s="1"/>
      <c r="O8885" s="1"/>
    </row>
    <row r="8886" spans="4:15" x14ac:dyDescent="0.2">
      <c r="K8886" s="1"/>
      <c r="L8886" s="1"/>
      <c r="O8886" s="1"/>
    </row>
    <row r="8887" spans="4:15" x14ac:dyDescent="0.2">
      <c r="K8887" s="1"/>
      <c r="L8887" s="1"/>
      <c r="O8887" s="1"/>
    </row>
    <row r="8888" spans="4:15" x14ac:dyDescent="0.2">
      <c r="K8888" s="1"/>
      <c r="L8888" s="1"/>
      <c r="O8888" s="1"/>
    </row>
    <row r="8889" spans="4:15" x14ac:dyDescent="0.2">
      <c r="K8889" s="1"/>
      <c r="L8889" s="1"/>
      <c r="O8889" s="1"/>
    </row>
    <row r="8890" spans="4:15" x14ac:dyDescent="0.2">
      <c r="K8890" s="1"/>
      <c r="L8890" s="1"/>
      <c r="O8890" s="1"/>
    </row>
    <row r="8891" spans="4:15" x14ac:dyDescent="0.2">
      <c r="K8891" s="1"/>
      <c r="L8891" s="1"/>
      <c r="O8891" s="1"/>
    </row>
    <row r="8892" spans="4:15" x14ac:dyDescent="0.2">
      <c r="K8892" s="1"/>
      <c r="L8892" s="1"/>
      <c r="O8892" s="1"/>
    </row>
    <row r="8893" spans="4:15" x14ac:dyDescent="0.2">
      <c r="K8893" s="1"/>
      <c r="L8893" s="1"/>
      <c r="O8893" s="1"/>
    </row>
    <row r="8894" spans="4:15" x14ac:dyDescent="0.2">
      <c r="K8894" s="1"/>
      <c r="L8894" s="1"/>
      <c r="O8894" s="1"/>
    </row>
    <row r="8895" spans="4:15" x14ac:dyDescent="0.2">
      <c r="K8895" s="1"/>
      <c r="L8895" s="1"/>
      <c r="O8895" s="1"/>
    </row>
    <row r="8896" spans="4:15" x14ac:dyDescent="0.2">
      <c r="K8896" s="1"/>
      <c r="L8896" s="1"/>
      <c r="O8896" s="1"/>
    </row>
    <row r="8897" spans="11:15" x14ac:dyDescent="0.2">
      <c r="K8897" s="1"/>
      <c r="L8897" s="1"/>
      <c r="O8897" s="1"/>
    </row>
    <row r="8898" spans="11:15" x14ac:dyDescent="0.2">
      <c r="K8898" s="1"/>
      <c r="L8898" s="1"/>
      <c r="O8898" s="1"/>
    </row>
    <row r="8899" spans="11:15" x14ac:dyDescent="0.2">
      <c r="K8899" s="1"/>
      <c r="L8899" s="1"/>
      <c r="O8899" s="1"/>
    </row>
    <row r="8900" spans="11:15" x14ac:dyDescent="0.2">
      <c r="K8900" s="1"/>
      <c r="L8900" s="1"/>
      <c r="O8900" s="1"/>
    </row>
    <row r="8901" spans="11:15" x14ac:dyDescent="0.2">
      <c r="K8901" s="1"/>
      <c r="L8901" s="1"/>
      <c r="O8901" s="1"/>
    </row>
    <row r="8902" spans="11:15" x14ac:dyDescent="0.2">
      <c r="K8902" s="1"/>
      <c r="L8902" s="1"/>
      <c r="O8902" s="1"/>
    </row>
    <row r="8903" spans="11:15" x14ac:dyDescent="0.2">
      <c r="K8903" s="1"/>
      <c r="L8903" s="1"/>
      <c r="O8903" s="1"/>
    </row>
    <row r="8904" spans="11:15" x14ac:dyDescent="0.2">
      <c r="K8904" s="1"/>
      <c r="L8904" s="1"/>
      <c r="O8904" s="1"/>
    </row>
    <row r="8905" spans="11:15" x14ac:dyDescent="0.2">
      <c r="K8905" s="1"/>
      <c r="L8905" s="1"/>
      <c r="O8905" s="1"/>
    </row>
    <row r="8906" spans="11:15" x14ac:dyDescent="0.2">
      <c r="K8906" s="1"/>
      <c r="L8906" s="1"/>
      <c r="O8906" s="1"/>
    </row>
    <row r="8907" spans="11:15" x14ac:dyDescent="0.2">
      <c r="K8907" s="1"/>
      <c r="L8907" s="1"/>
      <c r="O8907" s="1"/>
    </row>
    <row r="8908" spans="11:15" x14ac:dyDescent="0.2">
      <c r="K8908" s="1"/>
      <c r="L8908" s="1"/>
      <c r="O8908" s="1"/>
    </row>
    <row r="8909" spans="11:15" x14ac:dyDescent="0.2">
      <c r="K8909" s="1"/>
      <c r="L8909" s="1"/>
      <c r="O8909" s="1"/>
    </row>
    <row r="8910" spans="11:15" x14ac:dyDescent="0.2">
      <c r="K8910" s="1"/>
      <c r="L8910" s="1"/>
      <c r="O8910" s="1"/>
    </row>
    <row r="8911" spans="11:15" x14ac:dyDescent="0.2">
      <c r="K8911" s="1"/>
      <c r="L8911" s="1"/>
      <c r="O8911" s="1"/>
    </row>
    <row r="8912" spans="11:15" x14ac:dyDescent="0.2">
      <c r="K8912" s="1"/>
      <c r="L8912" s="1"/>
      <c r="O8912" s="1"/>
    </row>
    <row r="8913" spans="11:15" x14ac:dyDescent="0.2">
      <c r="K8913" s="1"/>
      <c r="L8913" s="1"/>
      <c r="O8913" s="1"/>
    </row>
    <row r="8914" spans="11:15" x14ac:dyDescent="0.2">
      <c r="K8914" s="1"/>
      <c r="L8914" s="1"/>
      <c r="O8914" s="1"/>
    </row>
    <row r="8915" spans="11:15" x14ac:dyDescent="0.2">
      <c r="K8915" s="1"/>
      <c r="L8915" s="1"/>
      <c r="O8915" s="1"/>
    </row>
    <row r="8916" spans="11:15" x14ac:dyDescent="0.2">
      <c r="K8916" s="1"/>
      <c r="L8916" s="1"/>
      <c r="O8916" s="1"/>
    </row>
    <row r="8917" spans="11:15" x14ac:dyDescent="0.2">
      <c r="K8917" s="1"/>
      <c r="L8917" s="1"/>
      <c r="O8917" s="1"/>
    </row>
    <row r="8918" spans="11:15" x14ac:dyDescent="0.2">
      <c r="K8918" s="1"/>
      <c r="L8918" s="1"/>
      <c r="O8918" s="1"/>
    </row>
    <row r="8919" spans="11:15" x14ac:dyDescent="0.2">
      <c r="K8919" s="1"/>
      <c r="L8919" s="1"/>
      <c r="O8919" s="1"/>
    </row>
    <row r="8920" spans="11:15" x14ac:dyDescent="0.2">
      <c r="K8920" s="1"/>
      <c r="L8920" s="1"/>
      <c r="O8920" s="1"/>
    </row>
    <row r="8921" spans="11:15" x14ac:dyDescent="0.2">
      <c r="K8921" s="1"/>
      <c r="L8921" s="1"/>
      <c r="O8921" s="1"/>
    </row>
    <row r="8922" spans="11:15" x14ac:dyDescent="0.2">
      <c r="K8922" s="1"/>
      <c r="L8922" s="1"/>
      <c r="O8922" s="1"/>
    </row>
    <row r="8923" spans="11:15" x14ac:dyDescent="0.2">
      <c r="K8923" s="1"/>
      <c r="L8923" s="1"/>
      <c r="O8923" s="1"/>
    </row>
    <row r="8924" spans="11:15" x14ac:dyDescent="0.2">
      <c r="K8924" s="1"/>
      <c r="L8924" s="1"/>
      <c r="O8924" s="1"/>
    </row>
    <row r="8925" spans="11:15" x14ac:dyDescent="0.2">
      <c r="K8925" s="1"/>
      <c r="L8925" s="1"/>
      <c r="O8925" s="1"/>
    </row>
    <row r="8926" spans="11:15" x14ac:dyDescent="0.2">
      <c r="K8926" s="1"/>
      <c r="L8926" s="1"/>
      <c r="O8926" s="1"/>
    </row>
    <row r="8927" spans="11:15" x14ac:dyDescent="0.2">
      <c r="K8927" s="1"/>
      <c r="L8927" s="1"/>
      <c r="O8927" s="1"/>
    </row>
    <row r="8928" spans="11:15" x14ac:dyDescent="0.2">
      <c r="K8928" s="1"/>
      <c r="L8928" s="1"/>
      <c r="O8928" s="1"/>
    </row>
    <row r="8929" spans="11:15" x14ac:dyDescent="0.2">
      <c r="K8929" s="1"/>
      <c r="L8929" s="1"/>
      <c r="O8929" s="1"/>
    </row>
    <row r="8930" spans="11:15" x14ac:dyDescent="0.2">
      <c r="K8930" s="1"/>
      <c r="L8930" s="1"/>
      <c r="O8930" s="1"/>
    </row>
    <row r="8931" spans="11:15" x14ac:dyDescent="0.2">
      <c r="K8931" s="1"/>
      <c r="L8931" s="1"/>
      <c r="O8931" s="1"/>
    </row>
    <row r="8932" spans="11:15" x14ac:dyDescent="0.2">
      <c r="K8932" s="1"/>
      <c r="L8932" s="1"/>
      <c r="O8932" s="1"/>
    </row>
    <row r="8933" spans="11:15" x14ac:dyDescent="0.2">
      <c r="K8933" s="1"/>
      <c r="L8933" s="1"/>
      <c r="O8933" s="1"/>
    </row>
    <row r="8934" spans="11:15" x14ac:dyDescent="0.2">
      <c r="K8934" s="1"/>
      <c r="L8934" s="1"/>
      <c r="O8934" s="1"/>
    </row>
    <row r="8935" spans="11:15" x14ac:dyDescent="0.2">
      <c r="K8935" s="1"/>
      <c r="L8935" s="1"/>
      <c r="O8935" s="1"/>
    </row>
    <row r="8936" spans="11:15" x14ac:dyDescent="0.2">
      <c r="K8936" s="1"/>
      <c r="L8936" s="1"/>
      <c r="O8936" s="1"/>
    </row>
    <row r="8937" spans="11:15" x14ac:dyDescent="0.2">
      <c r="K8937" s="1"/>
      <c r="L8937" s="1"/>
      <c r="O8937" s="1"/>
    </row>
    <row r="8938" spans="11:15" x14ac:dyDescent="0.2">
      <c r="K8938" s="1"/>
      <c r="L8938" s="1"/>
      <c r="O8938" s="1"/>
    </row>
    <row r="8939" spans="11:15" x14ac:dyDescent="0.2">
      <c r="K8939" s="1"/>
      <c r="L8939" s="1"/>
      <c r="O8939" s="1"/>
    </row>
    <row r="8940" spans="11:15" x14ac:dyDescent="0.2">
      <c r="K8940" s="1"/>
      <c r="L8940" s="1"/>
      <c r="O8940" s="1"/>
    </row>
    <row r="8941" spans="11:15" x14ac:dyDescent="0.2">
      <c r="K8941" s="1"/>
      <c r="L8941" s="1"/>
      <c r="O8941" s="1"/>
    </row>
    <row r="8942" spans="11:15" x14ac:dyDescent="0.2">
      <c r="K8942" s="1"/>
      <c r="L8942" s="1"/>
      <c r="O8942" s="1"/>
    </row>
    <row r="8943" spans="11:15" x14ac:dyDescent="0.2">
      <c r="K8943" s="1"/>
      <c r="L8943" s="1"/>
      <c r="O8943" s="1"/>
    </row>
    <row r="8944" spans="11:15" x14ac:dyDescent="0.2">
      <c r="K8944" s="1"/>
      <c r="L8944" s="1"/>
      <c r="O8944" s="1"/>
    </row>
    <row r="8945" spans="11:15" x14ac:dyDescent="0.2">
      <c r="K8945" s="1"/>
      <c r="L8945" s="1"/>
      <c r="O8945" s="1"/>
    </row>
    <row r="8946" spans="11:15" x14ac:dyDescent="0.2">
      <c r="K8946" s="1"/>
      <c r="L8946" s="1"/>
      <c r="O8946" s="1"/>
    </row>
    <row r="8947" spans="11:15" x14ac:dyDescent="0.2">
      <c r="K8947" s="1"/>
      <c r="L8947" s="1"/>
      <c r="O8947" s="1"/>
    </row>
    <row r="8948" spans="11:15" x14ac:dyDescent="0.2">
      <c r="K8948" s="1"/>
      <c r="L8948" s="1"/>
      <c r="O8948" s="1"/>
    </row>
    <row r="8949" spans="11:15" x14ac:dyDescent="0.2">
      <c r="K8949" s="1"/>
      <c r="L8949" s="1"/>
      <c r="O8949" s="1"/>
    </row>
    <row r="8950" spans="11:15" x14ac:dyDescent="0.2">
      <c r="K8950" s="1"/>
      <c r="L8950" s="1"/>
      <c r="O8950" s="1"/>
    </row>
    <row r="8951" spans="11:15" x14ac:dyDescent="0.2">
      <c r="K8951" s="1"/>
      <c r="L8951" s="1"/>
      <c r="O8951" s="1"/>
    </row>
    <row r="8952" spans="11:15" x14ac:dyDescent="0.2">
      <c r="K8952" s="1"/>
      <c r="L8952" s="1"/>
      <c r="O8952" s="1"/>
    </row>
    <row r="8953" spans="11:15" x14ac:dyDescent="0.2">
      <c r="K8953" s="1"/>
      <c r="L8953" s="1"/>
      <c r="O8953" s="1"/>
    </row>
    <row r="8954" spans="11:15" x14ac:dyDescent="0.2">
      <c r="K8954" s="1"/>
      <c r="L8954" s="1"/>
      <c r="O8954" s="1"/>
    </row>
    <row r="8955" spans="11:15" x14ac:dyDescent="0.2">
      <c r="K8955" s="1"/>
      <c r="L8955" s="1"/>
      <c r="O8955" s="1"/>
    </row>
    <row r="8956" spans="11:15" x14ac:dyDescent="0.2">
      <c r="K8956" s="1"/>
      <c r="L8956" s="1"/>
      <c r="O8956" s="1"/>
    </row>
    <row r="8957" spans="11:15" x14ac:dyDescent="0.2">
      <c r="K8957" s="1"/>
      <c r="L8957" s="1"/>
      <c r="O8957" s="1"/>
    </row>
    <row r="8958" spans="11:15" x14ac:dyDescent="0.2">
      <c r="K8958" s="1"/>
      <c r="L8958" s="1"/>
      <c r="O8958" s="1"/>
    </row>
    <row r="8959" spans="11:15" x14ac:dyDescent="0.2">
      <c r="K8959" s="1"/>
      <c r="L8959" s="1"/>
      <c r="O8959" s="1"/>
    </row>
    <row r="8960" spans="11:15" x14ac:dyDescent="0.2">
      <c r="K8960" s="1"/>
      <c r="L8960" s="1"/>
      <c r="O8960" s="1"/>
    </row>
    <row r="8961" spans="11:15" x14ac:dyDescent="0.2">
      <c r="K8961" s="1"/>
      <c r="L8961" s="1"/>
      <c r="O8961" s="1"/>
    </row>
    <row r="8962" spans="11:15" x14ac:dyDescent="0.2">
      <c r="K8962" s="1"/>
      <c r="L8962" s="1"/>
      <c r="O8962" s="1"/>
    </row>
    <row r="8963" spans="11:15" x14ac:dyDescent="0.2">
      <c r="K8963" s="1"/>
      <c r="L8963" s="1"/>
      <c r="O8963" s="1"/>
    </row>
    <row r="8964" spans="11:15" x14ac:dyDescent="0.2">
      <c r="K8964" s="1"/>
      <c r="L8964" s="1"/>
      <c r="O8964" s="1"/>
    </row>
    <row r="8965" spans="11:15" x14ac:dyDescent="0.2">
      <c r="K8965" s="1"/>
      <c r="L8965" s="1"/>
      <c r="O8965" s="1"/>
    </row>
    <row r="8966" spans="11:15" x14ac:dyDescent="0.2">
      <c r="K8966" s="1"/>
      <c r="L8966" s="1"/>
      <c r="O8966" s="1"/>
    </row>
    <row r="8967" spans="11:15" x14ac:dyDescent="0.2">
      <c r="K8967" s="1"/>
      <c r="L8967" s="1"/>
      <c r="O8967" s="1"/>
    </row>
    <row r="8968" spans="11:15" x14ac:dyDescent="0.2">
      <c r="K8968" s="1"/>
      <c r="L8968" s="1"/>
      <c r="O8968" s="1"/>
    </row>
    <row r="8969" spans="11:15" x14ac:dyDescent="0.2">
      <c r="K8969" s="1"/>
      <c r="L8969" s="1"/>
      <c r="O8969" s="1"/>
    </row>
    <row r="8970" spans="11:15" x14ac:dyDescent="0.2">
      <c r="K8970" s="1"/>
      <c r="L8970" s="1"/>
      <c r="O8970" s="1"/>
    </row>
    <row r="8971" spans="11:15" x14ac:dyDescent="0.2">
      <c r="K8971" s="1"/>
      <c r="L8971" s="1"/>
      <c r="O8971" s="1"/>
    </row>
    <row r="8972" spans="11:15" x14ac:dyDescent="0.2">
      <c r="K8972" s="1"/>
      <c r="L8972" s="1"/>
      <c r="O8972" s="1"/>
    </row>
    <row r="8973" spans="11:15" x14ac:dyDescent="0.2">
      <c r="K8973" s="1"/>
      <c r="L8973" s="1"/>
      <c r="O8973" s="1"/>
    </row>
    <row r="8974" spans="11:15" x14ac:dyDescent="0.2">
      <c r="K8974" s="1"/>
      <c r="L8974" s="1"/>
      <c r="O8974" s="1"/>
    </row>
    <row r="8975" spans="11:15" x14ac:dyDescent="0.2">
      <c r="K8975" s="1"/>
      <c r="L8975" s="1"/>
      <c r="O8975" s="1"/>
    </row>
    <row r="8976" spans="11:15" x14ac:dyDescent="0.2">
      <c r="K8976" s="1"/>
      <c r="L8976" s="1"/>
      <c r="O8976" s="1"/>
    </row>
    <row r="8977" spans="11:15" x14ac:dyDescent="0.2">
      <c r="K8977" s="1"/>
      <c r="L8977" s="1"/>
      <c r="O8977" s="1"/>
    </row>
    <row r="8978" spans="11:15" x14ac:dyDescent="0.2">
      <c r="K8978" s="1"/>
      <c r="L8978" s="1"/>
      <c r="O8978" s="1"/>
    </row>
    <row r="8979" spans="11:15" x14ac:dyDescent="0.2">
      <c r="K8979" s="1"/>
      <c r="L8979" s="1"/>
      <c r="O8979" s="1"/>
    </row>
    <row r="8980" spans="11:15" x14ac:dyDescent="0.2">
      <c r="K8980" s="1"/>
      <c r="L8980" s="1"/>
      <c r="O8980" s="1"/>
    </row>
    <row r="8981" spans="11:15" x14ac:dyDescent="0.2">
      <c r="K8981" s="1"/>
      <c r="L8981" s="1"/>
      <c r="O8981" s="1"/>
    </row>
    <row r="8982" spans="11:15" x14ac:dyDescent="0.2">
      <c r="K8982" s="1"/>
      <c r="L8982" s="1"/>
      <c r="O8982" s="1"/>
    </row>
    <row r="8983" spans="11:15" x14ac:dyDescent="0.2">
      <c r="K8983" s="1"/>
      <c r="L8983" s="1"/>
      <c r="O8983" s="1"/>
    </row>
    <row r="8984" spans="11:15" x14ac:dyDescent="0.2">
      <c r="K8984" s="1"/>
      <c r="L8984" s="1"/>
      <c r="O8984" s="1"/>
    </row>
    <row r="8985" spans="11:15" x14ac:dyDescent="0.2">
      <c r="K8985" s="1"/>
      <c r="L8985" s="1"/>
      <c r="O8985" s="1"/>
    </row>
    <row r="8986" spans="11:15" x14ac:dyDescent="0.2">
      <c r="K8986" s="1"/>
      <c r="L8986" s="1"/>
      <c r="O8986" s="1"/>
    </row>
    <row r="8987" spans="11:15" x14ac:dyDescent="0.2">
      <c r="K8987" s="1"/>
      <c r="L8987" s="1"/>
      <c r="O8987" s="1"/>
    </row>
    <row r="8988" spans="11:15" x14ac:dyDescent="0.2">
      <c r="K8988" s="1"/>
      <c r="L8988" s="1"/>
      <c r="O8988" s="1"/>
    </row>
    <row r="8989" spans="11:15" x14ac:dyDescent="0.2">
      <c r="K8989" s="1"/>
      <c r="L8989" s="1"/>
      <c r="O8989" s="1"/>
    </row>
    <row r="8990" spans="11:15" x14ac:dyDescent="0.2">
      <c r="K8990" s="1"/>
      <c r="L8990" s="1"/>
      <c r="O8990" s="1"/>
    </row>
    <row r="8991" spans="11:15" x14ac:dyDescent="0.2">
      <c r="K8991" s="1"/>
      <c r="L8991" s="1"/>
      <c r="O8991" s="1"/>
    </row>
    <row r="8992" spans="11:15" x14ac:dyDescent="0.2">
      <c r="K8992" s="1"/>
      <c r="L8992" s="1"/>
      <c r="O8992" s="1"/>
    </row>
    <row r="8993" spans="11:15" x14ac:dyDescent="0.2">
      <c r="K8993" s="1"/>
      <c r="L8993" s="1"/>
      <c r="O8993" s="1"/>
    </row>
    <row r="8994" spans="11:15" x14ac:dyDescent="0.2">
      <c r="K8994" s="1"/>
      <c r="L8994" s="1"/>
      <c r="O8994" s="1"/>
    </row>
    <row r="8995" spans="11:15" x14ac:dyDescent="0.2">
      <c r="K8995" s="1"/>
      <c r="L8995" s="1"/>
      <c r="O8995" s="1"/>
    </row>
    <row r="8996" spans="11:15" x14ac:dyDescent="0.2">
      <c r="K8996" s="1"/>
      <c r="L8996" s="1"/>
      <c r="O8996" s="1"/>
    </row>
    <row r="8997" spans="11:15" x14ac:dyDescent="0.2">
      <c r="K8997" s="1"/>
      <c r="L8997" s="1"/>
      <c r="O8997" s="1"/>
    </row>
    <row r="8998" spans="11:15" x14ac:dyDescent="0.2">
      <c r="K8998" s="1"/>
      <c r="L8998" s="1"/>
      <c r="O8998" s="1"/>
    </row>
    <row r="8999" spans="11:15" x14ac:dyDescent="0.2">
      <c r="K8999" s="1"/>
      <c r="L8999" s="1"/>
      <c r="O8999" s="1"/>
    </row>
    <row r="9000" spans="11:15" x14ac:dyDescent="0.2">
      <c r="K9000" s="1"/>
      <c r="L9000" s="1"/>
      <c r="O9000" s="1"/>
    </row>
    <row r="9001" spans="11:15" x14ac:dyDescent="0.2">
      <c r="K9001" s="1"/>
      <c r="L9001" s="1"/>
      <c r="O9001" s="1"/>
    </row>
    <row r="9002" spans="11:15" x14ac:dyDescent="0.2">
      <c r="K9002" s="1"/>
      <c r="L9002" s="1"/>
      <c r="O9002" s="1"/>
    </row>
    <row r="9003" spans="11:15" x14ac:dyDescent="0.2">
      <c r="K9003" s="1"/>
      <c r="L9003" s="1"/>
      <c r="O9003" s="1"/>
    </row>
    <row r="9004" spans="11:15" x14ac:dyDescent="0.2">
      <c r="K9004" s="1"/>
      <c r="L9004" s="1"/>
      <c r="O9004" s="1"/>
    </row>
    <row r="9005" spans="11:15" x14ac:dyDescent="0.2">
      <c r="K9005" s="1"/>
      <c r="L9005" s="1"/>
      <c r="O9005" s="1"/>
    </row>
    <row r="9006" spans="11:15" x14ac:dyDescent="0.2">
      <c r="K9006" s="1"/>
      <c r="L9006" s="1"/>
      <c r="O9006" s="1"/>
    </row>
    <row r="9007" spans="11:15" x14ac:dyDescent="0.2">
      <c r="K9007" s="1"/>
      <c r="L9007" s="1"/>
      <c r="O9007" s="1"/>
    </row>
    <row r="9008" spans="11:15" x14ac:dyDescent="0.2">
      <c r="K9008" s="1"/>
      <c r="L9008" s="1"/>
      <c r="O9008" s="1"/>
    </row>
    <row r="9009" spans="11:15" x14ac:dyDescent="0.2">
      <c r="K9009" s="1"/>
      <c r="L9009" s="1"/>
      <c r="O9009" s="1"/>
    </row>
    <row r="9010" spans="11:15" x14ac:dyDescent="0.2">
      <c r="K9010" s="1"/>
      <c r="L9010" s="1"/>
      <c r="O9010" s="1"/>
    </row>
    <row r="9011" spans="11:15" x14ac:dyDescent="0.2">
      <c r="K9011" s="1"/>
      <c r="L9011" s="1"/>
      <c r="O9011" s="1"/>
    </row>
    <row r="9012" spans="11:15" x14ac:dyDescent="0.2">
      <c r="K9012" s="1"/>
      <c r="L9012" s="1"/>
      <c r="O9012" s="1"/>
    </row>
    <row r="9013" spans="11:15" x14ac:dyDescent="0.2">
      <c r="K9013" s="1"/>
      <c r="L9013" s="1"/>
      <c r="O9013" s="1"/>
    </row>
    <row r="9014" spans="11:15" x14ac:dyDescent="0.2">
      <c r="K9014" s="1"/>
      <c r="L9014" s="1"/>
      <c r="O9014" s="1"/>
    </row>
    <row r="9015" spans="11:15" x14ac:dyDescent="0.2">
      <c r="K9015" s="1"/>
      <c r="L9015" s="1"/>
      <c r="O9015" s="1"/>
    </row>
    <row r="9016" spans="11:15" x14ac:dyDescent="0.2">
      <c r="K9016" s="1"/>
      <c r="L9016" s="1"/>
      <c r="O9016" s="1"/>
    </row>
    <row r="9017" spans="11:15" x14ac:dyDescent="0.2">
      <c r="K9017" s="1"/>
      <c r="L9017" s="1"/>
      <c r="O9017" s="1"/>
    </row>
    <row r="9018" spans="11:15" x14ac:dyDescent="0.2">
      <c r="K9018" s="1"/>
      <c r="L9018" s="1"/>
      <c r="O9018" s="1"/>
    </row>
    <row r="9019" spans="11:15" x14ac:dyDescent="0.2">
      <c r="K9019" s="1"/>
      <c r="L9019" s="1"/>
      <c r="O9019" s="1"/>
    </row>
    <row r="9020" spans="11:15" x14ac:dyDescent="0.2">
      <c r="K9020" s="1"/>
      <c r="L9020" s="1"/>
      <c r="O9020" s="1"/>
    </row>
    <row r="9021" spans="11:15" x14ac:dyDescent="0.2">
      <c r="K9021" s="1"/>
      <c r="L9021" s="1"/>
      <c r="O9021" s="1"/>
    </row>
    <row r="9022" spans="11:15" x14ac:dyDescent="0.2">
      <c r="K9022" s="1"/>
      <c r="L9022" s="1"/>
      <c r="O9022" s="1"/>
    </row>
    <row r="9023" spans="11:15" x14ac:dyDescent="0.2">
      <c r="K9023" s="1"/>
      <c r="L9023" s="1"/>
      <c r="O9023" s="1"/>
    </row>
    <row r="9024" spans="11:15" x14ac:dyDescent="0.2">
      <c r="K9024" s="1"/>
      <c r="L9024" s="1"/>
      <c r="O9024" s="1"/>
    </row>
    <row r="9025" spans="11:15" x14ac:dyDescent="0.2">
      <c r="K9025" s="1"/>
      <c r="L9025" s="1"/>
      <c r="O9025" s="1"/>
    </row>
    <row r="9026" spans="11:15" x14ac:dyDescent="0.2">
      <c r="K9026" s="1"/>
      <c r="L9026" s="1"/>
      <c r="O9026" s="1"/>
    </row>
    <row r="9027" spans="11:15" x14ac:dyDescent="0.2">
      <c r="K9027" s="1"/>
      <c r="L9027" s="1"/>
      <c r="O9027" s="1"/>
    </row>
    <row r="9028" spans="11:15" x14ac:dyDescent="0.2">
      <c r="K9028" s="1"/>
      <c r="L9028" s="1"/>
      <c r="O9028" s="1"/>
    </row>
    <row r="9029" spans="11:15" x14ac:dyDescent="0.2">
      <c r="K9029" s="1"/>
      <c r="L9029" s="1"/>
      <c r="O9029" s="1"/>
    </row>
    <row r="9030" spans="11:15" x14ac:dyDescent="0.2">
      <c r="K9030" s="1"/>
      <c r="L9030" s="1"/>
      <c r="O9030" s="1"/>
    </row>
    <row r="9031" spans="11:15" x14ac:dyDescent="0.2">
      <c r="K9031" s="1"/>
      <c r="L9031" s="1"/>
      <c r="O9031" s="1"/>
    </row>
    <row r="9032" spans="11:15" x14ac:dyDescent="0.2">
      <c r="K9032" s="1"/>
      <c r="L9032" s="1"/>
      <c r="O9032" s="1"/>
    </row>
    <row r="9033" spans="11:15" x14ac:dyDescent="0.2">
      <c r="K9033" s="1"/>
      <c r="L9033" s="1"/>
      <c r="O9033" s="1"/>
    </row>
    <row r="9034" spans="11:15" x14ac:dyDescent="0.2">
      <c r="K9034" s="1"/>
      <c r="L9034" s="1"/>
      <c r="O9034" s="1"/>
    </row>
    <row r="9035" spans="11:15" x14ac:dyDescent="0.2">
      <c r="K9035" s="1"/>
      <c r="L9035" s="1"/>
      <c r="O9035" s="1"/>
    </row>
    <row r="9036" spans="11:15" x14ac:dyDescent="0.2">
      <c r="K9036" s="1"/>
      <c r="L9036" s="1"/>
      <c r="O9036" s="1"/>
    </row>
    <row r="9037" spans="11:15" x14ac:dyDescent="0.2">
      <c r="K9037" s="1"/>
      <c r="L9037" s="1"/>
      <c r="O9037" s="1"/>
    </row>
    <row r="9038" spans="11:15" x14ac:dyDescent="0.2">
      <c r="K9038" s="1"/>
      <c r="L9038" s="1"/>
      <c r="O9038" s="1"/>
    </row>
    <row r="9039" spans="11:15" x14ac:dyDescent="0.2">
      <c r="K9039" s="1"/>
      <c r="L9039" s="1"/>
      <c r="O9039" s="1"/>
    </row>
    <row r="9040" spans="11:15" x14ac:dyDescent="0.2">
      <c r="K9040" s="1"/>
      <c r="L9040" s="1"/>
      <c r="O9040" s="1"/>
    </row>
    <row r="9041" spans="11:15" x14ac:dyDescent="0.2">
      <c r="K9041" s="1"/>
      <c r="L9041" s="1"/>
      <c r="O9041" s="1"/>
    </row>
    <row r="9042" spans="11:15" x14ac:dyDescent="0.2">
      <c r="K9042" s="1"/>
      <c r="L9042" s="1"/>
      <c r="O9042" s="1"/>
    </row>
    <row r="9043" spans="11:15" x14ac:dyDescent="0.2">
      <c r="K9043" s="1"/>
      <c r="L9043" s="1"/>
      <c r="O9043" s="1"/>
    </row>
    <row r="9044" spans="11:15" x14ac:dyDescent="0.2">
      <c r="K9044" s="1"/>
      <c r="L9044" s="1"/>
      <c r="O9044" s="1"/>
    </row>
    <row r="9045" spans="11:15" x14ac:dyDescent="0.2">
      <c r="K9045" s="1"/>
      <c r="L9045" s="1"/>
      <c r="O9045" s="1"/>
    </row>
    <row r="9046" spans="11:15" x14ac:dyDescent="0.2">
      <c r="K9046" s="1"/>
      <c r="L9046" s="1"/>
      <c r="O9046" s="1"/>
    </row>
    <row r="9047" spans="11:15" x14ac:dyDescent="0.2">
      <c r="K9047" s="1"/>
      <c r="L9047" s="1"/>
      <c r="O9047" s="1"/>
    </row>
    <row r="9048" spans="11:15" x14ac:dyDescent="0.2">
      <c r="K9048" s="1"/>
      <c r="L9048" s="1"/>
      <c r="O9048" s="1"/>
    </row>
    <row r="9049" spans="11:15" x14ac:dyDescent="0.2">
      <c r="K9049" s="1"/>
      <c r="L9049" s="1"/>
      <c r="O9049" s="1"/>
    </row>
    <row r="9050" spans="11:15" x14ac:dyDescent="0.2">
      <c r="K9050" s="1"/>
      <c r="L9050" s="1"/>
      <c r="O9050" s="1"/>
    </row>
    <row r="9051" spans="11:15" x14ac:dyDescent="0.2">
      <c r="K9051" s="1"/>
      <c r="L9051" s="1"/>
      <c r="O9051" s="1"/>
    </row>
    <row r="9052" spans="11:15" x14ac:dyDescent="0.2">
      <c r="K9052" s="1"/>
      <c r="L9052" s="1"/>
      <c r="O9052" s="1"/>
    </row>
    <row r="9053" spans="11:15" x14ac:dyDescent="0.2">
      <c r="K9053" s="1"/>
      <c r="L9053" s="1"/>
      <c r="O9053" s="1"/>
    </row>
    <row r="9054" spans="11:15" x14ac:dyDescent="0.2">
      <c r="K9054" s="1"/>
      <c r="L9054" s="1"/>
      <c r="O9054" s="1"/>
    </row>
    <row r="9055" spans="11:15" x14ac:dyDescent="0.2">
      <c r="K9055" s="1"/>
      <c r="L9055" s="1"/>
      <c r="O9055" s="1"/>
    </row>
    <row r="9056" spans="11:15" x14ac:dyDescent="0.2">
      <c r="K9056" s="1"/>
      <c r="L9056" s="1"/>
      <c r="O9056" s="1"/>
    </row>
    <row r="9057" spans="11:15" x14ac:dyDescent="0.2">
      <c r="K9057" s="1"/>
      <c r="L9057" s="1"/>
      <c r="O9057" s="1"/>
    </row>
    <row r="9058" spans="11:15" x14ac:dyDescent="0.2">
      <c r="K9058" s="1"/>
      <c r="L9058" s="1"/>
      <c r="O9058" s="1"/>
    </row>
    <row r="9059" spans="11:15" x14ac:dyDescent="0.2">
      <c r="K9059" s="1"/>
      <c r="L9059" s="1"/>
      <c r="O9059" s="1"/>
    </row>
    <row r="9060" spans="11:15" x14ac:dyDescent="0.2">
      <c r="K9060" s="1"/>
      <c r="L9060" s="1"/>
      <c r="O9060" s="1"/>
    </row>
    <row r="9061" spans="11:15" x14ac:dyDescent="0.2">
      <c r="K9061" s="1"/>
      <c r="L9061" s="1"/>
      <c r="O9061" s="1"/>
    </row>
    <row r="9062" spans="11:15" x14ac:dyDescent="0.2">
      <c r="K9062" s="1"/>
      <c r="L9062" s="1"/>
      <c r="O9062" s="1"/>
    </row>
    <row r="9063" spans="11:15" x14ac:dyDescent="0.2">
      <c r="K9063" s="1"/>
      <c r="L9063" s="1"/>
      <c r="O9063" s="1"/>
    </row>
    <row r="9064" spans="11:15" x14ac:dyDescent="0.2">
      <c r="K9064" s="1"/>
      <c r="L9064" s="1"/>
      <c r="O9064" s="1"/>
    </row>
    <row r="9065" spans="11:15" x14ac:dyDescent="0.2">
      <c r="K9065" s="1"/>
      <c r="L9065" s="1"/>
      <c r="O9065" s="1"/>
    </row>
    <row r="9066" spans="11:15" x14ac:dyDescent="0.2">
      <c r="K9066" s="1"/>
      <c r="L9066" s="1"/>
      <c r="O9066" s="1"/>
    </row>
    <row r="9067" spans="11:15" x14ac:dyDescent="0.2">
      <c r="K9067" s="1"/>
      <c r="L9067" s="1"/>
      <c r="O9067" s="1"/>
    </row>
    <row r="9068" spans="11:15" x14ac:dyDescent="0.2">
      <c r="K9068" s="1"/>
      <c r="L9068" s="1"/>
      <c r="O9068" s="1"/>
    </row>
    <row r="9069" spans="11:15" x14ac:dyDescent="0.2">
      <c r="K9069" s="1"/>
      <c r="L9069" s="1"/>
      <c r="O9069" s="1"/>
    </row>
    <row r="9070" spans="11:15" x14ac:dyDescent="0.2">
      <c r="K9070" s="1"/>
      <c r="L9070" s="1"/>
      <c r="O9070" s="1"/>
    </row>
    <row r="9071" spans="11:15" x14ac:dyDescent="0.2">
      <c r="K9071" s="1"/>
      <c r="L9071" s="1"/>
      <c r="O9071" s="1"/>
    </row>
    <row r="9072" spans="11:15" x14ac:dyDescent="0.2">
      <c r="K9072" s="1"/>
      <c r="L9072" s="1"/>
      <c r="O9072" s="1"/>
    </row>
    <row r="9073" spans="11:15" x14ac:dyDescent="0.2">
      <c r="K9073" s="1"/>
      <c r="L9073" s="1"/>
      <c r="O9073" s="1"/>
    </row>
    <row r="9074" spans="11:15" x14ac:dyDescent="0.2">
      <c r="K9074" s="1"/>
      <c r="L9074" s="1"/>
      <c r="O9074" s="1"/>
    </row>
    <row r="9075" spans="11:15" x14ac:dyDescent="0.2">
      <c r="K9075" s="1"/>
      <c r="L9075" s="1"/>
      <c r="O9075" s="1"/>
    </row>
    <row r="9076" spans="11:15" x14ac:dyDescent="0.2">
      <c r="K9076" s="1"/>
      <c r="L9076" s="1"/>
      <c r="O9076" s="1"/>
    </row>
    <row r="9077" spans="11:15" x14ac:dyDescent="0.2">
      <c r="K9077" s="1"/>
      <c r="L9077" s="1"/>
      <c r="O9077" s="1"/>
    </row>
    <row r="9078" spans="11:15" x14ac:dyDescent="0.2">
      <c r="K9078" s="1"/>
      <c r="L9078" s="1"/>
      <c r="O9078" s="1"/>
    </row>
    <row r="9079" spans="11:15" x14ac:dyDescent="0.2">
      <c r="K9079" s="1"/>
      <c r="L9079" s="1"/>
      <c r="O9079" s="1"/>
    </row>
    <row r="9080" spans="11:15" x14ac:dyDescent="0.2">
      <c r="K9080" s="1"/>
      <c r="L9080" s="1"/>
      <c r="O9080" s="1"/>
    </row>
    <row r="9081" spans="11:15" x14ac:dyDescent="0.2">
      <c r="K9081" s="1"/>
      <c r="L9081" s="1"/>
      <c r="O9081" s="1"/>
    </row>
    <row r="9082" spans="11:15" x14ac:dyDescent="0.2">
      <c r="K9082" s="1"/>
      <c r="L9082" s="1"/>
      <c r="O9082" s="1"/>
    </row>
    <row r="9083" spans="11:15" x14ac:dyDescent="0.2">
      <c r="K9083" s="1"/>
      <c r="L9083" s="1"/>
      <c r="O9083" s="1"/>
    </row>
    <row r="9084" spans="11:15" x14ac:dyDescent="0.2">
      <c r="K9084" s="1"/>
      <c r="L9084" s="1"/>
      <c r="O9084" s="1"/>
    </row>
    <row r="9085" spans="11:15" x14ac:dyDescent="0.2">
      <c r="K9085" s="1"/>
      <c r="L9085" s="1"/>
      <c r="O9085" s="1"/>
    </row>
    <row r="9086" spans="11:15" x14ac:dyDescent="0.2">
      <c r="K9086" s="1"/>
      <c r="L9086" s="1"/>
      <c r="O9086" s="1"/>
    </row>
    <row r="9087" spans="11:15" x14ac:dyDescent="0.2">
      <c r="K9087" s="1"/>
      <c r="L9087" s="1"/>
      <c r="O9087" s="1"/>
    </row>
    <row r="9088" spans="11:15" x14ac:dyDescent="0.2">
      <c r="K9088" s="1"/>
      <c r="L9088" s="1"/>
      <c r="O9088" s="1"/>
    </row>
    <row r="9089" spans="11:15" x14ac:dyDescent="0.2">
      <c r="K9089" s="1"/>
      <c r="L9089" s="1"/>
      <c r="O9089" s="1"/>
    </row>
    <row r="9090" spans="11:15" x14ac:dyDescent="0.2">
      <c r="K9090" s="1"/>
      <c r="L9090" s="1"/>
      <c r="O9090" s="1"/>
    </row>
    <row r="9091" spans="11:15" x14ac:dyDescent="0.2">
      <c r="K9091" s="1"/>
      <c r="L9091" s="1"/>
      <c r="O9091" s="1"/>
    </row>
    <row r="9092" spans="11:15" x14ac:dyDescent="0.2">
      <c r="K9092" s="1"/>
      <c r="L9092" s="1"/>
      <c r="O9092" s="1"/>
    </row>
    <row r="9093" spans="11:15" x14ac:dyDescent="0.2">
      <c r="K9093" s="1"/>
      <c r="L9093" s="1"/>
      <c r="O9093" s="1"/>
    </row>
    <row r="9094" spans="11:15" x14ac:dyDescent="0.2">
      <c r="K9094" s="1"/>
      <c r="L9094" s="1"/>
      <c r="O9094" s="1"/>
    </row>
    <row r="9095" spans="11:15" x14ac:dyDescent="0.2">
      <c r="K9095" s="1"/>
      <c r="L9095" s="1"/>
      <c r="O9095" s="1"/>
    </row>
    <row r="9096" spans="11:15" x14ac:dyDescent="0.2">
      <c r="K9096" s="1"/>
      <c r="L9096" s="1"/>
      <c r="O9096" s="1"/>
    </row>
    <row r="9097" spans="11:15" x14ac:dyDescent="0.2">
      <c r="K9097" s="1"/>
      <c r="L9097" s="1"/>
      <c r="O9097" s="1"/>
    </row>
    <row r="9098" spans="11:15" x14ac:dyDescent="0.2">
      <c r="K9098" s="1"/>
      <c r="L9098" s="1"/>
      <c r="O9098" s="1"/>
    </row>
    <row r="9099" spans="11:15" x14ac:dyDescent="0.2">
      <c r="K9099" s="1"/>
      <c r="L9099" s="1"/>
      <c r="O9099" s="1"/>
    </row>
    <row r="9100" spans="11:15" x14ac:dyDescent="0.2">
      <c r="K9100" s="1"/>
      <c r="L9100" s="1"/>
      <c r="O9100" s="1"/>
    </row>
    <row r="9101" spans="11:15" x14ac:dyDescent="0.2">
      <c r="K9101" s="1"/>
      <c r="L9101" s="1"/>
      <c r="O9101" s="1"/>
    </row>
    <row r="9102" spans="11:15" x14ac:dyDescent="0.2">
      <c r="K9102" s="1"/>
      <c r="L9102" s="1"/>
      <c r="O9102" s="1"/>
    </row>
    <row r="9103" spans="11:15" x14ac:dyDescent="0.2">
      <c r="K9103" s="1"/>
      <c r="L9103" s="1"/>
      <c r="O9103" s="1"/>
    </row>
    <row r="9104" spans="11:15" x14ac:dyDescent="0.2">
      <c r="K9104" s="1"/>
      <c r="L9104" s="1"/>
      <c r="O9104" s="1"/>
    </row>
    <row r="9105" spans="11:15" x14ac:dyDescent="0.2">
      <c r="K9105" s="1"/>
      <c r="L9105" s="1"/>
      <c r="O9105" s="1"/>
    </row>
    <row r="9106" spans="11:15" x14ac:dyDescent="0.2">
      <c r="K9106" s="1"/>
      <c r="L9106" s="1"/>
      <c r="O9106" s="1"/>
    </row>
    <row r="9107" spans="11:15" x14ac:dyDescent="0.2">
      <c r="K9107" s="1"/>
      <c r="L9107" s="1"/>
      <c r="O9107" s="1"/>
    </row>
    <row r="9108" spans="11:15" x14ac:dyDescent="0.2">
      <c r="K9108" s="1"/>
      <c r="L9108" s="1"/>
      <c r="O9108" s="1"/>
    </row>
    <row r="9109" spans="11:15" x14ac:dyDescent="0.2">
      <c r="K9109" s="1"/>
      <c r="L9109" s="1"/>
      <c r="O9109" s="1"/>
    </row>
    <row r="9110" spans="11:15" x14ac:dyDescent="0.2">
      <c r="K9110" s="1"/>
      <c r="L9110" s="1"/>
      <c r="O9110" s="1"/>
    </row>
    <row r="9111" spans="11:15" x14ac:dyDescent="0.2">
      <c r="K9111" s="1"/>
      <c r="L9111" s="1"/>
      <c r="O9111" s="1"/>
    </row>
    <row r="9112" spans="11:15" x14ac:dyDescent="0.2">
      <c r="K9112" s="1"/>
      <c r="L9112" s="1"/>
      <c r="O9112" s="1"/>
    </row>
    <row r="9113" spans="11:15" x14ac:dyDescent="0.2">
      <c r="K9113" s="1"/>
      <c r="L9113" s="1"/>
      <c r="O9113" s="1"/>
    </row>
    <row r="9114" spans="11:15" x14ac:dyDescent="0.2">
      <c r="K9114" s="1"/>
      <c r="L9114" s="1"/>
      <c r="O9114" s="1"/>
    </row>
    <row r="9115" spans="11:15" x14ac:dyDescent="0.2">
      <c r="K9115" s="1"/>
      <c r="L9115" s="1"/>
      <c r="O9115" s="1"/>
    </row>
    <row r="9116" spans="11:15" x14ac:dyDescent="0.2">
      <c r="K9116" s="1"/>
      <c r="L9116" s="1"/>
      <c r="O9116" s="1"/>
    </row>
    <row r="9117" spans="11:15" x14ac:dyDescent="0.2">
      <c r="K9117" s="1"/>
      <c r="L9117" s="1"/>
      <c r="O9117" s="1"/>
    </row>
    <row r="9118" spans="11:15" x14ac:dyDescent="0.2">
      <c r="K9118" s="1"/>
      <c r="L9118" s="1"/>
      <c r="O9118" s="1"/>
    </row>
    <row r="9119" spans="11:15" x14ac:dyDescent="0.2">
      <c r="K9119" s="1"/>
      <c r="L9119" s="1"/>
      <c r="O9119" s="1"/>
    </row>
    <row r="9120" spans="11:15" x14ac:dyDescent="0.2">
      <c r="K9120" s="1"/>
      <c r="L9120" s="1"/>
      <c r="O9120" s="1"/>
    </row>
    <row r="9121" spans="11:15" x14ac:dyDescent="0.2">
      <c r="K9121" s="1"/>
      <c r="L9121" s="1"/>
      <c r="O9121" s="1"/>
    </row>
    <row r="9122" spans="11:15" x14ac:dyDescent="0.2">
      <c r="K9122" s="1"/>
      <c r="L9122" s="1"/>
      <c r="O9122" s="1"/>
    </row>
    <row r="9123" spans="11:15" x14ac:dyDescent="0.2">
      <c r="K9123" s="1"/>
      <c r="L9123" s="1"/>
      <c r="O9123" s="1"/>
    </row>
    <row r="9124" spans="11:15" x14ac:dyDescent="0.2">
      <c r="K9124" s="1"/>
      <c r="L9124" s="1"/>
      <c r="O9124" s="1"/>
    </row>
    <row r="9125" spans="11:15" x14ac:dyDescent="0.2">
      <c r="K9125" s="1"/>
      <c r="L9125" s="1"/>
      <c r="O9125" s="1"/>
    </row>
    <row r="9126" spans="11:15" x14ac:dyDescent="0.2">
      <c r="K9126" s="1"/>
      <c r="L9126" s="1"/>
      <c r="O9126" s="1"/>
    </row>
    <row r="9127" spans="11:15" x14ac:dyDescent="0.2">
      <c r="K9127" s="1"/>
      <c r="L9127" s="1"/>
      <c r="O9127" s="1"/>
    </row>
    <row r="9128" spans="11:15" x14ac:dyDescent="0.2">
      <c r="K9128" s="1"/>
      <c r="L9128" s="1"/>
      <c r="O9128" s="1"/>
    </row>
    <row r="9129" spans="11:15" x14ac:dyDescent="0.2">
      <c r="K9129" s="1"/>
      <c r="L9129" s="1"/>
      <c r="O9129" s="1"/>
    </row>
    <row r="9130" spans="11:15" x14ac:dyDescent="0.2">
      <c r="K9130" s="1"/>
      <c r="L9130" s="1"/>
      <c r="O9130" s="1"/>
    </row>
    <row r="9131" spans="11:15" x14ac:dyDescent="0.2">
      <c r="K9131" s="1"/>
      <c r="L9131" s="1"/>
      <c r="O9131" s="1"/>
    </row>
    <row r="9132" spans="11:15" x14ac:dyDescent="0.2">
      <c r="K9132" s="1"/>
      <c r="L9132" s="1"/>
      <c r="O9132" s="1"/>
    </row>
    <row r="9133" spans="11:15" x14ac:dyDescent="0.2">
      <c r="K9133" s="1"/>
      <c r="L9133" s="1"/>
      <c r="O9133" s="1"/>
    </row>
    <row r="9134" spans="11:15" x14ac:dyDescent="0.2">
      <c r="K9134" s="1"/>
      <c r="L9134" s="1"/>
      <c r="O9134" s="1"/>
    </row>
    <row r="9135" spans="11:15" x14ac:dyDescent="0.2">
      <c r="K9135" s="1"/>
      <c r="L9135" s="1"/>
      <c r="O9135" s="1"/>
    </row>
    <row r="9136" spans="11:15" x14ac:dyDescent="0.2">
      <c r="K9136" s="1"/>
      <c r="L9136" s="1"/>
      <c r="O9136" s="1"/>
    </row>
    <row r="9137" spans="11:15" x14ac:dyDescent="0.2">
      <c r="K9137" s="1"/>
      <c r="L9137" s="1"/>
      <c r="O9137" s="1"/>
    </row>
    <row r="9138" spans="11:15" x14ac:dyDescent="0.2">
      <c r="K9138" s="1"/>
      <c r="L9138" s="1"/>
      <c r="O9138" s="1"/>
    </row>
    <row r="9139" spans="11:15" x14ac:dyDescent="0.2">
      <c r="K9139" s="1"/>
      <c r="L9139" s="1"/>
      <c r="O9139" s="1"/>
    </row>
    <row r="9140" spans="11:15" x14ac:dyDescent="0.2">
      <c r="K9140" s="1"/>
      <c r="L9140" s="1"/>
      <c r="O9140" s="1"/>
    </row>
    <row r="9141" spans="11:15" x14ac:dyDescent="0.2">
      <c r="K9141" s="1"/>
      <c r="L9141" s="1"/>
      <c r="O9141" s="1"/>
    </row>
    <row r="9142" spans="11:15" x14ac:dyDescent="0.2">
      <c r="K9142" s="1"/>
      <c r="L9142" s="1"/>
      <c r="O9142" s="1"/>
    </row>
    <row r="9143" spans="11:15" x14ac:dyDescent="0.2">
      <c r="K9143" s="1"/>
      <c r="L9143" s="1"/>
      <c r="O9143" s="1"/>
    </row>
    <row r="9144" spans="11:15" x14ac:dyDescent="0.2">
      <c r="K9144" s="1"/>
      <c r="L9144" s="1"/>
      <c r="O9144" s="1"/>
    </row>
    <row r="9145" spans="11:15" x14ac:dyDescent="0.2">
      <c r="K9145" s="1"/>
      <c r="L9145" s="1"/>
      <c r="O9145" s="1"/>
    </row>
    <row r="9146" spans="11:15" x14ac:dyDescent="0.2">
      <c r="K9146" s="1"/>
      <c r="L9146" s="1"/>
      <c r="O9146" s="1"/>
    </row>
    <row r="9147" spans="11:15" x14ac:dyDescent="0.2">
      <c r="K9147" s="1"/>
      <c r="L9147" s="1"/>
      <c r="O9147" s="1"/>
    </row>
    <row r="9148" spans="11:15" x14ac:dyDescent="0.2">
      <c r="K9148" s="1"/>
      <c r="L9148" s="1"/>
      <c r="O9148" s="1"/>
    </row>
    <row r="9149" spans="11:15" x14ac:dyDescent="0.2">
      <c r="K9149" s="1"/>
      <c r="L9149" s="1"/>
      <c r="O9149" s="1"/>
    </row>
    <row r="9150" spans="11:15" x14ac:dyDescent="0.2">
      <c r="K9150" s="1"/>
      <c r="L9150" s="1"/>
      <c r="O9150" s="1"/>
    </row>
    <row r="9151" spans="11:15" x14ac:dyDescent="0.2">
      <c r="K9151" s="1"/>
      <c r="L9151" s="1"/>
      <c r="O9151" s="1"/>
    </row>
    <row r="9152" spans="11:15" x14ac:dyDescent="0.2">
      <c r="K9152" s="1"/>
      <c r="L9152" s="1"/>
      <c r="O9152" s="1"/>
    </row>
    <row r="9153" spans="11:15" x14ac:dyDescent="0.2">
      <c r="K9153" s="1"/>
      <c r="L9153" s="1"/>
      <c r="O9153" s="1"/>
    </row>
    <row r="9154" spans="11:15" x14ac:dyDescent="0.2">
      <c r="K9154" s="1"/>
      <c r="L9154" s="1"/>
      <c r="O9154" s="1"/>
    </row>
    <row r="9155" spans="11:15" x14ac:dyDescent="0.2">
      <c r="K9155" s="1"/>
      <c r="L9155" s="1"/>
      <c r="O9155" s="1"/>
    </row>
    <row r="9156" spans="11:15" x14ac:dyDescent="0.2">
      <c r="K9156" s="1"/>
      <c r="L9156" s="1"/>
      <c r="O9156" s="1"/>
    </row>
    <row r="9157" spans="11:15" x14ac:dyDescent="0.2">
      <c r="K9157" s="1"/>
      <c r="L9157" s="1"/>
      <c r="O9157" s="1"/>
    </row>
    <row r="9158" spans="11:15" x14ac:dyDescent="0.2">
      <c r="K9158" s="1"/>
      <c r="L9158" s="1"/>
      <c r="O9158" s="1"/>
    </row>
    <row r="9159" spans="11:15" x14ac:dyDescent="0.2">
      <c r="K9159" s="1"/>
      <c r="L9159" s="1"/>
      <c r="O9159" s="1"/>
    </row>
    <row r="9160" spans="11:15" x14ac:dyDescent="0.2">
      <c r="K9160" s="1"/>
      <c r="L9160" s="1"/>
      <c r="O9160" s="1"/>
    </row>
    <row r="9161" spans="11:15" x14ac:dyDescent="0.2">
      <c r="K9161" s="1"/>
      <c r="L9161" s="1"/>
      <c r="O9161" s="1"/>
    </row>
    <row r="9162" spans="11:15" x14ac:dyDescent="0.2">
      <c r="K9162" s="1"/>
      <c r="L9162" s="1"/>
      <c r="O9162" s="1"/>
    </row>
    <row r="9163" spans="11:15" x14ac:dyDescent="0.2">
      <c r="K9163" s="1"/>
      <c r="L9163" s="1"/>
      <c r="O9163" s="1"/>
    </row>
    <row r="9164" spans="11:15" x14ac:dyDescent="0.2">
      <c r="K9164" s="1"/>
      <c r="L9164" s="1"/>
      <c r="O9164" s="1"/>
    </row>
    <row r="9165" spans="11:15" x14ac:dyDescent="0.2">
      <c r="K9165" s="1"/>
      <c r="L9165" s="1"/>
      <c r="O9165" s="1"/>
    </row>
    <row r="9166" spans="11:15" x14ac:dyDescent="0.2">
      <c r="K9166" s="1"/>
      <c r="L9166" s="1"/>
      <c r="O9166" s="1"/>
    </row>
    <row r="9167" spans="11:15" x14ac:dyDescent="0.2">
      <c r="K9167" s="1"/>
      <c r="L9167" s="1"/>
      <c r="O9167" s="1"/>
    </row>
    <row r="9168" spans="11:15" x14ac:dyDescent="0.2">
      <c r="K9168" s="1"/>
      <c r="L9168" s="1"/>
      <c r="O9168" s="1"/>
    </row>
    <row r="9169" spans="11:15" x14ac:dyDescent="0.2">
      <c r="K9169" s="1"/>
      <c r="L9169" s="1"/>
      <c r="O9169" s="1"/>
    </row>
    <row r="9170" spans="11:15" x14ac:dyDescent="0.2">
      <c r="K9170" s="1"/>
      <c r="L9170" s="1"/>
      <c r="O9170" s="1"/>
    </row>
    <row r="9171" spans="11:15" x14ac:dyDescent="0.2">
      <c r="K9171" s="1"/>
      <c r="L9171" s="1"/>
      <c r="O9171" s="1"/>
    </row>
    <row r="9172" spans="11:15" x14ac:dyDescent="0.2">
      <c r="K9172" s="1"/>
      <c r="L9172" s="1"/>
      <c r="O9172" s="1"/>
    </row>
    <row r="9173" spans="11:15" x14ac:dyDescent="0.2">
      <c r="K9173" s="1"/>
      <c r="L9173" s="1"/>
      <c r="O9173" s="1"/>
    </row>
    <row r="9174" spans="11:15" x14ac:dyDescent="0.2">
      <c r="K9174" s="1"/>
      <c r="L9174" s="1"/>
      <c r="O9174" s="1"/>
    </row>
    <row r="9175" spans="11:15" x14ac:dyDescent="0.2">
      <c r="K9175" s="1"/>
      <c r="L9175" s="1"/>
      <c r="O9175" s="1"/>
    </row>
    <row r="9176" spans="11:15" x14ac:dyDescent="0.2">
      <c r="K9176" s="1"/>
      <c r="L9176" s="1"/>
      <c r="O9176" s="1"/>
    </row>
    <row r="9177" spans="11:15" x14ac:dyDescent="0.2">
      <c r="K9177" s="1"/>
      <c r="L9177" s="1"/>
      <c r="O9177" s="1"/>
    </row>
    <row r="9178" spans="11:15" x14ac:dyDescent="0.2">
      <c r="K9178" s="1"/>
      <c r="L9178" s="1"/>
      <c r="O9178" s="1"/>
    </row>
    <row r="9179" spans="11:15" x14ac:dyDescent="0.2">
      <c r="K9179" s="1"/>
      <c r="L9179" s="1"/>
      <c r="O9179" s="1"/>
    </row>
    <row r="9180" spans="11:15" x14ac:dyDescent="0.2">
      <c r="K9180" s="1"/>
      <c r="L9180" s="1"/>
      <c r="O9180" s="1"/>
    </row>
    <row r="9181" spans="11:15" x14ac:dyDescent="0.2">
      <c r="K9181" s="1"/>
      <c r="L9181" s="1"/>
      <c r="O9181" s="1"/>
    </row>
    <row r="9182" spans="11:15" x14ac:dyDescent="0.2">
      <c r="K9182" s="1"/>
      <c r="L9182" s="1"/>
      <c r="O9182" s="1"/>
    </row>
    <row r="9183" spans="11:15" x14ac:dyDescent="0.2">
      <c r="K9183" s="1"/>
      <c r="L9183" s="1"/>
      <c r="O9183" s="1"/>
    </row>
    <row r="9184" spans="11:15" x14ac:dyDescent="0.2">
      <c r="K9184" s="1"/>
      <c r="L9184" s="1"/>
      <c r="O9184" s="1"/>
    </row>
    <row r="9185" spans="11:15" x14ac:dyDescent="0.2">
      <c r="K9185" s="1"/>
      <c r="L9185" s="1"/>
      <c r="O9185" s="1"/>
    </row>
    <row r="9186" spans="11:15" x14ac:dyDescent="0.2">
      <c r="K9186" s="1"/>
      <c r="L9186" s="1"/>
      <c r="O9186" s="1"/>
    </row>
    <row r="9187" spans="11:15" x14ac:dyDescent="0.2">
      <c r="K9187" s="1"/>
      <c r="L9187" s="1"/>
      <c r="O9187" s="1"/>
    </row>
    <row r="9188" spans="11:15" x14ac:dyDescent="0.2">
      <c r="K9188" s="1"/>
      <c r="L9188" s="1"/>
      <c r="O9188" s="1"/>
    </row>
    <row r="9189" spans="11:15" x14ac:dyDescent="0.2">
      <c r="K9189" s="1"/>
      <c r="L9189" s="1"/>
      <c r="O9189" s="1"/>
    </row>
    <row r="9190" spans="11:15" x14ac:dyDescent="0.2">
      <c r="K9190" s="1"/>
      <c r="L9190" s="1"/>
      <c r="O9190" s="1"/>
    </row>
    <row r="9191" spans="11:15" x14ac:dyDescent="0.2">
      <c r="K9191" s="1"/>
      <c r="L9191" s="1"/>
      <c r="O9191" s="1"/>
    </row>
    <row r="9192" spans="11:15" x14ac:dyDescent="0.2">
      <c r="K9192" s="1"/>
      <c r="L9192" s="1"/>
      <c r="O9192" s="1"/>
    </row>
    <row r="9193" spans="11:15" x14ac:dyDescent="0.2">
      <c r="K9193" s="1"/>
      <c r="L9193" s="1"/>
      <c r="O9193" s="1"/>
    </row>
    <row r="9194" spans="11:15" x14ac:dyDescent="0.2">
      <c r="K9194" s="1"/>
      <c r="L9194" s="1"/>
      <c r="O9194" s="1"/>
    </row>
    <row r="9195" spans="11:15" x14ac:dyDescent="0.2">
      <c r="K9195" s="1"/>
      <c r="L9195" s="1"/>
      <c r="O9195" s="1"/>
    </row>
    <row r="9196" spans="11:15" x14ac:dyDescent="0.2">
      <c r="K9196" s="1"/>
      <c r="L9196" s="1"/>
      <c r="O9196" s="1"/>
    </row>
    <row r="9197" spans="11:15" x14ac:dyDescent="0.2">
      <c r="K9197" s="1"/>
      <c r="L9197" s="1"/>
      <c r="O9197" s="1"/>
    </row>
    <row r="9198" spans="11:15" x14ac:dyDescent="0.2">
      <c r="K9198" s="1"/>
      <c r="L9198" s="1"/>
      <c r="O9198" s="1"/>
    </row>
    <row r="9199" spans="11:15" x14ac:dyDescent="0.2">
      <c r="K9199" s="1"/>
      <c r="L9199" s="1"/>
      <c r="O9199" s="1"/>
    </row>
    <row r="9200" spans="11:15" x14ac:dyDescent="0.2">
      <c r="K9200" s="1"/>
      <c r="L9200" s="1"/>
      <c r="O9200" s="1"/>
    </row>
    <row r="9201" spans="11:15" x14ac:dyDescent="0.2">
      <c r="K9201" s="1"/>
      <c r="L9201" s="1"/>
      <c r="O9201" s="1"/>
    </row>
    <row r="9202" spans="11:15" x14ac:dyDescent="0.2">
      <c r="K9202" s="1"/>
      <c r="L9202" s="1"/>
      <c r="O9202" s="1"/>
    </row>
    <row r="9203" spans="11:15" x14ac:dyDescent="0.2">
      <c r="K9203" s="1"/>
      <c r="L9203" s="1"/>
      <c r="O9203" s="1"/>
    </row>
    <row r="9204" spans="11:15" x14ac:dyDescent="0.2">
      <c r="K9204" s="1"/>
      <c r="L9204" s="1"/>
      <c r="O9204" s="1"/>
    </row>
    <row r="9205" spans="11:15" x14ac:dyDescent="0.2">
      <c r="K9205" s="1"/>
      <c r="L9205" s="1"/>
      <c r="O9205" s="1"/>
    </row>
    <row r="9206" spans="11:15" x14ac:dyDescent="0.2">
      <c r="K9206" s="1"/>
      <c r="L9206" s="1"/>
      <c r="O9206" s="1"/>
    </row>
    <row r="9207" spans="11:15" x14ac:dyDescent="0.2">
      <c r="K9207" s="1"/>
      <c r="L9207" s="1"/>
      <c r="O9207" s="1"/>
    </row>
    <row r="9208" spans="11:15" x14ac:dyDescent="0.2">
      <c r="K9208" s="1"/>
      <c r="L9208" s="1"/>
      <c r="O9208" s="1"/>
    </row>
    <row r="9209" spans="11:15" x14ac:dyDescent="0.2">
      <c r="K9209" s="1"/>
      <c r="L9209" s="1"/>
      <c r="O9209" s="1"/>
    </row>
    <row r="9210" spans="11:15" x14ac:dyDescent="0.2">
      <c r="K9210" s="1"/>
      <c r="L9210" s="1"/>
      <c r="O9210" s="1"/>
    </row>
    <row r="9211" spans="11:15" x14ac:dyDescent="0.2">
      <c r="K9211" s="1"/>
      <c r="L9211" s="1"/>
      <c r="O9211" s="1"/>
    </row>
    <row r="9212" spans="11:15" x14ac:dyDescent="0.2">
      <c r="K9212" s="1"/>
      <c r="L9212" s="1"/>
      <c r="O9212" s="1"/>
    </row>
    <row r="9213" spans="11:15" x14ac:dyDescent="0.2">
      <c r="K9213" s="1"/>
      <c r="L9213" s="1"/>
      <c r="O9213" s="1"/>
    </row>
    <row r="9214" spans="11:15" x14ac:dyDescent="0.2">
      <c r="K9214" s="1"/>
      <c r="L9214" s="1"/>
      <c r="O9214" s="1"/>
    </row>
    <row r="9215" spans="11:15" x14ac:dyDescent="0.2">
      <c r="K9215" s="1"/>
      <c r="L9215" s="1"/>
      <c r="O9215" s="1"/>
    </row>
    <row r="9216" spans="11:15" x14ac:dyDescent="0.2">
      <c r="K9216" s="1"/>
      <c r="L9216" s="1"/>
      <c r="O9216" s="1"/>
    </row>
    <row r="9217" spans="11:15" x14ac:dyDescent="0.2">
      <c r="K9217" s="1"/>
      <c r="L9217" s="1"/>
      <c r="O9217" s="1"/>
    </row>
    <row r="9218" spans="11:15" x14ac:dyDescent="0.2">
      <c r="K9218" s="1"/>
      <c r="L9218" s="1"/>
      <c r="O9218" s="1"/>
    </row>
    <row r="9219" spans="11:15" x14ac:dyDescent="0.2">
      <c r="K9219" s="1"/>
      <c r="L9219" s="1"/>
      <c r="O9219" s="1"/>
    </row>
    <row r="9220" spans="11:15" x14ac:dyDescent="0.2">
      <c r="K9220" s="1"/>
      <c r="L9220" s="1"/>
      <c r="O9220" s="1"/>
    </row>
    <row r="9221" spans="11:15" x14ac:dyDescent="0.2">
      <c r="K9221" s="1"/>
      <c r="L9221" s="1"/>
      <c r="O9221" s="1"/>
    </row>
    <row r="9222" spans="11:15" x14ac:dyDescent="0.2">
      <c r="K9222" s="1"/>
      <c r="L9222" s="1"/>
      <c r="O9222" s="1"/>
    </row>
    <row r="9223" spans="11:15" x14ac:dyDescent="0.2">
      <c r="K9223" s="1"/>
      <c r="L9223" s="1"/>
      <c r="O9223" s="1"/>
    </row>
    <row r="9224" spans="11:15" x14ac:dyDescent="0.2">
      <c r="K9224" s="1"/>
      <c r="L9224" s="1"/>
      <c r="O9224" s="1"/>
    </row>
    <row r="9225" spans="11:15" x14ac:dyDescent="0.2">
      <c r="K9225" s="1"/>
      <c r="L9225" s="1"/>
      <c r="O9225" s="1"/>
    </row>
    <row r="9226" spans="11:15" x14ac:dyDescent="0.2">
      <c r="K9226" s="1"/>
      <c r="L9226" s="1"/>
      <c r="O9226" s="1"/>
    </row>
    <row r="9227" spans="11:15" x14ac:dyDescent="0.2">
      <c r="K9227" s="1"/>
      <c r="L9227" s="1"/>
      <c r="O9227" s="1"/>
    </row>
    <row r="9228" spans="11:15" x14ac:dyDescent="0.2">
      <c r="K9228" s="1"/>
      <c r="L9228" s="1"/>
      <c r="O9228" s="1"/>
    </row>
    <row r="9229" spans="11:15" x14ac:dyDescent="0.2">
      <c r="K9229" s="1"/>
      <c r="L9229" s="1"/>
      <c r="O9229" s="1"/>
    </row>
    <row r="9230" spans="11:15" x14ac:dyDescent="0.2">
      <c r="K9230" s="1"/>
      <c r="L9230" s="1"/>
      <c r="O9230" s="1"/>
    </row>
    <row r="9231" spans="11:15" x14ac:dyDescent="0.2">
      <c r="K9231" s="1"/>
      <c r="L9231" s="1"/>
      <c r="O9231" s="1"/>
    </row>
    <row r="9232" spans="11:15" x14ac:dyDescent="0.2">
      <c r="K9232" s="1"/>
      <c r="L9232" s="1"/>
      <c r="O9232" s="1"/>
    </row>
    <row r="9233" spans="11:15" x14ac:dyDescent="0.2">
      <c r="K9233" s="1"/>
      <c r="L9233" s="1"/>
      <c r="O9233" s="1"/>
    </row>
    <row r="9234" spans="11:15" x14ac:dyDescent="0.2">
      <c r="K9234" s="1"/>
      <c r="L9234" s="1"/>
      <c r="O9234" s="1"/>
    </row>
    <row r="9235" spans="11:15" x14ac:dyDescent="0.2">
      <c r="K9235" s="1"/>
      <c r="L9235" s="1"/>
      <c r="O9235" s="1"/>
    </row>
    <row r="9236" spans="11:15" x14ac:dyDescent="0.2">
      <c r="K9236" s="1"/>
      <c r="L9236" s="1"/>
      <c r="O9236" s="1"/>
    </row>
    <row r="9237" spans="11:15" x14ac:dyDescent="0.2">
      <c r="K9237" s="1"/>
      <c r="L9237" s="1"/>
      <c r="O9237" s="1"/>
    </row>
    <row r="9238" spans="11:15" x14ac:dyDescent="0.2">
      <c r="K9238" s="1"/>
      <c r="L9238" s="1"/>
      <c r="O9238" s="1"/>
    </row>
    <row r="9239" spans="11:15" x14ac:dyDescent="0.2">
      <c r="K9239" s="1"/>
      <c r="L9239" s="1"/>
      <c r="O9239" s="1"/>
    </row>
    <row r="9240" spans="11:15" x14ac:dyDescent="0.2">
      <c r="K9240" s="1"/>
      <c r="L9240" s="1"/>
      <c r="O9240" s="1"/>
    </row>
    <row r="9241" spans="11:15" x14ac:dyDescent="0.2">
      <c r="K9241" s="1"/>
      <c r="L9241" s="1"/>
      <c r="O9241" s="1"/>
    </row>
    <row r="9242" spans="11:15" x14ac:dyDescent="0.2">
      <c r="K9242" s="1"/>
      <c r="L9242" s="1"/>
      <c r="O9242" s="1"/>
    </row>
    <row r="9243" spans="11:15" x14ac:dyDescent="0.2">
      <c r="K9243" s="1"/>
      <c r="L9243" s="1"/>
      <c r="O9243" s="1"/>
    </row>
    <row r="9244" spans="11:15" x14ac:dyDescent="0.2">
      <c r="K9244" s="1"/>
      <c r="L9244" s="1"/>
      <c r="O9244" s="1"/>
    </row>
    <row r="9245" spans="11:15" x14ac:dyDescent="0.2">
      <c r="K9245" s="1"/>
      <c r="L9245" s="1"/>
      <c r="O9245" s="1"/>
    </row>
    <row r="9246" spans="11:15" x14ac:dyDescent="0.2">
      <c r="K9246" s="1"/>
      <c r="L9246" s="1"/>
      <c r="O9246" s="1"/>
    </row>
    <row r="9247" spans="11:15" x14ac:dyDescent="0.2">
      <c r="K9247" s="1"/>
      <c r="L9247" s="1"/>
      <c r="O9247" s="1"/>
    </row>
    <row r="9248" spans="11:15" x14ac:dyDescent="0.2">
      <c r="K9248" s="1"/>
      <c r="L9248" s="1"/>
      <c r="O9248" s="1"/>
    </row>
    <row r="9249" spans="11:15" x14ac:dyDescent="0.2">
      <c r="K9249" s="1"/>
      <c r="L9249" s="1"/>
      <c r="O9249" s="1"/>
    </row>
    <row r="9250" spans="11:15" x14ac:dyDescent="0.2">
      <c r="K9250" s="1"/>
      <c r="L9250" s="1"/>
      <c r="O9250" s="1"/>
    </row>
    <row r="9251" spans="11:15" x14ac:dyDescent="0.2">
      <c r="K9251" s="1"/>
      <c r="L9251" s="1"/>
      <c r="O9251" s="1"/>
    </row>
    <row r="9252" spans="11:15" x14ac:dyDescent="0.2">
      <c r="K9252" s="1"/>
      <c r="L9252" s="1"/>
      <c r="O9252" s="1"/>
    </row>
    <row r="9253" spans="11:15" x14ac:dyDescent="0.2">
      <c r="K9253" s="1"/>
      <c r="L9253" s="1"/>
      <c r="O9253" s="1"/>
    </row>
    <row r="9254" spans="11:15" x14ac:dyDescent="0.2">
      <c r="K9254" s="1"/>
      <c r="L9254" s="1"/>
      <c r="O9254" s="1"/>
    </row>
    <row r="9255" spans="11:15" x14ac:dyDescent="0.2">
      <c r="K9255" s="1"/>
      <c r="L9255" s="1"/>
      <c r="O9255" s="1"/>
    </row>
    <row r="9256" spans="11:15" x14ac:dyDescent="0.2">
      <c r="K9256" s="1"/>
      <c r="L9256" s="1"/>
      <c r="O9256" s="1"/>
    </row>
    <row r="9257" spans="11:15" x14ac:dyDescent="0.2">
      <c r="K9257" s="1"/>
      <c r="L9257" s="1"/>
      <c r="O9257" s="1"/>
    </row>
    <row r="9258" spans="11:15" x14ac:dyDescent="0.2">
      <c r="K9258" s="1"/>
      <c r="L9258" s="1"/>
      <c r="O9258" s="1"/>
    </row>
    <row r="9259" spans="11:15" x14ac:dyDescent="0.2">
      <c r="K9259" s="1"/>
      <c r="L9259" s="1"/>
      <c r="O9259" s="1"/>
    </row>
    <row r="9260" spans="11:15" x14ac:dyDescent="0.2">
      <c r="K9260" s="1"/>
      <c r="L9260" s="1"/>
      <c r="O9260" s="1"/>
    </row>
    <row r="9261" spans="11:15" x14ac:dyDescent="0.2">
      <c r="K9261" s="1"/>
      <c r="L9261" s="1"/>
      <c r="O9261" s="1"/>
    </row>
    <row r="9262" spans="11:15" x14ac:dyDescent="0.2">
      <c r="K9262" s="1"/>
      <c r="L9262" s="1"/>
      <c r="O9262" s="1"/>
    </row>
    <row r="9263" spans="11:15" x14ac:dyDescent="0.2">
      <c r="K9263" s="1"/>
      <c r="L9263" s="1"/>
      <c r="O9263" s="1"/>
    </row>
    <row r="9264" spans="11:15" x14ac:dyDescent="0.2">
      <c r="K9264" s="1"/>
      <c r="L9264" s="1"/>
      <c r="O9264" s="1"/>
    </row>
    <row r="9265" spans="11:15" x14ac:dyDescent="0.2">
      <c r="K9265" s="1"/>
      <c r="L9265" s="1"/>
      <c r="O9265" s="1"/>
    </row>
    <row r="9266" spans="11:15" x14ac:dyDescent="0.2">
      <c r="K9266" s="1"/>
      <c r="L9266" s="1"/>
      <c r="O9266" s="1"/>
    </row>
    <row r="9267" spans="11:15" x14ac:dyDescent="0.2">
      <c r="K9267" s="1"/>
      <c r="L9267" s="1"/>
      <c r="O9267" s="1"/>
    </row>
    <row r="9268" spans="11:15" x14ac:dyDescent="0.2">
      <c r="K9268" s="1"/>
      <c r="L9268" s="1"/>
      <c r="O9268" s="1"/>
    </row>
    <row r="9269" spans="11:15" x14ac:dyDescent="0.2">
      <c r="K9269" s="1"/>
      <c r="L9269" s="1"/>
      <c r="O9269" s="1"/>
    </row>
    <row r="9270" spans="11:15" x14ac:dyDescent="0.2">
      <c r="K9270" s="1"/>
      <c r="L9270" s="1"/>
      <c r="O9270" s="1"/>
    </row>
    <row r="9271" spans="11:15" x14ac:dyDescent="0.2">
      <c r="K9271" s="1"/>
      <c r="L9271" s="1"/>
      <c r="O9271" s="1"/>
    </row>
    <row r="9272" spans="11:15" x14ac:dyDescent="0.2">
      <c r="K9272" s="1"/>
      <c r="L9272" s="1"/>
      <c r="O9272" s="1"/>
    </row>
    <row r="9273" spans="11:15" x14ac:dyDescent="0.2">
      <c r="K9273" s="1"/>
      <c r="L9273" s="1"/>
      <c r="O9273" s="1"/>
    </row>
    <row r="9274" spans="11:15" x14ac:dyDescent="0.2">
      <c r="K9274" s="1"/>
      <c r="L9274" s="1"/>
      <c r="O9274" s="1"/>
    </row>
    <row r="9275" spans="11:15" x14ac:dyDescent="0.2">
      <c r="K9275" s="1"/>
      <c r="L9275" s="1"/>
      <c r="O9275" s="1"/>
    </row>
    <row r="9276" spans="11:15" x14ac:dyDescent="0.2">
      <c r="K9276" s="1"/>
      <c r="L9276" s="1"/>
      <c r="O9276" s="1"/>
    </row>
    <row r="9277" spans="11:15" x14ac:dyDescent="0.2">
      <c r="K9277" s="1"/>
      <c r="L9277" s="1"/>
      <c r="O9277" s="1"/>
    </row>
    <row r="9278" spans="11:15" x14ac:dyDescent="0.2">
      <c r="K9278" s="1"/>
      <c r="L9278" s="1"/>
      <c r="O9278" s="1"/>
    </row>
    <row r="9279" spans="11:15" x14ac:dyDescent="0.2">
      <c r="K9279" s="1"/>
      <c r="L9279" s="1"/>
      <c r="O9279" s="1"/>
    </row>
    <row r="9280" spans="11:15" x14ac:dyDescent="0.2">
      <c r="K9280" s="1"/>
      <c r="L9280" s="1"/>
      <c r="O9280" s="1"/>
    </row>
    <row r="9281" spans="11:15" x14ac:dyDescent="0.2">
      <c r="K9281" s="1"/>
      <c r="L9281" s="1"/>
      <c r="O9281" s="1"/>
    </row>
    <row r="9282" spans="11:15" x14ac:dyDescent="0.2">
      <c r="K9282" s="1"/>
      <c r="L9282" s="1"/>
      <c r="O9282" s="1"/>
    </row>
    <row r="9283" spans="11:15" x14ac:dyDescent="0.2">
      <c r="K9283" s="1"/>
      <c r="L9283" s="1"/>
      <c r="O9283" s="1"/>
    </row>
    <row r="9284" spans="11:15" x14ac:dyDescent="0.2">
      <c r="K9284" s="1"/>
      <c r="L9284" s="1"/>
      <c r="O9284" s="1"/>
    </row>
    <row r="9285" spans="11:15" x14ac:dyDescent="0.2">
      <c r="K9285" s="1"/>
      <c r="L9285" s="1"/>
      <c r="O9285" s="1"/>
    </row>
    <row r="9286" spans="11:15" x14ac:dyDescent="0.2">
      <c r="K9286" s="1"/>
      <c r="L9286" s="1"/>
      <c r="O9286" s="1"/>
    </row>
    <row r="9287" spans="11:15" x14ac:dyDescent="0.2">
      <c r="K9287" s="1"/>
      <c r="L9287" s="1"/>
      <c r="O9287" s="1"/>
    </row>
    <row r="9288" spans="11:15" x14ac:dyDescent="0.2">
      <c r="K9288" s="1"/>
      <c r="L9288" s="1"/>
      <c r="O9288" s="1"/>
    </row>
    <row r="9289" spans="11:15" x14ac:dyDescent="0.2">
      <c r="K9289" s="1"/>
      <c r="L9289" s="1"/>
      <c r="O9289" s="1"/>
    </row>
    <row r="9290" spans="11:15" x14ac:dyDescent="0.2">
      <c r="K9290" s="1"/>
      <c r="L9290" s="1"/>
      <c r="O9290" s="1"/>
    </row>
    <row r="9291" spans="11:15" x14ac:dyDescent="0.2">
      <c r="K9291" s="1"/>
      <c r="L9291" s="1"/>
      <c r="O9291" s="1"/>
    </row>
    <row r="9292" spans="11:15" x14ac:dyDescent="0.2">
      <c r="K9292" s="1"/>
      <c r="L9292" s="1"/>
      <c r="O9292" s="1"/>
    </row>
    <row r="9293" spans="11:15" x14ac:dyDescent="0.2">
      <c r="K9293" s="1"/>
      <c r="L9293" s="1"/>
      <c r="O9293" s="1"/>
    </row>
    <row r="9294" spans="11:15" x14ac:dyDescent="0.2">
      <c r="K9294" s="1"/>
      <c r="L9294" s="1"/>
      <c r="O9294" s="1"/>
    </row>
    <row r="9295" spans="11:15" x14ac:dyDescent="0.2">
      <c r="K9295" s="1"/>
      <c r="L9295" s="1"/>
      <c r="O9295" s="1"/>
    </row>
    <row r="9296" spans="11:15" x14ac:dyDescent="0.2">
      <c r="K9296" s="1"/>
      <c r="L9296" s="1"/>
      <c r="O9296" s="1"/>
    </row>
    <row r="9297" spans="11:15" x14ac:dyDescent="0.2">
      <c r="K9297" s="1"/>
      <c r="L9297" s="1"/>
      <c r="O9297" s="1"/>
    </row>
    <row r="9298" spans="11:15" x14ac:dyDescent="0.2">
      <c r="K9298" s="1"/>
      <c r="L9298" s="1"/>
      <c r="O9298" s="1"/>
    </row>
    <row r="9299" spans="11:15" x14ac:dyDescent="0.2">
      <c r="K9299" s="1"/>
      <c r="L9299" s="1"/>
      <c r="O9299" s="1"/>
    </row>
    <row r="9300" spans="11:15" x14ac:dyDescent="0.2">
      <c r="K9300" s="1"/>
      <c r="L9300" s="1"/>
      <c r="O9300" s="1"/>
    </row>
    <row r="9301" spans="11:15" x14ac:dyDescent="0.2">
      <c r="K9301" s="1"/>
      <c r="L9301" s="1"/>
      <c r="O9301" s="1"/>
    </row>
    <row r="9302" spans="11:15" x14ac:dyDescent="0.2">
      <c r="K9302" s="1"/>
      <c r="L9302" s="1"/>
      <c r="O9302" s="1"/>
    </row>
    <row r="9303" spans="11:15" x14ac:dyDescent="0.2">
      <c r="K9303" s="1"/>
      <c r="L9303" s="1"/>
      <c r="O9303" s="1"/>
    </row>
    <row r="9304" spans="11:15" x14ac:dyDescent="0.2">
      <c r="K9304" s="1"/>
      <c r="L9304" s="1"/>
      <c r="O9304" s="1"/>
    </row>
    <row r="9305" spans="11:15" x14ac:dyDescent="0.2">
      <c r="K9305" s="1"/>
      <c r="L9305" s="1"/>
      <c r="O9305" s="1"/>
    </row>
    <row r="9306" spans="11:15" x14ac:dyDescent="0.2">
      <c r="K9306" s="1"/>
      <c r="L9306" s="1"/>
      <c r="O9306" s="1"/>
    </row>
    <row r="9307" spans="11:15" x14ac:dyDescent="0.2">
      <c r="K9307" s="1"/>
      <c r="L9307" s="1"/>
      <c r="O9307" s="1"/>
    </row>
    <row r="9308" spans="11:15" x14ac:dyDescent="0.2">
      <c r="K9308" s="1"/>
      <c r="L9308" s="1"/>
      <c r="O9308" s="1"/>
    </row>
    <row r="9309" spans="11:15" x14ac:dyDescent="0.2">
      <c r="K9309" s="1"/>
      <c r="L9309" s="1"/>
      <c r="O9309" s="1"/>
    </row>
    <row r="9310" spans="11:15" x14ac:dyDescent="0.2">
      <c r="K9310" s="1"/>
      <c r="L9310" s="1"/>
      <c r="O9310" s="1"/>
    </row>
    <row r="9311" spans="11:15" x14ac:dyDescent="0.2">
      <c r="K9311" s="1"/>
      <c r="L9311" s="1"/>
      <c r="O9311" s="1"/>
    </row>
    <row r="9312" spans="11:15" x14ac:dyDescent="0.2">
      <c r="K9312" s="1"/>
      <c r="L9312" s="1"/>
      <c r="O9312" s="1"/>
    </row>
    <row r="9313" spans="11:15" x14ac:dyDescent="0.2">
      <c r="K9313" s="1"/>
      <c r="L9313" s="1"/>
      <c r="O9313" s="1"/>
    </row>
    <row r="9314" spans="11:15" x14ac:dyDescent="0.2">
      <c r="K9314" s="1"/>
      <c r="L9314" s="1"/>
      <c r="O9314" s="1"/>
    </row>
    <row r="9315" spans="11:15" x14ac:dyDescent="0.2">
      <c r="K9315" s="1"/>
      <c r="L9315" s="1"/>
      <c r="O9315" s="1"/>
    </row>
    <row r="9316" spans="11:15" x14ac:dyDescent="0.2">
      <c r="K9316" s="1"/>
      <c r="L9316" s="1"/>
      <c r="O9316" s="1"/>
    </row>
    <row r="9317" spans="11:15" x14ac:dyDescent="0.2">
      <c r="K9317" s="1"/>
      <c r="L9317" s="1"/>
      <c r="O9317" s="1"/>
    </row>
    <row r="9318" spans="11:15" x14ac:dyDescent="0.2">
      <c r="K9318" s="1"/>
      <c r="L9318" s="1"/>
      <c r="O9318" s="1"/>
    </row>
    <row r="9319" spans="11:15" x14ac:dyDescent="0.2">
      <c r="K9319" s="1"/>
      <c r="L9319" s="1"/>
      <c r="O9319" s="1"/>
    </row>
    <row r="9320" spans="11:15" x14ac:dyDescent="0.2">
      <c r="K9320" s="1"/>
      <c r="L9320" s="1"/>
      <c r="O9320" s="1"/>
    </row>
    <row r="9321" spans="11:15" x14ac:dyDescent="0.2">
      <c r="K9321" s="1"/>
      <c r="L9321" s="1"/>
      <c r="O9321" s="1"/>
    </row>
    <row r="9322" spans="11:15" x14ac:dyDescent="0.2">
      <c r="K9322" s="1"/>
      <c r="L9322" s="1"/>
      <c r="O9322" s="1"/>
    </row>
    <row r="9323" spans="11:15" x14ac:dyDescent="0.2">
      <c r="K9323" s="1"/>
      <c r="L9323" s="1"/>
      <c r="O9323" s="1"/>
    </row>
    <row r="9324" spans="11:15" x14ac:dyDescent="0.2">
      <c r="K9324" s="1"/>
      <c r="L9324" s="1"/>
      <c r="O9324" s="1"/>
    </row>
    <row r="9325" spans="11:15" x14ac:dyDescent="0.2">
      <c r="K9325" s="1"/>
      <c r="L9325" s="1"/>
      <c r="O9325" s="1"/>
    </row>
    <row r="9326" spans="11:15" x14ac:dyDescent="0.2">
      <c r="K9326" s="1"/>
      <c r="L9326" s="1"/>
      <c r="O9326" s="1"/>
    </row>
    <row r="9327" spans="11:15" x14ac:dyDescent="0.2">
      <c r="K9327" s="1"/>
      <c r="L9327" s="1"/>
      <c r="O9327" s="1"/>
    </row>
    <row r="9328" spans="11:15" x14ac:dyDescent="0.2">
      <c r="K9328" s="1"/>
      <c r="L9328" s="1"/>
      <c r="O9328" s="1"/>
    </row>
    <row r="9329" spans="4:15" x14ac:dyDescent="0.2">
      <c r="K9329" s="1"/>
      <c r="L9329" s="1"/>
      <c r="O9329" s="1"/>
    </row>
    <row r="9330" spans="4:15" x14ac:dyDescent="0.2">
      <c r="K9330" s="1"/>
      <c r="L9330" s="1"/>
      <c r="O9330" s="1"/>
    </row>
    <row r="9331" spans="4:15" x14ac:dyDescent="0.2">
      <c r="K9331" s="1"/>
      <c r="L9331" s="1"/>
      <c r="O9331" s="1"/>
    </row>
    <row r="9332" spans="4:15" x14ac:dyDescent="0.2">
      <c r="K9332" s="1"/>
      <c r="L9332" s="1"/>
      <c r="O9332" s="1"/>
    </row>
    <row r="9333" spans="4:15" x14ac:dyDescent="0.2">
      <c r="K9333" s="1"/>
      <c r="L9333" s="1"/>
      <c r="O9333" s="1"/>
    </row>
    <row r="9334" spans="4:15" x14ac:dyDescent="0.2">
      <c r="K9334" s="1"/>
      <c r="L9334" s="1"/>
      <c r="O9334" s="1"/>
    </row>
    <row r="9335" spans="4:15" x14ac:dyDescent="0.2">
      <c r="K9335" s="1"/>
      <c r="L9335" s="1"/>
      <c r="O9335" s="1"/>
    </row>
    <row r="9336" spans="4:15" x14ac:dyDescent="0.2">
      <c r="K9336" s="1"/>
      <c r="L9336" s="1"/>
      <c r="O9336" s="1"/>
    </row>
    <row r="9337" spans="4:15" x14ac:dyDescent="0.2">
      <c r="K9337" s="1"/>
      <c r="L9337" s="1"/>
      <c r="O9337" s="1"/>
    </row>
    <row r="9338" spans="4:15" x14ac:dyDescent="0.2">
      <c r="D9338" s="1"/>
      <c r="E9338" s="1"/>
      <c r="K9338" s="1"/>
      <c r="L9338" s="1"/>
      <c r="O9338" s="1"/>
    </row>
    <row r="9339" spans="4:15" x14ac:dyDescent="0.2">
      <c r="D9339" s="1"/>
      <c r="E9339" s="1"/>
      <c r="K9339" s="1"/>
      <c r="L9339" s="1"/>
      <c r="O9339" s="1"/>
    </row>
    <row r="9340" spans="4:15" x14ac:dyDescent="0.2">
      <c r="D9340" s="1"/>
      <c r="E9340" s="1"/>
      <c r="K9340" s="1"/>
      <c r="L9340" s="1"/>
      <c r="O9340" s="1"/>
    </row>
    <row r="9341" spans="4:15" x14ac:dyDescent="0.2">
      <c r="D9341" s="1"/>
      <c r="E9341" s="1"/>
      <c r="K9341" s="1"/>
      <c r="L9341" s="1"/>
      <c r="O9341" s="1"/>
    </row>
    <row r="9342" spans="4:15" x14ac:dyDescent="0.2">
      <c r="D9342" s="1"/>
      <c r="E9342" s="1"/>
      <c r="K9342" s="1"/>
      <c r="L9342" s="1"/>
      <c r="O9342" s="1"/>
    </row>
    <row r="9343" spans="4:15" x14ac:dyDescent="0.2">
      <c r="D9343" s="1"/>
      <c r="E9343" s="1"/>
      <c r="K9343" s="1"/>
      <c r="L9343" s="1"/>
      <c r="O9343" s="1"/>
    </row>
    <row r="9344" spans="4:15" x14ac:dyDescent="0.2">
      <c r="D9344" s="1"/>
      <c r="E9344" s="1"/>
      <c r="K9344" s="1"/>
      <c r="L9344" s="1"/>
      <c r="O9344" s="1"/>
    </row>
    <row r="9345" spans="4:15" x14ac:dyDescent="0.2">
      <c r="D9345" s="1"/>
      <c r="E9345" s="1"/>
      <c r="K9345" s="1"/>
      <c r="L9345" s="1"/>
      <c r="O9345" s="1"/>
    </row>
    <row r="9346" spans="4:15" x14ac:dyDescent="0.2">
      <c r="D9346" s="1"/>
      <c r="E9346" s="1"/>
      <c r="K9346" s="1"/>
      <c r="L9346" s="1"/>
      <c r="O9346" s="1"/>
    </row>
    <row r="9347" spans="4:15" x14ac:dyDescent="0.2">
      <c r="D9347" s="1"/>
      <c r="E9347" s="1"/>
      <c r="K9347" s="1"/>
      <c r="L9347" s="1"/>
      <c r="O9347" s="1"/>
    </row>
    <row r="9348" spans="4:15" x14ac:dyDescent="0.2">
      <c r="D9348" s="1"/>
      <c r="E9348" s="1"/>
      <c r="K9348" s="1"/>
      <c r="L9348" s="1"/>
      <c r="O9348" s="1"/>
    </row>
    <row r="9349" spans="4:15" x14ac:dyDescent="0.2">
      <c r="D9349" s="1"/>
      <c r="E9349" s="1"/>
      <c r="K9349" s="1"/>
      <c r="L9349" s="1"/>
      <c r="O9349" s="1"/>
    </row>
    <row r="9350" spans="4:15" x14ac:dyDescent="0.2">
      <c r="D9350" s="1"/>
      <c r="E9350" s="1"/>
      <c r="K9350" s="1"/>
      <c r="L9350" s="1"/>
      <c r="O9350" s="1"/>
    </row>
    <row r="9351" spans="4:15" x14ac:dyDescent="0.2">
      <c r="D9351" s="1"/>
      <c r="E9351" s="1"/>
      <c r="K9351" s="1"/>
      <c r="L9351" s="1"/>
      <c r="O9351" s="1"/>
    </row>
    <row r="9352" spans="4:15" x14ac:dyDescent="0.2">
      <c r="D9352" s="1"/>
      <c r="E9352" s="1"/>
      <c r="K9352" s="1"/>
      <c r="L9352" s="1"/>
      <c r="O9352" s="1"/>
    </row>
    <row r="9353" spans="4:15" x14ac:dyDescent="0.2">
      <c r="D9353" s="1"/>
      <c r="E9353" s="1"/>
      <c r="K9353" s="1"/>
      <c r="L9353" s="1"/>
      <c r="O9353" s="1"/>
    </row>
    <row r="9354" spans="4:15" x14ac:dyDescent="0.2">
      <c r="D9354" s="1"/>
      <c r="E9354" s="1"/>
      <c r="K9354" s="1"/>
      <c r="L9354" s="1"/>
      <c r="O9354" s="1"/>
    </row>
    <row r="9355" spans="4:15" x14ac:dyDescent="0.2">
      <c r="D9355" s="1"/>
      <c r="E9355" s="1"/>
      <c r="K9355" s="1"/>
      <c r="L9355" s="1"/>
      <c r="O9355" s="1"/>
    </row>
    <row r="9356" spans="4:15" x14ac:dyDescent="0.2">
      <c r="D9356" s="1"/>
      <c r="E9356" s="1"/>
      <c r="K9356" s="1"/>
      <c r="L9356" s="1"/>
      <c r="O9356" s="1"/>
    </row>
    <row r="9357" spans="4:15" x14ac:dyDescent="0.2">
      <c r="D9357" s="1"/>
      <c r="E9357" s="1"/>
      <c r="K9357" s="1"/>
      <c r="L9357" s="1"/>
      <c r="O9357" s="1"/>
    </row>
    <row r="9358" spans="4:15" x14ac:dyDescent="0.2">
      <c r="D9358" s="1"/>
      <c r="E9358" s="1"/>
      <c r="K9358" s="1"/>
      <c r="L9358" s="1"/>
      <c r="O9358" s="1"/>
    </row>
    <row r="9359" spans="4:15" x14ac:dyDescent="0.2">
      <c r="D9359" s="1"/>
      <c r="E9359" s="1"/>
      <c r="K9359" s="1"/>
      <c r="L9359" s="1"/>
      <c r="O9359" s="1"/>
    </row>
    <row r="9360" spans="4:15" x14ac:dyDescent="0.2">
      <c r="D9360" s="1"/>
      <c r="E9360" s="1"/>
      <c r="K9360" s="1"/>
      <c r="L9360" s="1"/>
      <c r="O9360" s="1"/>
    </row>
    <row r="9361" spans="4:15" x14ac:dyDescent="0.2">
      <c r="D9361" s="1"/>
      <c r="E9361" s="1"/>
      <c r="K9361" s="1"/>
      <c r="L9361" s="1"/>
      <c r="O9361" s="1"/>
    </row>
    <row r="9362" spans="4:15" x14ac:dyDescent="0.2">
      <c r="D9362" s="1"/>
      <c r="E9362" s="1"/>
      <c r="K9362" s="1"/>
      <c r="L9362" s="1"/>
      <c r="O9362" s="1"/>
    </row>
    <row r="9363" spans="4:15" x14ac:dyDescent="0.2">
      <c r="D9363" s="1"/>
      <c r="E9363" s="1"/>
      <c r="K9363" s="1"/>
      <c r="L9363" s="1"/>
      <c r="O9363" s="1"/>
    </row>
    <row r="9364" spans="4:15" x14ac:dyDescent="0.2">
      <c r="D9364" s="1"/>
      <c r="E9364" s="1"/>
      <c r="K9364" s="1"/>
      <c r="L9364" s="1"/>
      <c r="O9364" s="1"/>
    </row>
    <row r="9365" spans="4:15" x14ac:dyDescent="0.2">
      <c r="D9365" s="1"/>
      <c r="E9365" s="1"/>
      <c r="K9365" s="1"/>
      <c r="L9365" s="1"/>
      <c r="O9365" s="1"/>
    </row>
    <row r="9366" spans="4:15" x14ac:dyDescent="0.2">
      <c r="D9366" s="1"/>
      <c r="E9366" s="1"/>
      <c r="K9366" s="1"/>
      <c r="L9366" s="1"/>
      <c r="O9366" s="1"/>
    </row>
    <row r="9367" spans="4:15" x14ac:dyDescent="0.2">
      <c r="D9367" s="1"/>
      <c r="E9367" s="1"/>
      <c r="K9367" s="1"/>
      <c r="L9367" s="1"/>
      <c r="O9367" s="1"/>
    </row>
    <row r="9368" spans="4:15" x14ac:dyDescent="0.2">
      <c r="D9368" s="1"/>
      <c r="E9368" s="1"/>
      <c r="K9368" s="1"/>
      <c r="L9368" s="1"/>
      <c r="O9368" s="1"/>
    </row>
    <row r="9369" spans="4:15" x14ac:dyDescent="0.2">
      <c r="D9369" s="1"/>
      <c r="E9369" s="1"/>
      <c r="K9369" s="1"/>
      <c r="L9369" s="1"/>
      <c r="O9369" s="1"/>
    </row>
    <row r="9370" spans="4:15" x14ac:dyDescent="0.2">
      <c r="D9370" s="1"/>
      <c r="E9370" s="1"/>
      <c r="K9370" s="1"/>
      <c r="L9370" s="1"/>
      <c r="O9370" s="1"/>
    </row>
    <row r="9371" spans="4:15" x14ac:dyDescent="0.2">
      <c r="D9371" s="1"/>
      <c r="E9371" s="1"/>
      <c r="K9371" s="1"/>
      <c r="L9371" s="1"/>
      <c r="O9371" s="1"/>
    </row>
    <row r="9372" spans="4:15" x14ac:dyDescent="0.2">
      <c r="D9372" s="1"/>
      <c r="E9372" s="1"/>
      <c r="K9372" s="1"/>
      <c r="L9372" s="1"/>
      <c r="O9372" s="1"/>
    </row>
    <row r="9373" spans="4:15" x14ac:dyDescent="0.2">
      <c r="D9373" s="1"/>
      <c r="E9373" s="1"/>
      <c r="K9373" s="1"/>
      <c r="L9373" s="1"/>
      <c r="O9373" s="1"/>
    </row>
    <row r="9374" spans="4:15" x14ac:dyDescent="0.2">
      <c r="D9374" s="1"/>
      <c r="E9374" s="1"/>
      <c r="K9374" s="1"/>
      <c r="L9374" s="1"/>
      <c r="O9374" s="1"/>
    </row>
    <row r="9375" spans="4:15" x14ac:dyDescent="0.2">
      <c r="D9375" s="1"/>
      <c r="E9375" s="1"/>
      <c r="K9375" s="1"/>
      <c r="L9375" s="1"/>
      <c r="O9375" s="1"/>
    </row>
    <row r="9376" spans="4:15" x14ac:dyDescent="0.2">
      <c r="D9376" s="1"/>
      <c r="E9376" s="1"/>
      <c r="K9376" s="1"/>
      <c r="L9376" s="1"/>
      <c r="O9376" s="1"/>
    </row>
    <row r="9377" spans="4:15" x14ac:dyDescent="0.2">
      <c r="D9377" s="1"/>
      <c r="E9377" s="1"/>
      <c r="K9377" s="1"/>
      <c r="L9377" s="1"/>
      <c r="O9377" s="1"/>
    </row>
    <row r="9378" spans="4:15" x14ac:dyDescent="0.2">
      <c r="D9378" s="1"/>
      <c r="E9378" s="1"/>
      <c r="K9378" s="1"/>
      <c r="L9378" s="1"/>
      <c r="O9378" s="1"/>
    </row>
    <row r="9379" spans="4:15" x14ac:dyDescent="0.2">
      <c r="D9379" s="1"/>
      <c r="E9379" s="1"/>
      <c r="K9379" s="1"/>
      <c r="L9379" s="1"/>
      <c r="O9379" s="1"/>
    </row>
    <row r="9380" spans="4:15" x14ac:dyDescent="0.2">
      <c r="D9380" s="1"/>
      <c r="E9380" s="1"/>
      <c r="K9380" s="1"/>
      <c r="L9380" s="1"/>
      <c r="O9380" s="1"/>
    </row>
    <row r="9381" spans="4:15" x14ac:dyDescent="0.2">
      <c r="D9381" s="1"/>
      <c r="E9381" s="1"/>
      <c r="K9381" s="1"/>
      <c r="L9381" s="1"/>
      <c r="O9381" s="1"/>
    </row>
    <row r="9382" spans="4:15" x14ac:dyDescent="0.2">
      <c r="D9382" s="1"/>
      <c r="E9382" s="1"/>
      <c r="K9382" s="1"/>
      <c r="L9382" s="1"/>
      <c r="O9382" s="1"/>
    </row>
    <row r="9383" spans="4:15" x14ac:dyDescent="0.2">
      <c r="D9383" s="1"/>
      <c r="E9383" s="1"/>
      <c r="K9383" s="1"/>
      <c r="L9383" s="1"/>
      <c r="O9383" s="1"/>
    </row>
    <row r="9384" spans="4:15" x14ac:dyDescent="0.2">
      <c r="D9384" s="1"/>
      <c r="E9384" s="1"/>
      <c r="K9384" s="1"/>
      <c r="L9384" s="1"/>
      <c r="O9384" s="1"/>
    </row>
    <row r="9385" spans="4:15" x14ac:dyDescent="0.2">
      <c r="D9385" s="1"/>
      <c r="E9385" s="1"/>
      <c r="K9385" s="1"/>
      <c r="L9385" s="1"/>
      <c r="O9385" s="1"/>
    </row>
  </sheetData>
  <sortState xmlns:xlrd2="http://schemas.microsoft.com/office/spreadsheetml/2017/richdata2" ref="A2:P9385">
    <sortCondition ref="K1:K9385"/>
  </sortState>
  <pageMargins left="0.7" right="0.7" top="0.75" bottom="0.75" header="0.3" footer="0.3"/>
  <ignoredErrors>
    <ignoredError sqref="P22 P2" calculatedColumn="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67084-100D-6C49-A908-F1B572672482}">
  <dimension ref="A1:K15"/>
  <sheetViews>
    <sheetView topLeftCell="G1" workbookViewId="0">
      <selection activeCell="H6" sqref="H6"/>
    </sheetView>
  </sheetViews>
  <sheetFormatPr baseColWidth="10" defaultRowHeight="16" x14ac:dyDescent="0.2"/>
  <cols>
    <col min="1" max="1" width="15.83203125" customWidth="1"/>
    <col min="3" max="3" width="21.33203125" customWidth="1"/>
    <col min="4" max="4" width="32.83203125" customWidth="1"/>
    <col min="5" max="5" width="26.83203125" customWidth="1"/>
    <col min="6" max="6" width="18.33203125" bestFit="1" customWidth="1"/>
    <col min="7" max="7" width="18" customWidth="1"/>
    <col min="8" max="8" width="19.33203125" customWidth="1"/>
    <col min="9" max="9" width="18.33203125" customWidth="1"/>
    <col min="11" max="11" width="16.1640625" customWidth="1"/>
  </cols>
  <sheetData>
    <row r="1" spans="1:11" x14ac:dyDescent="0.2">
      <c r="A1" t="s">
        <v>12</v>
      </c>
      <c r="B1" t="s">
        <v>34</v>
      </c>
      <c r="C1" s="8" t="s">
        <v>35</v>
      </c>
      <c r="D1" t="s">
        <v>36</v>
      </c>
      <c r="E1" t="s">
        <v>37</v>
      </c>
      <c r="F1" t="s">
        <v>38</v>
      </c>
      <c r="G1" t="s">
        <v>39</v>
      </c>
      <c r="H1" t="s">
        <v>40</v>
      </c>
      <c r="I1" t="s">
        <v>41</v>
      </c>
      <c r="J1" t="s">
        <v>42</v>
      </c>
      <c r="K1" t="s">
        <v>43</v>
      </c>
    </row>
    <row r="2" spans="1:11" x14ac:dyDescent="0.2">
      <c r="A2" s="10">
        <v>44013</v>
      </c>
      <c r="B2" s="11">
        <f>COUNTIF('Account Sales History'!L:L, Sales_Trends[[#This Row],[Sales Month]])</f>
        <v>76</v>
      </c>
      <c r="C2" s="8">
        <f>SUMIF('Account Sales History'!L:L,Sales_Trends[[#This Row],[Sales Month]],'Account Sales History'!M:M)</f>
        <v>28325</v>
      </c>
      <c r="D2" s="8">
        <f xml:space="preserve"> Sales_Trends[[#This Row],[Total Sales ]]/Sales_Trends[[#This Row],[Number of Customers ]]</f>
        <v>372.69736842105266</v>
      </c>
      <c r="E2">
        <f>COUNTIFS(Table1[Sales Month],Sales_Trends[[#This Row],[Sales Month]],Table1[Subscription Type],"Basic")</f>
        <v>47</v>
      </c>
      <c r="F2">
        <f>COUNTIFS(Table1[Sales Month],Sales_Trends[[#This Row],[Sales Month]],Table1[Subscription Type],"&lt;&gt;Basic")</f>
        <v>29</v>
      </c>
      <c r="G2" s="12">
        <f>Sales_Trends[[#This Row],[Non-paying Customers]]/Sales_Trends[[#This Row],[Paying Customers]]</f>
        <v>1.6206896551724137</v>
      </c>
      <c r="H2" s="8">
        <f>SUMIFS(Table1[Sales Amount],Table1[Sales Month],Sales_Trends[[#This Row],[Sales Month]],Table1[Subscription Type],"Premium")</f>
        <v>2200</v>
      </c>
      <c r="I2" s="8">
        <f>SUMIFS(Table1[Sales Amount],Table1[Sales Month],Sales_Trends[[#This Row],[Sales Month]],Table1[Subscription Type],"Business")</f>
        <v>8125</v>
      </c>
      <c r="J2" s="8">
        <f>SUMIFS(Table1[Sales Amount],Table1[Sales Month],Sales_Trends[[#This Row],[Sales Month]],Table1[Subscription Type],"Enterprise")</f>
        <v>18000</v>
      </c>
      <c r="K2" s="13">
        <f>Sales_Trends[[#This Row],[Enterprise Sales ]]/Sales_Trends[[#This Row],[Total Sales ]]</f>
        <v>0.63548102383053839</v>
      </c>
    </row>
    <row r="3" spans="1:11" x14ac:dyDescent="0.2">
      <c r="A3" s="10">
        <v>44044</v>
      </c>
      <c r="B3" s="11">
        <f>COUNTIF('Account Sales History'!L:L, Sales_Trends[[#This Row],[Sales Month]])</f>
        <v>104</v>
      </c>
      <c r="C3" s="8">
        <f>SUMIF('Account Sales History'!L:L,Sales_Trends[[#This Row],[Sales Month]],'Account Sales History'!M:M)</f>
        <v>32005</v>
      </c>
      <c r="D3" s="8">
        <f xml:space="preserve"> Sales_Trends[[#This Row],[Total Sales ]]/Sales_Trends[[#This Row],[Number of Customers ]]</f>
        <v>307.74038461538464</v>
      </c>
      <c r="E3">
        <f>COUNTIFS(Table1[Sales Month],Sales_Trends[[#This Row],[Sales Month]],Table1[Subscription Type],"Basic")</f>
        <v>63</v>
      </c>
      <c r="F3">
        <f>COUNTIFS(Table1[Sales Month],Sales_Trends[[#This Row],[Sales Month]],Table1[Subscription Type],"&lt;&gt;Basic")</f>
        <v>41</v>
      </c>
      <c r="G3" s="12">
        <f>Sales_Trends[[#This Row],[Non-paying Customers]]/Sales_Trends[[#This Row],[Paying Customers]]</f>
        <v>1.5365853658536586</v>
      </c>
      <c r="H3" s="8">
        <f>SUMIFS(Table1[Sales Amount],Table1[Sales Month],Sales_Trends[[#This Row],[Sales Month]],Table1[Subscription Type],"Premium")</f>
        <v>3530</v>
      </c>
      <c r="I3" s="8">
        <f>SUMIFS(Table1[Sales Amount],Table1[Sales Month],Sales_Trends[[#This Row],[Sales Month]],Table1[Subscription Type],"Business")</f>
        <v>10475</v>
      </c>
      <c r="J3" s="8">
        <f>SUMIFS(Table1[Sales Amount],Table1[Sales Month],Sales_Trends[[#This Row],[Sales Month]],Table1[Subscription Type],"Enterprise")</f>
        <v>18000</v>
      </c>
      <c r="K3" s="13">
        <f>Sales_Trends[[#This Row],[Enterprise Sales ]]/Sales_Trends[[#This Row],[Total Sales ]]</f>
        <v>0.56241212310576472</v>
      </c>
    </row>
    <row r="4" spans="1:11" x14ac:dyDescent="0.2">
      <c r="A4" s="10">
        <v>44075</v>
      </c>
      <c r="B4" s="11">
        <f>COUNTIF('Account Sales History'!L:L, Sales_Trends[[#This Row],[Sales Month]])</f>
        <v>137</v>
      </c>
      <c r="C4" s="8">
        <f>SUMIF('Account Sales History'!L:L,Sales_Trends[[#This Row],[Sales Month]],'Account Sales History'!M:M)</f>
        <v>34890</v>
      </c>
      <c r="D4" s="8">
        <f xml:space="preserve"> Sales_Trends[[#This Row],[Total Sales ]]/Sales_Trends[[#This Row],[Number of Customers ]]</f>
        <v>254.67153284671534</v>
      </c>
      <c r="E4">
        <f>COUNTIFS(Table1[Sales Month],Sales_Trends[[#This Row],[Sales Month]],Table1[Subscription Type],"Basic")</f>
        <v>83</v>
      </c>
      <c r="F4">
        <f>COUNTIFS(Table1[Sales Month],Sales_Trends[[#This Row],[Sales Month]],Table1[Subscription Type],"&lt;&gt;Basic")</f>
        <v>54</v>
      </c>
      <c r="G4" s="12">
        <f>Sales_Trends[[#This Row],[Non-paying Customers]]/Sales_Trends[[#This Row],[Paying Customers]]</f>
        <v>1.537037037037037</v>
      </c>
      <c r="H4" s="8">
        <f>SUMIFS(Table1[Sales Amount],Table1[Sales Month],Sales_Trends[[#This Row],[Sales Month]],Table1[Subscription Type],"Premium")</f>
        <v>5190</v>
      </c>
      <c r="I4" s="8">
        <f>SUMIFS(Table1[Sales Amount],Table1[Sales Month],Sales_Trends[[#This Row],[Sales Month]],Table1[Subscription Type],"Business")</f>
        <v>11700</v>
      </c>
      <c r="J4" s="8">
        <f>SUMIFS(Table1[Sales Amount],Table1[Sales Month],Sales_Trends[[#This Row],[Sales Month]],Table1[Subscription Type],"Enterprise")</f>
        <v>18000</v>
      </c>
      <c r="K4" s="13">
        <f>Sales_Trends[[#This Row],[Enterprise Sales ]]/Sales_Trends[[#This Row],[Total Sales ]]</f>
        <v>0.51590713671539123</v>
      </c>
    </row>
    <row r="5" spans="1:11" x14ac:dyDescent="0.2">
      <c r="A5" s="10">
        <v>44105</v>
      </c>
      <c r="B5" s="11">
        <f>COUNTIF('Account Sales History'!L:L, Sales_Trends[[#This Row],[Sales Month]])</f>
        <v>147</v>
      </c>
      <c r="C5" s="8">
        <f>SUMIF('Account Sales History'!L:L,Sales_Trends[[#This Row],[Sales Month]],'Account Sales History'!M:M)</f>
        <v>40615</v>
      </c>
      <c r="D5" s="8">
        <f xml:space="preserve"> Sales_Trends[[#This Row],[Total Sales ]]/Sales_Trends[[#This Row],[Number of Customers ]]</f>
        <v>276.29251700680271</v>
      </c>
      <c r="E5">
        <f>COUNTIFS(Table1[Sales Month],Sales_Trends[[#This Row],[Sales Month]],Table1[Subscription Type],"Basic")</f>
        <v>70</v>
      </c>
      <c r="F5">
        <f>COUNTIFS(Table1[Sales Month],Sales_Trends[[#This Row],[Sales Month]],Table1[Subscription Type],"&lt;&gt;Basic")</f>
        <v>77</v>
      </c>
      <c r="G5" s="12">
        <f>Sales_Trends[[#This Row],[Non-paying Customers]]/Sales_Trends[[#This Row],[Paying Customers]]</f>
        <v>0.90909090909090906</v>
      </c>
      <c r="H5" s="8">
        <f>SUMIFS(Table1[Sales Amount],Table1[Sales Month],Sales_Trends[[#This Row],[Sales Month]],Table1[Subscription Type],"Premium")</f>
        <v>6990</v>
      </c>
      <c r="I5" s="8">
        <f>SUMIFS(Table1[Sales Amount],Table1[Sales Month],Sales_Trends[[#This Row],[Sales Month]],Table1[Subscription Type],"Business")</f>
        <v>15625</v>
      </c>
      <c r="J5" s="8">
        <f>SUMIFS(Table1[Sales Amount],Table1[Sales Month],Sales_Trends[[#This Row],[Sales Month]],Table1[Subscription Type],"Enterprise")</f>
        <v>18000</v>
      </c>
      <c r="K5" s="13">
        <f>Sales_Trends[[#This Row],[Enterprise Sales ]]/Sales_Trends[[#This Row],[Total Sales ]]</f>
        <v>0.44318601501908161</v>
      </c>
    </row>
    <row r="6" spans="1:11" x14ac:dyDescent="0.2">
      <c r="A6" s="10">
        <v>44136</v>
      </c>
      <c r="B6" s="11">
        <f>COUNTIF('Account Sales History'!L:L, Sales_Trends[[#This Row],[Sales Month]])</f>
        <v>146</v>
      </c>
      <c r="C6" s="8">
        <f>SUMIF('Account Sales History'!L:L,Sales_Trends[[#This Row],[Sales Month]],'Account Sales History'!M:M)</f>
        <v>46605</v>
      </c>
      <c r="D6" s="8">
        <f xml:space="preserve"> Sales_Trends[[#This Row],[Total Sales ]]/Sales_Trends[[#This Row],[Number of Customers ]]</f>
        <v>319.21232876712327</v>
      </c>
      <c r="E6">
        <f>COUNTIFS(Table1[Sales Month],Sales_Trends[[#This Row],[Sales Month]],Table1[Subscription Type],"Basic")</f>
        <v>61</v>
      </c>
      <c r="F6">
        <f>COUNTIFS(Table1[Sales Month],Sales_Trends[[#This Row],[Sales Month]],Table1[Subscription Type],"&lt;&gt;Basic")</f>
        <v>85</v>
      </c>
      <c r="G6" s="12">
        <f>Sales_Trends[[#This Row],[Non-paying Customers]]/Sales_Trends[[#This Row],[Paying Customers]]</f>
        <v>0.71764705882352942</v>
      </c>
      <c r="H6" s="8">
        <f>SUMIFS(Table1[Sales Amount],Table1[Sales Month],Sales_Trends[[#This Row],[Sales Month]],Table1[Subscription Type],"Premium")</f>
        <v>9660</v>
      </c>
      <c r="I6" s="8">
        <f>SUMIFS(Table1[Sales Amount],Table1[Sales Month],Sales_Trends[[#This Row],[Sales Month]],Table1[Subscription Type],"Business")</f>
        <v>17925</v>
      </c>
      <c r="J6" s="8">
        <f>SUMIFS(Table1[Sales Amount],Table1[Sales Month],Sales_Trends[[#This Row],[Sales Month]],Table1[Subscription Type],"Enterprise")</f>
        <v>19020</v>
      </c>
      <c r="K6" s="13">
        <f>Sales_Trends[[#This Row],[Enterprise Sales ]]/Sales_Trends[[#This Row],[Total Sales ]]</f>
        <v>0.4081107177341487</v>
      </c>
    </row>
    <row r="7" spans="1:11" x14ac:dyDescent="0.2">
      <c r="A7" s="10">
        <v>44166</v>
      </c>
      <c r="B7" s="11">
        <f>COUNTIF('Account Sales History'!L:L, Sales_Trends[[#This Row],[Sales Month]])</f>
        <v>153</v>
      </c>
      <c r="C7" s="8">
        <f>SUMIF('Account Sales History'!L:L,Sales_Trends[[#This Row],[Sales Month]],'Account Sales History'!M:M)</f>
        <v>50195</v>
      </c>
      <c r="D7" s="8">
        <f xml:space="preserve"> Sales_Trends[[#This Row],[Total Sales ]]/Sales_Trends[[#This Row],[Number of Customers ]]</f>
        <v>328.07189542483661</v>
      </c>
      <c r="E7">
        <f>COUNTIFS(Table1[Sales Month],Sales_Trends[[#This Row],[Sales Month]],Table1[Subscription Type],"Basic")</f>
        <v>62</v>
      </c>
      <c r="F7">
        <f>COUNTIFS(Table1[Sales Month],Sales_Trends[[#This Row],[Sales Month]],Table1[Subscription Type],"&lt;&gt;Basic")</f>
        <v>91</v>
      </c>
      <c r="G7" s="12">
        <f>Sales_Trends[[#This Row],[Non-paying Customers]]/Sales_Trends[[#This Row],[Paying Customers]]</f>
        <v>0.68131868131868134</v>
      </c>
      <c r="H7" s="8">
        <f>SUMIFS(Table1[Sales Amount],Table1[Sales Month],Sales_Trends[[#This Row],[Sales Month]],Table1[Subscription Type],"Premium")</f>
        <v>11180</v>
      </c>
      <c r="I7" s="8">
        <f>SUMIFS(Table1[Sales Amount],Table1[Sales Month],Sales_Trends[[#This Row],[Sales Month]],Table1[Subscription Type],"Business")</f>
        <v>19275</v>
      </c>
      <c r="J7" s="8">
        <f>SUMIFS(Table1[Sales Amount],Table1[Sales Month],Sales_Trends[[#This Row],[Sales Month]],Table1[Subscription Type],"Enterprise")</f>
        <v>19740</v>
      </c>
      <c r="K7" s="13">
        <f>Sales_Trends[[#This Row],[Enterprise Sales ]]/Sales_Trends[[#This Row],[Total Sales ]]</f>
        <v>0.39326626157983863</v>
      </c>
    </row>
    <row r="8" spans="1:11" x14ac:dyDescent="0.2">
      <c r="A8" s="10">
        <v>44197</v>
      </c>
      <c r="B8" s="11">
        <f>COUNTIF('Account Sales History'!L:L, Sales_Trends[[#This Row],[Sales Month]])</f>
        <v>158</v>
      </c>
      <c r="C8" s="8">
        <f>SUMIF('Account Sales History'!L:L,Sales_Trends[[#This Row],[Sales Month]],'Account Sales History'!M:M)</f>
        <v>51605</v>
      </c>
      <c r="D8" s="8">
        <f xml:space="preserve"> Sales_Trends[[#This Row],[Total Sales ]]/Sales_Trends[[#This Row],[Number of Customers ]]</f>
        <v>326.61392405063293</v>
      </c>
      <c r="E8">
        <f>COUNTIFS(Table1[Sales Month],Sales_Trends[[#This Row],[Sales Month]],Table1[Subscription Type],"Basic")</f>
        <v>63</v>
      </c>
      <c r="F8">
        <f>COUNTIFS(Table1[Sales Month],Sales_Trends[[#This Row],[Sales Month]],Table1[Subscription Type],"&lt;&gt;Basic")</f>
        <v>95</v>
      </c>
      <c r="G8" s="12">
        <f>Sales_Trends[[#This Row],[Non-paying Customers]]/Sales_Trends[[#This Row],[Paying Customers]]</f>
        <v>0.66315789473684206</v>
      </c>
      <c r="H8" s="8">
        <f>SUMIFS(Table1[Sales Amount],Table1[Sales Month],Sales_Trends[[#This Row],[Sales Month]],Table1[Subscription Type],"Premium")</f>
        <v>11750</v>
      </c>
      <c r="I8" s="8">
        <f>SUMIFS(Table1[Sales Amount],Table1[Sales Month],Sales_Trends[[#This Row],[Sales Month]],Table1[Subscription Type],"Business")</f>
        <v>19125</v>
      </c>
      <c r="J8" s="8">
        <f>SUMIFS(Table1[Sales Amount],Table1[Sales Month],Sales_Trends[[#This Row],[Sales Month]],Table1[Subscription Type],"Enterprise")</f>
        <v>20730</v>
      </c>
      <c r="K8" s="13">
        <f>Sales_Trends[[#This Row],[Enterprise Sales ]]/Sales_Trends[[#This Row],[Total Sales ]]</f>
        <v>0.40170526111810873</v>
      </c>
    </row>
    <row r="9" spans="1:11" x14ac:dyDescent="0.2">
      <c r="A9" s="10">
        <v>44228</v>
      </c>
      <c r="B9" s="11">
        <f>COUNTIF('Account Sales History'!L:L, Sales_Trends[[#This Row],[Sales Month]])</f>
        <v>175</v>
      </c>
      <c r="C9" s="8">
        <f>SUMIF('Account Sales History'!L:L,Sales_Trends[[#This Row],[Sales Month]],'Account Sales History'!M:M)</f>
        <v>54120</v>
      </c>
      <c r="D9" s="8">
        <f xml:space="preserve"> Sales_Trends[[#This Row],[Total Sales ]]/Sales_Trends[[#This Row],[Number of Customers ]]</f>
        <v>309.25714285714287</v>
      </c>
      <c r="E9">
        <f>COUNTIFS(Table1[Sales Month],Sales_Trends[[#This Row],[Sales Month]],Table1[Subscription Type],"Basic")</f>
        <v>76</v>
      </c>
      <c r="F9">
        <f>COUNTIFS(Table1[Sales Month],Sales_Trends[[#This Row],[Sales Month]],Table1[Subscription Type],"&lt;&gt;Basic")</f>
        <v>99</v>
      </c>
      <c r="G9" s="12">
        <f>Sales_Trends[[#This Row],[Non-paying Customers]]/Sales_Trends[[#This Row],[Paying Customers]]</f>
        <v>0.76767676767676762</v>
      </c>
      <c r="H9" s="8">
        <f>SUMIFS(Table1[Sales Amount],Table1[Sales Month],Sales_Trends[[#This Row],[Sales Month]],Table1[Subscription Type],"Premium")</f>
        <v>12520</v>
      </c>
      <c r="I9" s="8">
        <f>SUMIFS(Table1[Sales Amount],Table1[Sales Month],Sales_Trends[[#This Row],[Sales Month]],Table1[Subscription Type],"Business")</f>
        <v>19250</v>
      </c>
      <c r="J9" s="8">
        <f>SUMIFS(Table1[Sales Amount],Table1[Sales Month],Sales_Trends[[#This Row],[Sales Month]],Table1[Subscription Type],"Enterprise")</f>
        <v>22350</v>
      </c>
      <c r="K9" s="13">
        <f>Sales_Trends[[#This Row],[Enterprise Sales ]]/Sales_Trends[[#This Row],[Total Sales ]]</f>
        <v>0.41297117516629711</v>
      </c>
    </row>
    <row r="10" spans="1:11" x14ac:dyDescent="0.2">
      <c r="A10" s="10">
        <v>44256</v>
      </c>
      <c r="B10" s="11">
        <f>COUNTIF('Account Sales History'!L:L, Sales_Trends[[#This Row],[Sales Month]])</f>
        <v>194</v>
      </c>
      <c r="C10" s="8">
        <f>SUMIF('Account Sales History'!L:L,Sales_Trends[[#This Row],[Sales Month]],'Account Sales History'!M:M)</f>
        <v>57040</v>
      </c>
      <c r="D10" s="8">
        <f xml:space="preserve"> Sales_Trends[[#This Row],[Total Sales ]]/Sales_Trends[[#This Row],[Number of Customers ]]</f>
        <v>294.02061855670104</v>
      </c>
      <c r="E10">
        <f>COUNTIFS(Table1[Sales Month],Sales_Trends[[#This Row],[Sales Month]],Table1[Subscription Type],"Basic")</f>
        <v>78</v>
      </c>
      <c r="F10">
        <f>COUNTIFS(Table1[Sales Month],Sales_Trends[[#This Row],[Sales Month]],Table1[Subscription Type],"&lt;&gt;Basic")</f>
        <v>116</v>
      </c>
      <c r="G10" s="12">
        <f>Sales_Trends[[#This Row],[Non-paying Customers]]/Sales_Trends[[#This Row],[Paying Customers]]</f>
        <v>0.67241379310344829</v>
      </c>
      <c r="H10" s="8">
        <f>SUMIFS(Table1[Sales Amount],Table1[Sales Month],Sales_Trends[[#This Row],[Sales Month]],Table1[Subscription Type],"Premium")</f>
        <v>14220</v>
      </c>
      <c r="I10" s="8">
        <f>SUMIFS(Table1[Sales Amount],Table1[Sales Month],Sales_Trends[[#This Row],[Sales Month]],Table1[Subscription Type],"Business")</f>
        <v>20500</v>
      </c>
      <c r="J10" s="8">
        <f>SUMIFS(Table1[Sales Amount],Table1[Sales Month],Sales_Trends[[#This Row],[Sales Month]],Table1[Subscription Type],"Enterprise")</f>
        <v>22320</v>
      </c>
      <c r="K10" s="13">
        <f>Sales_Trends[[#This Row],[Enterprise Sales ]]/Sales_Trends[[#This Row],[Total Sales ]]</f>
        <v>0.39130434782608697</v>
      </c>
    </row>
    <row r="11" spans="1:11" x14ac:dyDescent="0.2">
      <c r="A11" s="10">
        <v>44287</v>
      </c>
      <c r="B11" s="11">
        <f>COUNTIF('Account Sales History'!L:L, Sales_Trends[[#This Row],[Sales Month]])</f>
        <v>208</v>
      </c>
      <c r="C11" s="8">
        <f>SUMIF('Account Sales History'!L:L,Sales_Trends[[#This Row],[Sales Month]],'Account Sales History'!M:M)</f>
        <v>63125</v>
      </c>
      <c r="D11" s="8">
        <f xml:space="preserve"> Sales_Trends[[#This Row],[Total Sales ]]/Sales_Trends[[#This Row],[Number of Customers ]]</f>
        <v>303.48557692307691</v>
      </c>
      <c r="E11">
        <f>COUNTIFS(Table1[Sales Month],Sales_Trends[[#This Row],[Sales Month]],Table1[Subscription Type],"Basic")</f>
        <v>80</v>
      </c>
      <c r="F11">
        <f>COUNTIFS(Table1[Sales Month],Sales_Trends[[#This Row],[Sales Month]],Table1[Subscription Type],"&lt;&gt;Basic")</f>
        <v>128</v>
      </c>
      <c r="G11" s="12">
        <f>Sales_Trends[[#This Row],[Non-paying Customers]]/Sales_Trends[[#This Row],[Paying Customers]]</f>
        <v>0.625</v>
      </c>
      <c r="H11" s="8">
        <f>SUMIFS(Table1[Sales Amount],Table1[Sales Month],Sales_Trends[[#This Row],[Sales Month]],Table1[Subscription Type],"Premium")</f>
        <v>16750</v>
      </c>
      <c r="I11" s="8">
        <f>SUMIFS(Table1[Sales Amount],Table1[Sales Month],Sales_Trends[[#This Row],[Sales Month]],Table1[Subscription Type],"Business")</f>
        <v>23875</v>
      </c>
      <c r="J11" s="8">
        <f>SUMIFS(Table1[Sales Amount],Table1[Sales Month],Sales_Trends[[#This Row],[Sales Month]],Table1[Subscription Type],"Enterprise")</f>
        <v>22500</v>
      </c>
      <c r="K11" s="13">
        <f>Sales_Trends[[#This Row],[Enterprise Sales ]]/Sales_Trends[[#This Row],[Total Sales ]]</f>
        <v>0.35643564356435642</v>
      </c>
    </row>
    <row r="12" spans="1:11" x14ac:dyDescent="0.2">
      <c r="A12" s="10">
        <v>44317</v>
      </c>
      <c r="B12" s="11">
        <f>COUNTIF('Account Sales History'!L:L, Sales_Trends[[#This Row],[Sales Month]])</f>
        <v>249</v>
      </c>
      <c r="C12" s="8">
        <f>SUMIF('Account Sales History'!L:L,Sales_Trends[[#This Row],[Sales Month]],'Account Sales History'!M:M)</f>
        <v>68155</v>
      </c>
      <c r="D12" s="8">
        <f xml:space="preserve"> Sales_Trends[[#This Row],[Total Sales ]]/Sales_Trends[[#This Row],[Number of Customers ]]</f>
        <v>273.71485943775099</v>
      </c>
      <c r="E12">
        <f>COUNTIFS(Table1[Sales Month],Sales_Trends[[#This Row],[Sales Month]],Table1[Subscription Type],"Basic")</f>
        <v>106</v>
      </c>
      <c r="F12">
        <f>COUNTIFS(Table1[Sales Month],Sales_Trends[[#This Row],[Sales Month]],Table1[Subscription Type],"&lt;&gt;Basic")</f>
        <v>143</v>
      </c>
      <c r="G12" s="12">
        <f>Sales_Trends[[#This Row],[Non-paying Customers]]/Sales_Trends[[#This Row],[Paying Customers]]</f>
        <v>0.74125874125874125</v>
      </c>
      <c r="H12" s="8">
        <f>SUMIFS(Table1[Sales Amount],Table1[Sales Month],Sales_Trends[[#This Row],[Sales Month]],Table1[Subscription Type],"Premium")</f>
        <v>19180</v>
      </c>
      <c r="I12" s="8">
        <f>SUMIFS(Table1[Sales Amount],Table1[Sales Month],Sales_Trends[[#This Row],[Sales Month]],Table1[Subscription Type],"Business")</f>
        <v>26325</v>
      </c>
      <c r="J12" s="8">
        <f>SUMIFS(Table1[Sales Amount],Table1[Sales Month],Sales_Trends[[#This Row],[Sales Month]],Table1[Subscription Type],"Enterprise")</f>
        <v>22650</v>
      </c>
      <c r="K12" s="13">
        <f>Sales_Trends[[#This Row],[Enterprise Sales ]]/Sales_Trends[[#This Row],[Total Sales ]]</f>
        <v>0.33233071674858777</v>
      </c>
    </row>
    <row r="13" spans="1:11" x14ac:dyDescent="0.2">
      <c r="A13" s="10">
        <v>44348</v>
      </c>
      <c r="B13" s="11">
        <f>COUNTIF('Account Sales History'!L:L, Sales_Trends[[#This Row],[Sales Month]])</f>
        <v>307</v>
      </c>
      <c r="C13" s="8">
        <f>SUMIF('Account Sales History'!L:L,Sales_Trends[[#This Row],[Sales Month]],'Account Sales History'!M:M)</f>
        <v>80335</v>
      </c>
      <c r="D13" s="8">
        <f xml:space="preserve"> Sales_Trends[[#This Row],[Total Sales ]]/Sales_Trends[[#This Row],[Number of Customers ]]</f>
        <v>261.67752442996743</v>
      </c>
      <c r="E13">
        <f>COUNTIFS(Table1[Sales Month],Sales_Trends[[#This Row],[Sales Month]],Table1[Subscription Type],"Basic")</f>
        <v>140</v>
      </c>
      <c r="F13">
        <f>COUNTIFS(Table1[Sales Month],Sales_Trends[[#This Row],[Sales Month]],Table1[Subscription Type],"&lt;&gt;Basic")</f>
        <v>167</v>
      </c>
      <c r="G13" s="12">
        <f>Sales_Trends[[#This Row],[Non-paying Customers]]/Sales_Trends[[#This Row],[Paying Customers]]</f>
        <v>0.83832335329341312</v>
      </c>
      <c r="H13" s="8">
        <f>SUMIFS(Table1[Sales Amount],Table1[Sales Month],Sales_Trends[[#This Row],[Sales Month]],Table1[Subscription Type],"Premium")</f>
        <v>22120</v>
      </c>
      <c r="I13" s="8">
        <f>SUMIFS(Table1[Sales Amount],Table1[Sales Month],Sales_Trends[[#This Row],[Sales Month]],Table1[Subscription Type],"Business")</f>
        <v>27825</v>
      </c>
      <c r="J13" s="8">
        <f>SUMIFS(Table1[Sales Amount],Table1[Sales Month],Sales_Trends[[#This Row],[Sales Month]],Table1[Subscription Type],"Enterprise")</f>
        <v>30390</v>
      </c>
      <c r="K13" s="13">
        <f>Sales_Trends[[#This Row],[Enterprise Sales ]]/Sales_Trends[[#This Row],[Total Sales ]]</f>
        <v>0.3782909068276592</v>
      </c>
    </row>
    <row r="15" spans="1:11" ht="18" x14ac:dyDescent="0.2">
      <c r="A15" s="14" t="s">
        <v>44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640E2-7D89-774D-8562-7AC66892D35B}">
  <sheetPr>
    <outlinePr summaryBelow="0"/>
  </sheetPr>
  <dimension ref="B1:F13"/>
  <sheetViews>
    <sheetView showGridLines="0" workbookViewId="0"/>
  </sheetViews>
  <sheetFormatPr baseColWidth="10" defaultRowHeight="16" outlineLevelRow="1" outlineLevelCol="1" x14ac:dyDescent="0.2"/>
  <cols>
    <col min="3" max="3" width="6.5" bestFit="1" customWidth="1"/>
    <col min="4" max="6" width="12.6640625" bestFit="1" customWidth="1" outlineLevel="1"/>
  </cols>
  <sheetData>
    <row r="1" spans="2:6" ht="17" thickBot="1" x14ac:dyDescent="0.25"/>
    <row r="2" spans="2:6" ht="19" x14ac:dyDescent="0.25">
      <c r="B2" s="18" t="s">
        <v>62</v>
      </c>
      <c r="C2" s="18"/>
      <c r="D2" s="23"/>
      <c r="E2" s="23"/>
      <c r="F2" s="23"/>
    </row>
    <row r="3" spans="2:6" ht="19" collapsed="1" x14ac:dyDescent="0.25">
      <c r="B3" s="17"/>
      <c r="C3" s="17"/>
      <c r="D3" s="24" t="s">
        <v>64</v>
      </c>
      <c r="E3" s="24" t="s">
        <v>58</v>
      </c>
      <c r="F3" s="24" t="s">
        <v>60</v>
      </c>
    </row>
    <row r="4" spans="2:6" ht="72" hidden="1" outlineLevel="1" x14ac:dyDescent="0.2">
      <c r="B4" s="20"/>
      <c r="C4" s="20"/>
      <c r="E4" s="26" t="s">
        <v>59</v>
      </c>
      <c r="F4" s="26" t="s">
        <v>61</v>
      </c>
    </row>
    <row r="5" spans="2:6" x14ac:dyDescent="0.2">
      <c r="B5" s="21" t="s">
        <v>63</v>
      </c>
      <c r="C5" s="21"/>
      <c r="D5" s="19"/>
      <c r="E5" s="19"/>
      <c r="F5" s="19"/>
    </row>
    <row r="6" spans="2:6" outlineLevel="1" x14ac:dyDescent="0.2">
      <c r="B6" s="20"/>
      <c r="C6" s="20" t="s">
        <v>54</v>
      </c>
      <c r="D6" s="11">
        <v>15</v>
      </c>
      <c r="E6" s="25">
        <v>10</v>
      </c>
      <c r="F6" s="25">
        <v>15</v>
      </c>
    </row>
    <row r="7" spans="2:6" outlineLevel="1" x14ac:dyDescent="0.2">
      <c r="B7" s="20"/>
      <c r="C7" s="20" t="s">
        <v>55</v>
      </c>
      <c r="D7" s="11">
        <v>35</v>
      </c>
      <c r="E7" s="25">
        <v>25</v>
      </c>
      <c r="F7" s="25">
        <v>35</v>
      </c>
    </row>
    <row r="8" spans="2:6" outlineLevel="1" x14ac:dyDescent="0.2">
      <c r="B8" s="20"/>
      <c r="C8" s="20" t="s">
        <v>56</v>
      </c>
      <c r="D8" s="11">
        <v>33</v>
      </c>
      <c r="E8" s="25">
        <v>23</v>
      </c>
      <c r="F8" s="25">
        <v>33</v>
      </c>
    </row>
    <row r="9" spans="2:6" x14ac:dyDescent="0.2">
      <c r="B9" s="21" t="s">
        <v>65</v>
      </c>
      <c r="C9" s="21"/>
      <c r="D9" s="19"/>
      <c r="E9" s="19"/>
      <c r="F9" s="19"/>
    </row>
    <row r="10" spans="2:6" ht="17" outlineLevel="1" thickBot="1" x14ac:dyDescent="0.25">
      <c r="B10" s="22"/>
      <c r="C10" s="22" t="s">
        <v>57</v>
      </c>
      <c r="D10" s="16">
        <v>115695</v>
      </c>
      <c r="E10" s="16">
        <v>80305</v>
      </c>
      <c r="F10" s="16">
        <v>115695</v>
      </c>
    </row>
    <row r="11" spans="2:6" x14ac:dyDescent="0.2">
      <c r="B11" t="s">
        <v>66</v>
      </c>
    </row>
    <row r="12" spans="2:6" x14ac:dyDescent="0.2">
      <c r="B12" t="s">
        <v>67</v>
      </c>
    </row>
    <row r="13" spans="2:6" x14ac:dyDescent="0.2">
      <c r="B13"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A2AE-789F-2240-9091-749A1A3D728C}">
  <dimension ref="A1:H26"/>
  <sheetViews>
    <sheetView zoomScale="127" zoomScaleNormal="127" workbookViewId="0">
      <selection activeCell="B29" sqref="B29"/>
    </sheetView>
  </sheetViews>
  <sheetFormatPr baseColWidth="10" defaultRowHeight="16" x14ac:dyDescent="0.2"/>
  <cols>
    <col min="1" max="1" width="22.83203125" customWidth="1"/>
    <col min="2" max="2" width="29.33203125" customWidth="1"/>
    <col min="3" max="3" width="18" customWidth="1"/>
    <col min="4" max="4" width="22.6640625" customWidth="1"/>
    <col min="5" max="5" width="16" customWidth="1"/>
  </cols>
  <sheetData>
    <row r="1" spans="1:5" x14ac:dyDescent="0.2">
      <c r="A1" t="s">
        <v>14</v>
      </c>
      <c r="B1" t="s">
        <v>45</v>
      </c>
      <c r="C1" t="s">
        <v>46</v>
      </c>
      <c r="D1" t="s">
        <v>47</v>
      </c>
    </row>
    <row r="2" spans="1:5" x14ac:dyDescent="0.2">
      <c r="A2" t="s">
        <v>3</v>
      </c>
      <c r="B2">
        <f>SUMIF(Table1[Subscription Type],Scenario1[[#This Row],[Subscription Type]],Table1[Current Upsell $])</f>
        <v>18350</v>
      </c>
      <c r="C2" s="13">
        <v>0.5</v>
      </c>
      <c r="D2" s="15">
        <f>Scenario1[[#This Row],[Upsell Opportunity]]*Scenario1[[#This Row],[Conversion Rates]]</f>
        <v>9175</v>
      </c>
    </row>
    <row r="3" spans="1:5" x14ac:dyDescent="0.2">
      <c r="A3" t="s">
        <v>0</v>
      </c>
      <c r="B3">
        <f>SUMIF(Table1[Subscription Type],Scenario1[[#This Row],[Subscription Type]],Table1[Current Upsell $])</f>
        <v>8460</v>
      </c>
      <c r="C3" s="13">
        <v>0.45</v>
      </c>
      <c r="D3" s="15">
        <f>Scenario1[[#This Row],[Upsell Opportunity]]*Scenario1[[#This Row],[Conversion Rates]]</f>
        <v>3807</v>
      </c>
    </row>
    <row r="4" spans="1:5" x14ac:dyDescent="0.2">
      <c r="A4" t="s">
        <v>1</v>
      </c>
      <c r="B4">
        <f>SUMIF(Table1[Subscription Type],Scenario1[[#This Row],[Subscription Type]],Table1[Current Upsell $])</f>
        <v>8475</v>
      </c>
      <c r="C4" s="13">
        <v>0.3</v>
      </c>
      <c r="D4" s="15">
        <f>Scenario1[[#This Row],[Upsell Opportunity]]*Scenario1[[#This Row],[Conversion Rates]]</f>
        <v>2542.5</v>
      </c>
    </row>
    <row r="5" spans="1:5" x14ac:dyDescent="0.2">
      <c r="A5" t="s">
        <v>2</v>
      </c>
      <c r="B5">
        <f>SUMIF(Table1[Subscription Type],Scenario1[[#This Row],[Subscription Type]],Table1[Current Upsell $])</f>
        <v>2808</v>
      </c>
      <c r="C5" s="13">
        <v>0.15</v>
      </c>
      <c r="D5" s="15">
        <f>Scenario1[[#This Row],[Upsell Opportunity]]*Scenario1[[#This Row],[Conversion Rates]]</f>
        <v>421.2</v>
      </c>
    </row>
    <row r="6" spans="1:5" x14ac:dyDescent="0.2">
      <c r="A6" t="s">
        <v>48</v>
      </c>
      <c r="D6" s="15">
        <f>SUBTOTAL(109,Scenario1[[Projected Upsell Amount ]])</f>
        <v>15945.7</v>
      </c>
    </row>
    <row r="9" spans="1:5" x14ac:dyDescent="0.2">
      <c r="A9" t="s">
        <v>49</v>
      </c>
      <c r="B9" t="s">
        <v>50</v>
      </c>
      <c r="C9" t="s">
        <v>51</v>
      </c>
    </row>
    <row r="10" spans="1:5" x14ac:dyDescent="0.2">
      <c r="A10" s="8">
        <f>SUMIF(Table1[Sales Month],MAX(Table1[Sales Month]),Table1[Sales Amount])</f>
        <v>80335</v>
      </c>
      <c r="B10" s="13">
        <v>0.24478745254247863</v>
      </c>
      <c r="C10" s="8">
        <f xml:space="preserve"> SUM(Scenario2[[#This Row],[Sales Last Month]]*(1+Scenario2[[#This Row],[Growth Rate]]))</f>
        <v>100000.00000000003</v>
      </c>
    </row>
    <row r="13" spans="1:5" x14ac:dyDescent="0.2">
      <c r="A13" t="s">
        <v>14</v>
      </c>
      <c r="B13" t="s">
        <v>52</v>
      </c>
      <c r="C13" t="s">
        <v>4</v>
      </c>
      <c r="D13" t="s">
        <v>69</v>
      </c>
      <c r="E13" t="s">
        <v>53</v>
      </c>
    </row>
    <row r="14" spans="1:5" x14ac:dyDescent="0.2">
      <c r="A14" t="s">
        <v>0</v>
      </c>
      <c r="B14" s="11">
        <v>15</v>
      </c>
      <c r="C14" s="11">
        <f>SUMIFS(Table1[Licenses Bought],Table1[Sales Month],MAX(Table1[Sales Month]),Table1[Subscription Type],Scenario3[[#This Row],[Subscription Type]])</f>
        <v>2212</v>
      </c>
      <c r="D14" s="13">
        <v>-0.05</v>
      </c>
      <c r="E14" s="15">
        <f>Scenario3[[#This Row],[License Price]]*Scenario3[[#This Row],[Licenses Bought]]*(1+Scenario3[[#This Row],[Elasticity]])</f>
        <v>31521</v>
      </c>
    </row>
    <row r="15" spans="1:5" x14ac:dyDescent="0.2">
      <c r="A15" t="s">
        <v>1</v>
      </c>
      <c r="B15" s="11">
        <v>35</v>
      </c>
      <c r="C15" s="11">
        <f>SUMIFS(Table1[Licenses Bought],Table1[Sales Month],MAX(Table1[Sales Month]),Table1[Subscription Type],Scenario3[[#This Row],[Subscription Type]])</f>
        <v>1113</v>
      </c>
      <c r="D15" s="13">
        <v>-0.03</v>
      </c>
      <c r="E15" s="15">
        <f>Scenario3[[#This Row],[License Price]]*Scenario3[[#This Row],[Licenses Bought]]*(1+Scenario3[[#This Row],[Elasticity]])</f>
        <v>37786.35</v>
      </c>
    </row>
    <row r="16" spans="1:5" x14ac:dyDescent="0.2">
      <c r="A16" t="s">
        <v>2</v>
      </c>
      <c r="B16" s="11">
        <v>33</v>
      </c>
      <c r="C16" s="11">
        <f>SUMIFS(Table1[Licenses Bought],Table1[Sales Month],MAX(Table1[Sales Month]),Table1[Subscription Type],Scenario3[[#This Row],[Subscription Type]])</f>
        <v>1320</v>
      </c>
      <c r="D16" s="13">
        <v>-0.02</v>
      </c>
      <c r="E16" s="15">
        <f>Scenario3[[#This Row],[License Price]]*Scenario3[[#This Row],[Licenses Bought]]*(1+Scenario3[[#This Row],[Elasticity]])</f>
        <v>42688.799999999996</v>
      </c>
    </row>
    <row r="17" spans="1:8" x14ac:dyDescent="0.2">
      <c r="A17" t="s">
        <v>48</v>
      </c>
      <c r="E17" s="15">
        <f>SUBTOTAL(9,Scenario3[Projected Sales])</f>
        <v>111996.15</v>
      </c>
    </row>
    <row r="19" spans="1:8" x14ac:dyDescent="0.2">
      <c r="B19" t="s">
        <v>70</v>
      </c>
    </row>
    <row r="20" spans="1:8" x14ac:dyDescent="0.2">
      <c r="A20" s="15">
        <f>E14</f>
        <v>31521</v>
      </c>
      <c r="B20" s="27">
        <v>-1.2500000000000001E-2</v>
      </c>
      <c r="C20" s="27">
        <f>B20*2</f>
        <v>-2.5000000000000001E-2</v>
      </c>
      <c r="D20" s="13">
        <v>-0.05</v>
      </c>
      <c r="E20" s="13">
        <v>-0.1</v>
      </c>
      <c r="F20" s="13">
        <v>-0.2</v>
      </c>
      <c r="G20" s="13">
        <v>-0.4</v>
      </c>
      <c r="H20" s="13">
        <v>-0.8</v>
      </c>
    </row>
    <row r="21" spans="1:8" x14ac:dyDescent="0.2">
      <c r="A21" s="15">
        <v>12.5</v>
      </c>
      <c r="B21" s="15">
        <f t="dataTable" ref="B21:H26" dt2D="1" dtr="1" r1="D14" r2="B14"/>
        <v>27304.375</v>
      </c>
      <c r="C21" s="15">
        <v>26958.75</v>
      </c>
      <c r="D21" s="15">
        <v>26267.5</v>
      </c>
      <c r="E21" s="15">
        <v>24885</v>
      </c>
      <c r="F21" s="15">
        <v>22120</v>
      </c>
      <c r="G21" s="15">
        <v>16590</v>
      </c>
      <c r="H21" s="15">
        <v>5529.9999999999991</v>
      </c>
    </row>
    <row r="22" spans="1:8" x14ac:dyDescent="0.2">
      <c r="A22" s="15">
        <v>15</v>
      </c>
      <c r="B22" s="15">
        <v>32765.25</v>
      </c>
      <c r="C22" s="15">
        <v>32350.5</v>
      </c>
      <c r="D22" s="15">
        <v>31521</v>
      </c>
      <c r="E22" s="15">
        <v>29862</v>
      </c>
      <c r="F22" s="15">
        <v>26544</v>
      </c>
      <c r="G22" s="15">
        <v>19908</v>
      </c>
      <c r="H22" s="15">
        <v>6635.9999999999982</v>
      </c>
    </row>
    <row r="23" spans="1:8" x14ac:dyDescent="0.2">
      <c r="A23" s="15">
        <v>17.5</v>
      </c>
      <c r="B23" s="15">
        <v>38226.125</v>
      </c>
      <c r="C23" s="15">
        <v>37742.25</v>
      </c>
      <c r="D23" s="15">
        <v>36774.5</v>
      </c>
      <c r="E23" s="15">
        <v>34839</v>
      </c>
      <c r="F23" s="15">
        <v>30968</v>
      </c>
      <c r="G23" s="15">
        <v>23226</v>
      </c>
      <c r="H23" s="15">
        <v>7741.9999999999982</v>
      </c>
    </row>
    <row r="24" spans="1:8" x14ac:dyDescent="0.2">
      <c r="A24" s="15">
        <v>20</v>
      </c>
      <c r="B24" s="15">
        <v>43687</v>
      </c>
      <c r="C24" s="15">
        <v>43134</v>
      </c>
      <c r="D24" s="15">
        <v>42028</v>
      </c>
      <c r="E24" s="15">
        <v>39816</v>
      </c>
      <c r="F24" s="15">
        <v>35392</v>
      </c>
      <c r="G24" s="15">
        <v>26544</v>
      </c>
      <c r="H24" s="15">
        <v>8847.9999999999982</v>
      </c>
    </row>
    <row r="25" spans="1:8" x14ac:dyDescent="0.2">
      <c r="A25" s="15">
        <v>22.5</v>
      </c>
      <c r="B25" s="15">
        <v>49147.875</v>
      </c>
      <c r="C25" s="15">
        <v>48525.75</v>
      </c>
      <c r="D25" s="15">
        <v>47281.5</v>
      </c>
      <c r="E25" s="15">
        <v>44793</v>
      </c>
      <c r="F25" s="15">
        <v>39816</v>
      </c>
      <c r="G25" s="15">
        <v>29862</v>
      </c>
      <c r="H25" s="15">
        <v>9953.9999999999982</v>
      </c>
    </row>
    <row r="26" spans="1:8" x14ac:dyDescent="0.2">
      <c r="A26" s="15">
        <v>25</v>
      </c>
      <c r="B26" s="15">
        <v>54608.75</v>
      </c>
      <c r="C26" s="15">
        <v>53917.5</v>
      </c>
      <c r="D26" s="15">
        <v>52535</v>
      </c>
      <c r="E26" s="15">
        <v>49770</v>
      </c>
      <c r="F26" s="15">
        <v>44240</v>
      </c>
      <c r="G26" s="15">
        <v>33180</v>
      </c>
      <c r="H26" s="15">
        <v>11059.999999999998</v>
      </c>
    </row>
  </sheetData>
  <scenarios current="1" show="1" sqref="D17">
    <scenario name="Current" locked="1" count="3" user="Nameera Nilofer Khan Pulliyur Akbar" comment="Created by Nameera Nilofer Khan Pulliyur Akbar on 27/08/2024_x000a_Modified by Nameera Nilofer Khan Pulliyur Akbar on 27/08/2024">
      <inputCells r="B14" val="10" numFmtId="3"/>
      <inputCells r="B15" val="25" numFmtId="3"/>
      <inputCells r="B16" val="23" numFmtId="3"/>
    </scenario>
    <scenario name="High" locked="1" count="3" user="Nameera Nilofer Khan Pulliyur Akbar" comment="Created by Nameera Nilofer Khan Pulliyur Akbar on 27/08/2024">
      <inputCells r="B14" val="15" numFmtId="3"/>
      <inputCells r="B15" val="35" numFmtId="3"/>
      <inputCells r="B16" val="33" numFmtId="3"/>
    </scenario>
  </scenarios>
  <phoneticPr fontId="3" type="noConversion"/>
  <conditionalFormatting sqref="B21:H26">
    <cfRule type="cellIs" dxfId="0" priority="1" operator="lessThan">
      <formula>21014</formula>
    </cfRule>
  </conditionalFormatting>
  <pageMargins left="0.7" right="0.7" top="0.75" bottom="0.75" header="0.3" footer="0.3"/>
  <ignoredErrors>
    <ignoredError sqref="B2:B4" calculatedColumn="1"/>
  </ignoredErrors>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D26A8-CF34-C645-ABEE-8C447906D33C}">
  <dimension ref="A1:D26"/>
  <sheetViews>
    <sheetView workbookViewId="0">
      <selection sqref="A1:B25"/>
    </sheetView>
  </sheetViews>
  <sheetFormatPr baseColWidth="10" defaultRowHeight="16" x14ac:dyDescent="0.2"/>
  <sheetData>
    <row r="1" spans="1:4" x14ac:dyDescent="0.2">
      <c r="A1" t="s">
        <v>12</v>
      </c>
      <c r="B1" t="s">
        <v>35</v>
      </c>
      <c r="C1" t="s">
        <v>71</v>
      </c>
      <c r="D1" t="s">
        <v>72</v>
      </c>
    </row>
    <row r="2" spans="1:4" x14ac:dyDescent="0.2">
      <c r="A2" s="1">
        <v>43647</v>
      </c>
      <c r="B2" s="8">
        <f>SUMIF(Table1[Sales Month],Table3[[#This Row],[Sales Month]],Table1[Sales Amount])</f>
        <v>0</v>
      </c>
    </row>
    <row r="3" spans="1:4" x14ac:dyDescent="0.2">
      <c r="A3" s="1">
        <v>43678</v>
      </c>
      <c r="B3" s="8">
        <f>SUMIF(Table1[Sales Month],Table3[[#This Row],[Sales Month]],Table1[Sales Amount])</f>
        <v>0</v>
      </c>
    </row>
    <row r="4" spans="1:4" x14ac:dyDescent="0.2">
      <c r="A4" s="1">
        <v>43709</v>
      </c>
      <c r="B4" s="8">
        <f>SUMIF(Table1[Sales Month],Table3[[#This Row],[Sales Month]],Table1[Sales Amount])</f>
        <v>0</v>
      </c>
    </row>
    <row r="5" spans="1:4" x14ac:dyDescent="0.2">
      <c r="A5" s="1">
        <v>43739</v>
      </c>
      <c r="B5" s="8">
        <f>SUMIF(Table1[Sales Month],Table3[[#This Row],[Sales Month]],Table1[Sales Amount])</f>
        <v>20</v>
      </c>
      <c r="C5" s="8">
        <f>AVERAGE(B2:B4)</f>
        <v>0</v>
      </c>
      <c r="D5" s="8">
        <f>B2*15% +B3*35% + B4*50%</f>
        <v>0</v>
      </c>
    </row>
    <row r="6" spans="1:4" x14ac:dyDescent="0.2">
      <c r="A6" s="1">
        <v>43770</v>
      </c>
      <c r="B6" s="8">
        <f>SUMIF(Table1[Sales Month],Table3[[#This Row],[Sales Month]],Table1[Sales Amount])</f>
        <v>40</v>
      </c>
      <c r="C6" s="8">
        <f t="shared" ref="C6:C26" si="0">AVERAGE(B3:B5)</f>
        <v>6.666666666666667</v>
      </c>
      <c r="D6" s="8">
        <f t="shared" ref="D6:D26" si="1">B3*15% +B4*35% + B5*50%</f>
        <v>10</v>
      </c>
    </row>
    <row r="7" spans="1:4" x14ac:dyDescent="0.2">
      <c r="A7" s="1">
        <v>43800</v>
      </c>
      <c r="B7" s="8">
        <f>SUMIF(Table1[Sales Month],Table3[[#This Row],[Sales Month]],Table1[Sales Amount])</f>
        <v>40</v>
      </c>
      <c r="C7" s="8">
        <f t="shared" si="0"/>
        <v>20</v>
      </c>
      <c r="D7" s="8">
        <f t="shared" si="1"/>
        <v>27</v>
      </c>
    </row>
    <row r="8" spans="1:4" x14ac:dyDescent="0.2">
      <c r="A8" s="1">
        <v>43831</v>
      </c>
      <c r="B8" s="8">
        <f>SUMIF(Table1[Sales Month],Table3[[#This Row],[Sales Month]],Table1[Sales Amount])</f>
        <v>645</v>
      </c>
      <c r="C8" s="8">
        <f t="shared" si="0"/>
        <v>33.333333333333336</v>
      </c>
      <c r="D8" s="8">
        <f t="shared" si="1"/>
        <v>37</v>
      </c>
    </row>
    <row r="9" spans="1:4" x14ac:dyDescent="0.2">
      <c r="A9" s="1">
        <v>43862</v>
      </c>
      <c r="B9" s="8">
        <f>SUMIF(Table1[Sales Month],Table3[[#This Row],[Sales Month]],Table1[Sales Amount])</f>
        <v>5735</v>
      </c>
      <c r="C9" s="8">
        <f t="shared" si="0"/>
        <v>241.66666666666666</v>
      </c>
      <c r="D9" s="8">
        <f t="shared" si="1"/>
        <v>342.5</v>
      </c>
    </row>
    <row r="10" spans="1:4" x14ac:dyDescent="0.2">
      <c r="A10" s="1">
        <v>43891</v>
      </c>
      <c r="B10" s="8">
        <f>SUMIF(Table1[Sales Month],Table3[[#This Row],[Sales Month]],Table1[Sales Amount])</f>
        <v>11310</v>
      </c>
      <c r="C10" s="8">
        <f t="shared" si="0"/>
        <v>2140</v>
      </c>
      <c r="D10" s="8">
        <f t="shared" si="1"/>
        <v>3099.25</v>
      </c>
    </row>
    <row r="11" spans="1:4" x14ac:dyDescent="0.2">
      <c r="A11" s="1">
        <v>43922</v>
      </c>
      <c r="B11" s="8">
        <f>SUMIF(Table1[Sales Month],Table3[[#This Row],[Sales Month]],Table1[Sales Amount])</f>
        <v>19225</v>
      </c>
      <c r="C11" s="8">
        <f t="shared" si="0"/>
        <v>5896.666666666667</v>
      </c>
      <c r="D11" s="8">
        <f t="shared" si="1"/>
        <v>7759</v>
      </c>
    </row>
    <row r="12" spans="1:4" x14ac:dyDescent="0.2">
      <c r="A12" s="1">
        <v>43952</v>
      </c>
      <c r="B12" s="8">
        <f>SUMIF(Table1[Sales Month],Table3[[#This Row],[Sales Month]],Table1[Sales Amount])</f>
        <v>23805</v>
      </c>
      <c r="C12" s="8">
        <f t="shared" si="0"/>
        <v>12090</v>
      </c>
      <c r="D12" s="8">
        <f t="shared" si="1"/>
        <v>14431.25</v>
      </c>
    </row>
    <row r="13" spans="1:4" x14ac:dyDescent="0.2">
      <c r="A13" s="1">
        <v>43983</v>
      </c>
      <c r="B13" s="8">
        <f>SUMIF(Table1[Sales Month],Table3[[#This Row],[Sales Month]],Table1[Sales Amount])</f>
        <v>25190</v>
      </c>
      <c r="C13" s="8">
        <f t="shared" si="0"/>
        <v>18113.333333333332</v>
      </c>
      <c r="D13" s="8">
        <f t="shared" si="1"/>
        <v>20327.75</v>
      </c>
    </row>
    <row r="14" spans="1:4" x14ac:dyDescent="0.2">
      <c r="A14" s="1">
        <v>44013</v>
      </c>
      <c r="B14" s="8">
        <f>SUMIF(Table1[Sales Month],Table3[[#This Row],[Sales Month]],Table1[Sales Amount])</f>
        <v>28325</v>
      </c>
      <c r="C14" s="8">
        <f t="shared" si="0"/>
        <v>22740</v>
      </c>
      <c r="D14" s="8">
        <f t="shared" si="1"/>
        <v>23810.5</v>
      </c>
    </row>
    <row r="15" spans="1:4" x14ac:dyDescent="0.2">
      <c r="A15" s="1">
        <v>44044</v>
      </c>
      <c r="B15" s="8">
        <f>SUMIF(Table1[Sales Month],Table3[[#This Row],[Sales Month]],Table1[Sales Amount])</f>
        <v>32005</v>
      </c>
      <c r="C15" s="8">
        <f t="shared" si="0"/>
        <v>25773.333333333332</v>
      </c>
      <c r="D15" s="8">
        <f t="shared" si="1"/>
        <v>26549.75</v>
      </c>
    </row>
    <row r="16" spans="1:4" x14ac:dyDescent="0.2">
      <c r="A16" s="1">
        <v>44075</v>
      </c>
      <c r="B16" s="8">
        <f>SUMIF(Table1[Sales Month],Table3[[#This Row],[Sales Month]],Table1[Sales Amount])</f>
        <v>34890</v>
      </c>
      <c r="C16" s="8">
        <f t="shared" si="0"/>
        <v>28506.666666666668</v>
      </c>
      <c r="D16" s="8">
        <f t="shared" si="1"/>
        <v>29694.75</v>
      </c>
    </row>
    <row r="17" spans="1:4" x14ac:dyDescent="0.2">
      <c r="A17" s="1">
        <v>44105</v>
      </c>
      <c r="B17" s="8">
        <f>SUMIF(Table1[Sales Month],Table3[[#This Row],[Sales Month]],Table1[Sales Amount])</f>
        <v>40615</v>
      </c>
      <c r="C17" s="8">
        <f t="shared" si="0"/>
        <v>31740</v>
      </c>
      <c r="D17" s="8">
        <f t="shared" si="1"/>
        <v>32895.5</v>
      </c>
    </row>
    <row r="18" spans="1:4" x14ac:dyDescent="0.2">
      <c r="A18" s="1">
        <v>44136</v>
      </c>
      <c r="B18" s="8">
        <f>SUMIF(Table1[Sales Month],Table3[[#This Row],[Sales Month]],Table1[Sales Amount])</f>
        <v>46605</v>
      </c>
      <c r="C18" s="8">
        <f t="shared" si="0"/>
        <v>35836.666666666664</v>
      </c>
      <c r="D18" s="8">
        <f t="shared" si="1"/>
        <v>37319.75</v>
      </c>
    </row>
    <row r="19" spans="1:4" x14ac:dyDescent="0.2">
      <c r="A19" s="1">
        <v>44166</v>
      </c>
      <c r="B19" s="8">
        <f>SUMIF(Table1[Sales Month],Table3[[#This Row],[Sales Month]],Table1[Sales Amount])</f>
        <v>50195</v>
      </c>
      <c r="C19" s="8">
        <f t="shared" si="0"/>
        <v>40703.333333333336</v>
      </c>
      <c r="D19" s="8">
        <f t="shared" si="1"/>
        <v>42751.25</v>
      </c>
    </row>
    <row r="20" spans="1:4" x14ac:dyDescent="0.2">
      <c r="A20" s="1">
        <v>44197</v>
      </c>
      <c r="B20" s="8">
        <f>SUMIF(Table1[Sales Month],Table3[[#This Row],[Sales Month]],Table1[Sales Amount])</f>
        <v>51605</v>
      </c>
      <c r="C20" s="8">
        <f t="shared" si="0"/>
        <v>45805</v>
      </c>
      <c r="D20" s="8">
        <f t="shared" si="1"/>
        <v>47501.5</v>
      </c>
    </row>
    <row r="21" spans="1:4" x14ac:dyDescent="0.2">
      <c r="A21" s="1">
        <v>44228</v>
      </c>
      <c r="B21" s="8">
        <f>SUMIF(Table1[Sales Month],Table3[[#This Row],[Sales Month]],Table1[Sales Amount])</f>
        <v>54120</v>
      </c>
      <c r="C21" s="8">
        <f t="shared" si="0"/>
        <v>49468.333333333336</v>
      </c>
      <c r="D21" s="8">
        <f t="shared" si="1"/>
        <v>50361.5</v>
      </c>
    </row>
    <row r="22" spans="1:4" x14ac:dyDescent="0.2">
      <c r="A22" s="1">
        <v>44256</v>
      </c>
      <c r="B22" s="8">
        <f>SUMIF(Table1[Sales Month],Table3[[#This Row],[Sales Month]],Table1[Sales Amount])</f>
        <v>57040</v>
      </c>
      <c r="C22" s="8">
        <f t="shared" si="0"/>
        <v>51973.333333333336</v>
      </c>
      <c r="D22" s="8">
        <f t="shared" si="1"/>
        <v>52651</v>
      </c>
    </row>
    <row r="23" spans="1:4" x14ac:dyDescent="0.2">
      <c r="A23" s="1">
        <v>44287</v>
      </c>
      <c r="B23" s="8">
        <f>SUMIF(Table1[Sales Month],Table3[[#This Row],[Sales Month]],Table1[Sales Amount])</f>
        <v>63125</v>
      </c>
      <c r="C23" s="8">
        <f t="shared" si="0"/>
        <v>54255</v>
      </c>
      <c r="D23" s="8">
        <f t="shared" si="1"/>
        <v>55202.75</v>
      </c>
    </row>
    <row r="24" spans="1:4" x14ac:dyDescent="0.2">
      <c r="A24" s="1">
        <v>44317</v>
      </c>
      <c r="B24" s="8">
        <f>SUMIF(Table1[Sales Month],Table3[[#This Row],[Sales Month]],Table1[Sales Amount])</f>
        <v>68155</v>
      </c>
      <c r="C24" s="8">
        <f t="shared" si="0"/>
        <v>58095</v>
      </c>
      <c r="D24" s="8">
        <f t="shared" si="1"/>
        <v>59644.5</v>
      </c>
    </row>
    <row r="25" spans="1:4" x14ac:dyDescent="0.2">
      <c r="A25" s="1">
        <v>44348</v>
      </c>
      <c r="B25" s="8">
        <f>SUMIF(Table1[Sales Month],Table3[[#This Row],[Sales Month]],Table1[Sales Amount])</f>
        <v>80335</v>
      </c>
      <c r="C25" s="8">
        <f t="shared" si="0"/>
        <v>62773.333333333336</v>
      </c>
      <c r="D25" s="8">
        <f t="shared" si="1"/>
        <v>64727.25</v>
      </c>
    </row>
    <row r="26" spans="1:4" x14ac:dyDescent="0.2">
      <c r="A26" s="1">
        <v>44378</v>
      </c>
      <c r="B26" s="8">
        <f>SUMIF(Table1[Sales Month],Table3[[#This Row],[Sales Month]],Table1[Sales Amount])</f>
        <v>0</v>
      </c>
      <c r="C26" s="8">
        <f t="shared" si="0"/>
        <v>70538.333333333328</v>
      </c>
      <c r="D26" s="8">
        <f t="shared" si="1"/>
        <v>73490.5</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220D-CB31-0843-80F8-8B67EDFC13F1}">
  <dimension ref="A1:F37"/>
  <sheetViews>
    <sheetView tabSelected="1" workbookViewId="0">
      <selection activeCell="H32" sqref="H32"/>
    </sheetView>
  </sheetViews>
  <sheetFormatPr baseColWidth="10" defaultRowHeight="16" x14ac:dyDescent="0.2"/>
  <cols>
    <col min="1" max="1" width="13.6640625" customWidth="1"/>
    <col min="2" max="2" width="13" customWidth="1"/>
    <col min="3" max="3" width="12.5" customWidth="1"/>
  </cols>
  <sheetData>
    <row r="1" spans="1:6" x14ac:dyDescent="0.2">
      <c r="A1" s="28" t="s">
        <v>12</v>
      </c>
      <c r="B1" s="28" t="s">
        <v>35</v>
      </c>
      <c r="C1" t="s">
        <v>73</v>
      </c>
      <c r="D1" t="s">
        <v>74</v>
      </c>
      <c r="E1" t="s">
        <v>75</v>
      </c>
      <c r="F1" t="s">
        <v>76</v>
      </c>
    </row>
    <row r="2" spans="1:6" x14ac:dyDescent="0.2">
      <c r="A2" s="32">
        <v>43647</v>
      </c>
      <c r="B2" s="29">
        <f>SUMIF(Table1[Sales Month],Table3[[#This Row],[Sales Month]],Table1[Sales Amount])</f>
        <v>0</v>
      </c>
      <c r="E2" s="8"/>
      <c r="F2" s="8"/>
    </row>
    <row r="3" spans="1:6" x14ac:dyDescent="0.2">
      <c r="A3" s="33">
        <v>43678</v>
      </c>
      <c r="B3" s="30">
        <f>SUMIF(Table1[Sales Month],Table3[[#This Row],[Sales Month]],Table1[Sales Amount])</f>
        <v>0</v>
      </c>
      <c r="E3" s="8"/>
      <c r="F3" s="8"/>
    </row>
    <row r="4" spans="1:6" x14ac:dyDescent="0.2">
      <c r="A4" s="32">
        <v>43709</v>
      </c>
      <c r="B4" s="29">
        <f>SUMIF(Table1[Sales Month],Table3[[#This Row],[Sales Month]],Table1[Sales Amount])</f>
        <v>0</v>
      </c>
      <c r="E4" s="8"/>
      <c r="F4" s="8"/>
    </row>
    <row r="5" spans="1:6" x14ac:dyDescent="0.2">
      <c r="A5" s="33">
        <v>43739</v>
      </c>
      <c r="B5" s="30">
        <f>SUMIF(Table1[Sales Month],Table3[[#This Row],[Sales Month]],Table1[Sales Amount])</f>
        <v>20</v>
      </c>
      <c r="E5" s="8"/>
      <c r="F5" s="8"/>
    </row>
    <row r="6" spans="1:6" x14ac:dyDescent="0.2">
      <c r="A6" s="32">
        <v>43770</v>
      </c>
      <c r="B6" s="29">
        <f>SUMIF(Table1[Sales Month],Table3[[#This Row],[Sales Month]],Table1[Sales Amount])</f>
        <v>40</v>
      </c>
      <c r="E6" s="8"/>
      <c r="F6" s="8"/>
    </row>
    <row r="7" spans="1:6" x14ac:dyDescent="0.2">
      <c r="A7" s="33">
        <v>43800</v>
      </c>
      <c r="B7" s="30">
        <f>SUMIF(Table1[Sales Month],Table3[[#This Row],[Sales Month]],Table1[Sales Amount])</f>
        <v>40</v>
      </c>
      <c r="E7" s="8"/>
      <c r="F7" s="8"/>
    </row>
    <row r="8" spans="1:6" x14ac:dyDescent="0.2">
      <c r="A8" s="32">
        <v>43831</v>
      </c>
      <c r="B8" s="29">
        <f>SUMIF(Table1[Sales Month],Table3[[#This Row],[Sales Month]],Table1[Sales Amount])</f>
        <v>645</v>
      </c>
      <c r="E8" s="8"/>
      <c r="F8" s="8"/>
    </row>
    <row r="9" spans="1:6" x14ac:dyDescent="0.2">
      <c r="A9" s="33">
        <v>43862</v>
      </c>
      <c r="B9" s="30">
        <f>SUMIF(Table1[Sales Month],Table3[[#This Row],[Sales Month]],Table1[Sales Amount])</f>
        <v>5735</v>
      </c>
      <c r="E9" s="8"/>
      <c r="F9" s="8"/>
    </row>
    <row r="10" spans="1:6" x14ac:dyDescent="0.2">
      <c r="A10" s="32">
        <v>43891</v>
      </c>
      <c r="B10" s="29">
        <f>SUMIF(Table1[Sales Month],Table3[[#This Row],[Sales Month]],Table1[Sales Amount])</f>
        <v>11310</v>
      </c>
      <c r="E10" s="8"/>
      <c r="F10" s="8"/>
    </row>
    <row r="11" spans="1:6" x14ac:dyDescent="0.2">
      <c r="A11" s="33">
        <v>43922</v>
      </c>
      <c r="B11" s="30">
        <f>SUMIF(Table1[Sales Month],Table3[[#This Row],[Sales Month]],Table1[Sales Amount])</f>
        <v>19225</v>
      </c>
      <c r="E11" s="8"/>
      <c r="F11" s="8"/>
    </row>
    <row r="12" spans="1:6" x14ac:dyDescent="0.2">
      <c r="A12" s="32">
        <v>43952</v>
      </c>
      <c r="B12" s="29">
        <f>SUMIF(Table1[Sales Month],Table3[[#This Row],[Sales Month]],Table1[Sales Amount])</f>
        <v>23805</v>
      </c>
      <c r="E12" s="8"/>
      <c r="F12" s="8"/>
    </row>
    <row r="13" spans="1:6" x14ac:dyDescent="0.2">
      <c r="A13" s="33">
        <v>43983</v>
      </c>
      <c r="B13" s="30">
        <f>SUMIF(Table1[Sales Month],Table3[[#This Row],[Sales Month]],Table1[Sales Amount])</f>
        <v>25190</v>
      </c>
      <c r="E13" s="8"/>
      <c r="F13" s="8"/>
    </row>
    <row r="14" spans="1:6" x14ac:dyDescent="0.2">
      <c r="A14" s="32">
        <v>44013</v>
      </c>
      <c r="B14" s="29">
        <f>SUMIF(Table1[Sales Month],Table3[[#This Row],[Sales Month]],Table1[Sales Amount])</f>
        <v>28325</v>
      </c>
      <c r="E14" s="8"/>
      <c r="F14" s="8"/>
    </row>
    <row r="15" spans="1:6" x14ac:dyDescent="0.2">
      <c r="A15" s="33">
        <v>44044</v>
      </c>
      <c r="B15" s="30">
        <f>SUMIF(Table1[Sales Month],Table3[[#This Row],[Sales Month]],Table1[Sales Amount])</f>
        <v>32005</v>
      </c>
      <c r="E15" s="8"/>
      <c r="F15" s="8"/>
    </row>
    <row r="16" spans="1:6" x14ac:dyDescent="0.2">
      <c r="A16" s="32">
        <v>44075</v>
      </c>
      <c r="B16" s="29">
        <f>SUMIF(Table1[Sales Month],Table3[[#This Row],[Sales Month]],Table1[Sales Amount])</f>
        <v>34890</v>
      </c>
      <c r="E16" s="8"/>
      <c r="F16" s="8"/>
    </row>
    <row r="17" spans="1:6" x14ac:dyDescent="0.2">
      <c r="A17" s="33">
        <v>44105</v>
      </c>
      <c r="B17" s="30">
        <f>SUMIF(Table1[Sales Month],Table3[[#This Row],[Sales Month]],Table1[Sales Amount])</f>
        <v>40615</v>
      </c>
      <c r="E17" s="8"/>
      <c r="F17" s="8"/>
    </row>
    <row r="18" spans="1:6" x14ac:dyDescent="0.2">
      <c r="A18" s="32">
        <v>44136</v>
      </c>
      <c r="B18" s="29">
        <f>SUMIF(Table1[Sales Month],Table3[[#This Row],[Sales Month]],Table1[Sales Amount])</f>
        <v>46605</v>
      </c>
      <c r="E18" s="8"/>
      <c r="F18" s="8"/>
    </row>
    <row r="19" spans="1:6" x14ac:dyDescent="0.2">
      <c r="A19" s="33">
        <v>44166</v>
      </c>
      <c r="B19" s="30">
        <f>SUMIF(Table1[Sales Month],Table3[[#This Row],[Sales Month]],Table1[Sales Amount])</f>
        <v>50195</v>
      </c>
      <c r="E19" s="8"/>
      <c r="F19" s="8"/>
    </row>
    <row r="20" spans="1:6" x14ac:dyDescent="0.2">
      <c r="A20" s="32">
        <v>44197</v>
      </c>
      <c r="B20" s="29">
        <f>SUMIF(Table1[Sales Month],Table3[[#This Row],[Sales Month]],Table1[Sales Amount])</f>
        <v>51605</v>
      </c>
      <c r="E20" s="8"/>
      <c r="F20" s="8"/>
    </row>
    <row r="21" spans="1:6" x14ac:dyDescent="0.2">
      <c r="A21" s="33">
        <v>44228</v>
      </c>
      <c r="B21" s="30">
        <f>SUMIF(Table1[Sales Month],Table3[[#This Row],[Sales Month]],Table1[Sales Amount])</f>
        <v>54120</v>
      </c>
      <c r="E21" s="8"/>
      <c r="F21" s="8"/>
    </row>
    <row r="22" spans="1:6" x14ac:dyDescent="0.2">
      <c r="A22" s="32">
        <v>44256</v>
      </c>
      <c r="B22" s="29">
        <f>SUMIF(Table1[Sales Month],Table3[[#This Row],[Sales Month]],Table1[Sales Amount])</f>
        <v>57040</v>
      </c>
      <c r="E22" s="8"/>
      <c r="F22" s="8"/>
    </row>
    <row r="23" spans="1:6" x14ac:dyDescent="0.2">
      <c r="A23" s="33">
        <v>44287</v>
      </c>
      <c r="B23" s="30">
        <f>SUMIF(Table1[Sales Month],Table3[[#This Row],[Sales Month]],Table1[Sales Amount])</f>
        <v>63125</v>
      </c>
      <c r="E23" s="8"/>
      <c r="F23" s="8"/>
    </row>
    <row r="24" spans="1:6" x14ac:dyDescent="0.2">
      <c r="A24" s="32">
        <v>44317</v>
      </c>
      <c r="B24" s="29">
        <f>SUMIF(Table1[Sales Month],Table3[[#This Row],[Sales Month]],Table1[Sales Amount])</f>
        <v>68155</v>
      </c>
      <c r="E24" s="8"/>
      <c r="F24" s="8"/>
    </row>
    <row r="25" spans="1:6" x14ac:dyDescent="0.2">
      <c r="A25" s="33">
        <v>44348</v>
      </c>
      <c r="B25" s="30">
        <f>SUMIF(Table1[Sales Month],Table3[[#This Row],[Sales Month]],Table1[Sales Amount])</f>
        <v>80335</v>
      </c>
      <c r="E25" s="8"/>
      <c r="F25" s="8"/>
    </row>
    <row r="26" spans="1:6" x14ac:dyDescent="0.2">
      <c r="A26" s="33">
        <v>44378</v>
      </c>
      <c r="C26" s="31">
        <f>_xlfn.FORECAST.ETS(A26,$B$2:$B$25,$A$2:$A$25,1)</f>
        <v>82995.899706484532</v>
      </c>
      <c r="D26">
        <f>_xlfn.FORECAST.ETS.CONFINT(A26,$B$2:$B$25,$A$2:$A$25,0.9,1)</f>
        <v>5028.7121081926416</v>
      </c>
      <c r="E26" s="8">
        <f>Table5[[#This Row],[Forecast 1 ]]-Table5[[#This Row],[Margin of error]]</f>
        <v>77967.187598291886</v>
      </c>
      <c r="F26" s="8">
        <f>Table5[[#This Row],[Forecast 1 ]]+Table5[[#This Row],[Margin of error]]</f>
        <v>88024.611814677177</v>
      </c>
    </row>
    <row r="27" spans="1:6" x14ac:dyDescent="0.2">
      <c r="A27" s="33">
        <v>44409</v>
      </c>
      <c r="C27" s="31">
        <f>_xlfn.FORECAST.ETS(A27,$B$2:$B$25,$A$2:$A$25,1)</f>
        <v>86538.844926448161</v>
      </c>
      <c r="D27">
        <f>_xlfn.FORECAST.ETS.CONFINT(A27,$B$2:$B$25,$A$2:$A$25,0.9,1)</f>
        <v>6768.8052775365732</v>
      </c>
      <c r="E27" s="8">
        <f>Table5[[#This Row],[Forecast 1 ]]-Table5[[#This Row],[Margin of error]]</f>
        <v>79770.039648911581</v>
      </c>
      <c r="F27" s="8">
        <f>Table5[[#This Row],[Forecast 1 ]]+Table5[[#This Row],[Margin of error]]</f>
        <v>93307.65020398474</v>
      </c>
    </row>
    <row r="28" spans="1:6" x14ac:dyDescent="0.2">
      <c r="A28" s="33">
        <v>44440</v>
      </c>
      <c r="C28" s="31">
        <f>_xlfn.FORECAST.ETS(A28,$B$2:$B$25,$A$2:$A$25,1)</f>
        <v>90081.790146411789</v>
      </c>
      <c r="D28">
        <f>_xlfn.FORECAST.ETS.CONFINT(A28,$B$2:$B$25,$A$2:$A$25,0.9,1)</f>
        <v>8148.073297964851</v>
      </c>
      <c r="E28" s="8">
        <f>Table5[[#This Row],[Forecast 1 ]]-Table5[[#This Row],[Margin of error]]</f>
        <v>81933.716848446944</v>
      </c>
      <c r="F28" s="8">
        <f>Table5[[#This Row],[Forecast 1 ]]+Table5[[#This Row],[Margin of error]]</f>
        <v>98229.863444376635</v>
      </c>
    </row>
    <row r="29" spans="1:6" x14ac:dyDescent="0.2">
      <c r="A29" s="33">
        <v>44470</v>
      </c>
      <c r="C29" s="31">
        <f>_xlfn.FORECAST.ETS(A29,$B$2:$B$25,$A$2:$A$25,1)</f>
        <v>93624.735366375418</v>
      </c>
      <c r="D29">
        <f>_xlfn.FORECAST.ETS.CONFINT(A29,$B$2:$B$25,$A$2:$A$25,0.9,1)</f>
        <v>9327.9749567833169</v>
      </c>
      <c r="E29" s="8">
        <f>Table5[[#This Row],[Forecast 1 ]]-Table5[[#This Row],[Margin of error]]</f>
        <v>84296.760409592098</v>
      </c>
      <c r="F29" s="8">
        <f>Table5[[#This Row],[Forecast 1 ]]+Table5[[#This Row],[Margin of error]]</f>
        <v>102952.71032315874</v>
      </c>
    </row>
    <row r="30" spans="1:6" x14ac:dyDescent="0.2">
      <c r="A30" s="33">
        <v>44501</v>
      </c>
      <c r="C30" s="31">
        <f>_xlfn.FORECAST.ETS(A30,$B$2:$B$25,$A$2:$A$25,1)</f>
        <v>97167.680586339047</v>
      </c>
      <c r="D30">
        <f>_xlfn.FORECAST.ETS.CONFINT(A30,$B$2:$B$25,$A$2:$A$25,0.9,1)</f>
        <v>10376.74469365054</v>
      </c>
      <c r="E30" s="8">
        <f>Table5[[#This Row],[Forecast 1 ]]-Table5[[#This Row],[Margin of error]]</f>
        <v>86790.935892688503</v>
      </c>
      <c r="F30" s="8">
        <f>Table5[[#This Row],[Forecast 1 ]]+Table5[[#This Row],[Margin of error]]</f>
        <v>107544.42527998959</v>
      </c>
    </row>
    <row r="31" spans="1:6" x14ac:dyDescent="0.2">
      <c r="A31" s="33">
        <v>44531</v>
      </c>
      <c r="C31" s="31">
        <f>_xlfn.FORECAST.ETS(A31,$B$2:$B$25,$A$2:$A$25,1)</f>
        <v>100710.62580630268</v>
      </c>
      <c r="D31">
        <f>_xlfn.FORECAST.ETS.CONFINT(A31,$B$2:$B$25,$A$2:$A$25,0.9,1)</f>
        <v>11330.855659365825</v>
      </c>
      <c r="E31" s="8">
        <f>Table5[[#This Row],[Forecast 1 ]]-Table5[[#This Row],[Margin of error]]</f>
        <v>89379.770146936848</v>
      </c>
      <c r="F31" s="8">
        <f>Table5[[#This Row],[Forecast 1 ]]+Table5[[#This Row],[Margin of error]]</f>
        <v>112041.4814656685</v>
      </c>
    </row>
    <row r="32" spans="1:6" x14ac:dyDescent="0.2">
      <c r="A32" s="33">
        <v>44562</v>
      </c>
      <c r="C32" s="34">
        <f t="shared" ref="C32:C37" si="0">_xlfn.FORECAST.ETS(A32,$B$2:$B$25,$A$2:$A$25,1)</f>
        <v>104253.57102626631</v>
      </c>
      <c r="D32">
        <f t="shared" ref="D32:D37" si="1">_xlfn.FORECAST.ETS.CONFINT(A32,$B$2:$B$25,$A$2:$A$25,0.9,1)</f>
        <v>12212.515956132927</v>
      </c>
      <c r="E32" s="8">
        <f>Table5[[#This Row],[Forecast 1 ]]-Table5[[#This Row],[Margin of error]]</f>
        <v>92041.055070133385</v>
      </c>
      <c r="F32" s="8">
        <f>Table5[[#This Row],[Forecast 1 ]]+Table5[[#This Row],[Margin of error]]</f>
        <v>116466.08698239923</v>
      </c>
    </row>
    <row r="33" spans="1:6" x14ac:dyDescent="0.2">
      <c r="A33" s="33">
        <v>44593</v>
      </c>
      <c r="C33" s="34">
        <f t="shared" si="0"/>
        <v>107796.51624622993</v>
      </c>
      <c r="D33">
        <f t="shared" si="1"/>
        <v>13036.435441843447</v>
      </c>
      <c r="E33" s="8">
        <f>Table5[[#This Row],[Forecast 1 ]]-Table5[[#This Row],[Margin of error]]</f>
        <v>94760.080804386482</v>
      </c>
      <c r="F33" s="8">
        <f>Table5[[#This Row],[Forecast 1 ]]+Table5[[#This Row],[Margin of error]]</f>
        <v>120832.95168807339</v>
      </c>
    </row>
    <row r="34" spans="1:6" x14ac:dyDescent="0.2">
      <c r="A34" s="33">
        <v>44621</v>
      </c>
      <c r="C34" s="34">
        <f t="shared" si="0"/>
        <v>111339.46146619356</v>
      </c>
      <c r="D34">
        <f t="shared" si="1"/>
        <v>13812.952244213591</v>
      </c>
      <c r="E34" s="8">
        <f>Table5[[#This Row],[Forecast 1 ]]-Table5[[#This Row],[Margin of error]]</f>
        <v>97526.50922197997</v>
      </c>
      <c r="F34" s="8">
        <f>Table5[[#This Row],[Forecast 1 ]]+Table5[[#This Row],[Margin of error]]</f>
        <v>125152.41371040716</v>
      </c>
    </row>
    <row r="35" spans="1:6" x14ac:dyDescent="0.2">
      <c r="A35" s="33">
        <v>44652</v>
      </c>
      <c r="C35" s="34">
        <f t="shared" si="0"/>
        <v>114882.40668615719</v>
      </c>
      <c r="D35">
        <f t="shared" si="1"/>
        <v>14549.659740674775</v>
      </c>
      <c r="E35" s="8">
        <f>Table5[[#This Row],[Forecast 1 ]]-Table5[[#This Row],[Margin of error]]</f>
        <v>100332.74694548242</v>
      </c>
      <c r="F35" s="8">
        <f>Table5[[#This Row],[Forecast 1 ]]+Table5[[#This Row],[Margin of error]]</f>
        <v>129432.06642683197</v>
      </c>
    </row>
    <row r="36" spans="1:6" x14ac:dyDescent="0.2">
      <c r="A36" s="33">
        <v>44682</v>
      </c>
      <c r="C36" s="34">
        <f t="shared" si="0"/>
        <v>118425.35190612082</v>
      </c>
      <c r="D36">
        <f t="shared" si="1"/>
        <v>15252.329206082066</v>
      </c>
      <c r="E36" s="8">
        <f>Table5[[#This Row],[Forecast 1 ]]-Table5[[#This Row],[Margin of error]]</f>
        <v>103173.02270003875</v>
      </c>
      <c r="F36" s="8">
        <f>Table5[[#This Row],[Forecast 1 ]]+Table5[[#This Row],[Margin of error]]</f>
        <v>133677.68111220287</v>
      </c>
    </row>
    <row r="37" spans="1:6" x14ac:dyDescent="0.2">
      <c r="A37" s="33">
        <v>44713</v>
      </c>
      <c r="C37" s="34">
        <f t="shared" si="0"/>
        <v>121968.29712608445</v>
      </c>
      <c r="D37">
        <f t="shared" si="1"/>
        <v>15925.468382458685</v>
      </c>
      <c r="E37" s="8">
        <f>Table5[[#This Row],[Forecast 1 ]]-Table5[[#This Row],[Margin of error]]</f>
        <v>106042.82874362577</v>
      </c>
      <c r="F37" s="8">
        <f>Table5[[#This Row],[Forecast 1 ]]+Table5[[#This Row],[Margin of error]]</f>
        <v>137893.76550854315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Sheet4</vt:lpstr>
      <vt:lpstr>Sheet3</vt:lpstr>
      <vt:lpstr>Account Sales History</vt:lpstr>
      <vt:lpstr>Sheet6</vt:lpstr>
      <vt:lpstr>Scenario Summary</vt:lpstr>
      <vt:lpstr>Scenario analysis</vt:lpstr>
      <vt:lpstr>Forecasting</vt:lpstr>
      <vt:lpstr>Forecast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Nameera Nilofer Khan Pulliyur Akbar</cp:lastModifiedBy>
  <dcterms:created xsi:type="dcterms:W3CDTF">2023-05-29T14:37:46Z</dcterms:created>
  <dcterms:modified xsi:type="dcterms:W3CDTF">2024-08-29T03:04:06Z</dcterms:modified>
</cp:coreProperties>
</file>