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vml" ContentType="application/vnd.openxmlformats-officedocument.vmlDrawing"/>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 신입사원 用\03 양식\01 보고서 양식\기계설비관리\3. 성능점검\"/>
    </mc:Choice>
  </mc:AlternateContent>
  <bookViews>
    <workbookView xWindow="28680" yWindow="-120" windowWidth="29040" windowHeight="15840" activeTab="1"/>
  </bookViews>
  <sheets>
    <sheet name="VI. 표지" sheetId="4" r:id="rId1"/>
    <sheet name="에너지 절감방안" sheetId="1" r:id="rId2"/>
  </sheets>
  <definedNames>
    <definedName name="_xlnm.Print_Area" localSheetId="0">'VI. 표지'!$A$1:$X$35</definedName>
    <definedName name="_xlnm.Print_Area" localSheetId="1">'에너지 절감방안'!$A$1:$X$588</definedName>
    <definedName name="산출자">#REF!</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B98" i="1" l="1"/>
  <c r="P110" i="1"/>
  <c r="AB102" i="1"/>
  <c r="M100" i="1"/>
  <c r="M99" i="1"/>
  <c r="AB94" i="1"/>
  <c r="M108" i="1" s="1"/>
  <c r="P20" i="1"/>
  <c r="AB11" i="1"/>
  <c r="M10" i="1"/>
  <c r="M9" i="1"/>
  <c r="AB7" i="1"/>
  <c r="M18" i="1" s="1"/>
  <c r="C133" i="1" l="1"/>
  <c r="L6" i="1"/>
  <c r="M17" i="1"/>
  <c r="C132" i="1"/>
  <c r="C134" i="1"/>
  <c r="L96" i="1"/>
  <c r="M107" i="1"/>
  <c r="F136" i="1"/>
  <c r="R136" i="1" s="1"/>
  <c r="AB97" i="1"/>
  <c r="F46" i="1"/>
  <c r="R46" i="1" s="1"/>
  <c r="AB10" i="1"/>
  <c r="C42" i="1"/>
  <c r="C43" i="1"/>
  <c r="C44" i="1"/>
  <c r="M476" i="1" l="1"/>
  <c r="Q476" i="1" s="1"/>
  <c r="E479" i="1"/>
  <c r="I425" i="1"/>
  <c r="I419" i="1"/>
  <c r="Q415" i="1"/>
  <c r="I415" i="1"/>
  <c r="Q479" i="1" l="1"/>
  <c r="I479" i="1"/>
  <c r="G472" i="1"/>
  <c r="S472" i="1" s="1"/>
  <c r="S473" i="1" s="1"/>
  <c r="M419" i="1"/>
  <c r="Q419" i="1" s="1"/>
  <c r="M422" i="1" s="1"/>
  <c r="G410" i="1" l="1"/>
  <c r="S410" i="1" s="1"/>
  <c r="S411" i="1" s="1"/>
  <c r="Q425" i="1"/>
  <c r="Q422" i="1"/>
  <c r="M425" i="1" s="1"/>
  <c r="R79" i="1"/>
  <c r="R80" i="1" s="1"/>
  <c r="R349" i="1"/>
  <c r="R350" i="1" s="1"/>
  <c r="R304" i="1"/>
  <c r="R260" i="1" l="1"/>
  <c r="R261" i="1" s="1"/>
  <c r="R221" i="1"/>
  <c r="R222" i="1" s="1"/>
  <c r="R176" i="1"/>
  <c r="R177" i="1" s="1"/>
</calcChain>
</file>

<file path=xl/comments1.xml><?xml version="1.0" encoding="utf-8"?>
<comments xmlns="http://schemas.openxmlformats.org/spreadsheetml/2006/main">
  <authors>
    <author>mypc</author>
  </authors>
  <commentList>
    <comment ref="G483" authorId="0" shapeId="0">
      <text>
        <r>
          <rPr>
            <b/>
            <sz val="9"/>
            <color indexed="81"/>
            <rFont val="돋움"/>
            <family val="3"/>
            <charset val="129"/>
          </rPr>
          <t>가동기간이</t>
        </r>
        <r>
          <rPr>
            <b/>
            <sz val="9"/>
            <color indexed="81"/>
            <rFont val="Tahoma"/>
            <family val="2"/>
          </rPr>
          <t xml:space="preserve"> </t>
        </r>
        <r>
          <rPr>
            <b/>
            <sz val="9"/>
            <color indexed="81"/>
            <rFont val="돋움"/>
            <family val="3"/>
            <charset val="129"/>
          </rPr>
          <t>장기간이나</t>
        </r>
        <r>
          <rPr>
            <b/>
            <sz val="9"/>
            <color indexed="81"/>
            <rFont val="Tahoma"/>
            <family val="2"/>
          </rPr>
          <t xml:space="preserve">, </t>
        </r>
        <r>
          <rPr>
            <b/>
            <sz val="9"/>
            <color indexed="81"/>
            <rFont val="돋움"/>
            <family val="3"/>
            <charset val="129"/>
          </rPr>
          <t>마땅한</t>
        </r>
        <r>
          <rPr>
            <b/>
            <sz val="9"/>
            <color indexed="81"/>
            <rFont val="Tahoma"/>
            <family val="2"/>
          </rPr>
          <t xml:space="preserve"> </t>
        </r>
        <r>
          <rPr>
            <b/>
            <sz val="9"/>
            <color indexed="81"/>
            <rFont val="돋움"/>
            <family val="3"/>
            <charset val="129"/>
          </rPr>
          <t>설비가</t>
        </r>
        <r>
          <rPr>
            <b/>
            <sz val="9"/>
            <color indexed="81"/>
            <rFont val="Tahoma"/>
            <family val="2"/>
          </rPr>
          <t xml:space="preserve"> </t>
        </r>
        <r>
          <rPr>
            <b/>
            <sz val="9"/>
            <color indexed="81"/>
            <rFont val="돋움"/>
            <family val="3"/>
            <charset val="129"/>
          </rPr>
          <t>없을때</t>
        </r>
        <r>
          <rPr>
            <b/>
            <sz val="9"/>
            <color indexed="81"/>
            <rFont val="Tahoma"/>
            <family val="2"/>
          </rPr>
          <t xml:space="preserve"> </t>
        </r>
        <r>
          <rPr>
            <b/>
            <sz val="9"/>
            <color indexed="81"/>
            <rFont val="돋움"/>
            <family val="3"/>
            <charset val="129"/>
          </rPr>
          <t>사용</t>
        </r>
      </text>
    </comment>
    <comment ref="G537" authorId="0" shapeId="0">
      <text>
        <r>
          <rPr>
            <b/>
            <sz val="9"/>
            <color indexed="81"/>
            <rFont val="돋움"/>
            <family val="3"/>
            <charset val="129"/>
          </rPr>
          <t>가동기간이</t>
        </r>
        <r>
          <rPr>
            <b/>
            <sz val="9"/>
            <color indexed="81"/>
            <rFont val="Tahoma"/>
            <family val="2"/>
          </rPr>
          <t xml:space="preserve"> </t>
        </r>
        <r>
          <rPr>
            <b/>
            <sz val="9"/>
            <color indexed="81"/>
            <rFont val="돋움"/>
            <family val="3"/>
            <charset val="129"/>
          </rPr>
          <t>짧고</t>
        </r>
        <r>
          <rPr>
            <b/>
            <sz val="9"/>
            <color indexed="81"/>
            <rFont val="Tahoma"/>
            <family val="2"/>
          </rPr>
          <t xml:space="preserve">, </t>
        </r>
        <r>
          <rPr>
            <b/>
            <sz val="9"/>
            <color indexed="81"/>
            <rFont val="돋움"/>
            <family val="3"/>
            <charset val="129"/>
          </rPr>
          <t>이상</t>
        </r>
        <r>
          <rPr>
            <b/>
            <sz val="9"/>
            <color indexed="81"/>
            <rFont val="Tahoma"/>
            <family val="2"/>
          </rPr>
          <t xml:space="preserve"> </t>
        </r>
        <r>
          <rPr>
            <b/>
            <sz val="9"/>
            <color indexed="81"/>
            <rFont val="돋움"/>
            <family val="3"/>
            <charset val="129"/>
          </rPr>
          <t>없을시</t>
        </r>
        <r>
          <rPr>
            <b/>
            <sz val="9"/>
            <color indexed="81"/>
            <rFont val="Tahoma"/>
            <family val="2"/>
          </rPr>
          <t xml:space="preserve"> </t>
        </r>
        <r>
          <rPr>
            <b/>
            <sz val="9"/>
            <color indexed="81"/>
            <rFont val="돋움"/>
            <family val="3"/>
            <charset val="129"/>
          </rPr>
          <t>사용</t>
        </r>
      </text>
    </comment>
  </commentList>
</comments>
</file>

<file path=xl/sharedStrings.xml><?xml version="1.0" encoding="utf-8"?>
<sst xmlns="http://schemas.openxmlformats.org/spreadsheetml/2006/main" count="282" uniqueCount="143">
  <si>
    <t xml:space="preserve"> - 적정 공기비 조정 : 1.1 ~ 1.3</t>
    <phoneticPr fontId="4" type="noConversion"/>
  </si>
  <si>
    <t xml:space="preserve"> - 과잉공급에 의한 에너지 과소비를 절감</t>
    <phoneticPr fontId="4" type="noConversion"/>
  </si>
  <si>
    <t xml:space="preserve"> - 불완전 연소를 방지하여 운전효율 향상을 통한 연료 절감</t>
    <phoneticPr fontId="4" type="noConversion"/>
  </si>
  <si>
    <t xml:space="preserve"> - 적정공기비의 조정으로 불완전 연소 방지로 연소 효율 향상</t>
    <phoneticPr fontId="4" type="noConversion"/>
  </si>
  <si>
    <t>에너지 낭비요인</t>
    <phoneticPr fontId="3" type="noConversion"/>
  </si>
  <si>
    <t>개선방안</t>
    <phoneticPr fontId="3" type="noConversion"/>
  </si>
  <si>
    <t>1) 기체 연료 기준 권장 목표 공기비는 1.1이나 안전율을 고려해 공기비 1.15로 조정하도록</t>
    <phoneticPr fontId="4" type="noConversion"/>
  </si>
  <si>
    <t xml:space="preserve"> 함.(연소 시 직접 측정기를 삽입, 실시간 조정을 통하여 CO 발생을 최소화 하여야 함.)</t>
    <phoneticPr fontId="4" type="noConversion"/>
  </si>
  <si>
    <t>&lt;연소설비 권장 목표 공기비(한국에너지공단)&gt;</t>
    <phoneticPr fontId="4" type="noConversion"/>
  </si>
  <si>
    <t>기대 효과</t>
    <phoneticPr fontId="4" type="noConversion"/>
  </si>
  <si>
    <t>절감금액(백만원)</t>
    <phoneticPr fontId="4" type="noConversion"/>
  </si>
  <si>
    <t>투자비(백만원)</t>
    <phoneticPr fontId="4" type="noConversion"/>
  </si>
  <si>
    <t>회수기간(년)</t>
    <phoneticPr fontId="4" type="noConversion"/>
  </si>
  <si>
    <t>1. 보일러 공기비 조정</t>
    <phoneticPr fontId="3" type="noConversion"/>
  </si>
  <si>
    <t>에너지 낭비 요인</t>
    <phoneticPr fontId="3" type="noConversion"/>
  </si>
  <si>
    <t>개 선 방 안</t>
    <phoneticPr fontId="3" type="noConversion"/>
  </si>
  <si>
    <t>방열판 청소 사진</t>
    <phoneticPr fontId="4" type="noConversion"/>
  </si>
  <si>
    <t>사진</t>
    <phoneticPr fontId="4" type="noConversion"/>
  </si>
  <si>
    <t>절감량(kWh/년)</t>
    <phoneticPr fontId="4" type="noConversion"/>
  </si>
  <si>
    <t xml:space="preserve">
CHAPTER VII.
에너지 절감 방안</t>
    <phoneticPr fontId="4" type="noConversion"/>
  </si>
  <si>
    <r>
      <t>절감량(Nm</t>
    </r>
    <r>
      <rPr>
        <vertAlign val="superscript"/>
        <sz val="11"/>
        <color theme="1"/>
        <rFont val="KoPub돋움체 Light"/>
        <family val="1"/>
        <charset val="129"/>
      </rPr>
      <t>3</t>
    </r>
    <r>
      <rPr>
        <sz val="11"/>
        <color theme="1"/>
        <rFont val="KoPub돋움체 Light"/>
        <family val="1"/>
        <charset val="129"/>
      </rPr>
      <t>/년)</t>
    </r>
    <phoneticPr fontId="4" type="noConversion"/>
  </si>
  <si>
    <t>흡수식 냉온수기 공기비 개선</t>
    <phoneticPr fontId="3" type="noConversion"/>
  </si>
  <si>
    <t xml:space="preserve"> 흡수식 냉온수기 고효율 장비로 교체</t>
    <phoneticPr fontId="3" type="noConversion"/>
  </si>
  <si>
    <t>보일러 공기비 개선</t>
    <phoneticPr fontId="3" type="noConversion"/>
  </si>
  <si>
    <t>보일러 고효율 보일러로 교체</t>
    <phoneticPr fontId="3" type="noConversion"/>
  </si>
  <si>
    <t>1. 냉온수기 공기비 조정</t>
    <phoneticPr fontId="3" type="noConversion"/>
  </si>
  <si>
    <t>1) 요즘 출시되는 보일러는 설치된 보일러보다 10% 이상 높은 효율을 보이고 있으며, 고효율 보일러 교체를 통하여
    연료사용량을 절감할 수 있다.</t>
    <phoneticPr fontId="4" type="noConversion"/>
  </si>
  <si>
    <t>2) 고효율 보일러 교체 시 연료 절감량
    = 연간 연료사용량(Nm3/년) x 80% x [(98.3 -85(%)) ÷ 98.3]
    = 23,080(Nm3년) x 0.8 x [(98.3-85(%)) ÷ 98.3]</t>
    <phoneticPr fontId="4" type="noConversion"/>
  </si>
  <si>
    <t>노후 송풍기 교체</t>
    <phoneticPr fontId="3" type="noConversion"/>
  </si>
  <si>
    <t>고효율 풀리 교체</t>
    <phoneticPr fontId="3" type="noConversion"/>
  </si>
  <si>
    <t>에너지 낭비 요인</t>
    <phoneticPr fontId="3" type="noConversion"/>
  </si>
  <si>
    <t>&lt;일반 풀리 대비 고효율 풀리 비교표&gt;</t>
    <phoneticPr fontId="4" type="noConversion"/>
  </si>
  <si>
    <t>1) 현재 정화조 급기팬, 정화조 배기팬, 화장실 배기팬은 벨트 방식의
　 구동 전달기기를 사용하고 있음.</t>
    <phoneticPr fontId="4" type="noConversion"/>
  </si>
  <si>
    <t xml:space="preserve">2) 이와 같은 풀리는 무게가 무거워 베어링 등 부속기기의 수명을 단축
　 시키고, 벨트와 마찰로 벨트 열화 또한 자주 발생하여 유지관리 측면
　 에서 주의 깊게 관리해야 하는 부분 중 하나이다. </t>
    <phoneticPr fontId="4" type="noConversion"/>
  </si>
  <si>
    <t>1) 현재 시중에서 판매되는 풀리 중 고효율 풀리가 개발되어 판매되고 있으므로 이를 도입하여 유지 관리성 향상 및 소비전력을
　 절감한다.</t>
    <phoneticPr fontId="4" type="noConversion"/>
  </si>
  <si>
    <t>3) 고효율 풀리 도입시 절감량
　 = 측정 전력(kW) × 0.05 × 가동시간(h/년)
　 = (2.2 + 0.9 + 2.2(kW)) × 0.05 × 7,300(h/년) = 1,935(kWh/년)</t>
    <phoneticPr fontId="3" type="noConversion"/>
  </si>
  <si>
    <t>항온항습기 실외기 유지관리</t>
    <phoneticPr fontId="3" type="noConversion"/>
  </si>
  <si>
    <t>1) 항온항습기 점검 결과 실외기 방열판에 이물질이 다량 부착되어 핀이
　 완전히 막힌 모습으로 나타났다.</t>
    <phoneticPr fontId="4" type="noConversion"/>
  </si>
  <si>
    <t>2) 이 경우 응축기로부터 외기와 냉매의 열교환이 원활히 이루어지지 
　 않으며, 이로 인해 응축능력 저하, 냉매압력 상승 등으로 압축기 소비
　 전력 증가 및 고장의 원인이 되므로 개선이 필요하다.</t>
    <phoneticPr fontId="4" type="noConversion"/>
  </si>
  <si>
    <t>3) 측정 당시 압축기 총 소비전력은 12.0 kW로 정격전력인 10.8 kW
　 보다 1.2 kW 높게 측정되었다.</t>
    <phoneticPr fontId="4" type="noConversion"/>
  </si>
  <si>
    <r>
      <t xml:space="preserve">1) 항온항습기 실외기의 지속적인 관리 및 청소를 통하여 압축기 소비전력을 절감하도록 한다. 항온항습기는 전산실에 설치되어
　 서버기기에서 발생하는 열부하를 제거하기 위하여 연중 냉방 운전이 가동되기 때문에 지속적인 관리가 요구된다.
　 </t>
    </r>
    <r>
      <rPr>
        <sz val="11"/>
        <color theme="1"/>
        <rFont val="KoPub돋움체 Bold"/>
        <family val="1"/>
        <charset val="129"/>
      </rPr>
      <t>(최소 연1회 청소 권장, 항온항습기 뿐만 아니라 모든 실외기 동일)</t>
    </r>
    <phoneticPr fontId="4" type="noConversion"/>
  </si>
  <si>
    <t>2) 냉매 P-H 곡선 상 응축압력 1 bar를 낮출 경우 압축기 소비전력은 약 6.3% 절감되며 이를 기준으로 절감량을 산출한다.</t>
    <phoneticPr fontId="4" type="noConversion"/>
  </si>
  <si>
    <t>3) 항온항습기 실외기 청소관리 시 전력 절감량
　 = 측정 전력(kW) × 부하율(%) × 0.063 × 가동시간(h/년)
　 = 12.0(kW)) × 70% × 0.063 × 8,760(h/년) = 4,635(kWh/년)</t>
    <phoneticPr fontId="4" type="noConversion"/>
  </si>
  <si>
    <t>정화조 터보블로워 도입</t>
    <phoneticPr fontId="3" type="noConversion"/>
  </si>
  <si>
    <t>2) 실제 운전효율은 정격효율보다 낮을 것이 예상되며, 지속적으로 가동
　 할 경우 전력 손실량이 증가함.</t>
    <phoneticPr fontId="4" type="noConversion"/>
  </si>
  <si>
    <t>2) 터보블로워 교체시 절감량
　 = 정격전력(kW) × 부하율 × [(80 - 36(%)) ÷ 80 × 100] x 가동시간(h/년)
　 = 11.5(kW) × 0.8 × 0.55 × 4,380(h/년) = 22,162.8(kWh/년)</t>
    <phoneticPr fontId="4" type="noConversion"/>
  </si>
  <si>
    <t>절감량(kWh/년)</t>
    <phoneticPr fontId="4" type="noConversion"/>
  </si>
  <si>
    <t>절감량(kWh/년)</t>
    <phoneticPr fontId="4" type="noConversion"/>
  </si>
  <si>
    <t>옥상 실외기 차양막 설치</t>
    <phoneticPr fontId="3" type="noConversion"/>
  </si>
  <si>
    <t>2) 하계에 직사광선에 노출된 실외기의 경우, 그늘진 장소에 설치된 실
    외기에 비하여 일사량에 의한 온도상승으로 응축기 냉매 포화압력 상
    승으로 인한 냉방기기의 성능저하 및 응축기 표면온도 상승에 따른
    불충분한 냉각작용으로 에너지 소비를 유발시킴.</t>
    <phoneticPr fontId="4" type="noConversion"/>
  </si>
  <si>
    <t>1) 실외기에 직사일광을 차단할 수 있는 차양막을 설치해 응축기 냉각작용을 원활하게 함으로써 에너지를 절감.</t>
    <phoneticPr fontId="4" type="noConversion"/>
  </si>
  <si>
    <t>개선 전</t>
    <phoneticPr fontId="3" type="noConversion"/>
  </si>
  <si>
    <t>개선 후</t>
    <phoneticPr fontId="3" type="noConversion"/>
  </si>
  <si>
    <t>개선 전 실외기 설치 개략도</t>
    <phoneticPr fontId="3" type="noConversion"/>
  </si>
  <si>
    <t>개선 후 실외기 설치 개략도</t>
    <phoneticPr fontId="3" type="noConversion"/>
  </si>
  <si>
    <t>하절기 그늘</t>
    <phoneticPr fontId="3" type="noConversion"/>
  </si>
  <si>
    <t>연간 소비전력량(kWh)</t>
    <phoneticPr fontId="3" type="noConversion"/>
  </si>
  <si>
    <t>연간 전력 절감량(toe/년)</t>
    <phoneticPr fontId="3" type="noConversion"/>
  </si>
  <si>
    <t>온도(℃)</t>
    <phoneticPr fontId="3" type="noConversion"/>
  </si>
  <si>
    <t>포화압력 적용온도(℃)</t>
    <phoneticPr fontId="3" type="noConversion"/>
  </si>
  <si>
    <r>
      <t>포화압력(kg/cm</t>
    </r>
    <r>
      <rPr>
        <vertAlign val="superscript"/>
        <sz val="10"/>
        <color theme="1"/>
        <rFont val="KoPub돋움체 Light"/>
        <family val="1"/>
        <charset val="129"/>
      </rPr>
      <t>2</t>
    </r>
    <r>
      <rPr>
        <sz val="10"/>
        <color theme="1"/>
        <rFont val="KoPub돋움체 Light"/>
        <family val="1"/>
        <charset val="129"/>
      </rPr>
      <t>)</t>
    </r>
    <phoneticPr fontId="3" type="noConversion"/>
  </si>
  <si>
    <t>직사일광</t>
    <phoneticPr fontId="3" type="noConversion"/>
  </si>
  <si>
    <t>적용 냉매</t>
    <phoneticPr fontId="3" type="noConversion"/>
  </si>
  <si>
    <t>R410A</t>
    <phoneticPr fontId="3" type="noConversion"/>
  </si>
  <si>
    <t>비고</t>
    <phoneticPr fontId="3" type="noConversion"/>
  </si>
  <si>
    <t>냉방능력(kW)</t>
    <phoneticPr fontId="3" type="noConversion"/>
  </si>
  <si>
    <t>소비전력(kW)</t>
    <phoneticPr fontId="3" type="noConversion"/>
  </si>
  <si>
    <t>COP</t>
    <phoneticPr fontId="3" type="noConversion"/>
  </si>
  <si>
    <t>개선 전 COP</t>
    <phoneticPr fontId="3" type="noConversion"/>
  </si>
  <si>
    <t>개선 후 절감률</t>
    <phoneticPr fontId="3" type="noConversion"/>
  </si>
  <si>
    <t>가동률</t>
    <phoneticPr fontId="3" type="noConversion"/>
  </si>
  <si>
    <t>안전율</t>
    <phoneticPr fontId="3" type="noConversion"/>
  </si>
  <si>
    <t>연간 전력 절감량(kWh)</t>
    <phoneticPr fontId="3" type="noConversion"/>
  </si>
  <si>
    <t>적용 전력단가 (원/kWh)</t>
    <phoneticPr fontId="3" type="noConversion"/>
  </si>
  <si>
    <t>옥상 실외기 Dry-Fog 설치</t>
    <phoneticPr fontId="3" type="noConversion"/>
  </si>
  <si>
    <t>2) 직사일광 및 대기열에 노출된 실외기의 경우, 온도상승으로 응축기 
    냉매 포화압력 상승으로 인한 냉방기기의 성능저하 및 응축기 표면
    온도 상승에 따른 불충분한 냉각작용으로 에너지 소비를 유발.</t>
    <phoneticPr fontId="4" type="noConversion"/>
  </si>
  <si>
    <t>1) 중소벤처기업부 혁신제품으로 지정받은 Dry-Fog 분사기를 설치해 응축기 냉각작용을 원활하게 함으로써 에너지를 절감.
2) Dry-Fog 가동 기간은 하절기 4개월 가동하는 것으로 하고, 일 가동시간은 10 h/일, 년 880 h/년으로 계산 시, 19.3%
   절감.</t>
    <phoneticPr fontId="4" type="noConversion"/>
  </si>
  <si>
    <t>연간 소비전력(kWh/년))</t>
    <phoneticPr fontId="3" type="noConversion"/>
  </si>
  <si>
    <t>가동률</t>
    <phoneticPr fontId="3" type="noConversion"/>
  </si>
  <si>
    <t>연간 전력절감량(kWh/년)</t>
    <phoneticPr fontId="3" type="noConversion"/>
  </si>
  <si>
    <t>연간 전력절감량(toe/년)</t>
    <phoneticPr fontId="3" type="noConversion"/>
  </si>
  <si>
    <t>총 전력사용량(kWh)</t>
    <phoneticPr fontId="3" type="noConversion"/>
  </si>
  <si>
    <t>연간 총 전력 사용량(kWh)</t>
    <phoneticPr fontId="3" type="noConversion"/>
  </si>
  <si>
    <t>공정 에너지사용량(toe/년)</t>
    <phoneticPr fontId="3" type="noConversion"/>
  </si>
  <si>
    <t>탄소배출 저감량(tC/년)</t>
    <phoneticPr fontId="3" type="noConversion"/>
  </si>
  <si>
    <t>총 전력 사용량 대비 절감률</t>
    <phoneticPr fontId="3" type="noConversion"/>
  </si>
  <si>
    <t>Dry-Fog 절감률</t>
    <phoneticPr fontId="3" type="noConversion"/>
  </si>
  <si>
    <t>절감률</t>
    <phoneticPr fontId="3" type="noConversion"/>
  </si>
  <si>
    <t>적용 전력단가(원/kWh)</t>
    <phoneticPr fontId="3" type="noConversion"/>
  </si>
  <si>
    <t>※ 입력 부분(빨간색) 해당 데이터 입력</t>
  </si>
  <si>
    <t>&lt;-입력</t>
    <phoneticPr fontId="3" type="noConversion"/>
  </si>
  <si>
    <t>1)</t>
    <phoneticPr fontId="3" type="noConversion"/>
  </si>
  <si>
    <t>공기비</t>
    <phoneticPr fontId="3" type="noConversion"/>
  </si>
  <si>
    <t>운전 부하</t>
    <phoneticPr fontId="3" type="noConversion"/>
  </si>
  <si>
    <t>=</t>
    <phoneticPr fontId="3" type="noConversion"/>
  </si>
  <si>
    <t>배가스 손실량 계산</t>
    <phoneticPr fontId="3" type="noConversion"/>
  </si>
  <si>
    <t>산소 농도(%)</t>
    <phoneticPr fontId="3" type="noConversion"/>
  </si>
  <si>
    <t xml:space="preserve">
2)</t>
    <phoneticPr fontId="3" type="noConversion"/>
  </si>
  <si>
    <t xml:space="preserve">
연소설비의 공기비가 높으면 연료사용량 대비 공기투입량이 증가해
배기가스 손실 열량이 증가하므로 개선이 필요함</t>
    <phoneticPr fontId="3" type="noConversion"/>
  </si>
  <si>
    <t>배가스온도(연소가스온도, ℃)</t>
    <phoneticPr fontId="3" type="noConversion"/>
  </si>
  <si>
    <t>주위온도(℃)</t>
    <phoneticPr fontId="3" type="noConversion"/>
  </si>
  <si>
    <r>
      <t>배가스 손실량 (kcal/Nm</t>
    </r>
    <r>
      <rPr>
        <vertAlign val="superscript"/>
        <sz val="11"/>
        <color theme="1"/>
        <rFont val="KoPub돋움체 Light"/>
        <family val="1"/>
        <charset val="129"/>
      </rPr>
      <t>3</t>
    </r>
    <r>
      <rPr>
        <sz val="11"/>
        <color theme="1"/>
        <rFont val="KoPub돋움체 Light"/>
        <family val="1"/>
        <charset val="129"/>
      </rPr>
      <t>)</t>
    </r>
    <phoneticPr fontId="3" type="noConversion"/>
  </si>
  <si>
    <r>
      <t>연간 흡수식 냉온수기 가스 사용량(Nm</t>
    </r>
    <r>
      <rPr>
        <vertAlign val="superscript"/>
        <sz val="11"/>
        <color theme="1"/>
        <rFont val="KoPub돋움체 Light"/>
        <family val="1"/>
        <charset val="129"/>
      </rPr>
      <t>3</t>
    </r>
    <r>
      <rPr>
        <sz val="11"/>
        <color theme="1"/>
        <rFont val="KoPub돋움체 Light"/>
        <family val="1"/>
        <charset val="129"/>
      </rPr>
      <t>)</t>
    </r>
    <phoneticPr fontId="3" type="noConversion"/>
  </si>
  <si>
    <t xml:space="preserve">  3)</t>
    <phoneticPr fontId="3" type="noConversion"/>
  </si>
  <si>
    <t>배가스 손실량</t>
    <phoneticPr fontId="3" type="noConversion"/>
  </si>
  <si>
    <r>
      <t>가스비(원/Nm</t>
    </r>
    <r>
      <rPr>
        <vertAlign val="superscript"/>
        <sz val="11"/>
        <color theme="1"/>
        <rFont val="KoPub돋움체 Light"/>
        <family val="1"/>
        <charset val="129"/>
      </rPr>
      <t>3</t>
    </r>
    <r>
      <rPr>
        <sz val="11"/>
        <color theme="1"/>
        <rFont val="KoPub돋움체 Light"/>
        <family val="1"/>
        <charset val="129"/>
      </rPr>
      <t>)</t>
    </r>
    <phoneticPr fontId="3" type="noConversion"/>
  </si>
  <si>
    <t>11.859 x (공기비-1) x 10.747 x 0.33 x (배가스온도-주위</t>
    <phoneticPr fontId="3" type="noConversion"/>
  </si>
  <si>
    <t>온도)</t>
    <phoneticPr fontId="3" type="noConversion"/>
  </si>
  <si>
    <r>
      <t>kcal/Nm</t>
    </r>
    <r>
      <rPr>
        <vertAlign val="superscript"/>
        <sz val="11"/>
        <color theme="1"/>
        <rFont val="KoPub돋움체 Light"/>
        <family val="1"/>
        <charset val="129"/>
      </rPr>
      <t>3</t>
    </r>
    <phoneticPr fontId="3" type="noConversion"/>
  </si>
  <si>
    <t>2) 공기비 조정 시 절감 연료량 산출</t>
    <phoneticPr fontId="3" type="noConversion"/>
  </si>
  <si>
    <t>11.859 x (측정 공기비-1.15) x 10.747 x 0.33 x (배가스온도 - 주위온도)</t>
    <phoneticPr fontId="3" type="noConversion"/>
  </si>
  <si>
    <t>Nm³/년</t>
    <phoneticPr fontId="3" type="noConversion"/>
  </si>
  <si>
    <t>저부하 운전</t>
  </si>
  <si>
    <t>&lt;일반 모터 대비 고효율 모터 비교표&gt;</t>
  </si>
  <si>
    <t>1) 요즘 출시되는 송풍기는 기존 송풍기보다 5 ~ 10% 정도 높은 효율을 보이고 있어 새로이 송풍기 교체를 통하여 전력
    사용량을 절감할 수 있다. 또한 송풍기 교체시 기존 모터 또한 저효율 모터(81~83%)이므로 고효율 모터(87%)로 교체
    하여야 함.
    ※ 총 전력 절감률은 10%로 산정함
2) 송풍기 교체시 전력 절감량
　 = 측정 전력(kW) × 0.1 × 가동시간(h/년)
　 = (2.2 + 0.9 + 2.2(kW)) × 0.1 × 7,300(h/년) = 3,869(kWh/년)</t>
  </si>
  <si>
    <t>4)</t>
    <phoneticPr fontId="3" type="noConversion"/>
  </si>
  <si>
    <t>연간 가스 사용량 : 냉난방기간(6개월) x 30일 x 12hr x 연료(45.6)</t>
    <phoneticPr fontId="3" type="noConversion"/>
  </si>
  <si>
    <t>5)</t>
    <phoneticPr fontId="3" type="noConversion"/>
  </si>
  <si>
    <r>
      <t>가스비(원/Nm</t>
    </r>
    <r>
      <rPr>
        <vertAlign val="superscript"/>
        <sz val="11"/>
        <color theme="1"/>
        <rFont val="KoPub돋움체 Light"/>
        <family val="1"/>
        <charset val="129"/>
      </rPr>
      <t>3</t>
    </r>
    <r>
      <rPr>
        <sz val="11"/>
        <color theme="1"/>
        <rFont val="KoPub돋움체 Light"/>
        <family val="1"/>
        <charset val="129"/>
      </rPr>
      <t>) :</t>
    </r>
    <phoneticPr fontId="3" type="noConversion"/>
  </si>
  <si>
    <t xml:space="preserve">  ※ 절감량 및 금액 경우 상기 4), 5)항 기준으로 작성되었기에 실제와 차이가</t>
    <phoneticPr fontId="3" type="noConversion"/>
  </si>
  <si>
    <t>있을 수 있음.</t>
    <phoneticPr fontId="3" type="noConversion"/>
  </si>
  <si>
    <t>- 적정 공기비 조정 : 1.1 ~ 1.3
- 과잉공급에 의한 에너지 과소비를 절감
- 불안전 연소를 방지하여 운전 효율 향상을 통한 연료 절감
- 적정공기비의 조정으로 불완전 연소 방지로 연소 효율 향상
1) 기체 연료 기준 권장 목표 공기비는 1.1 이나 안전율을 고려해 공기비 1.15로 조정하도록 함
    (연소시 직접 측정기를 상비, 실시간 조정을 통하여 CO 발생을 최소화 하여햐 함.)</t>
    <phoneticPr fontId="3" type="noConversion"/>
  </si>
  <si>
    <r>
      <t>연간 보일러 가스 사용량(Nm</t>
    </r>
    <r>
      <rPr>
        <vertAlign val="superscript"/>
        <sz val="11"/>
        <color theme="1"/>
        <rFont val="KoPub돋움체 Light"/>
        <family val="1"/>
        <charset val="129"/>
      </rPr>
      <t>3</t>
    </r>
    <r>
      <rPr>
        <sz val="11"/>
        <color theme="1"/>
        <rFont val="KoPub돋움체 Light"/>
        <family val="1"/>
        <charset val="129"/>
      </rPr>
      <t>)</t>
    </r>
    <phoneticPr fontId="3" type="noConversion"/>
  </si>
  <si>
    <t>가스 사용량(kcal/h)</t>
    <phoneticPr fontId="3" type="noConversion"/>
  </si>
  <si>
    <r>
      <t>가스 사용량(Nm</t>
    </r>
    <r>
      <rPr>
        <vertAlign val="superscript"/>
        <sz val="11"/>
        <color theme="1"/>
        <rFont val="KoPub돋움체 Light"/>
        <family val="1"/>
        <charset val="129"/>
      </rPr>
      <t>3</t>
    </r>
    <r>
      <rPr>
        <sz val="11"/>
        <color theme="1"/>
        <rFont val="KoPub돋움체 Light"/>
        <family val="1"/>
        <charset val="129"/>
      </rPr>
      <t>/h)</t>
    </r>
    <phoneticPr fontId="3" type="noConversion"/>
  </si>
  <si>
    <t>연간 가스 사용량 : 난방기간(4개월) x 30일 x 12hr x 연료(6.58)</t>
    <phoneticPr fontId="3" type="noConversion"/>
  </si>
  <si>
    <t>에너지사용 전략 수립 및 추진</t>
    <phoneticPr fontId="3" type="noConversion"/>
  </si>
  <si>
    <t>에너지 절감 대책</t>
    <phoneticPr fontId="3" type="noConversion"/>
  </si>
  <si>
    <t>※ 해당 현장 상황에 맞게 빨간색 표시 부분 변경 사용할 것</t>
    <phoneticPr fontId="3" type="noConversion"/>
  </si>
  <si>
    <t>에너지 전략 계획</t>
    <phoneticPr fontId="3" type="noConversion"/>
  </si>
  <si>
    <t>1) 흡수식 냉온수기 내구연한이 도래하여 성능이 저하된 경우
2) 실제 운전효율은 정격효율보다 낮을 것이 예상되며, 지속적으로
    가동할 경우 에너지 손실량이 증가함
3) 일반적으로 흡수식 냉온수기의 내구연수는 15년으로 현재 교체
    시기가 4년이 경과하였으므로, 순차적으로 교체 계획을 수립하여 교체
    하는 것이 바람직함.</t>
    <phoneticPr fontId="4" type="noConversion"/>
  </si>
  <si>
    <t>1) 고효율 흡수식 냉온수기 적용
    유지관리 및 높은 효율(COP)향상으로 에너지 소비량 효과가 있으며, 저부하 및 부분부하 대응성이 향상됨
2) 고효율 흡수식 냉·온수기로 교체시 절감량
    = 연간 연료사용량(N㎥/년) × 80% ×[(98.3 -85(%)) ÷ 98.3]
    = 23,080(Nm3년) × 0.8×x [(98.3-85(%)) ÷ 98.3]</t>
    <phoneticPr fontId="4" type="noConversion"/>
  </si>
  <si>
    <t xml:space="preserve"> 1) 현재 보일러는 2009년에 설치되어 약 13년간 가동된 설비로써 정격
　  효율이 83.85%로 매우 낮아 성능 대비 연로 소비량이 큰 설비임.
 2) 실제 운전효율은 정격효율보다 낮을 것이 예상되며, 지속적으로
　  가동할 경우 연료 손실량이 증가함.
 3) 일반적으로 보일러의 내구연수는 15년으로 약 2년 정도 남았으며,
　  교체시기에 맞춰 높은 효율의 보일러로 교체하는 것이 바람직함.</t>
    <phoneticPr fontId="4" type="noConversion"/>
  </si>
  <si>
    <t>1) 현재 정화조 급기팬, 정화조 배기팬, 화장실 배기팬은 2003년에 설치
　 되어 약 19년간 가동된 설비로써, 정격효율이 20 ~ 30%대로 매우
　 낮아 성능대비 전력소비량이 큰 설비임.
2) 실제 운전효율은 정격효율보다 낮을 것이 예상되며, 지속적으로 가동
　 할 경우 전력 손실량이 증가함.
3) 일반적으로 송풍기의 내구연수는 15년으로 현재 교체시기가 4년이
　 경과하여 순차적으로 교체 계획을 수립하여 교체하는 것이 바람직함.</t>
    <phoneticPr fontId="3" type="noConversion"/>
  </si>
  <si>
    <t>2) 고효율 풀리는 일반 풀리와는 다른 재질을 사용하여 풀리 무게 감소로 인한 풀리 마모를 저하시켜, 수명 연장·소비전력 절감
　 공기 냉각식 구조로 벨트 열화 방지 및 베어링 수명연장 등의 효과가 있다.
　※ 업체 제시 전력 절감률 5%</t>
    <phoneticPr fontId="3" type="noConversion"/>
  </si>
  <si>
    <t>1) 현재 정화조에서 폭기용으로 사용중인 루츠블로워는 정격 효율(36%)
    이 매우 낮은 설비로써, 성능 대비 전력 소비량이 큰 설비임.</t>
    <phoneticPr fontId="4" type="noConversion"/>
  </si>
  <si>
    <t>3) 일반적으로 송풍기의 내구연수는 15년으로 현재 교체 시기가 4년이
　 경과하였으므로 순차적으로 교체계획을 수립하여 교체하는 것이 바람
    직함.</t>
    <phoneticPr fontId="4" type="noConversion"/>
  </si>
  <si>
    <t>1) 요즘 폭기용으로 사용하는 루츠블로워는 대부분 터보블로워로 교체하는 추세이며, 편리한 유지관리 및 높은 효율로
    (80% 이상) 전력 절감 효과가 있다.</t>
    <phoneticPr fontId="4" type="noConversion"/>
  </si>
  <si>
    <t>1) 실외기가 건물 옥상에 설치되어 직사일광에 의한 복사열 등으로 하절
    기 실외기 냉각핀의 온도가 상승해 효율저하에 따른 전력손실이 발생.</t>
    <phoneticPr fontId="4" type="noConversion"/>
  </si>
  <si>
    <r>
      <t xml:space="preserve">1. </t>
    </r>
    <r>
      <rPr>
        <sz val="11"/>
        <color rgb="FFFF0000"/>
        <rFont val="KoPub돋움체 Light"/>
        <family val="3"/>
        <charset val="129"/>
      </rPr>
      <t>부개주공 1단지 아파트</t>
    </r>
    <r>
      <rPr>
        <sz val="11"/>
        <color theme="1"/>
        <rFont val="KoPub돋움체 Light"/>
        <family val="1"/>
        <charset val="129"/>
      </rPr>
      <t xml:space="preserve">는 준공 후 기계설비 가동 시간이 26년 정도로, 가동 기간이 길고 대부분의 기계설비가
    노후화 되었습니다.
2. 내구연한을 초과한 설비 경우 유지보수 비용이 추가로 발생될 수 있어 교체 계획 수립과 함께 장기 수선 계획에 반영할 것을
    권장하며, 다음과 같은 에너지 전략 계획을 수립 후 당 </t>
    </r>
    <r>
      <rPr>
        <sz val="11"/>
        <color rgb="FFFF0000"/>
        <rFont val="KoPub돋움체 Light"/>
        <family val="3"/>
        <charset val="129"/>
      </rPr>
      <t>아파트</t>
    </r>
    <r>
      <rPr>
        <sz val="11"/>
        <color theme="1"/>
        <rFont val="KoPub돋움체 Light"/>
        <family val="1"/>
        <charset val="129"/>
      </rPr>
      <t>의 특성에 맞는 에너지 공급체계를 각각 구축하는 것이 무엇보다 
    중요하다고 판단됩니다.</t>
    </r>
    <phoneticPr fontId="4" type="noConversion"/>
  </si>
  <si>
    <r>
      <t xml:space="preserve">
1. 에너지 기준년 설정
    2025년도의 에너지 사용 패턴을 분석하여 기준으로 설정합니다.
    - 계절별 : 난방과 급탕 공급 기준을 설정.
    - 시간별 : 하루 중 시간대별 공급체계와 기준을 설정
    - 원단위 : 계절별, 월별, 기타 관리하고 싶은 항목 등으로 원단위, 기준을 설정
                     - 전력 에너지 경우 피크 타임 전략 수립
                     - 에너지 효율 관리 : 사용실태 분석
                     - 전력에너지 : 전등관리 철저 (필요한 곳에 필요한 때만 켠다)
                     - 동절기, 하절기 에너지 절약 실시
2. 에너지 절약 관리 설정 
   - 기계설비 유지관리 점검 기준에 의한 점검 철저
   - 점검시 발견된 이상 및 문제점 즉시 보수 정비 실시
</t>
    </r>
    <r>
      <rPr>
        <sz val="11"/>
        <color rgb="FFFF0000"/>
        <rFont val="KoPub돋움체 Light"/>
        <family val="3"/>
        <charset val="129"/>
      </rPr>
      <t xml:space="preserve">   - 흡수식 냉동 시스템 가동을 최적화 하여 가동을 최소화</t>
    </r>
    <r>
      <rPr>
        <sz val="11"/>
        <color theme="1"/>
        <rFont val="KoPub돋움체 Light"/>
        <family val="1"/>
        <charset val="129"/>
      </rPr>
      <t xml:space="preserve">
   - 예비 기계설비(펌프 등)가 있는 경우 순차적 순환 가동 실시 
   - 급배기 휀 가동을 최적화하여 가동을 최소화</t>
    </r>
    <phoneticPr fontId="3" type="noConversion"/>
  </si>
  <si>
    <r>
      <t>1.</t>
    </r>
    <r>
      <rPr>
        <sz val="11"/>
        <color rgb="FFFF0000"/>
        <rFont val="KoPub돋움체 Light"/>
        <family val="3"/>
        <charset val="129"/>
      </rPr>
      <t xml:space="preserve"> 나인프리미어 호텔은</t>
    </r>
    <r>
      <rPr>
        <sz val="11"/>
        <color theme="1"/>
        <rFont val="KoPub돋움체 Light"/>
        <family val="1"/>
        <charset val="129"/>
      </rPr>
      <t xml:space="preserve"> 준공 후 기계설비 가동 시간이 </t>
    </r>
    <r>
      <rPr>
        <sz val="11"/>
        <color rgb="FFFF0000"/>
        <rFont val="KoPub돋움체 Light"/>
        <family val="3"/>
        <charset val="129"/>
      </rPr>
      <t>1년</t>
    </r>
    <r>
      <rPr>
        <sz val="11"/>
        <color theme="1"/>
        <rFont val="KoPub돋움체 Light"/>
        <family val="1"/>
        <charset val="129"/>
      </rPr>
      <t xml:space="preserve"> 정도로, 가동 기간이 짧고 최신의 기계설비입니다.
2. 현 상황에서 무리한 에너지 절감 전략을 세우고 추진하기보다는 현재까지 </t>
    </r>
    <r>
      <rPr>
        <sz val="11"/>
        <color rgb="FFFF0000"/>
        <rFont val="KoPub돋움체 Light"/>
        <family val="3"/>
        <charset val="129"/>
      </rPr>
      <t>호텔</t>
    </r>
    <r>
      <rPr>
        <sz val="11"/>
        <color theme="1"/>
        <rFont val="KoPub돋움체 Light"/>
        <family val="1"/>
        <charset val="129"/>
      </rPr>
      <t xml:space="preserve">의 쾌적한 생활 환경 조성에 충족할 수
    있는 에너지 사용 전략을 세우고 추진하는 것이 우선 되어야 할것으로 판단됩니다.
3. </t>
    </r>
    <r>
      <rPr>
        <sz val="11"/>
        <color rgb="FFFF0000"/>
        <rFont val="KoPub돋움체 Light"/>
        <family val="3"/>
        <charset val="129"/>
      </rPr>
      <t>2025</t>
    </r>
    <r>
      <rPr>
        <sz val="11"/>
        <color theme="1"/>
        <rFont val="KoPub돋움체 Light"/>
        <family val="1"/>
        <charset val="129"/>
      </rPr>
      <t xml:space="preserve">년도 </t>
    </r>
    <r>
      <rPr>
        <sz val="11"/>
        <color rgb="FFFF0000"/>
        <rFont val="KoPub돋움체 Light"/>
        <family val="3"/>
        <charset val="129"/>
      </rPr>
      <t>호텔 고객</t>
    </r>
    <r>
      <rPr>
        <sz val="11"/>
        <color theme="1"/>
        <rFont val="KoPub돋움체 Light"/>
        <family val="1"/>
        <charset val="129"/>
      </rPr>
      <t xml:space="preserve">의 특성에 맞는 에너지 공급 체계를 각각 구축하는 것이 무엇보다 중요하다고 판단됩니다.
 </t>
    </r>
    <phoneticPr fontId="3" type="noConversion"/>
  </si>
  <si>
    <r>
      <t xml:space="preserve">
1. 에너지 기준년 설정
    2025년도의 에너지 사용 패턴을 분석하여 기준으로 설정합니다.
    - 계절별 : 난방과 급탕 공급 기준을 설정.
    - 시간별 : 하루 중 시간대별 공급체계와 기준을 설정
    - 원단위 : 계절별, 월별, 기타 관리하고 싶은 항목 등으로 원단위, 기준을 설정
                     - 전력 에너지 경우 피크 타임 전략 수립
                     - 에너지 효율 관리 : 사용실태 분석
                     - 전력에너지 : 전등관리 철저 (필요한 곳에 필요한 때만 켠다)
                     - 동절기, 하절기 에너지 절약 실시
2. 에너지 절약 관리 설정 
   - 기계설비 유지관리 점검 기준에 의한 점검 철저
   - 점검 시 발견된 이상 및 문제점 즉시 보수 정비 실시
 </t>
    </r>
    <r>
      <rPr>
        <sz val="11"/>
        <color rgb="FFFF0000"/>
        <rFont val="KoPub돋움체 Light"/>
        <family val="3"/>
        <charset val="129"/>
      </rPr>
      <t xml:space="preserve">  - 흡수식 냉동 시스템 가동을 최적화 하여 가동을 최소화</t>
    </r>
    <r>
      <rPr>
        <sz val="11"/>
        <color theme="1"/>
        <rFont val="KoPub돋움체 Light"/>
        <family val="1"/>
        <charset val="129"/>
      </rPr>
      <t xml:space="preserve">
   - 예비 기계설비(펌프 등)가 있는 경우 순차적 순환 가동 실시 
   - 급배기 휀 가동을 최적화하여 가동을 최소화</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</si>
</sst>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1" formatCode="_-* #,##0_-;\-* #,##0_-;_-* &quot;-&quot;_-;_-@_-"/>
    <numFmt numFmtId="176" formatCode="0.0"/>
    <numFmt numFmtId="177" formatCode="0.0%"/>
    <numFmt numFmtId="178" formatCode="_-* #,##0.00_-;\-* #,##0.00_-;_-* &quot;-&quot;_-;_-@_-"/>
    <numFmt numFmtId="179" formatCode="0.000"/>
  </numFmts>
  <fonts count="28" x14ac:knownFonts="1">
    <font>
      <sz val="11"/>
      <color theme="1"/>
      <name val="맑은 고딕"/>
      <family val="2"/>
      <scheme val="minor"/>
    </font>
    <font>
      <sz val="11"/>
      <color theme="1"/>
      <name val="맑은 고딕"/>
      <family val="2"/>
      <charset val="129"/>
      <scheme val="minor"/>
    </font>
    <font>
      <sz val="11"/>
      <color theme="1"/>
      <name val="맑은 고딕"/>
      <family val="2"/>
      <charset val="129"/>
      <scheme val="minor"/>
    </font>
    <font>
      <sz val="8"/>
      <name val="맑은 고딕"/>
      <family val="3"/>
      <charset val="129"/>
      <scheme val="minor"/>
    </font>
    <font>
      <sz val="8"/>
      <name val="맑은 고딕"/>
      <family val="2"/>
      <charset val="129"/>
      <scheme val="minor"/>
    </font>
    <font>
      <sz val="11"/>
      <color theme="1"/>
      <name val="KoPub돋움체 Light"/>
      <family val="1"/>
      <charset val="129"/>
    </font>
    <font>
      <sz val="10"/>
      <color theme="1"/>
      <name val="KoPub돋움체 Light"/>
      <family val="1"/>
      <charset val="129"/>
    </font>
    <font>
      <b/>
      <sz val="20"/>
      <color theme="1"/>
      <name val="KoPub돋움체 Bold"/>
      <family val="1"/>
      <charset val="129"/>
    </font>
    <font>
      <b/>
      <sz val="12"/>
      <color theme="1"/>
      <name val="KoPub돋움체 Light"/>
      <family val="1"/>
      <charset val="129"/>
    </font>
    <font>
      <b/>
      <sz val="20"/>
      <color theme="1"/>
      <name val="KoPub돋움체 Light"/>
      <family val="1"/>
      <charset val="129"/>
    </font>
    <font>
      <b/>
      <sz val="11"/>
      <color theme="1"/>
      <name val="KoPub돋움체 Light"/>
      <family val="1"/>
      <charset val="129"/>
    </font>
    <font>
      <sz val="22"/>
      <color theme="1"/>
      <name val="KoPub돋움체 Bold"/>
      <family val="1"/>
      <charset val="129"/>
    </font>
    <font>
      <b/>
      <sz val="13"/>
      <color theme="1"/>
      <name val="KoPub돋움체 Light"/>
      <family val="1"/>
      <charset val="129"/>
    </font>
    <font>
      <sz val="11"/>
      <color theme="0" tint="-0.34998626667073579"/>
      <name val="KoPub돋움체 Light"/>
      <family val="1"/>
      <charset val="129"/>
    </font>
    <font>
      <vertAlign val="superscript"/>
      <sz val="11"/>
      <color theme="1"/>
      <name val="KoPub돋움체 Light"/>
      <family val="1"/>
      <charset val="129"/>
    </font>
    <font>
      <sz val="11"/>
      <color rgb="FFFF0000"/>
      <name val="KoPub돋움체 Light"/>
      <family val="1"/>
      <charset val="129"/>
    </font>
    <font>
      <sz val="11"/>
      <color theme="1"/>
      <name val="KoPub돋움체 Bold"/>
      <family val="1"/>
      <charset val="129"/>
    </font>
    <font>
      <sz val="14"/>
      <color theme="1"/>
      <name val="KoPub돋움체 Bold"/>
      <family val="1"/>
      <charset val="129"/>
    </font>
    <font>
      <sz val="12"/>
      <color theme="1"/>
      <name val="KoPub돋움체 Light"/>
      <family val="1"/>
      <charset val="129"/>
    </font>
    <font>
      <sz val="12"/>
      <color theme="1"/>
      <name val="KoPub돋움체 Medium"/>
      <family val="1"/>
      <charset val="129"/>
    </font>
    <font>
      <sz val="11"/>
      <color theme="1"/>
      <name val="맑은 고딕"/>
      <family val="2"/>
      <scheme val="minor"/>
    </font>
    <font>
      <sz val="12"/>
      <color rgb="FFFF0000"/>
      <name val="KoPub돋움체 Light"/>
      <family val="1"/>
      <charset val="129"/>
    </font>
    <font>
      <vertAlign val="superscript"/>
      <sz val="10"/>
      <color theme="1"/>
      <name val="KoPub돋움체 Light"/>
      <family val="1"/>
      <charset val="129"/>
    </font>
    <font>
      <sz val="11"/>
      <name val="KoPub돋움체 Light"/>
      <family val="1"/>
      <charset val="129"/>
    </font>
    <font>
      <b/>
      <sz val="10"/>
      <color theme="1"/>
      <name val="KoPub돋움체 Light"/>
      <family val="1"/>
      <charset val="129"/>
    </font>
    <font>
      <sz val="11"/>
      <color rgb="FFFF0000"/>
      <name val="KoPub돋움체 Light"/>
      <family val="3"/>
      <charset val="129"/>
    </font>
    <font>
      <b/>
      <sz val="9"/>
      <color indexed="81"/>
      <name val="돋움"/>
      <family val="3"/>
      <charset val="129"/>
    </font>
    <font>
      <b/>
      <sz val="9"/>
      <color indexed="81"/>
      <name val="Tahoma"/>
      <family val="2"/>
    </font>
  </fonts>
  <fills count="3">
    <fill>
      <patternFill patternType="none"/>
    </fill>
    <fill>
      <patternFill patternType="gray125"/>
    </fill>
    <fill>
      <patternFill patternType="solid">
        <fgColor theme="4" tint="0.79998168889431442"/>
        <bgColor indexed="64"/>
      </patternFill>
    </fill>
  </fills>
  <borders count="38">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style="thin">
        <color theme="1" tint="0.499984740745262"/>
      </left>
      <right/>
      <top/>
      <bottom/>
      <diagonal/>
    </border>
    <border>
      <left/>
      <right style="thin">
        <color theme="1" tint="0.499984740745262"/>
      </right>
      <top/>
      <bottom/>
      <diagonal/>
    </border>
    <border>
      <left style="thin">
        <color theme="1" tint="0.499984740745262"/>
      </left>
      <right/>
      <top/>
      <bottom style="thin">
        <color theme="1" tint="0.499984740745262"/>
      </bottom>
      <diagonal/>
    </border>
    <border>
      <left/>
      <right/>
      <top/>
      <bottom style="thin">
        <color theme="1" tint="0.499984740745262"/>
      </bottom>
      <diagonal/>
    </border>
    <border>
      <left/>
      <right style="thin">
        <color theme="1" tint="0.499984740745262"/>
      </right>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style="hair">
        <color theme="1" tint="0.499984740745262"/>
      </bottom>
      <diagonal/>
    </border>
    <border>
      <left/>
      <right style="thin">
        <color theme="1" tint="0.499984740745262"/>
      </right>
      <top style="thin">
        <color theme="1" tint="0.499984740745262"/>
      </top>
      <bottom style="hair">
        <color theme="1" tint="0.499984740745262"/>
      </bottom>
      <diagonal/>
    </border>
    <border>
      <left style="thin">
        <color theme="1" tint="0.499984740745262"/>
      </left>
      <right/>
      <top style="hair">
        <color theme="1" tint="0.499984740745262"/>
      </top>
      <bottom style="hair">
        <color theme="1" tint="0.499984740745262"/>
      </bottom>
      <diagonal/>
    </border>
    <border>
      <left/>
      <right style="thin">
        <color theme="1" tint="0.499984740745262"/>
      </right>
      <top style="hair">
        <color theme="1" tint="0.499984740745262"/>
      </top>
      <bottom style="hair">
        <color theme="1" tint="0.499984740745262"/>
      </bottom>
      <diagonal/>
    </border>
    <border>
      <left style="thin">
        <color theme="1" tint="0.499984740745262"/>
      </left>
      <right/>
      <top style="hair">
        <color theme="1" tint="0.499984740745262"/>
      </top>
      <bottom style="thin">
        <color theme="1" tint="0.499984740745262"/>
      </bottom>
      <diagonal/>
    </border>
    <border>
      <left/>
      <right/>
      <top style="hair">
        <color theme="1" tint="0.499984740745262"/>
      </top>
      <bottom style="thin">
        <color theme="1" tint="0.499984740745262"/>
      </bottom>
      <diagonal/>
    </border>
    <border>
      <left/>
      <right style="thin">
        <color theme="1" tint="0.499984740745262"/>
      </right>
      <top style="hair">
        <color theme="1" tint="0.499984740745262"/>
      </top>
      <bottom style="thin">
        <color theme="1" tint="0.499984740745262"/>
      </bottom>
      <diagonal/>
    </border>
    <border>
      <left/>
      <right/>
      <top style="thin">
        <color theme="1" tint="0.499984740745262"/>
      </top>
      <bottom style="hair">
        <color theme="1" tint="0.499984740745262"/>
      </bottom>
      <diagonal/>
    </border>
    <border>
      <left/>
      <right/>
      <top style="hair">
        <color theme="1" tint="0.499984740745262"/>
      </top>
      <bottom style="hair">
        <color theme="1" tint="0.499984740745262"/>
      </bottom>
      <diagonal/>
    </border>
    <border>
      <left style="thin">
        <color theme="1" tint="0.499984740745262"/>
      </left>
      <right style="thin">
        <color indexed="64"/>
      </right>
      <top style="thin">
        <color theme="1" tint="0.499984740745262"/>
      </top>
      <bottom style="thin">
        <color theme="1" tint="0.499984740745262"/>
      </bottom>
      <diagonal/>
    </border>
    <border>
      <left style="thin">
        <color indexed="64"/>
      </left>
      <right style="thin">
        <color indexed="64"/>
      </right>
      <top style="thin">
        <color theme="1" tint="0.499984740745262"/>
      </top>
      <bottom style="thin">
        <color theme="1" tint="0.499984740745262"/>
      </bottom>
      <diagonal/>
    </border>
    <border>
      <left style="thin">
        <color indexed="64"/>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style="thin">
        <color indexed="64"/>
      </left>
      <right/>
      <top style="thin">
        <color indexed="64"/>
      </top>
      <bottom/>
      <diagonal/>
    </border>
    <border>
      <left/>
      <right/>
      <top style="thin">
        <color auto="1"/>
      </top>
      <bottom/>
      <diagonal/>
    </border>
    <border>
      <left/>
      <right style="thin">
        <color auto="1"/>
      </right>
      <top style="thin">
        <color auto="1"/>
      </top>
      <bottom/>
      <diagonal/>
    </border>
    <border>
      <left style="thin">
        <color indexed="64"/>
      </left>
      <right/>
      <top/>
      <bottom/>
      <diagonal/>
    </border>
    <border>
      <left/>
      <right style="thin">
        <color indexed="64"/>
      </right>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s>
  <cellStyleXfs count="5">
    <xf numFmtId="0" fontId="0" fillId="0" borderId="0"/>
    <xf numFmtId="0" fontId="2" fillId="0" borderId="0">
      <alignment vertical="center"/>
    </xf>
    <xf numFmtId="0" fontId="1" fillId="0" borderId="0">
      <alignment vertical="center"/>
    </xf>
    <xf numFmtId="41" fontId="20" fillId="0" borderId="0" applyFont="0" applyFill="0" applyBorder="0" applyAlignment="0" applyProtection="0">
      <alignment vertical="center"/>
    </xf>
    <xf numFmtId="9" fontId="20" fillId="0" borderId="0" applyFont="0" applyFill="0" applyBorder="0" applyAlignment="0" applyProtection="0">
      <alignment vertical="center"/>
    </xf>
  </cellStyleXfs>
  <cellXfs count="256">
    <xf numFmtId="0" fontId="0" fillId="0" borderId="0" xfId="0"/>
    <xf numFmtId="0" fontId="5" fillId="0" borderId="0" xfId="0" applyFont="1" applyAlignment="1">
      <alignment vertical="center"/>
    </xf>
    <xf numFmtId="0" fontId="5" fillId="0" borderId="0" xfId="0" quotePrefix="1" applyFont="1" applyAlignment="1">
      <alignment vertical="center"/>
    </xf>
    <xf numFmtId="0" fontId="5" fillId="0" borderId="0" xfId="0" applyFont="1" applyAlignment="1">
      <alignment horizontal="left" vertical="center"/>
    </xf>
    <xf numFmtId="0" fontId="5" fillId="0" borderId="0" xfId="0" applyFont="1" applyAlignment="1">
      <alignment horizontal="center" vertical="center"/>
    </xf>
    <xf numFmtId="0" fontId="1" fillId="0" borderId="0" xfId="2">
      <alignment vertical="center"/>
    </xf>
    <xf numFmtId="0" fontId="5" fillId="0" borderId="0" xfId="2" applyFont="1">
      <alignment vertical="center"/>
    </xf>
    <xf numFmtId="0" fontId="8" fillId="0" borderId="0" xfId="2" applyFont="1">
      <alignment vertical="center"/>
    </xf>
    <xf numFmtId="0" fontId="9" fillId="0" borderId="0" xfId="2" applyFont="1">
      <alignment vertical="center"/>
    </xf>
    <xf numFmtId="0" fontId="10" fillId="0" borderId="0" xfId="2" applyFont="1">
      <alignment vertical="center"/>
    </xf>
    <xf numFmtId="0" fontId="12" fillId="0" borderId="0" xfId="2" applyFont="1">
      <alignment vertical="center"/>
    </xf>
    <xf numFmtId="0" fontId="15" fillId="0" borderId="0" xfId="0" applyFont="1" applyAlignment="1">
      <alignment horizontal="center" vertical="center"/>
    </xf>
    <xf numFmtId="2" fontId="5" fillId="0" borderId="0" xfId="0" applyNumberFormat="1" applyFont="1" applyAlignment="1">
      <alignment horizontal="center" vertical="center"/>
    </xf>
    <xf numFmtId="0" fontId="5" fillId="0" borderId="11" xfId="0" applyFont="1" applyBorder="1" applyAlignment="1">
      <alignment vertical="center"/>
    </xf>
    <xf numFmtId="0" fontId="5" fillId="0" borderId="12" xfId="0" applyFont="1" applyBorder="1" applyAlignment="1">
      <alignment vertical="center"/>
    </xf>
    <xf numFmtId="0" fontId="5" fillId="0" borderId="8" xfId="0" applyFont="1" applyBorder="1" applyAlignment="1">
      <alignment vertical="center"/>
    </xf>
    <xf numFmtId="0" fontId="5" fillId="0" borderId="9" xfId="0" applyFont="1" applyBorder="1" applyAlignment="1">
      <alignment vertical="center"/>
    </xf>
    <xf numFmtId="0" fontId="5" fillId="0" borderId="10" xfId="0" applyFont="1" applyBorder="1" applyAlignment="1">
      <alignment vertical="center"/>
    </xf>
    <xf numFmtId="0" fontId="5" fillId="0" borderId="13" xfId="0" applyFont="1" applyBorder="1" applyAlignment="1">
      <alignment vertical="center"/>
    </xf>
    <xf numFmtId="0" fontId="5" fillId="0" borderId="14" xfId="0" applyFont="1" applyBorder="1" applyAlignment="1">
      <alignment vertical="center"/>
    </xf>
    <xf numFmtId="0" fontId="5" fillId="0" borderId="15" xfId="0" applyFont="1" applyBorder="1" applyAlignment="1">
      <alignment vertical="center"/>
    </xf>
    <xf numFmtId="0" fontId="18" fillId="0" borderId="5" xfId="0" applyFont="1" applyBorder="1" applyAlignment="1">
      <alignment horizontal="center" vertical="center"/>
    </xf>
    <xf numFmtId="0" fontId="18" fillId="0" borderId="6" xfId="0" applyFont="1" applyBorder="1" applyAlignment="1">
      <alignment horizontal="center" vertical="center"/>
    </xf>
    <xf numFmtId="0" fontId="18" fillId="0" borderId="7" xfId="0" applyFont="1" applyBorder="1" applyAlignment="1">
      <alignment horizontal="center" vertical="center"/>
    </xf>
    <xf numFmtId="0" fontId="18" fillId="0" borderId="8" xfId="0" applyFont="1" applyBorder="1" applyAlignment="1">
      <alignment horizontal="center" vertical="center"/>
    </xf>
    <xf numFmtId="0" fontId="18" fillId="0" borderId="9" xfId="0" applyFont="1" applyBorder="1" applyAlignment="1">
      <alignment horizontal="center" vertical="center"/>
    </xf>
    <xf numFmtId="0" fontId="18" fillId="0" borderId="10" xfId="0" applyFont="1" applyBorder="1" applyAlignment="1">
      <alignment horizontal="center" vertical="center"/>
    </xf>
    <xf numFmtId="0" fontId="18" fillId="0" borderId="13" xfId="0" applyFont="1" applyBorder="1" applyAlignment="1">
      <alignment horizontal="center" vertical="center"/>
    </xf>
    <xf numFmtId="0" fontId="18" fillId="0" borderId="14" xfId="0" applyFont="1" applyBorder="1" applyAlignment="1">
      <alignment horizontal="center" vertical="center"/>
    </xf>
    <xf numFmtId="0" fontId="18" fillId="0" borderId="15" xfId="0" applyFont="1" applyBorder="1" applyAlignment="1">
      <alignment horizontal="center" vertical="center"/>
    </xf>
    <xf numFmtId="0" fontId="5" fillId="0" borderId="4" xfId="0" applyFont="1" applyBorder="1" applyAlignment="1">
      <alignment vertical="center"/>
    </xf>
    <xf numFmtId="0" fontId="15" fillId="0" borderId="4" xfId="0" applyFont="1" applyBorder="1" applyAlignment="1">
      <alignment vertical="center"/>
    </xf>
    <xf numFmtId="2" fontId="15" fillId="0" borderId="4" xfId="0" applyNumberFormat="1" applyFont="1" applyBorder="1" applyAlignment="1">
      <alignment vertical="center"/>
    </xf>
    <xf numFmtId="2" fontId="5" fillId="0" borderId="4" xfId="0" applyNumberFormat="1" applyFont="1" applyBorder="1" applyAlignment="1">
      <alignment vertical="center"/>
    </xf>
    <xf numFmtId="2" fontId="5" fillId="0" borderId="4" xfId="3" applyNumberFormat="1" applyFont="1" applyBorder="1" applyAlignment="1">
      <alignment vertical="center"/>
    </xf>
    <xf numFmtId="0" fontId="21" fillId="0" borderId="0" xfId="0" applyFont="1" applyAlignment="1">
      <alignment horizontal="center" vertical="center"/>
    </xf>
    <xf numFmtId="3" fontId="21" fillId="0" borderId="0" xfId="0" applyNumberFormat="1" applyFont="1" applyAlignment="1">
      <alignment horizontal="center" vertical="center"/>
    </xf>
    <xf numFmtId="2" fontId="18" fillId="0" borderId="0" xfId="0" applyNumberFormat="1" applyFont="1" applyAlignment="1">
      <alignment horizontal="center" vertical="center"/>
    </xf>
    <xf numFmtId="177" fontId="18" fillId="0" borderId="0" xfId="4" applyNumberFormat="1" applyFont="1" applyFill="1" applyBorder="1" applyAlignment="1">
      <alignment horizontal="center" vertical="center"/>
    </xf>
    <xf numFmtId="178" fontId="18" fillId="0" borderId="0" xfId="3" applyNumberFormat="1" applyFont="1" applyFill="1" applyBorder="1" applyAlignment="1">
      <alignment horizontal="center" vertical="center"/>
    </xf>
    <xf numFmtId="0" fontId="18" fillId="0" borderId="0" xfId="0" applyFont="1" applyAlignment="1">
      <alignment horizontal="center" vertical="center"/>
    </xf>
    <xf numFmtId="0" fontId="5" fillId="0" borderId="0" xfId="0" applyFont="1" applyAlignment="1">
      <alignment horizontal="left" vertical="center" indent="1"/>
    </xf>
    <xf numFmtId="0" fontId="5" fillId="0" borderId="0" xfId="0" quotePrefix="1" applyFont="1" applyAlignment="1">
      <alignment vertical="top"/>
    </xf>
    <xf numFmtId="0" fontId="5" fillId="0" borderId="8" xfId="0" applyFont="1" applyBorder="1" applyAlignment="1">
      <alignment vertical="top" wrapText="1"/>
    </xf>
    <xf numFmtId="0" fontId="5" fillId="0" borderId="9" xfId="0" applyFont="1" applyBorder="1" applyAlignment="1">
      <alignment vertical="top" wrapText="1"/>
    </xf>
    <xf numFmtId="0" fontId="5" fillId="0" borderId="10" xfId="0" applyFont="1" applyBorder="1" applyAlignment="1">
      <alignment vertical="top" wrapText="1"/>
    </xf>
    <xf numFmtId="0" fontId="5" fillId="0" borderId="11" xfId="0" applyFont="1" applyBorder="1" applyAlignment="1">
      <alignment vertical="top" wrapText="1"/>
    </xf>
    <xf numFmtId="0" fontId="5" fillId="0" borderId="0" xfId="0" applyFont="1" applyAlignment="1">
      <alignment vertical="top"/>
    </xf>
    <xf numFmtId="0" fontId="5" fillId="0" borderId="12" xfId="0" applyFont="1" applyBorder="1" applyAlignment="1">
      <alignment vertical="top"/>
    </xf>
    <xf numFmtId="179" fontId="5" fillId="0" borderId="0" xfId="0" quotePrefix="1" applyNumberFormat="1" applyFont="1" applyAlignment="1">
      <alignment horizontal="right" vertical="top"/>
    </xf>
    <xf numFmtId="0" fontId="5" fillId="0" borderId="12" xfId="0" quotePrefix="1" applyFont="1" applyBorder="1" applyAlignment="1">
      <alignment vertical="top"/>
    </xf>
    <xf numFmtId="0" fontId="5" fillId="0" borderId="0" xfId="0" quotePrefix="1" applyFont="1" applyAlignment="1">
      <alignment horizontal="right" vertical="center"/>
    </xf>
    <xf numFmtId="0" fontId="5" fillId="0" borderId="0" xfId="0" applyFont="1" applyAlignment="1">
      <alignment horizontal="right" vertical="center"/>
    </xf>
    <xf numFmtId="0" fontId="5" fillId="0" borderId="0" xfId="0" quotePrefix="1" applyFont="1" applyAlignment="1">
      <alignment horizontal="left" vertical="center"/>
    </xf>
    <xf numFmtId="0" fontId="5" fillId="0" borderId="14" xfId="0" quotePrefix="1" applyFont="1" applyBorder="1" applyAlignment="1">
      <alignment vertical="top"/>
    </xf>
    <xf numFmtId="0" fontId="5" fillId="0" borderId="15" xfId="0" quotePrefix="1" applyFont="1" applyBorder="1" applyAlignment="1">
      <alignment vertical="top"/>
    </xf>
    <xf numFmtId="0" fontId="5" fillId="0" borderId="14" xfId="0" quotePrefix="1" applyFont="1" applyBorder="1" applyAlignment="1">
      <alignment horizontal="right" vertical="center"/>
    </xf>
    <xf numFmtId="0" fontId="5" fillId="0" borderId="11" xfId="0" applyFont="1" applyBorder="1" applyAlignment="1">
      <alignment horizontal="right" vertical="top"/>
    </xf>
    <xf numFmtId="0" fontId="5" fillId="0" borderId="13" xfId="0" applyFont="1" applyBorder="1" applyAlignment="1">
      <alignment horizontal="right" vertical="top"/>
    </xf>
    <xf numFmtId="41" fontId="5" fillId="0" borderId="0" xfId="3" quotePrefix="1" applyFont="1" applyBorder="1" applyAlignment="1">
      <alignment horizontal="center" vertical="center" shrinkToFit="1"/>
    </xf>
    <xf numFmtId="0" fontId="5" fillId="0" borderId="11" xfId="0" applyFont="1" applyBorder="1" applyAlignment="1">
      <alignment vertical="top"/>
    </xf>
    <xf numFmtId="0" fontId="5" fillId="0" borderId="11" xfId="0" applyFont="1" applyBorder="1" applyAlignment="1">
      <alignment horizontal="right" vertical="center"/>
    </xf>
    <xf numFmtId="0" fontId="24" fillId="0" borderId="11" xfId="0" applyFont="1" applyBorder="1" applyAlignment="1">
      <alignment horizontal="left" vertical="top"/>
    </xf>
    <xf numFmtId="0" fontId="24" fillId="0" borderId="14" xfId="0" quotePrefix="1" applyFont="1" applyBorder="1" applyAlignment="1">
      <alignment vertical="top"/>
    </xf>
    <xf numFmtId="0" fontId="15" fillId="0" borderId="0" xfId="0" applyFont="1" applyAlignment="1">
      <alignment vertical="center"/>
    </xf>
    <xf numFmtId="0" fontId="5" fillId="0" borderId="0" xfId="2" applyFont="1" applyAlignment="1">
      <alignment horizontal="center" vertical="center"/>
    </xf>
    <xf numFmtId="0" fontId="8" fillId="0" borderId="0" xfId="2" applyFont="1" applyAlignment="1">
      <alignment horizontal="center" vertical="center"/>
    </xf>
    <xf numFmtId="0" fontId="7" fillId="0" borderId="0" xfId="2" applyFont="1" applyAlignment="1">
      <alignment horizontal="center" vertical="center"/>
    </xf>
    <xf numFmtId="0" fontId="8" fillId="0" borderId="0" xfId="2" applyFont="1" applyAlignment="1">
      <alignment horizontal="right" vertical="center"/>
    </xf>
    <xf numFmtId="0" fontId="9" fillId="0" borderId="0" xfId="2" applyFont="1" applyAlignment="1">
      <alignment horizontal="center" vertical="center"/>
    </xf>
    <xf numFmtId="0" fontId="11" fillId="0" borderId="0" xfId="2" applyFont="1" applyAlignment="1">
      <alignment horizontal="center" vertical="top" wrapText="1"/>
    </xf>
    <xf numFmtId="0" fontId="11" fillId="0" borderId="0" xfId="2" applyFont="1" applyAlignment="1">
      <alignment horizontal="center" vertical="top"/>
    </xf>
    <xf numFmtId="0" fontId="5" fillId="0" borderId="11" xfId="0" applyFont="1" applyBorder="1" applyAlignment="1">
      <alignment horizontal="left" vertical="center" wrapText="1" indent="1"/>
    </xf>
    <xf numFmtId="0" fontId="5" fillId="0" borderId="0" xfId="0" applyFont="1" applyAlignment="1">
      <alignment horizontal="left" vertical="center" indent="1"/>
    </xf>
    <xf numFmtId="0" fontId="5" fillId="0" borderId="12" xfId="0" applyFont="1" applyBorder="1" applyAlignment="1">
      <alignment horizontal="left" vertical="center" indent="1"/>
    </xf>
    <xf numFmtId="0" fontId="5" fillId="0" borderId="11" xfId="0" applyFont="1" applyBorder="1" applyAlignment="1">
      <alignment horizontal="left" vertical="center" indent="1"/>
    </xf>
    <xf numFmtId="0" fontId="5" fillId="0" borderId="13" xfId="0" applyFont="1" applyBorder="1" applyAlignment="1">
      <alignment horizontal="left" vertical="center" indent="1"/>
    </xf>
    <xf numFmtId="0" fontId="5" fillId="0" borderId="14" xfId="0" applyFont="1" applyBorder="1" applyAlignment="1">
      <alignment horizontal="left" vertical="center" indent="1"/>
    </xf>
    <xf numFmtId="0" fontId="5" fillId="0" borderId="15" xfId="0" applyFont="1" applyBorder="1" applyAlignment="1">
      <alignment horizontal="left" vertical="center" indent="1"/>
    </xf>
    <xf numFmtId="0" fontId="17" fillId="0" borderId="1" xfId="0" applyFont="1" applyBorder="1" applyAlignment="1">
      <alignment horizontal="center" vertical="center"/>
    </xf>
    <xf numFmtId="0" fontId="17" fillId="0" borderId="2" xfId="0" applyFont="1" applyBorder="1" applyAlignment="1">
      <alignment horizontal="center" vertical="center"/>
    </xf>
    <xf numFmtId="0" fontId="17" fillId="0" borderId="3" xfId="0" applyFont="1" applyBorder="1" applyAlignment="1">
      <alignment horizontal="center" vertical="center"/>
    </xf>
    <xf numFmtId="0" fontId="17" fillId="0" borderId="2" xfId="0" applyFont="1" applyBorder="1" applyAlignment="1">
      <alignment horizontal="left" vertical="center" indent="1"/>
    </xf>
    <xf numFmtId="0" fontId="5" fillId="0" borderId="8" xfId="0" applyFont="1" applyBorder="1" applyAlignment="1">
      <alignment horizontal="left" vertical="center" wrapText="1" indent="1"/>
    </xf>
    <xf numFmtId="0" fontId="5" fillId="0" borderId="9" xfId="0" applyFont="1" applyBorder="1" applyAlignment="1">
      <alignment horizontal="left" vertical="center" indent="1"/>
    </xf>
    <xf numFmtId="0" fontId="5" fillId="0" borderId="10" xfId="0" applyFont="1" applyBorder="1" applyAlignment="1">
      <alignment horizontal="left" vertical="center" indent="1"/>
    </xf>
    <xf numFmtId="0" fontId="18" fillId="2" borderId="5" xfId="0" applyFont="1" applyFill="1" applyBorder="1" applyAlignment="1">
      <alignment horizontal="center" vertical="center"/>
    </xf>
    <xf numFmtId="0" fontId="18" fillId="2" borderId="6" xfId="0" applyFont="1" applyFill="1" applyBorder="1" applyAlignment="1">
      <alignment horizontal="center" vertical="center"/>
    </xf>
    <xf numFmtId="0" fontId="18" fillId="2" borderId="7" xfId="0" applyFont="1" applyFill="1" applyBorder="1" applyAlignment="1">
      <alignment horizontal="center" vertical="center"/>
    </xf>
    <xf numFmtId="0" fontId="13" fillId="0" borderId="8" xfId="0" applyFont="1" applyBorder="1" applyAlignment="1">
      <alignment horizontal="center" vertical="center"/>
    </xf>
    <xf numFmtId="0" fontId="13" fillId="0" borderId="9" xfId="0" applyFont="1" applyBorder="1" applyAlignment="1">
      <alignment horizontal="center" vertical="center"/>
    </xf>
    <xf numFmtId="0" fontId="13" fillId="0" borderId="10" xfId="0" applyFont="1" applyBorder="1" applyAlignment="1">
      <alignment horizontal="center" vertical="center"/>
    </xf>
    <xf numFmtId="0" fontId="13" fillId="0" borderId="11" xfId="0" applyFont="1" applyBorder="1" applyAlignment="1">
      <alignment horizontal="center" vertical="center"/>
    </xf>
    <xf numFmtId="0" fontId="13" fillId="0" borderId="0" xfId="0" applyFont="1" applyAlignment="1">
      <alignment horizontal="center" vertical="center"/>
    </xf>
    <xf numFmtId="0" fontId="13" fillId="0" borderId="12" xfId="0" applyFont="1" applyBorder="1" applyAlignment="1">
      <alignment horizontal="center" vertical="center"/>
    </xf>
    <xf numFmtId="0" fontId="13" fillId="0" borderId="13" xfId="0" applyFont="1" applyBorder="1" applyAlignment="1">
      <alignment horizontal="center" vertical="center"/>
    </xf>
    <xf numFmtId="0" fontId="13" fillId="0" borderId="14" xfId="0" applyFont="1" applyBorder="1" applyAlignment="1">
      <alignment horizontal="center" vertical="center"/>
    </xf>
    <xf numFmtId="0" fontId="13" fillId="0" borderId="15" xfId="0" applyFont="1" applyBorder="1" applyAlignment="1">
      <alignment horizontal="center" vertical="center"/>
    </xf>
    <xf numFmtId="0" fontId="19" fillId="2" borderId="5" xfId="0" applyFont="1" applyFill="1" applyBorder="1" applyAlignment="1">
      <alignment horizontal="center" vertical="center"/>
    </xf>
    <xf numFmtId="0" fontId="19" fillId="2" borderId="6" xfId="0" applyFont="1" applyFill="1" applyBorder="1" applyAlignment="1">
      <alignment horizontal="center" vertical="center"/>
    </xf>
    <xf numFmtId="0" fontId="19" fillId="2" borderId="7" xfId="0" applyFont="1" applyFill="1" applyBorder="1" applyAlignment="1">
      <alignment horizontal="center" vertical="center"/>
    </xf>
    <xf numFmtId="0" fontId="19" fillId="2" borderId="4" xfId="0" applyFont="1" applyFill="1" applyBorder="1" applyAlignment="1">
      <alignment horizontal="center" vertical="center"/>
    </xf>
    <xf numFmtId="0" fontId="15" fillId="0" borderId="4" xfId="0" applyFont="1" applyBorder="1" applyAlignment="1">
      <alignment horizontal="center" vertical="center"/>
    </xf>
    <xf numFmtId="0" fontId="5" fillId="0" borderId="4" xfId="0" applyFont="1" applyBorder="1" applyAlignment="1">
      <alignment horizontal="center" vertical="center"/>
    </xf>
    <xf numFmtId="2" fontId="5" fillId="0" borderId="4" xfId="0" applyNumberFormat="1" applyFont="1" applyBorder="1" applyAlignment="1">
      <alignment horizontal="center" vertical="center"/>
    </xf>
    <xf numFmtId="0" fontId="13" fillId="0" borderId="4" xfId="0" applyFont="1" applyBorder="1" applyAlignment="1">
      <alignment horizontal="center" vertical="center"/>
    </xf>
    <xf numFmtId="3" fontId="15" fillId="0" borderId="4" xfId="0" applyNumberFormat="1" applyFont="1" applyBorder="1" applyAlignment="1">
      <alignment horizontal="center" vertical="center"/>
    </xf>
    <xf numFmtId="0" fontId="5" fillId="0" borderId="8" xfId="0" applyFont="1" applyBorder="1" applyAlignment="1">
      <alignment horizontal="center" vertical="center"/>
    </xf>
    <xf numFmtId="0" fontId="5" fillId="0" borderId="9" xfId="0" applyFont="1" applyBorder="1" applyAlignment="1">
      <alignment horizontal="center" vertical="center"/>
    </xf>
    <xf numFmtId="0" fontId="5" fillId="0" borderId="10" xfId="0" applyFont="1" applyBorder="1" applyAlignment="1">
      <alignment horizontal="center" vertical="center"/>
    </xf>
    <xf numFmtId="0" fontId="13" fillId="0" borderId="5" xfId="0" applyFont="1" applyBorder="1" applyAlignment="1">
      <alignment horizontal="center" vertical="center"/>
    </xf>
    <xf numFmtId="176" fontId="5" fillId="0" borderId="4" xfId="0" applyNumberFormat="1" applyFont="1" applyBorder="1" applyAlignment="1">
      <alignment horizontal="center" vertical="center"/>
    </xf>
    <xf numFmtId="0" fontId="5" fillId="0" borderId="4" xfId="0" applyFont="1" applyBorder="1" applyAlignment="1">
      <alignment horizontal="left" vertical="center" wrapText="1" indent="1"/>
    </xf>
    <xf numFmtId="0" fontId="5" fillId="0" borderId="4" xfId="0" applyFont="1" applyBorder="1" applyAlignment="1">
      <alignment horizontal="left" vertical="center" indent="1"/>
    </xf>
    <xf numFmtId="0" fontId="5" fillId="0" borderId="16" xfId="0" applyFont="1" applyBorder="1" applyAlignment="1">
      <alignment horizontal="left" vertical="center" indent="1"/>
    </xf>
    <xf numFmtId="0" fontId="13" fillId="0" borderId="16" xfId="0" applyFont="1" applyBorder="1" applyAlignment="1">
      <alignment horizontal="center" vertical="center"/>
    </xf>
    <xf numFmtId="0" fontId="5" fillId="0" borderId="11" xfId="0" quotePrefix="1" applyFont="1" applyBorder="1" applyAlignment="1">
      <alignment horizontal="left" vertical="center" wrapText="1" indent="1"/>
    </xf>
    <xf numFmtId="0" fontId="5" fillId="0" borderId="0" xfId="0" quotePrefix="1" applyFont="1" applyAlignment="1">
      <alignment horizontal="left" vertical="center" indent="1"/>
    </xf>
    <xf numFmtId="0" fontId="5" fillId="0" borderId="12" xfId="0" quotePrefix="1" applyFont="1" applyBorder="1" applyAlignment="1">
      <alignment horizontal="left" vertical="center" indent="1"/>
    </xf>
    <xf numFmtId="0" fontId="5" fillId="0" borderId="11" xfId="0" quotePrefix="1" applyFont="1" applyBorder="1" applyAlignment="1">
      <alignment horizontal="left" vertical="center" indent="1"/>
    </xf>
    <xf numFmtId="0" fontId="5" fillId="0" borderId="13" xfId="0" quotePrefix="1" applyFont="1" applyBorder="1" applyAlignment="1">
      <alignment horizontal="left" vertical="center" indent="1"/>
    </xf>
    <xf numFmtId="0" fontId="5" fillId="0" borderId="14" xfId="0" quotePrefix="1" applyFont="1" applyBorder="1" applyAlignment="1">
      <alignment horizontal="left" vertical="center" indent="1"/>
    </xf>
    <xf numFmtId="0" fontId="5" fillId="0" borderId="15" xfId="0" quotePrefix="1" applyFont="1" applyBorder="1" applyAlignment="1">
      <alignment horizontal="left" vertical="center" indent="1"/>
    </xf>
    <xf numFmtId="0" fontId="5" fillId="0" borderId="0" xfId="0" applyFont="1" applyAlignment="1">
      <alignment horizontal="center" vertical="center"/>
    </xf>
    <xf numFmtId="0" fontId="18" fillId="2" borderId="4" xfId="0" applyFont="1" applyFill="1" applyBorder="1" applyAlignment="1">
      <alignment horizontal="center" vertical="center"/>
    </xf>
    <xf numFmtId="3" fontId="5" fillId="0" borderId="4" xfId="0" applyNumberFormat="1" applyFont="1" applyBorder="1" applyAlignment="1">
      <alignment horizontal="center" vertical="center"/>
    </xf>
    <xf numFmtId="176" fontId="5" fillId="0" borderId="4" xfId="3" applyNumberFormat="1" applyFont="1" applyBorder="1" applyAlignment="1">
      <alignment horizontal="center" vertical="center"/>
    </xf>
    <xf numFmtId="0" fontId="5" fillId="0" borderId="0" xfId="0" applyFont="1" applyAlignment="1">
      <alignment horizontal="left" vertical="center" wrapText="1" indent="1"/>
    </xf>
    <xf numFmtId="0" fontId="5" fillId="0" borderId="12" xfId="0" applyFont="1" applyBorder="1" applyAlignment="1">
      <alignment horizontal="left" vertical="center" wrapText="1" indent="1"/>
    </xf>
    <xf numFmtId="0" fontId="5" fillId="0" borderId="13" xfId="0" applyFont="1" applyBorder="1" applyAlignment="1">
      <alignment horizontal="left" vertical="center" wrapText="1" indent="1"/>
    </xf>
    <xf numFmtId="0" fontId="5" fillId="0" borderId="14" xfId="0" applyFont="1" applyBorder="1" applyAlignment="1">
      <alignment horizontal="left" vertical="center" wrapText="1" indent="1"/>
    </xf>
    <xf numFmtId="0" fontId="5" fillId="0" borderId="15" xfId="0" applyFont="1" applyBorder="1" applyAlignment="1">
      <alignment horizontal="left" vertical="center" wrapText="1" indent="1"/>
    </xf>
    <xf numFmtId="0" fontId="21" fillId="0" borderId="8" xfId="0" applyFont="1" applyBorder="1" applyAlignment="1">
      <alignment horizontal="center" vertical="center"/>
    </xf>
    <xf numFmtId="0" fontId="21" fillId="0" borderId="9" xfId="0" applyFont="1" applyBorder="1" applyAlignment="1">
      <alignment horizontal="center" vertical="center"/>
    </xf>
    <xf numFmtId="0" fontId="21" fillId="0" borderId="10" xfId="0" applyFont="1" applyBorder="1" applyAlignment="1">
      <alignment horizontal="center" vertical="center"/>
    </xf>
    <xf numFmtId="0" fontId="21" fillId="0" borderId="11" xfId="0" applyFont="1" applyBorder="1" applyAlignment="1">
      <alignment horizontal="center" vertical="center"/>
    </xf>
    <xf numFmtId="0" fontId="21" fillId="0" borderId="0" xfId="0" applyFont="1" applyAlignment="1">
      <alignment horizontal="center" vertical="center"/>
    </xf>
    <xf numFmtId="0" fontId="21" fillId="0" borderId="12" xfId="0" applyFont="1" applyBorder="1" applyAlignment="1">
      <alignment horizontal="center" vertical="center"/>
    </xf>
    <xf numFmtId="0" fontId="21" fillId="0" borderId="13" xfId="0" applyFont="1" applyBorder="1" applyAlignment="1">
      <alignment horizontal="center" vertical="center"/>
    </xf>
    <xf numFmtId="0" fontId="21" fillId="0" borderId="14" xfId="0" applyFont="1" applyBorder="1" applyAlignment="1">
      <alignment horizontal="center" vertical="center"/>
    </xf>
    <xf numFmtId="0" fontId="21" fillId="0" borderId="15" xfId="0" applyFont="1" applyBorder="1" applyAlignment="1">
      <alignment horizontal="center" vertical="center"/>
    </xf>
    <xf numFmtId="0" fontId="18" fillId="0" borderId="8" xfId="0" applyFont="1" applyBorder="1" applyAlignment="1">
      <alignment horizontal="center" vertical="center"/>
    </xf>
    <xf numFmtId="0" fontId="18" fillId="0" borderId="9" xfId="0" applyFont="1" applyBorder="1" applyAlignment="1">
      <alignment horizontal="center" vertical="center"/>
    </xf>
    <xf numFmtId="0" fontId="18" fillId="0" borderId="10" xfId="0" applyFont="1" applyBorder="1" applyAlignment="1">
      <alignment horizontal="center" vertical="center"/>
    </xf>
    <xf numFmtId="0" fontId="18" fillId="0" borderId="11" xfId="0" applyFont="1" applyBorder="1" applyAlignment="1">
      <alignment horizontal="center" vertical="center"/>
    </xf>
    <xf numFmtId="0" fontId="18" fillId="0" borderId="0" xfId="0" applyFont="1" applyAlignment="1">
      <alignment horizontal="center" vertical="center"/>
    </xf>
    <xf numFmtId="0" fontId="18" fillId="0" borderId="12" xfId="0" applyFont="1" applyBorder="1" applyAlignment="1">
      <alignment horizontal="center" vertical="center"/>
    </xf>
    <xf numFmtId="0" fontId="18" fillId="0" borderId="13" xfId="0" applyFont="1" applyBorder="1" applyAlignment="1">
      <alignment horizontal="center" vertical="center"/>
    </xf>
    <xf numFmtId="0" fontId="18" fillId="0" borderId="14" xfId="0" applyFont="1" applyBorder="1" applyAlignment="1">
      <alignment horizontal="center" vertical="center"/>
    </xf>
    <xf numFmtId="0" fontId="18" fillId="0" borderId="15" xfId="0" applyFont="1" applyBorder="1" applyAlignment="1">
      <alignment horizontal="center" vertical="center"/>
    </xf>
    <xf numFmtId="0" fontId="5" fillId="0" borderId="19" xfId="0" applyFont="1" applyBorder="1" applyAlignment="1">
      <alignment horizontal="center" vertical="center"/>
    </xf>
    <xf numFmtId="0" fontId="5" fillId="0" borderId="25" xfId="0" applyFont="1" applyBorder="1" applyAlignment="1">
      <alignment horizontal="center" vertical="center"/>
    </xf>
    <xf numFmtId="0" fontId="5" fillId="0" borderId="20" xfId="0" applyFont="1" applyBorder="1" applyAlignment="1">
      <alignment horizontal="center" vertical="center"/>
    </xf>
    <xf numFmtId="0" fontId="15" fillId="0" borderId="21" xfId="0" applyFont="1" applyBorder="1" applyAlignment="1">
      <alignment horizontal="center" vertical="center"/>
    </xf>
    <xf numFmtId="0" fontId="15" fillId="0" borderId="22" xfId="0" applyFont="1" applyBorder="1" applyAlignment="1">
      <alignment horizontal="center" vertical="center"/>
    </xf>
    <xf numFmtId="0" fontId="15" fillId="0" borderId="23" xfId="0" applyFont="1" applyBorder="1" applyAlignment="1">
      <alignment horizontal="center" vertical="center"/>
    </xf>
    <xf numFmtId="0" fontId="18" fillId="0" borderId="17" xfId="0" applyFont="1" applyBorder="1" applyAlignment="1">
      <alignment horizontal="center" vertical="center"/>
    </xf>
    <xf numFmtId="0" fontId="18" fillId="0" borderId="24" xfId="0" applyFont="1" applyBorder="1" applyAlignment="1">
      <alignment horizontal="center" vertical="center"/>
    </xf>
    <xf numFmtId="0" fontId="18" fillId="0" borderId="18" xfId="0" applyFont="1" applyBorder="1" applyAlignment="1">
      <alignment horizontal="center" vertical="center"/>
    </xf>
    <xf numFmtId="0" fontId="15" fillId="0" borderId="17" xfId="0" applyFont="1" applyBorder="1" applyAlignment="1">
      <alignment horizontal="center" vertical="center"/>
    </xf>
    <xf numFmtId="0" fontId="15" fillId="0" borderId="24" xfId="0" applyFont="1" applyBorder="1" applyAlignment="1">
      <alignment horizontal="center" vertical="center"/>
    </xf>
    <xf numFmtId="0" fontId="15" fillId="0" borderId="18" xfId="0" applyFont="1" applyBorder="1" applyAlignment="1">
      <alignment horizontal="center" vertical="center"/>
    </xf>
    <xf numFmtId="0" fontId="6" fillId="0" borderId="19" xfId="0" applyFont="1" applyBorder="1" applyAlignment="1">
      <alignment horizontal="center" vertical="center"/>
    </xf>
    <xf numFmtId="0" fontId="6" fillId="0" borderId="25" xfId="0" applyFont="1" applyBorder="1" applyAlignment="1">
      <alignment horizontal="center" vertical="center"/>
    </xf>
    <xf numFmtId="0" fontId="6" fillId="0" borderId="20" xfId="0" applyFont="1" applyBorder="1" applyAlignment="1">
      <alignment horizontal="center" vertical="center"/>
    </xf>
    <xf numFmtId="0" fontId="6" fillId="0" borderId="21" xfId="0" applyFont="1" applyBorder="1" applyAlignment="1">
      <alignment horizontal="center" vertical="center"/>
    </xf>
    <xf numFmtId="0" fontId="6" fillId="0" borderId="22" xfId="0" applyFont="1" applyBorder="1" applyAlignment="1">
      <alignment horizontal="center" vertical="center"/>
    </xf>
    <xf numFmtId="0" fontId="6" fillId="0" borderId="23" xfId="0" applyFont="1" applyBorder="1" applyAlignment="1">
      <alignment horizontal="center" vertical="center"/>
    </xf>
    <xf numFmtId="0" fontId="18" fillId="2" borderId="5" xfId="0" applyFont="1" applyFill="1" applyBorder="1" applyAlignment="1">
      <alignment horizontal="center" vertical="center" shrinkToFit="1"/>
    </xf>
    <xf numFmtId="0" fontId="18" fillId="2" borderId="6" xfId="0" applyFont="1" applyFill="1" applyBorder="1" applyAlignment="1">
      <alignment horizontal="center" vertical="center" shrinkToFit="1"/>
    </xf>
    <xf numFmtId="0" fontId="18" fillId="2" borderId="7" xfId="0" applyFont="1" applyFill="1" applyBorder="1" applyAlignment="1">
      <alignment horizontal="center" vertical="center" shrinkToFit="1"/>
    </xf>
    <xf numFmtId="0" fontId="18" fillId="2" borderId="4" xfId="0" applyFont="1" applyFill="1" applyBorder="1" applyAlignment="1">
      <alignment horizontal="center" vertical="center" shrinkToFit="1"/>
    </xf>
    <xf numFmtId="3" fontId="21" fillId="0" borderId="5" xfId="0" applyNumberFormat="1" applyFont="1" applyBorder="1" applyAlignment="1">
      <alignment horizontal="center" vertical="center"/>
    </xf>
    <xf numFmtId="0" fontId="21" fillId="0" borderId="6" xfId="0" applyFont="1" applyBorder="1" applyAlignment="1">
      <alignment horizontal="center" vertical="center"/>
    </xf>
    <xf numFmtId="0" fontId="21" fillId="0" borderId="7" xfId="0" applyFont="1" applyBorder="1" applyAlignment="1">
      <alignment horizontal="center" vertical="center"/>
    </xf>
    <xf numFmtId="2" fontId="18" fillId="0" borderId="5" xfId="0" applyNumberFormat="1" applyFont="1" applyBorder="1" applyAlignment="1">
      <alignment horizontal="center" vertical="center"/>
    </xf>
    <xf numFmtId="2" fontId="18" fillId="0" borderId="6" xfId="0" applyNumberFormat="1" applyFont="1" applyBorder="1" applyAlignment="1">
      <alignment horizontal="center" vertical="center"/>
    </xf>
    <xf numFmtId="177" fontId="18" fillId="0" borderId="4" xfId="4" applyNumberFormat="1" applyFont="1" applyFill="1" applyBorder="1" applyAlignment="1">
      <alignment horizontal="center" vertical="center"/>
    </xf>
    <xf numFmtId="178" fontId="18" fillId="0" borderId="4" xfId="3" applyNumberFormat="1" applyFont="1" applyFill="1" applyBorder="1" applyAlignment="1">
      <alignment horizontal="center" vertical="center"/>
    </xf>
    <xf numFmtId="0" fontId="18" fillId="0" borderId="5" xfId="0" applyFont="1" applyBorder="1" applyAlignment="1">
      <alignment horizontal="center" vertical="center"/>
    </xf>
    <xf numFmtId="0" fontId="18" fillId="0" borderId="6" xfId="0" applyFont="1" applyBorder="1" applyAlignment="1">
      <alignment horizontal="center" vertical="center"/>
    </xf>
    <xf numFmtId="0" fontId="18" fillId="0" borderId="7" xfId="0" applyFont="1" applyBorder="1" applyAlignment="1">
      <alignment horizontal="center" vertical="center"/>
    </xf>
    <xf numFmtId="0" fontId="21" fillId="0" borderId="5" xfId="0" applyFont="1" applyBorder="1" applyAlignment="1">
      <alignment horizontal="center" vertical="center"/>
    </xf>
    <xf numFmtId="176" fontId="18" fillId="0" borderId="4" xfId="0" applyNumberFormat="1" applyFont="1" applyBorder="1" applyAlignment="1">
      <alignment horizontal="center" vertical="center"/>
    </xf>
    <xf numFmtId="176" fontId="21" fillId="0" borderId="4" xfId="0" applyNumberFormat="1" applyFont="1" applyBorder="1" applyAlignment="1">
      <alignment horizontal="center" vertical="center"/>
    </xf>
    <xf numFmtId="41" fontId="18" fillId="0" borderId="4" xfId="3" applyFont="1" applyFill="1" applyBorder="1" applyAlignment="1">
      <alignment horizontal="center" vertical="center"/>
    </xf>
    <xf numFmtId="2" fontId="18" fillId="0" borderId="4" xfId="4" applyNumberFormat="1" applyFont="1" applyFill="1" applyBorder="1" applyAlignment="1">
      <alignment horizontal="center" vertical="center"/>
    </xf>
    <xf numFmtId="178" fontId="21" fillId="0" borderId="4" xfId="3" applyNumberFormat="1" applyFont="1" applyFill="1" applyBorder="1" applyAlignment="1">
      <alignment horizontal="center" vertical="center"/>
    </xf>
    <xf numFmtId="0" fontId="5" fillId="0" borderId="5" xfId="0" applyFont="1" applyBorder="1" applyAlignment="1">
      <alignment horizontal="center" vertical="center"/>
    </xf>
    <xf numFmtId="0" fontId="5" fillId="0" borderId="7" xfId="0" applyFont="1" applyBorder="1" applyAlignment="1">
      <alignment horizontal="center" vertical="center"/>
    </xf>
    <xf numFmtId="0" fontId="5" fillId="0" borderId="11" xfId="0" applyFont="1" applyBorder="1" applyAlignment="1">
      <alignment horizontal="right" vertical="center" wrapText="1"/>
    </xf>
    <xf numFmtId="0" fontId="5" fillId="0" borderId="0" xfId="0" applyFont="1" applyAlignment="1">
      <alignment horizontal="left" vertical="center" wrapText="1"/>
    </xf>
    <xf numFmtId="0" fontId="5" fillId="0" borderId="12" xfId="0" applyFont="1" applyBorder="1" applyAlignment="1">
      <alignment horizontal="left" vertical="center" wrapText="1"/>
    </xf>
    <xf numFmtId="0" fontId="5" fillId="0" borderId="4" xfId="0" applyFont="1" applyBorder="1" applyAlignment="1">
      <alignment horizontal="center" vertical="center" wrapText="1"/>
    </xf>
    <xf numFmtId="2" fontId="5" fillId="0" borderId="0" xfId="0" applyNumberFormat="1" applyFont="1" applyAlignment="1">
      <alignment horizontal="center" vertical="top"/>
    </xf>
    <xf numFmtId="0" fontId="5" fillId="0" borderId="11" xfId="0" applyFont="1" applyBorder="1" applyAlignment="1">
      <alignment horizontal="right" vertical="top" wrapText="1"/>
    </xf>
    <xf numFmtId="0" fontId="5" fillId="0" borderId="11" xfId="0" applyFont="1" applyBorder="1" applyAlignment="1">
      <alignment horizontal="right" vertical="top"/>
    </xf>
    <xf numFmtId="0" fontId="5" fillId="0" borderId="0" xfId="0" applyFont="1" applyAlignment="1">
      <alignment vertical="top" wrapText="1"/>
    </xf>
    <xf numFmtId="0" fontId="5" fillId="0" borderId="12" xfId="0" applyFont="1" applyBorder="1" applyAlignment="1">
      <alignment vertical="top" wrapText="1"/>
    </xf>
    <xf numFmtId="41" fontId="5" fillId="0" borderId="0" xfId="3" quotePrefix="1" applyFont="1" applyBorder="1" applyAlignment="1">
      <alignment horizontal="center" vertical="center" shrinkToFit="1"/>
    </xf>
    <xf numFmtId="41" fontId="5" fillId="0" borderId="0" xfId="3" applyFont="1" applyBorder="1" applyAlignment="1">
      <alignment horizontal="center" vertical="center"/>
    </xf>
    <xf numFmtId="0" fontId="19" fillId="2" borderId="13" xfId="0" applyFont="1" applyFill="1" applyBorder="1" applyAlignment="1">
      <alignment horizontal="center" vertical="center"/>
    </xf>
    <xf numFmtId="0" fontId="19" fillId="2" borderId="14" xfId="0" applyFont="1" applyFill="1" applyBorder="1" applyAlignment="1">
      <alignment horizontal="center" vertical="center"/>
    </xf>
    <xf numFmtId="0" fontId="19" fillId="2" borderId="15" xfId="0" applyFont="1" applyFill="1" applyBorder="1" applyAlignment="1">
      <alignment horizontal="center" vertical="center"/>
    </xf>
    <xf numFmtId="0" fontId="5" fillId="0" borderId="8" xfId="0" applyFont="1" applyBorder="1" applyAlignment="1">
      <alignment horizontal="left" vertical="center" indent="1"/>
    </xf>
    <xf numFmtId="49" fontId="5" fillId="0" borderId="11" xfId="0" applyNumberFormat="1" applyFont="1" applyBorder="1" applyAlignment="1">
      <alignment horizontal="left" vertical="top" wrapText="1" indent="2"/>
    </xf>
    <xf numFmtId="49" fontId="5" fillId="0" borderId="0" xfId="0" applyNumberFormat="1" applyFont="1" applyAlignment="1">
      <alignment horizontal="left" vertical="top" indent="2"/>
    </xf>
    <xf numFmtId="49" fontId="5" fillId="0" borderId="12" xfId="0" applyNumberFormat="1" applyFont="1" applyBorder="1" applyAlignment="1">
      <alignment horizontal="left" vertical="top" indent="2"/>
    </xf>
    <xf numFmtId="49" fontId="5" fillId="0" borderId="11" xfId="0" applyNumberFormat="1" applyFont="1" applyBorder="1" applyAlignment="1">
      <alignment horizontal="left" vertical="top" indent="2"/>
    </xf>
    <xf numFmtId="0" fontId="5" fillId="0" borderId="11" xfId="0" applyFont="1" applyBorder="1" applyAlignment="1">
      <alignment horizontal="center" vertical="center"/>
    </xf>
    <xf numFmtId="0" fontId="5" fillId="0" borderId="12" xfId="0" applyFont="1" applyBorder="1" applyAlignment="1">
      <alignment horizontal="center" vertical="center"/>
    </xf>
    <xf numFmtId="0" fontId="19" fillId="2" borderId="26" xfId="0" applyFont="1" applyFill="1" applyBorder="1" applyAlignment="1">
      <alignment horizontal="center" vertical="center"/>
    </xf>
    <xf numFmtId="0" fontId="19" fillId="2" borderId="27" xfId="0" applyFont="1" applyFill="1" applyBorder="1" applyAlignment="1">
      <alignment horizontal="center" vertical="center"/>
    </xf>
    <xf numFmtId="0" fontId="19" fillId="2" borderId="28" xfId="0" applyFont="1" applyFill="1" applyBorder="1" applyAlignment="1">
      <alignment horizontal="center" vertical="center"/>
    </xf>
    <xf numFmtId="3" fontId="23" fillId="0" borderId="4" xfId="0" applyNumberFormat="1" applyFont="1" applyBorder="1" applyAlignment="1">
      <alignment horizontal="center" vertical="center"/>
    </xf>
    <xf numFmtId="179" fontId="5" fillId="0" borderId="4" xfId="0" applyNumberFormat="1" applyFont="1" applyBorder="1" applyAlignment="1">
      <alignment horizontal="center" vertical="center"/>
    </xf>
    <xf numFmtId="0" fontId="5" fillId="0" borderId="14" xfId="0" applyFont="1" applyBorder="1" applyAlignment="1">
      <alignment horizontal="center" vertical="center"/>
    </xf>
    <xf numFmtId="4" fontId="23" fillId="0" borderId="4" xfId="0" applyNumberFormat="1" applyFont="1" applyBorder="1" applyAlignment="1">
      <alignment horizontal="center" vertical="center"/>
    </xf>
    <xf numFmtId="0" fontId="19" fillId="2" borderId="29" xfId="0" applyFont="1" applyFill="1" applyBorder="1" applyAlignment="1">
      <alignment horizontal="center" vertical="center"/>
    </xf>
    <xf numFmtId="0" fontId="5" fillId="0" borderId="0" xfId="0" applyFont="1" applyAlignment="1">
      <alignment horizontal="left" vertical="center"/>
    </xf>
    <xf numFmtId="0" fontId="13" fillId="0" borderId="9" xfId="0" applyFont="1" applyBorder="1" applyAlignment="1">
      <alignment horizontal="left" vertical="center" indent="1"/>
    </xf>
    <xf numFmtId="0" fontId="13" fillId="0" borderId="10" xfId="0" applyFont="1" applyBorder="1" applyAlignment="1">
      <alignment horizontal="left" vertical="center" indent="1"/>
    </xf>
    <xf numFmtId="0" fontId="13" fillId="0" borderId="11" xfId="0" applyFont="1" applyBorder="1" applyAlignment="1">
      <alignment horizontal="left" vertical="center" indent="1"/>
    </xf>
    <xf numFmtId="0" fontId="13" fillId="0" borderId="0" xfId="0" applyFont="1" applyAlignment="1">
      <alignment horizontal="left" vertical="center" indent="1"/>
    </xf>
    <xf numFmtId="0" fontId="13" fillId="0" borderId="12" xfId="0" applyFont="1" applyBorder="1" applyAlignment="1">
      <alignment horizontal="left" vertical="center" indent="1"/>
    </xf>
    <xf numFmtId="0" fontId="13" fillId="0" borderId="13" xfId="0" applyFont="1" applyBorder="1" applyAlignment="1">
      <alignment horizontal="left" vertical="center" indent="1"/>
    </xf>
    <xf numFmtId="0" fontId="13" fillId="0" borderId="14" xfId="0" applyFont="1" applyBorder="1" applyAlignment="1">
      <alignment horizontal="left" vertical="center" indent="1"/>
    </xf>
    <xf numFmtId="0" fontId="13" fillId="0" borderId="15" xfId="0" applyFont="1" applyBorder="1" applyAlignment="1">
      <alignment horizontal="left" vertical="center" indent="1"/>
    </xf>
    <xf numFmtId="0" fontId="5" fillId="0" borderId="8" xfId="0" applyFont="1" applyBorder="1" applyAlignment="1">
      <alignment horizontal="left" vertical="top" wrapText="1" indent="1"/>
    </xf>
    <xf numFmtId="0" fontId="5" fillId="0" borderId="9" xfId="0" applyFont="1" applyBorder="1" applyAlignment="1">
      <alignment horizontal="left" vertical="top" wrapText="1" indent="1"/>
    </xf>
    <xf numFmtId="0" fontId="5" fillId="0" borderId="10" xfId="0" applyFont="1" applyBorder="1" applyAlignment="1">
      <alignment horizontal="left" vertical="top" wrapText="1" indent="1"/>
    </xf>
    <xf numFmtId="0" fontId="5" fillId="0" borderId="11" xfId="0" applyFont="1" applyBorder="1" applyAlignment="1">
      <alignment horizontal="left" vertical="top" wrapText="1" indent="1"/>
    </xf>
    <xf numFmtId="0" fontId="5" fillId="0" borderId="0" xfId="0" applyFont="1" applyAlignment="1">
      <alignment horizontal="left" vertical="top" wrapText="1" indent="1"/>
    </xf>
    <xf numFmtId="0" fontId="5" fillId="0" borderId="12" xfId="0" applyFont="1" applyBorder="1" applyAlignment="1">
      <alignment horizontal="left" vertical="top" wrapText="1" indent="1"/>
    </xf>
    <xf numFmtId="0" fontId="5" fillId="0" borderId="13" xfId="0" applyFont="1" applyBorder="1" applyAlignment="1">
      <alignment horizontal="left" vertical="top" wrapText="1" indent="1"/>
    </xf>
    <xf numFmtId="0" fontId="5" fillId="0" borderId="14" xfId="0" applyFont="1" applyBorder="1" applyAlignment="1">
      <alignment horizontal="left" vertical="top" wrapText="1" indent="1"/>
    </xf>
    <xf numFmtId="0" fontId="5" fillId="0" borderId="15" xfId="0" applyFont="1" applyBorder="1" applyAlignment="1">
      <alignment horizontal="left" vertical="top" wrapText="1" indent="1"/>
    </xf>
    <xf numFmtId="0" fontId="18" fillId="2" borderId="1" xfId="0" applyFont="1" applyFill="1" applyBorder="1" applyAlignment="1">
      <alignment horizontal="center" vertical="center"/>
    </xf>
    <xf numFmtId="0" fontId="18" fillId="2" borderId="2" xfId="0" applyFont="1" applyFill="1" applyBorder="1" applyAlignment="1">
      <alignment horizontal="center" vertical="center"/>
    </xf>
    <xf numFmtId="0" fontId="18" fillId="2" borderId="3" xfId="0" applyFont="1" applyFill="1" applyBorder="1" applyAlignment="1">
      <alignment horizontal="center" vertical="center"/>
    </xf>
    <xf numFmtId="0" fontId="5" fillId="0" borderId="30" xfId="0" applyFont="1" applyBorder="1" applyAlignment="1">
      <alignment horizontal="left" vertical="center" wrapText="1" indent="1"/>
    </xf>
    <xf numFmtId="0" fontId="13" fillId="0" borderId="31" xfId="0" applyFont="1" applyBorder="1" applyAlignment="1">
      <alignment horizontal="left" vertical="center" indent="1"/>
    </xf>
    <xf numFmtId="0" fontId="13" fillId="0" borderId="32" xfId="0" applyFont="1" applyBorder="1" applyAlignment="1">
      <alignment horizontal="left" vertical="center" indent="1"/>
    </xf>
    <xf numFmtId="0" fontId="13" fillId="0" borderId="33" xfId="0" applyFont="1" applyBorder="1" applyAlignment="1">
      <alignment horizontal="left" vertical="center" indent="1"/>
    </xf>
    <xf numFmtId="0" fontId="13" fillId="0" borderId="34" xfId="0" applyFont="1" applyBorder="1" applyAlignment="1">
      <alignment horizontal="left" vertical="center" indent="1"/>
    </xf>
    <xf numFmtId="0" fontId="13" fillId="0" borderId="35" xfId="0" applyFont="1" applyBorder="1" applyAlignment="1">
      <alignment horizontal="left" vertical="center" indent="1"/>
    </xf>
    <xf numFmtId="0" fontId="13" fillId="0" borderId="36" xfId="0" applyFont="1" applyBorder="1" applyAlignment="1">
      <alignment horizontal="left" vertical="center" indent="1"/>
    </xf>
    <xf numFmtId="0" fontId="13" fillId="0" borderId="37" xfId="0" applyFont="1" applyBorder="1" applyAlignment="1">
      <alignment horizontal="left" vertical="center" indent="1"/>
    </xf>
    <xf numFmtId="0" fontId="5" fillId="0" borderId="30" xfId="0" applyFont="1" applyBorder="1" applyAlignment="1">
      <alignment horizontal="left" vertical="top" wrapText="1" indent="1"/>
    </xf>
    <xf numFmtId="0" fontId="5" fillId="0" borderId="31" xfId="0" applyFont="1" applyBorder="1" applyAlignment="1">
      <alignment horizontal="left" vertical="top" wrapText="1" indent="1"/>
    </xf>
    <xf numFmtId="0" fontId="5" fillId="0" borderId="32" xfId="0" applyFont="1" applyBorder="1" applyAlignment="1">
      <alignment horizontal="left" vertical="top" wrapText="1" indent="1"/>
    </xf>
    <xf numFmtId="0" fontId="5" fillId="0" borderId="33" xfId="0" applyFont="1" applyBorder="1" applyAlignment="1">
      <alignment horizontal="left" vertical="top" wrapText="1" indent="1"/>
    </xf>
    <xf numFmtId="0" fontId="5" fillId="0" borderId="34" xfId="0" applyFont="1" applyBorder="1" applyAlignment="1">
      <alignment horizontal="left" vertical="top" wrapText="1" indent="1"/>
    </xf>
    <xf numFmtId="0" fontId="5" fillId="0" borderId="35" xfId="0" applyFont="1" applyBorder="1" applyAlignment="1">
      <alignment horizontal="left" vertical="top" wrapText="1" indent="1"/>
    </xf>
    <xf numFmtId="0" fontId="5" fillId="0" borderId="36" xfId="0" applyFont="1" applyBorder="1" applyAlignment="1">
      <alignment horizontal="left" vertical="top" wrapText="1" indent="1"/>
    </xf>
    <xf numFmtId="0" fontId="5" fillId="0" borderId="37" xfId="0" applyFont="1" applyBorder="1" applyAlignment="1">
      <alignment horizontal="left" vertical="top" wrapText="1" indent="1"/>
    </xf>
  </cellXfs>
  <cellStyles count="5">
    <cellStyle name="백분율" xfId="4" builtinId="5"/>
    <cellStyle name="쉼표 [0]" xfId="3" builtinId="6"/>
    <cellStyle name="표준" xfId="0" builtinId="0"/>
    <cellStyle name="표준 2" xfId="1"/>
    <cellStyle name="표준 3" xfId="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microsoft.com/office/2007/relationships/hdphoto" Target="../media/hdphoto1.wdp"/><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4.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3.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2.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jp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10" Type="http://schemas.openxmlformats.org/officeDocument/2006/relationships/image" Target="../media/image10.png"/><Relationship Id="rId19" Type="http://schemas.openxmlformats.org/officeDocument/2006/relationships/image" Target="../media/image19.png"/><Relationship Id="rId4" Type="http://schemas.microsoft.com/office/2007/relationships/hdphoto" Target="../media/hdphoto2.wdp"/><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s>
</file>

<file path=xl/drawings/_rels/vmlDrawing2.vml.rels><?xml version="1.0" encoding="UTF-8" standalone="yes"?>
<Relationships xmlns="http://schemas.openxmlformats.org/package/2006/relationships"><Relationship Id="rId2" Type="http://schemas.openxmlformats.org/officeDocument/2006/relationships/image" Target="../media/image26.jpeg"/><Relationship Id="rId1" Type="http://schemas.openxmlformats.org/officeDocument/2006/relationships/image" Target="../media/image25.jpeg"/></Relationships>
</file>

<file path=xl/drawings/drawing1.xml><?xml version="1.0" encoding="utf-8"?>
<xdr:wsDr xmlns:xdr="http://schemas.openxmlformats.org/drawingml/2006/spreadsheetDrawing" xmlns:a="http://schemas.openxmlformats.org/drawingml/2006/main">
  <xdr:twoCellAnchor>
    <xdr:from>
      <xdr:col>0</xdr:col>
      <xdr:colOff>4416</xdr:colOff>
      <xdr:row>0</xdr:row>
      <xdr:rowOff>0</xdr:rowOff>
    </xdr:from>
    <xdr:to>
      <xdr:col>24</xdr:col>
      <xdr:colOff>4416</xdr:colOff>
      <xdr:row>34</xdr:row>
      <xdr:rowOff>208895</xdr:rowOff>
    </xdr:to>
    <xdr:pic>
      <xdr:nvPicPr>
        <xdr:cNvPr id="2" name="_x330219296" descr="EMB000046e03040">
          <a:extLst>
            <a:ext uri="{FF2B5EF4-FFF2-40B4-BE49-F238E27FC236}">
              <a16:creationId xmlns:a16="http://schemas.microsoft.com/office/drawing/2014/main" id="{00000000-0008-0000-0000-000002000000}"/>
            </a:ext>
          </a:extLst>
        </xdr:cNvPr>
        <xdr:cNvPicPr>
          <a:picLocks noChangeAspect="1" noChangeArrowheads="1"/>
        </xdr:cNvPicPr>
      </xdr:nvPicPr>
      <xdr:blipFill rotWithShape="1">
        <a:blip xmlns:r="http://schemas.openxmlformats.org/officeDocument/2006/relationships" r:embed="rId1" cstate="print">
          <a:extLst>
            <a:ext uri="{BEBA8EAE-BF5A-486C-A8C5-ECC9F3942E4B}">
              <a14:imgProps xmlns:a14="http://schemas.microsoft.com/office/drawing/2010/main">
                <a14:imgLayer r:embed="rId2">
                  <a14:imgEffect>
                    <a14:backgroundRemoval t="4504" b="96323" l="202" r="94355">
                      <a14:foregroundMark x1="27016" y1="47292" x2="27944" y2="49031"/>
                      <a14:foregroundMark x1="35282" y1="45639" x2="35282" y2="45639"/>
                    </a14:backgroundRemoval>
                  </a14:imgEffect>
                </a14:imgLayer>
              </a14:imgProps>
            </a:ext>
            <a:ext uri="{28A0092B-C50C-407E-A947-70E740481C1C}">
              <a14:useLocalDpi xmlns:a14="http://schemas.microsoft.com/office/drawing/2010/main" val="0"/>
            </a:ext>
          </a:extLst>
        </a:blip>
        <a:srcRect t="4108" r="5549" b="3619"/>
        <a:stretch/>
      </xdr:blipFill>
      <xdr:spPr bwMode="auto">
        <a:xfrm>
          <a:off x="4416" y="0"/>
          <a:ext cx="5953125" cy="9095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137984</xdr:colOff>
      <xdr:row>164</xdr:row>
      <xdr:rowOff>95249</xdr:rowOff>
    </xdr:from>
    <xdr:to>
      <xdr:col>2</xdr:col>
      <xdr:colOff>260074</xdr:colOff>
      <xdr:row>167</xdr:row>
      <xdr:rowOff>70817</xdr:rowOff>
    </xdr:to>
    <xdr:pic>
      <xdr:nvPicPr>
        <xdr:cNvPr id="5" name="그림 4">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1"/>
        <a:stretch>
          <a:fillRect/>
        </a:stretch>
      </xdr:blipFill>
      <xdr:spPr>
        <a:xfrm>
          <a:off x="385634" y="31870649"/>
          <a:ext cx="750740" cy="661367"/>
        </a:xfrm>
        <a:prstGeom prst="rect">
          <a:avLst/>
        </a:prstGeom>
      </xdr:spPr>
    </xdr:pic>
    <xdr:clientData/>
  </xdr:twoCellAnchor>
  <xdr:twoCellAnchor editAs="oneCell">
    <xdr:from>
      <xdr:col>3</xdr:col>
      <xdr:colOff>200025</xdr:colOff>
      <xdr:row>164</xdr:row>
      <xdr:rowOff>123825</xdr:rowOff>
    </xdr:from>
    <xdr:to>
      <xdr:col>8</xdr:col>
      <xdr:colOff>219075</xdr:colOff>
      <xdr:row>173</xdr:row>
      <xdr:rowOff>161925</xdr:rowOff>
    </xdr:to>
    <xdr:pic>
      <xdr:nvPicPr>
        <xdr:cNvPr id="6" name="그림 5">
          <a:extLst>
            <a:ext uri="{FF2B5EF4-FFF2-40B4-BE49-F238E27FC236}">
              <a16:creationId xmlns:a16="http://schemas.microsoft.com/office/drawing/2014/main" id="{00000000-0008-0000-0100-000006000000}"/>
            </a:ext>
          </a:extLst>
        </xdr:cNvPr>
        <xdr:cNvPicPr>
          <a:picLocks noChangeAspect="1"/>
        </xdr:cNvPicPr>
      </xdr:nvPicPr>
      <xdr:blipFill>
        <a:blip xmlns:r="http://schemas.openxmlformats.org/officeDocument/2006/relationships" r:embed="rId2"/>
        <a:stretch>
          <a:fillRect/>
        </a:stretch>
      </xdr:blipFill>
      <xdr:spPr>
        <a:xfrm>
          <a:off x="1190625" y="31899225"/>
          <a:ext cx="1590675" cy="2095500"/>
        </a:xfrm>
        <a:prstGeom prst="rect">
          <a:avLst/>
        </a:prstGeom>
      </xdr:spPr>
    </xdr:pic>
    <xdr:clientData/>
  </xdr:twoCellAnchor>
  <xdr:twoCellAnchor editAs="oneCell">
    <xdr:from>
      <xdr:col>12</xdr:col>
      <xdr:colOff>95249</xdr:colOff>
      <xdr:row>164</xdr:row>
      <xdr:rowOff>38100</xdr:rowOff>
    </xdr:from>
    <xdr:to>
      <xdr:col>22</xdr:col>
      <xdr:colOff>104774</xdr:colOff>
      <xdr:row>173</xdr:row>
      <xdr:rowOff>200024</xdr:rowOff>
    </xdr:to>
    <xdr:pic>
      <xdr:nvPicPr>
        <xdr:cNvPr id="7" name="그림 6">
          <a:extLst>
            <a:ext uri="{FF2B5EF4-FFF2-40B4-BE49-F238E27FC236}">
              <a16:creationId xmlns:a16="http://schemas.microsoft.com/office/drawing/2014/main" id="{00000000-0008-0000-0100-000007000000}"/>
            </a:ext>
          </a:extLst>
        </xdr:cNvPr>
        <xdr:cNvPicPr preferRelativeResize="0">
          <a:picLocks/>
        </xdr:cNvPicPr>
      </xdr:nvPicPr>
      <xdr:blipFill>
        <a:blip xmlns:r="http://schemas.openxmlformats.org/officeDocument/2006/relationships" r:embed="rId3">
          <a:extLst>
            <a:ext uri="{BEBA8EAE-BF5A-486C-A8C5-ECC9F3942E4B}">
              <a14:imgProps xmlns:a14="http://schemas.microsoft.com/office/drawing/2010/main">
                <a14:imgLayer r:embed="rId4">
                  <a14:imgEffect>
                    <a14:sharpenSoften amount="50000"/>
                  </a14:imgEffect>
                </a14:imgLayer>
              </a14:imgProps>
            </a:ext>
          </a:extLst>
        </a:blip>
        <a:stretch>
          <a:fillRect/>
        </a:stretch>
      </xdr:blipFill>
      <xdr:spPr>
        <a:xfrm>
          <a:off x="4057649" y="37985700"/>
          <a:ext cx="3152775" cy="2219324"/>
        </a:xfrm>
        <a:prstGeom prst="rect">
          <a:avLst/>
        </a:prstGeom>
      </xdr:spPr>
    </xdr:pic>
    <xdr:clientData/>
  </xdr:twoCellAnchor>
  <xdr:twoCellAnchor editAs="oneCell">
    <xdr:from>
      <xdr:col>1</xdr:col>
      <xdr:colOff>123824</xdr:colOff>
      <xdr:row>211</xdr:row>
      <xdr:rowOff>47625</xdr:rowOff>
    </xdr:from>
    <xdr:to>
      <xdr:col>9</xdr:col>
      <xdr:colOff>251819</xdr:colOff>
      <xdr:row>217</xdr:row>
      <xdr:rowOff>147733</xdr:rowOff>
    </xdr:to>
    <xdr:pic>
      <xdr:nvPicPr>
        <xdr:cNvPr id="14" name="그림 13">
          <a:extLst>
            <a:ext uri="{FF2B5EF4-FFF2-40B4-BE49-F238E27FC236}">
              <a16:creationId xmlns:a16="http://schemas.microsoft.com/office/drawing/2014/main" id="{00000000-0008-0000-0100-00000E000000}"/>
            </a:ext>
          </a:extLst>
        </xdr:cNvPr>
        <xdr:cNvPicPr>
          <a:picLocks noChangeAspect="1"/>
        </xdr:cNvPicPr>
      </xdr:nvPicPr>
      <xdr:blipFill>
        <a:blip xmlns:r="http://schemas.openxmlformats.org/officeDocument/2006/relationships" r:embed="rId5"/>
        <a:stretch>
          <a:fillRect/>
        </a:stretch>
      </xdr:blipFill>
      <xdr:spPr>
        <a:xfrm>
          <a:off x="733424" y="49196625"/>
          <a:ext cx="2642595" cy="1471708"/>
        </a:xfrm>
        <a:prstGeom prst="rect">
          <a:avLst/>
        </a:prstGeom>
      </xdr:spPr>
    </xdr:pic>
    <xdr:clientData/>
  </xdr:twoCellAnchor>
  <xdr:twoCellAnchor editAs="oneCell">
    <xdr:from>
      <xdr:col>11</xdr:col>
      <xdr:colOff>247650</xdr:colOff>
      <xdr:row>211</xdr:row>
      <xdr:rowOff>55789</xdr:rowOff>
    </xdr:from>
    <xdr:to>
      <xdr:col>23</xdr:col>
      <xdr:colOff>19050</xdr:colOff>
      <xdr:row>218</xdr:row>
      <xdr:rowOff>161925</xdr:rowOff>
    </xdr:to>
    <xdr:pic>
      <xdr:nvPicPr>
        <xdr:cNvPr id="15" name="그림 14">
          <a:extLst>
            <a:ext uri="{FF2B5EF4-FFF2-40B4-BE49-F238E27FC236}">
              <a16:creationId xmlns:a16="http://schemas.microsoft.com/office/drawing/2014/main" id="{00000000-0008-0000-0100-00000F000000}"/>
            </a:ext>
          </a:extLst>
        </xdr:cNvPr>
        <xdr:cNvPicPr preferRelativeResize="0">
          <a:picLocks/>
        </xdr:cNvPicPr>
      </xdr:nvPicPr>
      <xdr:blipFill rotWithShape="1">
        <a:blip xmlns:r="http://schemas.openxmlformats.org/officeDocument/2006/relationships" r:embed="rId6"/>
        <a:srcRect l="3138" r="42115"/>
        <a:stretch/>
      </xdr:blipFill>
      <xdr:spPr>
        <a:xfrm>
          <a:off x="3905250" y="49204789"/>
          <a:ext cx="3543300" cy="1706336"/>
        </a:xfrm>
        <a:prstGeom prst="rect">
          <a:avLst/>
        </a:prstGeom>
      </xdr:spPr>
    </xdr:pic>
    <xdr:clientData/>
  </xdr:twoCellAnchor>
  <xdr:twoCellAnchor editAs="oneCell">
    <xdr:from>
      <xdr:col>13</xdr:col>
      <xdr:colOff>57150</xdr:colOff>
      <xdr:row>250</xdr:row>
      <xdr:rowOff>28575</xdr:rowOff>
    </xdr:from>
    <xdr:to>
      <xdr:col>21</xdr:col>
      <xdr:colOff>276226</xdr:colOff>
      <xdr:row>257</xdr:row>
      <xdr:rowOff>47623</xdr:rowOff>
    </xdr:to>
    <xdr:pic>
      <xdr:nvPicPr>
        <xdr:cNvPr id="18" name="그림 17">
          <a:extLst>
            <a:ext uri="{FF2B5EF4-FFF2-40B4-BE49-F238E27FC236}">
              <a16:creationId xmlns:a16="http://schemas.microsoft.com/office/drawing/2014/main" id="{00000000-0008-0000-0100-000012000000}"/>
            </a:ext>
          </a:extLst>
        </xdr:cNvPr>
        <xdr:cNvPicPr preferRelativeResize="0">
          <a:picLocks/>
        </xdr:cNvPicPr>
      </xdr:nvPicPr>
      <xdr:blipFill>
        <a:blip xmlns:r="http://schemas.openxmlformats.org/officeDocument/2006/relationships" r:embed="rId7"/>
        <a:stretch>
          <a:fillRect/>
        </a:stretch>
      </xdr:blipFill>
      <xdr:spPr>
        <a:xfrm>
          <a:off x="4324350" y="58550175"/>
          <a:ext cx="2733676" cy="1619249"/>
        </a:xfrm>
        <a:prstGeom prst="rect">
          <a:avLst/>
        </a:prstGeom>
      </xdr:spPr>
    </xdr:pic>
    <xdr:clientData/>
  </xdr:twoCellAnchor>
  <xdr:twoCellAnchor editAs="oneCell">
    <xdr:from>
      <xdr:col>1</xdr:col>
      <xdr:colOff>95250</xdr:colOff>
      <xdr:row>250</xdr:row>
      <xdr:rowOff>200025</xdr:rowOff>
    </xdr:from>
    <xdr:to>
      <xdr:col>9</xdr:col>
      <xdr:colOff>200025</xdr:colOff>
      <xdr:row>256</xdr:row>
      <xdr:rowOff>104691</xdr:rowOff>
    </xdr:to>
    <xdr:pic>
      <xdr:nvPicPr>
        <xdr:cNvPr id="20" name="그림 19">
          <a:extLst>
            <a:ext uri="{FF2B5EF4-FFF2-40B4-BE49-F238E27FC236}">
              <a16:creationId xmlns:a16="http://schemas.microsoft.com/office/drawing/2014/main" id="{00000000-0008-0000-0100-000014000000}"/>
            </a:ext>
          </a:extLst>
        </xdr:cNvPr>
        <xdr:cNvPicPr preferRelativeResize="0">
          <a:picLocks/>
        </xdr:cNvPicPr>
      </xdr:nvPicPr>
      <xdr:blipFill>
        <a:blip xmlns:r="http://schemas.openxmlformats.org/officeDocument/2006/relationships" r:embed="rId8"/>
        <a:stretch>
          <a:fillRect/>
        </a:stretch>
      </xdr:blipFill>
      <xdr:spPr>
        <a:xfrm>
          <a:off x="704850" y="58721625"/>
          <a:ext cx="2619375" cy="1276267"/>
        </a:xfrm>
        <a:prstGeom prst="rect">
          <a:avLst/>
        </a:prstGeom>
      </xdr:spPr>
    </xdr:pic>
    <xdr:clientData/>
  </xdr:twoCellAnchor>
  <xdr:twoCellAnchor editAs="oneCell">
    <xdr:from>
      <xdr:col>13</xdr:col>
      <xdr:colOff>83820</xdr:colOff>
      <xdr:row>337</xdr:row>
      <xdr:rowOff>47625</xdr:rowOff>
    </xdr:from>
    <xdr:to>
      <xdr:col>22</xdr:col>
      <xdr:colOff>146685</xdr:colOff>
      <xdr:row>346</xdr:row>
      <xdr:rowOff>161925</xdr:rowOff>
    </xdr:to>
    <xdr:pic>
      <xdr:nvPicPr>
        <xdr:cNvPr id="9" name="그림 8">
          <a:extLst>
            <a:ext uri="{FF2B5EF4-FFF2-40B4-BE49-F238E27FC236}">
              <a16:creationId xmlns:a16="http://schemas.microsoft.com/office/drawing/2014/main" id="{00000000-0008-0000-0100-000009000000}"/>
            </a:ext>
          </a:extLst>
        </xdr:cNvPr>
        <xdr:cNvPicPr preferRelativeResize="0">
          <a:picLocks/>
        </xdr:cNvPicPr>
      </xdr:nvPicPr>
      <xdr:blipFill>
        <a:blip xmlns:r="http://schemas.openxmlformats.org/officeDocument/2006/relationships" r:embed="rId9"/>
        <a:stretch>
          <a:fillRect/>
        </a:stretch>
      </xdr:blipFill>
      <xdr:spPr>
        <a:xfrm>
          <a:off x="4351020" y="77924025"/>
          <a:ext cx="2891790" cy="1828800"/>
        </a:xfrm>
        <a:prstGeom prst="rect">
          <a:avLst/>
        </a:prstGeom>
      </xdr:spPr>
    </xdr:pic>
    <xdr:clientData/>
  </xdr:twoCellAnchor>
  <xdr:twoCellAnchor editAs="oneCell">
    <xdr:from>
      <xdr:col>2</xdr:col>
      <xdr:colOff>160020</xdr:colOff>
      <xdr:row>337</xdr:row>
      <xdr:rowOff>81915</xdr:rowOff>
    </xdr:from>
    <xdr:to>
      <xdr:col>9</xdr:col>
      <xdr:colOff>240491</xdr:colOff>
      <xdr:row>346</xdr:row>
      <xdr:rowOff>31499</xdr:rowOff>
    </xdr:to>
    <xdr:pic>
      <xdr:nvPicPr>
        <xdr:cNvPr id="11" name="그림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10"/>
        <a:stretch>
          <a:fillRect/>
        </a:stretch>
      </xdr:blipFill>
      <xdr:spPr>
        <a:xfrm>
          <a:off x="1074420" y="77958315"/>
          <a:ext cx="2280746" cy="1664084"/>
        </a:xfrm>
        <a:prstGeom prst="rect">
          <a:avLst/>
        </a:prstGeom>
      </xdr:spPr>
    </xdr:pic>
    <xdr:clientData/>
  </xdr:twoCellAnchor>
  <xdr:twoCellAnchor>
    <xdr:from>
      <xdr:col>24</xdr:col>
      <xdr:colOff>684972</xdr:colOff>
      <xdr:row>361</xdr:row>
      <xdr:rowOff>23191</xdr:rowOff>
    </xdr:from>
    <xdr:to>
      <xdr:col>33</xdr:col>
      <xdr:colOff>455629</xdr:colOff>
      <xdr:row>392</xdr:row>
      <xdr:rowOff>89040</xdr:rowOff>
    </xdr:to>
    <xdr:grpSp>
      <xdr:nvGrpSpPr>
        <xdr:cNvPr id="12" name="그룹 11">
          <a:extLst>
            <a:ext uri="{FF2B5EF4-FFF2-40B4-BE49-F238E27FC236}">
              <a16:creationId xmlns:a16="http://schemas.microsoft.com/office/drawing/2014/main" id="{00000000-0008-0000-0100-00000C000000}"/>
            </a:ext>
          </a:extLst>
        </xdr:cNvPr>
        <xdr:cNvGrpSpPr/>
      </xdr:nvGrpSpPr>
      <xdr:grpSpPr>
        <a:xfrm>
          <a:off x="8039929" y="80331365"/>
          <a:ext cx="7316113" cy="6037610"/>
          <a:chOff x="8191500" y="88153875"/>
          <a:chExt cx="5942857" cy="6609524"/>
        </a:xfrm>
      </xdr:grpSpPr>
      <xdr:pic>
        <xdr:nvPicPr>
          <xdr:cNvPr id="2" name="그림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1"/>
          <a:stretch>
            <a:fillRect/>
          </a:stretch>
        </xdr:blipFill>
        <xdr:spPr>
          <a:xfrm>
            <a:off x="8191500" y="88153875"/>
            <a:ext cx="5942857" cy="6609524"/>
          </a:xfrm>
          <a:prstGeom prst="rect">
            <a:avLst/>
          </a:prstGeom>
        </xdr:spPr>
      </xdr:pic>
      <xdr:sp macro="" textlink="">
        <xdr:nvSpPr>
          <xdr:cNvPr id="23" name="직사각형 22">
            <a:extLst>
              <a:ext uri="{FF2B5EF4-FFF2-40B4-BE49-F238E27FC236}">
                <a16:creationId xmlns:a16="http://schemas.microsoft.com/office/drawing/2014/main" id="{00000000-0008-0000-0100-000017000000}"/>
              </a:ext>
            </a:extLst>
          </xdr:cNvPr>
          <xdr:cNvSpPr/>
        </xdr:nvSpPr>
        <xdr:spPr>
          <a:xfrm>
            <a:off x="8334375" y="92316300"/>
            <a:ext cx="504825" cy="171450"/>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4" name="직사각형 23">
            <a:extLst>
              <a:ext uri="{FF2B5EF4-FFF2-40B4-BE49-F238E27FC236}">
                <a16:creationId xmlns:a16="http://schemas.microsoft.com/office/drawing/2014/main" id="{00000000-0008-0000-0100-000018000000}"/>
              </a:ext>
            </a:extLst>
          </xdr:cNvPr>
          <xdr:cNvSpPr/>
        </xdr:nvSpPr>
        <xdr:spPr>
          <a:xfrm>
            <a:off x="11410950" y="92316300"/>
            <a:ext cx="504825" cy="171450"/>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5" name="직사각형 24">
            <a:extLst>
              <a:ext uri="{FF2B5EF4-FFF2-40B4-BE49-F238E27FC236}">
                <a16:creationId xmlns:a16="http://schemas.microsoft.com/office/drawing/2014/main" id="{00000000-0008-0000-0100-000019000000}"/>
              </a:ext>
            </a:extLst>
          </xdr:cNvPr>
          <xdr:cNvSpPr/>
        </xdr:nvSpPr>
        <xdr:spPr>
          <a:xfrm>
            <a:off x="8334375" y="93116400"/>
            <a:ext cx="504825" cy="171450"/>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6" name="직사각형 25">
            <a:extLst>
              <a:ext uri="{FF2B5EF4-FFF2-40B4-BE49-F238E27FC236}">
                <a16:creationId xmlns:a16="http://schemas.microsoft.com/office/drawing/2014/main" id="{00000000-0008-0000-0100-00001A000000}"/>
              </a:ext>
            </a:extLst>
          </xdr:cNvPr>
          <xdr:cNvSpPr/>
        </xdr:nvSpPr>
        <xdr:spPr>
          <a:xfrm>
            <a:off x="11410950" y="93116400"/>
            <a:ext cx="504825" cy="171450"/>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grpSp>
    <xdr:clientData/>
  </xdr:twoCellAnchor>
  <xdr:twoCellAnchor editAs="oneCell">
    <xdr:from>
      <xdr:col>25</xdr:col>
      <xdr:colOff>40585</xdr:colOff>
      <xdr:row>394</xdr:row>
      <xdr:rowOff>31060</xdr:rowOff>
    </xdr:from>
    <xdr:to>
      <xdr:col>29</xdr:col>
      <xdr:colOff>258292</xdr:colOff>
      <xdr:row>423</xdr:row>
      <xdr:rowOff>95404</xdr:rowOff>
    </xdr:to>
    <xdr:pic>
      <xdr:nvPicPr>
        <xdr:cNvPr id="27" name="그림 26">
          <a:extLst>
            <a:ext uri="{FF2B5EF4-FFF2-40B4-BE49-F238E27FC236}">
              <a16:creationId xmlns:a16="http://schemas.microsoft.com/office/drawing/2014/main" id="{00000000-0008-0000-0100-00001B000000}"/>
            </a:ext>
          </a:extLst>
        </xdr:cNvPr>
        <xdr:cNvPicPr>
          <a:picLocks noChangeAspect="1"/>
        </xdr:cNvPicPr>
      </xdr:nvPicPr>
      <xdr:blipFill>
        <a:blip xmlns:r="http://schemas.openxmlformats.org/officeDocument/2006/relationships" r:embed="rId12"/>
        <a:stretch>
          <a:fillRect/>
        </a:stretch>
      </xdr:blipFill>
      <xdr:spPr>
        <a:xfrm>
          <a:off x="8480563" y="90377756"/>
          <a:ext cx="4325881" cy="5385919"/>
        </a:xfrm>
        <a:prstGeom prst="rect">
          <a:avLst/>
        </a:prstGeom>
      </xdr:spPr>
    </xdr:pic>
    <xdr:clientData/>
  </xdr:twoCellAnchor>
  <xdr:twoCellAnchor editAs="oneCell">
    <xdr:from>
      <xdr:col>12</xdr:col>
      <xdr:colOff>180975</xdr:colOff>
      <xdr:row>386</xdr:row>
      <xdr:rowOff>38100</xdr:rowOff>
    </xdr:from>
    <xdr:to>
      <xdr:col>23</xdr:col>
      <xdr:colOff>28575</xdr:colOff>
      <xdr:row>395</xdr:row>
      <xdr:rowOff>171873</xdr:rowOff>
    </xdr:to>
    <xdr:pic>
      <xdr:nvPicPr>
        <xdr:cNvPr id="34" name="그림 33">
          <a:extLst>
            <a:ext uri="{FF2B5EF4-FFF2-40B4-BE49-F238E27FC236}">
              <a16:creationId xmlns:a16="http://schemas.microsoft.com/office/drawing/2014/main" id="{00000000-0008-0000-0100-000022000000}"/>
            </a:ext>
          </a:extLst>
        </xdr:cNvPr>
        <xdr:cNvPicPr>
          <a:picLocks noChangeAspect="1"/>
        </xdr:cNvPicPr>
      </xdr:nvPicPr>
      <xdr:blipFill rotWithShape="1">
        <a:blip xmlns:r="http://schemas.openxmlformats.org/officeDocument/2006/relationships" r:embed="rId13"/>
        <a:srcRect l="49549"/>
        <a:stretch/>
      </xdr:blipFill>
      <xdr:spPr>
        <a:xfrm>
          <a:off x="4019550" y="88258650"/>
          <a:ext cx="3200400" cy="1848273"/>
        </a:xfrm>
        <a:prstGeom prst="rect">
          <a:avLst/>
        </a:prstGeom>
      </xdr:spPr>
    </xdr:pic>
    <xdr:clientData/>
  </xdr:twoCellAnchor>
  <xdr:twoCellAnchor editAs="oneCell">
    <xdr:from>
      <xdr:col>0</xdr:col>
      <xdr:colOff>209550</xdr:colOff>
      <xdr:row>386</xdr:row>
      <xdr:rowOff>38100</xdr:rowOff>
    </xdr:from>
    <xdr:to>
      <xdr:col>11</xdr:col>
      <xdr:colOff>9525</xdr:colOff>
      <xdr:row>395</xdr:row>
      <xdr:rowOff>171873</xdr:rowOff>
    </xdr:to>
    <xdr:pic>
      <xdr:nvPicPr>
        <xdr:cNvPr id="35" name="그림 34">
          <a:extLst>
            <a:ext uri="{FF2B5EF4-FFF2-40B4-BE49-F238E27FC236}">
              <a16:creationId xmlns:a16="http://schemas.microsoft.com/office/drawing/2014/main" id="{00000000-0008-0000-0100-000023000000}"/>
            </a:ext>
          </a:extLst>
        </xdr:cNvPr>
        <xdr:cNvPicPr>
          <a:picLocks noChangeAspect="1"/>
        </xdr:cNvPicPr>
      </xdr:nvPicPr>
      <xdr:blipFill rotWithShape="1">
        <a:blip xmlns:r="http://schemas.openxmlformats.org/officeDocument/2006/relationships" r:embed="rId13"/>
        <a:srcRect r="50300"/>
        <a:stretch/>
      </xdr:blipFill>
      <xdr:spPr>
        <a:xfrm>
          <a:off x="504825" y="88258650"/>
          <a:ext cx="3152775" cy="1848273"/>
        </a:xfrm>
        <a:prstGeom prst="rect">
          <a:avLst/>
        </a:prstGeom>
      </xdr:spPr>
    </xdr:pic>
    <xdr:clientData/>
  </xdr:twoCellAnchor>
  <xdr:twoCellAnchor editAs="oneCell">
    <xdr:from>
      <xdr:col>1</xdr:col>
      <xdr:colOff>218624</xdr:colOff>
      <xdr:row>396</xdr:row>
      <xdr:rowOff>88879</xdr:rowOff>
    </xdr:from>
    <xdr:to>
      <xdr:col>10</xdr:col>
      <xdr:colOff>133350</xdr:colOff>
      <xdr:row>407</xdr:row>
      <xdr:rowOff>139357</xdr:rowOff>
    </xdr:to>
    <xdr:pic>
      <xdr:nvPicPr>
        <xdr:cNvPr id="36" name="그림 35">
          <a:extLst>
            <a:ext uri="{FF2B5EF4-FFF2-40B4-BE49-F238E27FC236}">
              <a16:creationId xmlns:a16="http://schemas.microsoft.com/office/drawing/2014/main" id="{00000000-0008-0000-0100-000024000000}"/>
            </a:ext>
          </a:extLst>
        </xdr:cNvPr>
        <xdr:cNvPicPr>
          <a:picLocks noChangeAspect="1"/>
        </xdr:cNvPicPr>
      </xdr:nvPicPr>
      <xdr:blipFill>
        <a:blip xmlns:r="http://schemas.openxmlformats.org/officeDocument/2006/relationships" r:embed="rId14"/>
        <a:stretch>
          <a:fillRect/>
        </a:stretch>
      </xdr:blipFill>
      <xdr:spPr>
        <a:xfrm>
          <a:off x="809174" y="90214429"/>
          <a:ext cx="2657926" cy="2145978"/>
        </a:xfrm>
        <a:prstGeom prst="rect">
          <a:avLst/>
        </a:prstGeom>
      </xdr:spPr>
    </xdr:pic>
    <xdr:clientData/>
  </xdr:twoCellAnchor>
  <xdr:twoCellAnchor>
    <xdr:from>
      <xdr:col>13</xdr:col>
      <xdr:colOff>142424</xdr:colOff>
      <xdr:row>396</xdr:row>
      <xdr:rowOff>88879</xdr:rowOff>
    </xdr:from>
    <xdr:to>
      <xdr:col>22</xdr:col>
      <xdr:colOff>142875</xdr:colOff>
      <xdr:row>407</xdr:row>
      <xdr:rowOff>139357</xdr:rowOff>
    </xdr:to>
    <xdr:grpSp>
      <xdr:nvGrpSpPr>
        <xdr:cNvPr id="42" name="그룹 41">
          <a:extLst>
            <a:ext uri="{FF2B5EF4-FFF2-40B4-BE49-F238E27FC236}">
              <a16:creationId xmlns:a16="http://schemas.microsoft.com/office/drawing/2014/main" id="{00000000-0008-0000-0100-00002A000000}"/>
            </a:ext>
          </a:extLst>
        </xdr:cNvPr>
        <xdr:cNvGrpSpPr/>
      </xdr:nvGrpSpPr>
      <xdr:grpSpPr>
        <a:xfrm>
          <a:off x="4126359" y="87130814"/>
          <a:ext cx="2758559" cy="2145978"/>
          <a:chOff x="4316859" y="91197575"/>
          <a:chExt cx="2684016" cy="2145978"/>
        </a:xfrm>
      </xdr:grpSpPr>
      <xdr:grpSp>
        <xdr:nvGrpSpPr>
          <xdr:cNvPr id="40" name="그룹 39">
            <a:extLst>
              <a:ext uri="{FF2B5EF4-FFF2-40B4-BE49-F238E27FC236}">
                <a16:creationId xmlns:a16="http://schemas.microsoft.com/office/drawing/2014/main" id="{00000000-0008-0000-0100-000028000000}"/>
              </a:ext>
            </a:extLst>
          </xdr:cNvPr>
          <xdr:cNvGrpSpPr/>
        </xdr:nvGrpSpPr>
        <xdr:grpSpPr>
          <a:xfrm>
            <a:off x="4316859" y="91197575"/>
            <a:ext cx="2684016" cy="2145978"/>
            <a:chOff x="4316859" y="91197575"/>
            <a:chExt cx="2684016" cy="2145978"/>
          </a:xfrm>
        </xdr:grpSpPr>
        <xdr:pic>
          <xdr:nvPicPr>
            <xdr:cNvPr id="37" name="그림 36">
              <a:extLst>
                <a:ext uri="{FF2B5EF4-FFF2-40B4-BE49-F238E27FC236}">
                  <a16:creationId xmlns:a16="http://schemas.microsoft.com/office/drawing/2014/main" id="{00000000-0008-0000-0100-000025000000}"/>
                </a:ext>
              </a:extLst>
            </xdr:cNvPr>
            <xdr:cNvPicPr>
              <a:picLocks noChangeAspect="1"/>
            </xdr:cNvPicPr>
          </xdr:nvPicPr>
          <xdr:blipFill>
            <a:blip xmlns:r="http://schemas.openxmlformats.org/officeDocument/2006/relationships" r:embed="rId14"/>
            <a:stretch>
              <a:fillRect/>
            </a:stretch>
          </xdr:blipFill>
          <xdr:spPr>
            <a:xfrm>
              <a:off x="4316859" y="91197575"/>
              <a:ext cx="2684016" cy="2145978"/>
            </a:xfrm>
            <a:prstGeom prst="rect">
              <a:avLst/>
            </a:prstGeom>
          </xdr:spPr>
        </xdr:pic>
        <xdr:pic>
          <xdr:nvPicPr>
            <xdr:cNvPr id="38" name="그림 37">
              <a:extLst>
                <a:ext uri="{FF2B5EF4-FFF2-40B4-BE49-F238E27FC236}">
                  <a16:creationId xmlns:a16="http://schemas.microsoft.com/office/drawing/2014/main" id="{00000000-0008-0000-0100-000026000000}"/>
                </a:ext>
              </a:extLst>
            </xdr:cNvPr>
            <xdr:cNvPicPr>
              <a:picLocks noChangeAspect="1"/>
            </xdr:cNvPicPr>
          </xdr:nvPicPr>
          <xdr:blipFill>
            <a:blip xmlns:r="http://schemas.openxmlformats.org/officeDocument/2006/relationships" r:embed="rId15"/>
            <a:stretch>
              <a:fillRect/>
            </a:stretch>
          </xdr:blipFill>
          <xdr:spPr>
            <a:xfrm>
              <a:off x="4438651" y="91755154"/>
              <a:ext cx="964095" cy="419100"/>
            </a:xfrm>
            <a:prstGeom prst="rect">
              <a:avLst/>
            </a:prstGeom>
          </xdr:spPr>
        </xdr:pic>
        <xdr:pic>
          <xdr:nvPicPr>
            <xdr:cNvPr id="39" name="그림 38">
              <a:extLst>
                <a:ext uri="{FF2B5EF4-FFF2-40B4-BE49-F238E27FC236}">
                  <a16:creationId xmlns:a16="http://schemas.microsoft.com/office/drawing/2014/main" id="{00000000-0008-0000-0100-000027000000}"/>
                </a:ext>
              </a:extLst>
            </xdr:cNvPr>
            <xdr:cNvPicPr>
              <a:picLocks noChangeAspect="1"/>
            </xdr:cNvPicPr>
          </xdr:nvPicPr>
          <xdr:blipFill rotWithShape="1">
            <a:blip xmlns:r="http://schemas.openxmlformats.org/officeDocument/2006/relationships" r:embed="rId14"/>
            <a:srcRect l="19600" t="32910" r="59573" b="55897"/>
            <a:stretch/>
          </xdr:blipFill>
          <xdr:spPr>
            <a:xfrm>
              <a:off x="4803913" y="91531109"/>
              <a:ext cx="554934" cy="240196"/>
            </a:xfrm>
            <a:prstGeom prst="rect">
              <a:avLst/>
            </a:prstGeom>
          </xdr:spPr>
        </xdr:pic>
      </xdr:grpSp>
      <xdr:sp macro="" textlink="">
        <xdr:nvSpPr>
          <xdr:cNvPr id="41" name="TextBox 40">
            <a:extLst>
              <a:ext uri="{FF2B5EF4-FFF2-40B4-BE49-F238E27FC236}">
                <a16:creationId xmlns:a16="http://schemas.microsoft.com/office/drawing/2014/main" id="{00000000-0008-0000-0100-000029000000}"/>
              </a:ext>
            </a:extLst>
          </xdr:cNvPr>
          <xdr:cNvSpPr txBox="1"/>
        </xdr:nvSpPr>
        <xdr:spPr>
          <a:xfrm>
            <a:off x="4671391" y="91804435"/>
            <a:ext cx="569387" cy="3140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ko-KR" altLang="en-US" sz="1000"/>
              <a:t>차양막</a:t>
            </a:r>
          </a:p>
        </xdr:txBody>
      </xdr:sp>
    </xdr:grpSp>
    <xdr:clientData/>
  </xdr:twoCellAnchor>
  <xdr:twoCellAnchor editAs="oneCell">
    <xdr:from>
      <xdr:col>0</xdr:col>
      <xdr:colOff>12272</xdr:colOff>
      <xdr:row>442</xdr:row>
      <xdr:rowOff>26412</xdr:rowOff>
    </xdr:from>
    <xdr:to>
      <xdr:col>11</xdr:col>
      <xdr:colOff>176834</xdr:colOff>
      <xdr:row>455</xdr:row>
      <xdr:rowOff>152059</xdr:rowOff>
    </xdr:to>
    <xdr:pic>
      <xdr:nvPicPr>
        <xdr:cNvPr id="43" name="그림 42">
          <a:extLst>
            <a:ext uri="{FF2B5EF4-FFF2-40B4-BE49-F238E27FC236}">
              <a16:creationId xmlns:a16="http://schemas.microsoft.com/office/drawing/2014/main" id="{00000000-0008-0000-0100-00002B000000}"/>
            </a:ext>
          </a:extLst>
        </xdr:cNvPr>
        <xdr:cNvPicPr>
          <a:picLocks noChangeAspect="1"/>
        </xdr:cNvPicPr>
      </xdr:nvPicPr>
      <xdr:blipFill>
        <a:blip xmlns:r="http://schemas.openxmlformats.org/officeDocument/2006/relationships" r:embed="rId16"/>
        <a:stretch>
          <a:fillRect/>
        </a:stretch>
      </xdr:blipFill>
      <xdr:spPr>
        <a:xfrm>
          <a:off x="310446" y="100088608"/>
          <a:ext cx="3549250" cy="2602147"/>
        </a:xfrm>
        <a:prstGeom prst="rect">
          <a:avLst/>
        </a:prstGeom>
      </xdr:spPr>
    </xdr:pic>
    <xdr:clientData/>
  </xdr:twoCellAnchor>
  <xdr:twoCellAnchor editAs="oneCell">
    <xdr:from>
      <xdr:col>12</xdr:col>
      <xdr:colOff>34848</xdr:colOff>
      <xdr:row>442</xdr:row>
      <xdr:rowOff>41412</xdr:rowOff>
    </xdr:from>
    <xdr:to>
      <xdr:col>23</xdr:col>
      <xdr:colOff>160269</xdr:colOff>
      <xdr:row>455</xdr:row>
      <xdr:rowOff>157587</xdr:rowOff>
    </xdr:to>
    <xdr:pic>
      <xdr:nvPicPr>
        <xdr:cNvPr id="44" name="그림 43">
          <a:extLst>
            <a:ext uri="{FF2B5EF4-FFF2-40B4-BE49-F238E27FC236}">
              <a16:creationId xmlns:a16="http://schemas.microsoft.com/office/drawing/2014/main" id="{00000000-0008-0000-0100-00002C000000}"/>
            </a:ext>
          </a:extLst>
        </xdr:cNvPr>
        <xdr:cNvPicPr>
          <a:picLocks noChangeAspect="1"/>
        </xdr:cNvPicPr>
      </xdr:nvPicPr>
      <xdr:blipFill rotWithShape="1">
        <a:blip xmlns:r="http://schemas.openxmlformats.org/officeDocument/2006/relationships" r:embed="rId17"/>
        <a:srcRect b="4036"/>
        <a:stretch/>
      </xdr:blipFill>
      <xdr:spPr>
        <a:xfrm>
          <a:off x="3911109" y="100103608"/>
          <a:ext cx="3510109" cy="2592675"/>
        </a:xfrm>
        <a:prstGeom prst="rect">
          <a:avLst/>
        </a:prstGeom>
      </xdr:spPr>
    </xdr:pic>
    <xdr:clientData/>
  </xdr:twoCellAnchor>
  <xdr:twoCellAnchor editAs="oneCell">
    <xdr:from>
      <xdr:col>0</xdr:col>
      <xdr:colOff>49696</xdr:colOff>
      <xdr:row>456</xdr:row>
      <xdr:rowOff>66260</xdr:rowOff>
    </xdr:from>
    <xdr:to>
      <xdr:col>11</xdr:col>
      <xdr:colOff>151986</xdr:colOff>
      <xdr:row>469</xdr:row>
      <xdr:rowOff>147399</xdr:rowOff>
    </xdr:to>
    <xdr:pic>
      <xdr:nvPicPr>
        <xdr:cNvPr id="45" name="그림 44">
          <a:extLst>
            <a:ext uri="{FF2B5EF4-FFF2-40B4-BE49-F238E27FC236}">
              <a16:creationId xmlns:a16="http://schemas.microsoft.com/office/drawing/2014/main" id="{00000000-0008-0000-0100-00002D000000}"/>
            </a:ext>
          </a:extLst>
        </xdr:cNvPr>
        <xdr:cNvPicPr>
          <a:picLocks noChangeAspect="1"/>
        </xdr:cNvPicPr>
      </xdr:nvPicPr>
      <xdr:blipFill>
        <a:blip xmlns:r="http://schemas.openxmlformats.org/officeDocument/2006/relationships" r:embed="rId18"/>
        <a:stretch>
          <a:fillRect/>
        </a:stretch>
      </xdr:blipFill>
      <xdr:spPr>
        <a:xfrm>
          <a:off x="347870" y="102795456"/>
          <a:ext cx="3486978" cy="2557639"/>
        </a:xfrm>
        <a:prstGeom prst="rect">
          <a:avLst/>
        </a:prstGeom>
      </xdr:spPr>
    </xdr:pic>
    <xdr:clientData/>
  </xdr:twoCellAnchor>
  <xdr:twoCellAnchor editAs="oneCell">
    <xdr:from>
      <xdr:col>12</xdr:col>
      <xdr:colOff>49696</xdr:colOff>
      <xdr:row>456</xdr:row>
      <xdr:rowOff>30032</xdr:rowOff>
    </xdr:from>
    <xdr:to>
      <xdr:col>23</xdr:col>
      <xdr:colOff>176834</xdr:colOff>
      <xdr:row>469</xdr:row>
      <xdr:rowOff>173934</xdr:rowOff>
    </xdr:to>
    <xdr:pic>
      <xdr:nvPicPr>
        <xdr:cNvPr id="46" name="그림 45">
          <a:extLst>
            <a:ext uri="{FF2B5EF4-FFF2-40B4-BE49-F238E27FC236}">
              <a16:creationId xmlns:a16="http://schemas.microsoft.com/office/drawing/2014/main" id="{00000000-0008-0000-0100-00002E000000}"/>
            </a:ext>
          </a:extLst>
        </xdr:cNvPr>
        <xdr:cNvPicPr>
          <a:picLocks noChangeAspect="1"/>
        </xdr:cNvPicPr>
      </xdr:nvPicPr>
      <xdr:blipFill>
        <a:blip xmlns:r="http://schemas.openxmlformats.org/officeDocument/2006/relationships" r:embed="rId19"/>
        <a:stretch>
          <a:fillRect/>
        </a:stretch>
      </xdr:blipFill>
      <xdr:spPr>
        <a:xfrm>
          <a:off x="3925957" y="102759228"/>
          <a:ext cx="3511826" cy="2620402"/>
        </a:xfrm>
        <a:prstGeom prst="rect">
          <a:avLst/>
        </a:prstGeom>
      </xdr:spPr>
    </xdr:pic>
    <xdr:clientData/>
  </xdr:twoCellAnchor>
  <xdr:twoCellAnchor editAs="oneCell">
    <xdr:from>
      <xdr:col>25</xdr:col>
      <xdr:colOff>0</xdr:colOff>
      <xdr:row>443</xdr:row>
      <xdr:rowOff>140804</xdr:rowOff>
    </xdr:from>
    <xdr:to>
      <xdr:col>29</xdr:col>
      <xdr:colOff>206112</xdr:colOff>
      <xdr:row>473</xdr:row>
      <xdr:rowOff>93713</xdr:rowOff>
    </xdr:to>
    <xdr:pic>
      <xdr:nvPicPr>
        <xdr:cNvPr id="47" name="그림 46">
          <a:extLst>
            <a:ext uri="{FF2B5EF4-FFF2-40B4-BE49-F238E27FC236}">
              <a16:creationId xmlns:a16="http://schemas.microsoft.com/office/drawing/2014/main" id="{00000000-0008-0000-0100-00002F000000}"/>
            </a:ext>
          </a:extLst>
        </xdr:cNvPr>
        <xdr:cNvPicPr>
          <a:picLocks noChangeAspect="1"/>
        </xdr:cNvPicPr>
      </xdr:nvPicPr>
      <xdr:blipFill>
        <a:blip xmlns:r="http://schemas.openxmlformats.org/officeDocument/2006/relationships" r:embed="rId20"/>
        <a:stretch>
          <a:fillRect/>
        </a:stretch>
      </xdr:blipFill>
      <xdr:spPr>
        <a:xfrm>
          <a:off x="8439978" y="101346000"/>
          <a:ext cx="4314286" cy="5676190"/>
        </a:xfrm>
        <a:prstGeom prst="rect">
          <a:avLst/>
        </a:prstGeom>
      </xdr:spPr>
    </xdr:pic>
    <xdr:clientData/>
  </xdr:twoCellAnchor>
  <xdr:twoCellAnchor editAs="oneCell">
    <xdr:from>
      <xdr:col>31</xdr:col>
      <xdr:colOff>414130</xdr:colOff>
      <xdr:row>393</xdr:row>
      <xdr:rowOff>173935</xdr:rowOff>
    </xdr:from>
    <xdr:to>
      <xdr:col>37</xdr:col>
      <xdr:colOff>451296</xdr:colOff>
      <xdr:row>402</xdr:row>
      <xdr:rowOff>49911</xdr:rowOff>
    </xdr:to>
    <xdr:pic>
      <xdr:nvPicPr>
        <xdr:cNvPr id="48" name="그림 47">
          <a:extLst>
            <a:ext uri="{FF2B5EF4-FFF2-40B4-BE49-F238E27FC236}">
              <a16:creationId xmlns:a16="http://schemas.microsoft.com/office/drawing/2014/main" id="{00000000-0008-0000-0100-000030000000}"/>
            </a:ext>
          </a:extLst>
        </xdr:cNvPr>
        <xdr:cNvPicPr>
          <a:picLocks noChangeAspect="1"/>
        </xdr:cNvPicPr>
      </xdr:nvPicPr>
      <xdr:blipFill>
        <a:blip xmlns:r="http://schemas.openxmlformats.org/officeDocument/2006/relationships" r:embed="rId21"/>
        <a:stretch>
          <a:fillRect/>
        </a:stretch>
      </xdr:blipFill>
      <xdr:spPr>
        <a:xfrm>
          <a:off x="12978847" y="90330131"/>
          <a:ext cx="4161905" cy="1590476"/>
        </a:xfrm>
        <a:prstGeom prst="rect">
          <a:avLst/>
        </a:prstGeom>
      </xdr:spPr>
    </xdr:pic>
    <xdr:clientData/>
  </xdr:twoCellAnchor>
  <xdr:twoCellAnchor editAs="oneCell">
    <xdr:from>
      <xdr:col>25</xdr:col>
      <xdr:colOff>57564</xdr:colOff>
      <xdr:row>104</xdr:row>
      <xdr:rowOff>148673</xdr:rowOff>
    </xdr:from>
    <xdr:to>
      <xdr:col>41</xdr:col>
      <xdr:colOff>122689</xdr:colOff>
      <xdr:row>113</xdr:row>
      <xdr:rowOff>46554</xdr:rowOff>
    </xdr:to>
    <xdr:pic>
      <xdr:nvPicPr>
        <xdr:cNvPr id="16" name="그림 15">
          <a:extLst>
            <a:ext uri="{FF2B5EF4-FFF2-40B4-BE49-F238E27FC236}">
              <a16:creationId xmlns:a16="http://schemas.microsoft.com/office/drawing/2014/main" id="{3D38CA06-987A-43C7-B738-FEAF6D37E2C5}"/>
            </a:ext>
          </a:extLst>
        </xdr:cNvPr>
        <xdr:cNvPicPr>
          <a:picLocks noChangeAspect="1"/>
        </xdr:cNvPicPr>
      </xdr:nvPicPr>
      <xdr:blipFill>
        <a:blip xmlns:r="http://schemas.openxmlformats.org/officeDocument/2006/relationships" r:embed="rId22"/>
        <a:stretch>
          <a:fillRect/>
        </a:stretch>
      </xdr:blipFill>
      <xdr:spPr>
        <a:xfrm>
          <a:off x="8058564" y="23389673"/>
          <a:ext cx="12400000" cy="1955281"/>
        </a:xfrm>
        <a:prstGeom prst="rect">
          <a:avLst/>
        </a:prstGeom>
      </xdr:spPr>
    </xdr:pic>
    <xdr:clientData/>
  </xdr:twoCellAnchor>
  <xdr:twoCellAnchor editAs="oneCell">
    <xdr:from>
      <xdr:col>6</xdr:col>
      <xdr:colOff>300080</xdr:colOff>
      <xdr:row>32</xdr:row>
      <xdr:rowOff>7538</xdr:rowOff>
    </xdr:from>
    <xdr:to>
      <xdr:col>16</xdr:col>
      <xdr:colOff>240197</xdr:colOff>
      <xdr:row>38</xdr:row>
      <xdr:rowOff>190500</xdr:rowOff>
    </xdr:to>
    <xdr:pic>
      <xdr:nvPicPr>
        <xdr:cNvPr id="17" name="그림 16">
          <a:extLst>
            <a:ext uri="{FF2B5EF4-FFF2-40B4-BE49-F238E27FC236}">
              <a16:creationId xmlns:a16="http://schemas.microsoft.com/office/drawing/2014/main" id="{F3E7C220-EE20-4392-BC04-3E7FF1C17AAD}"/>
            </a:ext>
          </a:extLst>
        </xdr:cNvPr>
        <xdr:cNvPicPr preferRelativeResize="0">
          <a:picLocks/>
        </xdr:cNvPicPr>
      </xdr:nvPicPr>
      <xdr:blipFill>
        <a:blip xmlns:r="http://schemas.openxmlformats.org/officeDocument/2006/relationships" r:embed="rId23"/>
        <a:stretch>
          <a:fillRect/>
        </a:stretch>
      </xdr:blipFill>
      <xdr:spPr>
        <a:xfrm>
          <a:off x="2138819" y="7006342"/>
          <a:ext cx="3004682" cy="1574441"/>
        </a:xfrm>
        <a:prstGeom prst="rect">
          <a:avLst/>
        </a:prstGeom>
      </xdr:spPr>
    </xdr:pic>
    <xdr:clientData/>
  </xdr:twoCellAnchor>
  <xdr:oneCellAnchor>
    <xdr:from>
      <xdr:col>6</xdr:col>
      <xdr:colOff>33130</xdr:colOff>
      <xdr:row>121</xdr:row>
      <xdr:rowOff>32385</xdr:rowOff>
    </xdr:from>
    <xdr:ext cx="3524001" cy="1648984"/>
    <xdr:pic>
      <xdr:nvPicPr>
        <xdr:cNvPr id="22" name="그림 21">
          <a:extLst>
            <a:ext uri="{FF2B5EF4-FFF2-40B4-BE49-F238E27FC236}">
              <a16:creationId xmlns:a16="http://schemas.microsoft.com/office/drawing/2014/main" id="{EDCD20CB-931A-48D6-88A3-76D94C28465A}"/>
            </a:ext>
          </a:extLst>
        </xdr:cNvPr>
        <xdr:cNvPicPr preferRelativeResize="0">
          <a:picLocks/>
        </xdr:cNvPicPr>
      </xdr:nvPicPr>
      <xdr:blipFill>
        <a:blip xmlns:r="http://schemas.openxmlformats.org/officeDocument/2006/relationships" r:embed="rId23"/>
        <a:stretch>
          <a:fillRect/>
        </a:stretch>
      </xdr:blipFill>
      <xdr:spPr>
        <a:xfrm>
          <a:off x="1871869" y="27514081"/>
          <a:ext cx="3524001" cy="1648984"/>
        </a:xfrm>
        <a:prstGeom prst="rect">
          <a:avLst/>
        </a:prstGeom>
      </xdr:spPr>
    </xdr:pic>
    <xdr:clientData/>
  </xdr:oneCellAnchor>
  <xdr:twoCellAnchor editAs="oneCell">
    <xdr:from>
      <xdr:col>25</xdr:col>
      <xdr:colOff>0</xdr:colOff>
      <xdr:row>14</xdr:row>
      <xdr:rowOff>0</xdr:rowOff>
    </xdr:from>
    <xdr:to>
      <xdr:col>41</xdr:col>
      <xdr:colOff>65125</xdr:colOff>
      <xdr:row>22</xdr:row>
      <xdr:rowOff>126481</xdr:rowOff>
    </xdr:to>
    <xdr:pic>
      <xdr:nvPicPr>
        <xdr:cNvPr id="30" name="그림 29">
          <a:extLst>
            <a:ext uri="{FF2B5EF4-FFF2-40B4-BE49-F238E27FC236}">
              <a16:creationId xmlns:a16="http://schemas.microsoft.com/office/drawing/2014/main" id="{63A61CA0-8052-4972-8C9A-7B71221B3227}"/>
            </a:ext>
          </a:extLst>
        </xdr:cNvPr>
        <xdr:cNvPicPr>
          <a:picLocks noChangeAspect="1"/>
        </xdr:cNvPicPr>
      </xdr:nvPicPr>
      <xdr:blipFill>
        <a:blip xmlns:r="http://schemas.openxmlformats.org/officeDocument/2006/relationships" r:embed="rId22"/>
        <a:stretch>
          <a:fillRect/>
        </a:stretch>
      </xdr:blipFill>
      <xdr:spPr>
        <a:xfrm>
          <a:off x="8001000" y="3171825"/>
          <a:ext cx="12400000" cy="1955281"/>
        </a:xfrm>
        <a:prstGeom prst="rect">
          <a:avLst/>
        </a:prstGeom>
      </xdr:spPr>
    </xdr:pic>
    <xdr:clientData/>
  </xdr:twoCellAnchor>
  <xdr:twoCellAnchor>
    <xdr:from>
      <xdr:col>0</xdr:col>
      <xdr:colOff>12700</xdr:colOff>
      <xdr:row>374</xdr:row>
      <xdr:rowOff>12700</xdr:rowOff>
    </xdr:from>
    <xdr:to>
      <xdr:col>9</xdr:col>
      <xdr:colOff>292100</xdr:colOff>
      <xdr:row>382</xdr:row>
      <xdr:rowOff>177800</xdr:rowOff>
    </xdr:to>
    <xdr:grpSp>
      <xdr:nvGrpSpPr>
        <xdr:cNvPr id="32" name="그룹 31">
          <a:extLst>
            <a:ext uri="{FF2B5EF4-FFF2-40B4-BE49-F238E27FC236}">
              <a16:creationId xmlns:a16="http://schemas.microsoft.com/office/drawing/2014/main" id="{087DAF12-6A65-6916-1D27-922F9C7C1074}"/>
            </a:ext>
          </a:extLst>
        </xdr:cNvPr>
        <xdr:cNvGrpSpPr/>
      </xdr:nvGrpSpPr>
      <xdr:grpSpPr>
        <a:xfrm>
          <a:off x="12700" y="82855352"/>
          <a:ext cx="3037509" cy="1689100"/>
          <a:chOff x="12700" y="81946750"/>
          <a:chExt cx="3022600" cy="1689100"/>
        </a:xfrm>
      </xdr:grpSpPr>
      <xdr:pic>
        <xdr:nvPicPr>
          <xdr:cNvPr id="10" name="그림 9">
            <a:extLst>
              <a:ext uri="{FF2B5EF4-FFF2-40B4-BE49-F238E27FC236}">
                <a16:creationId xmlns:a16="http://schemas.microsoft.com/office/drawing/2014/main" id="{7EC23A2D-676D-FC97-1676-E2188B0C0BE4}"/>
              </a:ext>
            </a:extLst>
          </xdr:cNvPr>
          <xdr:cNvPicPr>
            <a:picLocks/>
          </xdr:cNvPicPr>
        </xdr:nvPicPr>
        <xdr:blipFill>
          <a:blip xmlns:r="http://schemas.openxmlformats.org/officeDocument/2006/relationships" r:embed="rId24">
            <a:extLst>
              <a:ext uri="{28A0092B-C50C-407E-A947-70E740481C1C}">
                <a14:useLocalDpi xmlns:a14="http://schemas.microsoft.com/office/drawing/2010/main" val="0"/>
              </a:ext>
            </a:extLst>
          </a:blip>
          <a:stretch>
            <a:fillRect/>
          </a:stretch>
        </xdr:blipFill>
        <xdr:spPr>
          <a:xfrm>
            <a:off x="12700" y="81946750"/>
            <a:ext cx="3022600" cy="1689100"/>
          </a:xfrm>
          <a:prstGeom prst="rect">
            <a:avLst/>
          </a:prstGeom>
        </xdr:spPr>
      </xdr:pic>
      <xdr:sp macro="" textlink="">
        <xdr:nvSpPr>
          <xdr:cNvPr id="31" name="TextBox 30">
            <a:extLst>
              <a:ext uri="{FF2B5EF4-FFF2-40B4-BE49-F238E27FC236}">
                <a16:creationId xmlns:a16="http://schemas.microsoft.com/office/drawing/2014/main" id="{B5179089-8901-BC43-8785-530FB055D6BF}"/>
              </a:ext>
            </a:extLst>
          </xdr:cNvPr>
          <xdr:cNvSpPr txBox="1"/>
        </xdr:nvSpPr>
        <xdr:spPr>
          <a:xfrm>
            <a:off x="19050" y="83353275"/>
            <a:ext cx="2861168" cy="26968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altLang="ko-KR" sz="800" b="1">
                <a:solidFill>
                  <a:schemeClr val="bg1"/>
                </a:solidFill>
              </a:rPr>
              <a:t>※ </a:t>
            </a:r>
            <a:r>
              <a:rPr lang="ko-KR" altLang="en-US" sz="800" b="1">
                <a:solidFill>
                  <a:schemeClr val="bg1"/>
                </a:solidFill>
              </a:rPr>
              <a:t>본 이미지는 이해를 돕기 위한 것으로 실제 현장과는 다름</a:t>
            </a:r>
            <a:r>
              <a:rPr lang="en-US" altLang="ko-KR" sz="800" b="1">
                <a:solidFill>
                  <a:schemeClr val="bg1"/>
                </a:solidFill>
              </a:rPr>
              <a:t>.</a:t>
            </a:r>
            <a:endParaRPr lang="ko-KR" altLang="en-US" sz="800" b="1">
              <a:solidFill>
                <a:schemeClr val="bg1"/>
              </a:solidFill>
            </a:endParaRPr>
          </a:p>
        </xdr:txBody>
      </xdr:sp>
    </xdr:grp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comments" Target="../comments1.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59999389629810485"/>
  </sheetPr>
  <dimension ref="A1:X32"/>
  <sheetViews>
    <sheetView showGridLines="0" view="pageBreakPreview" zoomScale="115" zoomScaleNormal="100" zoomScaleSheetLayoutView="115" workbookViewId="0">
      <selection activeCell="AG13" sqref="AG13"/>
    </sheetView>
  </sheetViews>
  <sheetFormatPr defaultColWidth="3.25" defaultRowHeight="18" customHeight="1" x14ac:dyDescent="0.3"/>
  <cols>
    <col min="1" max="6" width="3.25" style="6"/>
    <col min="7" max="7" width="3.375" style="6" bestFit="1" customWidth="1"/>
    <col min="8" max="16384" width="3.25" style="6"/>
  </cols>
  <sheetData>
    <row r="1" spans="1:24" ht="18" customHeight="1" x14ac:dyDescent="0.3">
      <c r="A1" s="5"/>
    </row>
    <row r="4" spans="1:24" ht="18" customHeight="1" x14ac:dyDescent="0.3">
      <c r="A4" s="67"/>
      <c r="B4" s="67"/>
      <c r="C4" s="67"/>
      <c r="D4" s="67"/>
      <c r="E4" s="67"/>
      <c r="F4" s="67"/>
      <c r="G4" s="67"/>
      <c r="H4" s="67"/>
      <c r="I4" s="67"/>
      <c r="J4" s="67"/>
      <c r="K4" s="67"/>
      <c r="L4" s="67"/>
      <c r="M4" s="67"/>
      <c r="N4" s="67"/>
      <c r="O4" s="67"/>
      <c r="P4" s="67"/>
      <c r="Q4" s="67"/>
      <c r="R4" s="67"/>
      <c r="S4" s="67"/>
      <c r="T4" s="67"/>
      <c r="U4" s="67"/>
      <c r="V4" s="67"/>
      <c r="W4" s="67"/>
      <c r="X4" s="67"/>
    </row>
    <row r="5" spans="1:24" ht="18" customHeight="1" x14ac:dyDescent="0.3">
      <c r="A5" s="67"/>
      <c r="B5" s="67"/>
      <c r="C5" s="67"/>
      <c r="D5" s="67"/>
      <c r="E5" s="67"/>
      <c r="F5" s="67"/>
      <c r="G5" s="67"/>
      <c r="H5" s="67"/>
      <c r="I5" s="67"/>
      <c r="J5" s="67"/>
      <c r="K5" s="67"/>
      <c r="L5" s="67"/>
      <c r="M5" s="67"/>
      <c r="N5" s="67"/>
      <c r="O5" s="67"/>
      <c r="P5" s="67"/>
      <c r="Q5" s="67"/>
      <c r="R5" s="67"/>
      <c r="S5" s="67"/>
      <c r="T5" s="67"/>
      <c r="U5" s="67"/>
      <c r="V5" s="67"/>
      <c r="W5" s="67"/>
      <c r="X5" s="67"/>
    </row>
    <row r="6" spans="1:24" ht="18" customHeight="1" x14ac:dyDescent="0.3">
      <c r="A6" s="68"/>
      <c r="B6" s="68"/>
      <c r="C6" s="68"/>
      <c r="D6" s="7"/>
    </row>
    <row r="7" spans="1:24" ht="18" customHeight="1" x14ac:dyDescent="0.3">
      <c r="B7" s="7"/>
    </row>
    <row r="8" spans="1:24" ht="18" customHeight="1" x14ac:dyDescent="0.3">
      <c r="C8" s="8"/>
      <c r="D8" s="9"/>
      <c r="E8" s="9"/>
      <c r="F8" s="9"/>
      <c r="L8" s="5"/>
    </row>
    <row r="9" spans="1:24" ht="18" customHeight="1" x14ac:dyDescent="0.3">
      <c r="C9" s="9"/>
      <c r="D9" s="9"/>
      <c r="E9" s="9"/>
      <c r="F9" s="9"/>
    </row>
    <row r="10" spans="1:24" ht="18" customHeight="1" x14ac:dyDescent="0.3">
      <c r="A10" s="69"/>
      <c r="B10" s="69"/>
      <c r="C10" s="69"/>
      <c r="D10" s="69"/>
      <c r="E10" s="69"/>
      <c r="F10" s="69"/>
      <c r="G10" s="69"/>
      <c r="H10" s="69"/>
      <c r="I10" s="69"/>
      <c r="J10" s="69"/>
      <c r="K10" s="69"/>
      <c r="L10" s="69"/>
      <c r="M10" s="69"/>
      <c r="N10" s="69"/>
      <c r="O10" s="69"/>
      <c r="P10" s="69"/>
      <c r="Q10" s="69"/>
      <c r="R10" s="69"/>
      <c r="S10" s="69"/>
      <c r="T10" s="69"/>
      <c r="U10" s="69"/>
      <c r="V10" s="69"/>
      <c r="W10" s="69"/>
      <c r="X10" s="69"/>
    </row>
    <row r="11" spans="1:24" ht="18" customHeight="1" x14ac:dyDescent="0.3">
      <c r="A11" s="69"/>
      <c r="B11" s="69"/>
      <c r="C11" s="69"/>
      <c r="D11" s="69"/>
      <c r="E11" s="69"/>
      <c r="F11" s="69"/>
      <c r="G11" s="69"/>
      <c r="H11" s="69"/>
      <c r="I11" s="69"/>
      <c r="J11" s="69"/>
      <c r="K11" s="69"/>
      <c r="L11" s="69"/>
      <c r="M11" s="69"/>
      <c r="N11" s="69"/>
      <c r="O11" s="69"/>
      <c r="P11" s="69"/>
      <c r="Q11" s="69"/>
      <c r="R11" s="69"/>
      <c r="S11" s="69"/>
      <c r="T11" s="69"/>
      <c r="U11" s="69"/>
      <c r="V11" s="69"/>
      <c r="W11" s="69"/>
      <c r="X11" s="69"/>
    </row>
    <row r="12" spans="1:24" ht="18" customHeight="1" x14ac:dyDescent="0.3">
      <c r="C12" s="9"/>
      <c r="D12" s="9"/>
      <c r="E12" s="9"/>
      <c r="F12" s="9"/>
    </row>
    <row r="13" spans="1:24" ht="25.15" customHeight="1" x14ac:dyDescent="0.3">
      <c r="C13" s="7"/>
      <c r="D13" s="9"/>
      <c r="E13" s="9"/>
      <c r="F13" s="9"/>
      <c r="G13" s="7"/>
    </row>
    <row r="14" spans="1:24" ht="25.15" customHeight="1" x14ac:dyDescent="0.3">
      <c r="C14" s="7"/>
      <c r="D14" s="9"/>
      <c r="E14" s="9"/>
      <c r="F14" s="9"/>
      <c r="G14" s="7"/>
      <c r="J14" s="70" t="s">
        <v>19</v>
      </c>
      <c r="K14" s="71"/>
      <c r="L14" s="71"/>
      <c r="M14" s="71"/>
      <c r="N14" s="71"/>
      <c r="O14" s="71"/>
      <c r="P14" s="71"/>
      <c r="Q14" s="71"/>
      <c r="R14" s="71"/>
      <c r="S14" s="71"/>
      <c r="T14" s="71"/>
      <c r="U14" s="71"/>
      <c r="V14" s="71"/>
      <c r="W14" s="71"/>
      <c r="X14" s="71"/>
    </row>
    <row r="15" spans="1:24" ht="25.15" customHeight="1" x14ac:dyDescent="0.3">
      <c r="C15" s="7"/>
      <c r="G15" s="7"/>
      <c r="J15" s="71"/>
      <c r="K15" s="71"/>
      <c r="L15" s="71"/>
      <c r="M15" s="71"/>
      <c r="N15" s="71"/>
      <c r="O15" s="71"/>
      <c r="P15" s="71"/>
      <c r="Q15" s="71"/>
      <c r="R15" s="71"/>
      <c r="S15" s="71"/>
      <c r="T15" s="71"/>
      <c r="U15" s="71"/>
      <c r="V15" s="71"/>
      <c r="W15" s="71"/>
      <c r="X15" s="71"/>
    </row>
    <row r="16" spans="1:24" ht="25.15" customHeight="1" x14ac:dyDescent="0.3">
      <c r="C16" s="7"/>
      <c r="G16" s="7"/>
      <c r="J16" s="71"/>
      <c r="K16" s="71"/>
      <c r="L16" s="71"/>
      <c r="M16" s="71"/>
      <c r="N16" s="71"/>
      <c r="O16" s="71"/>
      <c r="P16" s="71"/>
      <c r="Q16" s="71"/>
      <c r="R16" s="71"/>
      <c r="S16" s="71"/>
      <c r="T16" s="71"/>
      <c r="U16" s="71"/>
      <c r="V16" s="71"/>
      <c r="W16" s="71"/>
      <c r="X16" s="71"/>
    </row>
    <row r="17" spans="1:24" ht="25.15" customHeight="1" x14ac:dyDescent="0.3">
      <c r="C17" s="7"/>
      <c r="G17" s="7"/>
      <c r="J17" s="71"/>
      <c r="K17" s="71"/>
      <c r="L17" s="71"/>
      <c r="M17" s="71"/>
      <c r="N17" s="71"/>
      <c r="O17" s="71"/>
      <c r="P17" s="71"/>
      <c r="Q17" s="71"/>
      <c r="R17" s="71"/>
      <c r="S17" s="71"/>
      <c r="T17" s="71"/>
      <c r="U17" s="71"/>
      <c r="V17" s="71"/>
      <c r="W17" s="71"/>
      <c r="X17" s="71"/>
    </row>
    <row r="18" spans="1:24" ht="25.15" customHeight="1" x14ac:dyDescent="0.3">
      <c r="G18" s="7"/>
      <c r="H18" s="10"/>
      <c r="J18" s="71"/>
      <c r="K18" s="71"/>
      <c r="L18" s="71"/>
      <c r="M18" s="71"/>
      <c r="N18" s="71"/>
      <c r="O18" s="71"/>
      <c r="P18" s="71"/>
      <c r="Q18" s="71"/>
      <c r="R18" s="71"/>
      <c r="S18" s="71"/>
      <c r="T18" s="71"/>
      <c r="U18" s="71"/>
      <c r="V18" s="71"/>
      <c r="W18" s="71"/>
      <c r="X18" s="71"/>
    </row>
    <row r="19" spans="1:24" ht="25.15" customHeight="1" x14ac:dyDescent="0.3">
      <c r="G19" s="7"/>
    </row>
    <row r="20" spans="1:24" ht="25.15" customHeight="1" x14ac:dyDescent="0.3">
      <c r="G20" s="7"/>
    </row>
    <row r="21" spans="1:24" ht="25.15" customHeight="1" x14ac:dyDescent="0.3">
      <c r="G21" s="7"/>
    </row>
    <row r="22" spans="1:24" ht="25.15" customHeight="1" x14ac:dyDescent="0.3">
      <c r="G22" s="7"/>
    </row>
    <row r="23" spans="1:24" ht="25.15" customHeight="1" x14ac:dyDescent="0.3">
      <c r="G23" s="7"/>
      <c r="J23" s="65"/>
      <c r="K23" s="65"/>
      <c r="L23" s="65"/>
      <c r="M23" s="65"/>
      <c r="N23" s="65"/>
      <c r="O23" s="65"/>
    </row>
    <row r="24" spans="1:24" ht="25.15" customHeight="1" x14ac:dyDescent="0.3">
      <c r="G24" s="7"/>
    </row>
    <row r="25" spans="1:24" ht="25.15" customHeight="1" x14ac:dyDescent="0.3">
      <c r="G25" s="7"/>
      <c r="J25" s="65"/>
      <c r="K25" s="65"/>
      <c r="L25" s="65"/>
      <c r="M25" s="65"/>
      <c r="N25" s="65"/>
      <c r="O25" s="65"/>
    </row>
    <row r="26" spans="1:24" ht="18" customHeight="1" x14ac:dyDescent="0.3">
      <c r="A26" s="65"/>
      <c r="B26" s="65"/>
      <c r="C26" s="65"/>
      <c r="D26" s="65"/>
      <c r="E26" s="65"/>
      <c r="F26" s="65"/>
      <c r="G26" s="65"/>
      <c r="H26" s="65"/>
      <c r="I26" s="65"/>
      <c r="J26" s="65"/>
      <c r="K26" s="65"/>
      <c r="L26" s="65"/>
      <c r="M26" s="65"/>
      <c r="N26" s="65"/>
      <c r="O26" s="65"/>
      <c r="P26" s="65"/>
      <c r="Q26" s="65"/>
      <c r="R26" s="65"/>
      <c r="S26" s="65"/>
      <c r="T26" s="65"/>
      <c r="U26" s="65"/>
      <c r="V26" s="65"/>
      <c r="W26" s="65"/>
      <c r="X26" s="65"/>
    </row>
    <row r="27" spans="1:24" ht="18" customHeight="1" x14ac:dyDescent="0.3">
      <c r="A27" s="65"/>
      <c r="B27" s="65"/>
      <c r="C27" s="65"/>
      <c r="D27" s="65"/>
      <c r="E27" s="65"/>
      <c r="F27" s="65"/>
      <c r="G27" s="65"/>
      <c r="H27" s="65"/>
      <c r="I27" s="65"/>
      <c r="J27" s="65"/>
      <c r="K27" s="65"/>
      <c r="L27" s="65"/>
      <c r="M27" s="65"/>
      <c r="N27" s="65"/>
      <c r="O27" s="65"/>
      <c r="P27" s="65"/>
      <c r="Q27" s="65"/>
      <c r="R27" s="65"/>
      <c r="S27" s="65"/>
      <c r="T27" s="65"/>
      <c r="U27" s="65"/>
      <c r="V27" s="65"/>
      <c r="W27" s="65"/>
      <c r="X27" s="65"/>
    </row>
    <row r="28" spans="1:24" ht="18" customHeight="1" x14ac:dyDescent="0.3">
      <c r="A28" s="65"/>
      <c r="B28" s="65"/>
      <c r="C28" s="65"/>
      <c r="D28" s="65"/>
      <c r="E28" s="65"/>
      <c r="F28" s="65"/>
      <c r="G28" s="65"/>
      <c r="H28" s="65"/>
      <c r="I28" s="65"/>
      <c r="J28" s="65"/>
      <c r="K28" s="65"/>
      <c r="L28" s="65"/>
      <c r="M28" s="65"/>
      <c r="N28" s="65"/>
      <c r="O28" s="65"/>
      <c r="P28" s="65"/>
      <c r="Q28" s="65"/>
      <c r="R28" s="65"/>
      <c r="S28" s="65"/>
      <c r="T28" s="65"/>
      <c r="U28" s="65"/>
      <c r="V28" s="65"/>
      <c r="W28" s="65"/>
      <c r="X28" s="65"/>
    </row>
    <row r="29" spans="1:24" ht="18" customHeight="1" x14ac:dyDescent="0.3">
      <c r="A29" s="66"/>
      <c r="B29" s="66"/>
      <c r="C29" s="66"/>
      <c r="D29" s="66"/>
      <c r="E29" s="66"/>
      <c r="F29" s="66"/>
      <c r="G29" s="66"/>
      <c r="H29" s="66"/>
      <c r="I29" s="66"/>
      <c r="J29" s="66"/>
      <c r="K29" s="66"/>
      <c r="L29" s="66"/>
      <c r="M29" s="66"/>
      <c r="N29" s="66"/>
      <c r="O29" s="66"/>
      <c r="P29" s="66"/>
      <c r="Q29" s="66"/>
      <c r="R29" s="66"/>
      <c r="S29" s="66"/>
      <c r="T29" s="66"/>
      <c r="U29" s="66"/>
      <c r="V29" s="66"/>
      <c r="W29" s="66"/>
    </row>
    <row r="30" spans="1:24" ht="18" customHeight="1" x14ac:dyDescent="0.3">
      <c r="A30" s="66"/>
      <c r="B30" s="66"/>
      <c r="C30" s="66"/>
      <c r="D30" s="66"/>
      <c r="E30" s="66"/>
      <c r="F30" s="66"/>
      <c r="G30" s="66"/>
      <c r="H30" s="66"/>
      <c r="I30" s="66"/>
      <c r="J30" s="66"/>
      <c r="K30" s="66"/>
      <c r="L30" s="66"/>
      <c r="M30" s="66"/>
      <c r="N30" s="66"/>
      <c r="O30" s="66"/>
      <c r="P30" s="66"/>
      <c r="Q30" s="66"/>
      <c r="R30" s="66"/>
      <c r="S30" s="66"/>
      <c r="T30" s="66"/>
      <c r="U30" s="66"/>
      <c r="V30" s="66"/>
      <c r="W30" s="66"/>
      <c r="X30" s="7"/>
    </row>
    <row r="31" spans="1:24" ht="18" customHeight="1" x14ac:dyDescent="0.3">
      <c r="A31" s="66"/>
      <c r="B31" s="66"/>
      <c r="C31" s="66"/>
      <c r="D31" s="66"/>
      <c r="E31" s="66"/>
      <c r="F31" s="66"/>
      <c r="G31" s="66"/>
      <c r="H31" s="66"/>
      <c r="I31" s="66"/>
      <c r="J31" s="66"/>
      <c r="K31" s="66"/>
      <c r="L31" s="66"/>
      <c r="M31" s="66"/>
      <c r="N31" s="66"/>
      <c r="O31" s="66"/>
      <c r="P31" s="66"/>
      <c r="Q31" s="66"/>
      <c r="R31" s="66"/>
      <c r="S31" s="66"/>
      <c r="T31" s="66"/>
      <c r="U31" s="66"/>
      <c r="V31" s="66"/>
      <c r="W31" s="66"/>
    </row>
    <row r="32" spans="1:24" ht="18" customHeight="1" x14ac:dyDescent="0.3">
      <c r="A32" s="66"/>
      <c r="B32" s="66"/>
      <c r="C32" s="66"/>
      <c r="D32" s="66"/>
      <c r="E32" s="66"/>
      <c r="F32" s="66"/>
      <c r="G32" s="66"/>
      <c r="H32" s="66"/>
      <c r="I32" s="66"/>
      <c r="J32" s="66"/>
      <c r="K32" s="66"/>
      <c r="L32" s="66"/>
      <c r="M32" s="66"/>
      <c r="N32" s="66"/>
      <c r="O32" s="66"/>
      <c r="P32" s="66"/>
      <c r="Q32" s="66"/>
      <c r="R32" s="66"/>
      <c r="S32" s="66"/>
      <c r="T32" s="66"/>
      <c r="U32" s="66"/>
      <c r="V32" s="66"/>
      <c r="W32" s="66"/>
    </row>
  </sheetData>
  <mergeCells count="11">
    <mergeCell ref="J25:O25"/>
    <mergeCell ref="A4:X5"/>
    <mergeCell ref="A6:C6"/>
    <mergeCell ref="A10:X11"/>
    <mergeCell ref="J14:X18"/>
    <mergeCell ref="J23:O23"/>
    <mergeCell ref="A26:X28"/>
    <mergeCell ref="A29:W29"/>
    <mergeCell ref="A30:W30"/>
    <mergeCell ref="A31:W31"/>
    <mergeCell ref="A32:W32"/>
  </mergeCells>
  <phoneticPr fontId="3" type="noConversion"/>
  <printOptions horizontalCentered="1"/>
  <pageMargins left="0.70866141732283472" right="0.70866141732283472" top="0.74803149606299213" bottom="0.74803149606299213" header="0.31496062992125984" footer="0.31496062992125984"/>
  <pageSetup paperSize="9" orientation="portrait" horizontalDpi="360" verticalDpi="360"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C581"/>
  <sheetViews>
    <sheetView showGridLines="0" tabSelected="1" view="pageBreakPreview" zoomScale="115" zoomScaleNormal="100" zoomScaleSheetLayoutView="115" workbookViewId="0"/>
  </sheetViews>
  <sheetFormatPr defaultColWidth="9" defaultRowHeight="15" x14ac:dyDescent="0.3"/>
  <cols>
    <col min="1" max="24" width="4" style="1" customWidth="1"/>
    <col min="25" max="26" width="9" style="1"/>
    <col min="27" max="27" width="25" style="1" bestFit="1" customWidth="1"/>
    <col min="28" max="28" width="10.875" style="1" bestFit="1" customWidth="1"/>
    <col min="29" max="16384" width="9" style="1"/>
  </cols>
  <sheetData>
    <row r="1" spans="1:29" ht="21.75" customHeight="1" x14ac:dyDescent="0.3">
      <c r="A1" s="2"/>
    </row>
    <row r="2" spans="1:29" ht="18.600000000000001" customHeight="1" x14ac:dyDescent="0.3">
      <c r="C2" s="79">
        <v>1</v>
      </c>
      <c r="D2" s="80"/>
      <c r="E2" s="81"/>
      <c r="G2" s="82" t="s">
        <v>21</v>
      </c>
      <c r="H2" s="82"/>
      <c r="I2" s="82"/>
      <c r="J2" s="82"/>
      <c r="K2" s="82"/>
      <c r="L2" s="82"/>
      <c r="M2" s="82"/>
      <c r="N2" s="82"/>
      <c r="O2" s="82"/>
      <c r="P2" s="82"/>
      <c r="Q2" s="82"/>
      <c r="R2" s="82"/>
      <c r="S2" s="82"/>
      <c r="T2" s="82"/>
      <c r="U2" s="82"/>
      <c r="V2" s="82"/>
    </row>
    <row r="3" spans="1:29" ht="12" customHeight="1" x14ac:dyDescent="0.3"/>
    <row r="4" spans="1:29" ht="18.600000000000001" customHeight="1" x14ac:dyDescent="0.3">
      <c r="A4" s="98" t="s">
        <v>4</v>
      </c>
      <c r="B4" s="99"/>
      <c r="C4" s="99"/>
      <c r="D4" s="99"/>
      <c r="E4" s="99"/>
      <c r="F4" s="99"/>
      <c r="G4" s="99"/>
      <c r="H4" s="99"/>
      <c r="I4" s="99"/>
      <c r="J4" s="99"/>
      <c r="K4" s="99"/>
      <c r="L4" s="99"/>
      <c r="M4" s="99"/>
      <c r="N4" s="99"/>
      <c r="O4" s="99"/>
      <c r="P4" s="99"/>
      <c r="Q4" s="99"/>
      <c r="R4" s="99"/>
      <c r="S4" s="99"/>
      <c r="T4" s="99"/>
      <c r="U4" s="99"/>
      <c r="V4" s="99"/>
      <c r="W4" s="99"/>
      <c r="X4" s="100"/>
      <c r="Z4" s="1" t="s">
        <v>89</v>
      </c>
    </row>
    <row r="5" spans="1:29" ht="18.600000000000001" customHeight="1" x14ac:dyDescent="0.3">
      <c r="A5" s="105" t="s">
        <v>17</v>
      </c>
      <c r="B5" s="105"/>
      <c r="C5" s="105"/>
      <c r="D5" s="105"/>
      <c r="E5" s="105"/>
      <c r="F5" s="105"/>
      <c r="G5" s="105"/>
      <c r="H5" s="105"/>
      <c r="I5" s="105"/>
      <c r="J5" s="105"/>
      <c r="K5" s="43"/>
      <c r="L5" s="44"/>
      <c r="M5" s="44"/>
      <c r="N5" s="44"/>
      <c r="O5" s="44"/>
      <c r="P5" s="44"/>
      <c r="Q5" s="44"/>
      <c r="R5" s="44"/>
      <c r="S5" s="44"/>
      <c r="T5" s="44"/>
      <c r="U5" s="44"/>
      <c r="V5" s="44"/>
      <c r="W5" s="44"/>
      <c r="X5" s="45"/>
      <c r="Z5" s="188" t="s">
        <v>93</v>
      </c>
      <c r="AA5" s="189"/>
      <c r="AB5" s="31" t="s">
        <v>112</v>
      </c>
    </row>
    <row r="6" spans="1:29" ht="18.600000000000001" customHeight="1" x14ac:dyDescent="0.3">
      <c r="A6" s="105"/>
      <c r="B6" s="105"/>
      <c r="C6" s="105"/>
      <c r="D6" s="105"/>
      <c r="E6" s="105"/>
      <c r="F6" s="105"/>
      <c r="G6" s="105"/>
      <c r="H6" s="105"/>
      <c r="I6" s="105"/>
      <c r="J6" s="105"/>
      <c r="K6" s="190" t="s">
        <v>91</v>
      </c>
      <c r="L6" s="191" t="str">
        <f>"연소가스 분석결과 "&amp;$AB$5&amp;" 시 공기비가 "&amp;ROUND($AB$7,2)&amp;"로(으로) 분석됨."</f>
        <v>연소가스 분석결과 저부하 운전 시 공기비가 1.33로(으로) 분석됨.</v>
      </c>
      <c r="M6" s="191"/>
      <c r="N6" s="191"/>
      <c r="O6" s="191"/>
      <c r="P6" s="191"/>
      <c r="Q6" s="191"/>
      <c r="R6" s="191"/>
      <c r="S6" s="191"/>
      <c r="T6" s="191"/>
      <c r="U6" s="191"/>
      <c r="V6" s="191"/>
      <c r="W6" s="191"/>
      <c r="X6" s="192"/>
      <c r="Z6" s="193" t="s">
        <v>95</v>
      </c>
      <c r="AA6" s="30" t="s">
        <v>96</v>
      </c>
      <c r="AB6" s="32">
        <v>5.2</v>
      </c>
      <c r="AC6" s="1" t="s">
        <v>90</v>
      </c>
    </row>
    <row r="7" spans="1:29" ht="18.600000000000001" customHeight="1" x14ac:dyDescent="0.3">
      <c r="A7" s="105"/>
      <c r="B7" s="105"/>
      <c r="C7" s="105"/>
      <c r="D7" s="105"/>
      <c r="E7" s="105"/>
      <c r="F7" s="105"/>
      <c r="G7" s="105"/>
      <c r="H7" s="105"/>
      <c r="I7" s="105"/>
      <c r="J7" s="105"/>
      <c r="K7" s="190"/>
      <c r="L7" s="191"/>
      <c r="M7" s="191"/>
      <c r="N7" s="191"/>
      <c r="O7" s="191"/>
      <c r="P7" s="191"/>
      <c r="Q7" s="191"/>
      <c r="R7" s="191"/>
      <c r="S7" s="191"/>
      <c r="T7" s="191"/>
      <c r="U7" s="191"/>
      <c r="V7" s="191"/>
      <c r="W7" s="191"/>
      <c r="X7" s="192"/>
      <c r="Z7" s="193"/>
      <c r="AA7" s="30" t="s">
        <v>92</v>
      </c>
      <c r="AB7" s="33">
        <f>21/(21-AB6)</f>
        <v>1.3291139240506329</v>
      </c>
    </row>
    <row r="8" spans="1:29" ht="18.600000000000001" customHeight="1" x14ac:dyDescent="0.3">
      <c r="A8" s="105"/>
      <c r="B8" s="105"/>
      <c r="C8" s="105"/>
      <c r="D8" s="105"/>
      <c r="E8" s="105"/>
      <c r="F8" s="105"/>
      <c r="G8" s="105"/>
      <c r="H8" s="105"/>
      <c r="I8" s="105"/>
      <c r="J8" s="105"/>
      <c r="K8" s="46"/>
      <c r="L8" s="47" t="s">
        <v>92</v>
      </c>
      <c r="M8" s="47"/>
      <c r="N8" s="47"/>
      <c r="O8" s="47"/>
      <c r="P8" s="47"/>
      <c r="Q8" s="47"/>
      <c r="R8" s="47"/>
      <c r="S8" s="47"/>
      <c r="T8" s="47"/>
      <c r="U8" s="47"/>
      <c r="V8" s="47"/>
      <c r="W8" s="47"/>
      <c r="X8" s="48"/>
      <c r="Z8" s="193"/>
      <c r="AA8" s="30" t="s">
        <v>99</v>
      </c>
      <c r="AB8" s="32">
        <v>97.9</v>
      </c>
      <c r="AC8" s="1" t="s">
        <v>90</v>
      </c>
    </row>
    <row r="9" spans="1:29" ht="18.600000000000001" customHeight="1" x14ac:dyDescent="0.3">
      <c r="A9" s="105"/>
      <c r="B9" s="105"/>
      <c r="C9" s="105"/>
      <c r="D9" s="105"/>
      <c r="E9" s="105"/>
      <c r="F9" s="105"/>
      <c r="G9" s="105"/>
      <c r="H9" s="105"/>
      <c r="I9" s="105"/>
      <c r="J9" s="105"/>
      <c r="K9" s="46"/>
      <c r="L9" s="49" t="s">
        <v>94</v>
      </c>
      <c r="M9" s="47" t="str">
        <f>" 21 / (21-O₂) = 21 / (21-"&amp;AB6&amp;")"</f>
        <v xml:space="preserve"> 21 / (21-O₂) = 21 / (21-5.2)</v>
      </c>
      <c r="N9" s="47"/>
      <c r="O9" s="47"/>
      <c r="P9" s="47"/>
      <c r="Q9" s="47"/>
      <c r="R9" s="47"/>
      <c r="S9" s="47"/>
      <c r="T9" s="47"/>
      <c r="U9" s="47"/>
      <c r="V9" s="47"/>
      <c r="W9" s="47"/>
      <c r="X9" s="48"/>
      <c r="Z9" s="193"/>
      <c r="AA9" s="30" t="s">
        <v>100</v>
      </c>
      <c r="AB9" s="32">
        <v>26</v>
      </c>
      <c r="AC9" s="1" t="s">
        <v>90</v>
      </c>
    </row>
    <row r="10" spans="1:29" ht="18.600000000000001" customHeight="1" x14ac:dyDescent="0.3">
      <c r="A10" s="105"/>
      <c r="B10" s="105"/>
      <c r="C10" s="105"/>
      <c r="D10" s="105"/>
      <c r="E10" s="105"/>
      <c r="F10" s="105"/>
      <c r="G10" s="105"/>
      <c r="H10" s="105"/>
      <c r="I10" s="105"/>
      <c r="J10" s="105"/>
      <c r="K10" s="46"/>
      <c r="L10" s="49" t="s">
        <v>94</v>
      </c>
      <c r="M10" s="194">
        <f>21/(21-AB6)</f>
        <v>1.3291139240506329</v>
      </c>
      <c r="N10" s="194"/>
      <c r="O10" s="47"/>
      <c r="P10" s="47"/>
      <c r="Q10" s="47"/>
      <c r="R10" s="47"/>
      <c r="S10" s="47"/>
      <c r="T10" s="47"/>
      <c r="U10" s="47"/>
      <c r="V10" s="47"/>
      <c r="W10" s="47"/>
      <c r="X10" s="48"/>
      <c r="Z10" s="193"/>
      <c r="AA10" s="30" t="s">
        <v>101</v>
      </c>
      <c r="AB10" s="34">
        <f>11.859*(AB7-1)*10.747*0.33*(AB8-AB9)</f>
        <v>995.23216798792407</v>
      </c>
    </row>
    <row r="11" spans="1:29" ht="18.600000000000001" customHeight="1" x14ac:dyDescent="0.3">
      <c r="A11" s="105"/>
      <c r="B11" s="105"/>
      <c r="C11" s="105"/>
      <c r="D11" s="105"/>
      <c r="E11" s="105"/>
      <c r="F11" s="105"/>
      <c r="G11" s="105"/>
      <c r="H11" s="105"/>
      <c r="I11" s="105"/>
      <c r="J11" s="105"/>
      <c r="K11" s="195" t="s">
        <v>97</v>
      </c>
      <c r="L11" s="197" t="s">
        <v>98</v>
      </c>
      <c r="M11" s="197"/>
      <c r="N11" s="197"/>
      <c r="O11" s="197"/>
      <c r="P11" s="197"/>
      <c r="Q11" s="197"/>
      <c r="R11" s="197"/>
      <c r="S11" s="197"/>
      <c r="T11" s="197"/>
      <c r="U11" s="197"/>
      <c r="V11" s="197"/>
      <c r="W11" s="197"/>
      <c r="X11" s="198"/>
      <c r="Z11" s="103" t="s">
        <v>102</v>
      </c>
      <c r="AA11" s="103"/>
      <c r="AB11" s="32">
        <f>6*30*12*45.6</f>
        <v>98496</v>
      </c>
      <c r="AC11" s="1" t="s">
        <v>90</v>
      </c>
    </row>
    <row r="12" spans="1:29" ht="18.600000000000001" customHeight="1" x14ac:dyDescent="0.3">
      <c r="A12" s="105"/>
      <c r="B12" s="105"/>
      <c r="C12" s="105"/>
      <c r="D12" s="105"/>
      <c r="E12" s="105"/>
      <c r="F12" s="105"/>
      <c r="G12" s="105"/>
      <c r="H12" s="105"/>
      <c r="I12" s="105"/>
      <c r="J12" s="105"/>
      <c r="K12" s="196"/>
      <c r="L12" s="197"/>
      <c r="M12" s="197"/>
      <c r="N12" s="197"/>
      <c r="O12" s="197"/>
      <c r="P12" s="197"/>
      <c r="Q12" s="197"/>
      <c r="R12" s="197"/>
      <c r="S12" s="197"/>
      <c r="T12" s="197"/>
      <c r="U12" s="197"/>
      <c r="V12" s="197"/>
      <c r="W12" s="197"/>
      <c r="X12" s="198"/>
      <c r="Z12" s="103" t="s">
        <v>105</v>
      </c>
      <c r="AA12" s="103"/>
      <c r="AB12" s="31">
        <v>1391</v>
      </c>
      <c r="AC12" s="1" t="s">
        <v>90</v>
      </c>
    </row>
    <row r="13" spans="1:29" ht="18.600000000000001" customHeight="1" x14ac:dyDescent="0.3">
      <c r="A13" s="105"/>
      <c r="B13" s="105"/>
      <c r="C13" s="105"/>
      <c r="D13" s="105"/>
      <c r="E13" s="105"/>
      <c r="F13" s="105"/>
      <c r="G13" s="105"/>
      <c r="H13" s="105"/>
      <c r="I13" s="105"/>
      <c r="J13" s="105"/>
      <c r="K13" s="196"/>
      <c r="L13" s="197"/>
      <c r="M13" s="197"/>
      <c r="N13" s="197"/>
      <c r="O13" s="197"/>
      <c r="P13" s="197"/>
      <c r="Q13" s="197"/>
      <c r="R13" s="197"/>
      <c r="S13" s="197"/>
      <c r="T13" s="197"/>
      <c r="U13" s="197"/>
      <c r="V13" s="197"/>
      <c r="W13" s="197"/>
      <c r="X13" s="198"/>
    </row>
    <row r="14" spans="1:29" ht="18.600000000000001" customHeight="1" x14ac:dyDescent="0.3">
      <c r="A14" s="92"/>
      <c r="B14" s="93"/>
      <c r="C14" s="93"/>
      <c r="D14" s="93"/>
      <c r="E14" s="93"/>
      <c r="F14" s="93"/>
      <c r="G14" s="93"/>
      <c r="H14" s="93"/>
      <c r="I14" s="93"/>
      <c r="J14" s="94"/>
      <c r="K14" s="57" t="s">
        <v>103</v>
      </c>
      <c r="L14" s="42" t="s">
        <v>104</v>
      </c>
      <c r="M14" s="42"/>
      <c r="N14" s="42"/>
      <c r="O14" s="42"/>
      <c r="P14" s="42"/>
      <c r="Q14" s="42"/>
      <c r="R14" s="42"/>
      <c r="S14" s="42"/>
      <c r="T14" s="42"/>
      <c r="U14" s="42"/>
      <c r="V14" s="42"/>
      <c r="W14" s="42"/>
      <c r="X14" s="50"/>
    </row>
    <row r="15" spans="1:29" ht="18.600000000000001" customHeight="1" x14ac:dyDescent="0.3">
      <c r="A15" s="92"/>
      <c r="B15" s="93"/>
      <c r="C15" s="93"/>
      <c r="D15" s="93"/>
      <c r="E15" s="93"/>
      <c r="F15" s="93"/>
      <c r="G15" s="93"/>
      <c r="H15" s="93"/>
      <c r="I15" s="93"/>
      <c r="J15" s="94"/>
      <c r="K15" s="60"/>
      <c r="L15" s="51" t="s">
        <v>94</v>
      </c>
      <c r="M15" s="2" t="s">
        <v>106</v>
      </c>
      <c r="N15" s="42"/>
      <c r="O15" s="42"/>
      <c r="P15" s="42"/>
      <c r="Q15" s="42"/>
      <c r="R15" s="42"/>
      <c r="S15" s="42"/>
      <c r="T15" s="42"/>
      <c r="U15" s="42"/>
      <c r="V15" s="42"/>
      <c r="W15" s="42"/>
      <c r="X15" s="50"/>
    </row>
    <row r="16" spans="1:29" ht="18.600000000000001" customHeight="1" x14ac:dyDescent="0.3">
      <c r="A16" s="92"/>
      <c r="B16" s="93"/>
      <c r="C16" s="93"/>
      <c r="D16" s="93"/>
      <c r="E16" s="93"/>
      <c r="F16" s="93"/>
      <c r="G16" s="93"/>
      <c r="H16" s="93"/>
      <c r="I16" s="93"/>
      <c r="J16" s="94"/>
      <c r="K16" s="60"/>
      <c r="L16" s="52"/>
      <c r="M16" s="53" t="s">
        <v>107</v>
      </c>
      <c r="N16" s="42"/>
      <c r="O16" s="42"/>
      <c r="P16" s="42"/>
      <c r="Q16" s="42"/>
      <c r="R16" s="42"/>
      <c r="S16" s="42"/>
      <c r="T16" s="42"/>
      <c r="U16" s="42"/>
      <c r="V16" s="42"/>
      <c r="W16" s="42"/>
      <c r="X16" s="50"/>
    </row>
    <row r="17" spans="1:24" ht="18.600000000000001" customHeight="1" x14ac:dyDescent="0.3">
      <c r="A17" s="92"/>
      <c r="B17" s="93"/>
      <c r="C17" s="93"/>
      <c r="D17" s="93"/>
      <c r="E17" s="93"/>
      <c r="F17" s="93"/>
      <c r="G17" s="93"/>
      <c r="H17" s="93"/>
      <c r="I17" s="93"/>
      <c r="J17" s="94"/>
      <c r="K17" s="60"/>
      <c r="L17" s="51" t="s">
        <v>94</v>
      </c>
      <c r="M17" s="42" t="str">
        <f>"11.859 x ("&amp;ROUND(AB7,2)&amp;"-1) x 10.747 x 0.33 x ("&amp;AB8&amp;"-"&amp;AB9&amp;")"</f>
        <v>11.859 x (1.33-1) x 10.747 x 0.33 x (97.9-26)</v>
      </c>
      <c r="N17" s="42"/>
      <c r="O17" s="42"/>
      <c r="P17" s="42"/>
      <c r="Q17" s="42"/>
      <c r="R17" s="42"/>
      <c r="S17" s="42"/>
      <c r="T17" s="42"/>
      <c r="U17" s="42"/>
      <c r="V17" s="42"/>
      <c r="W17" s="42"/>
      <c r="X17" s="50"/>
    </row>
    <row r="18" spans="1:24" ht="18.600000000000001" customHeight="1" x14ac:dyDescent="0.3">
      <c r="A18" s="92"/>
      <c r="B18" s="93"/>
      <c r="C18" s="93"/>
      <c r="D18" s="93"/>
      <c r="E18" s="93"/>
      <c r="F18" s="93"/>
      <c r="G18" s="93"/>
      <c r="H18" s="93"/>
      <c r="I18" s="93"/>
      <c r="J18" s="94"/>
      <c r="K18" s="60"/>
      <c r="L18" s="51" t="s">
        <v>94</v>
      </c>
      <c r="M18" s="199">
        <f>11.859*(AB7-1)*10.747*0.33*(AB8-AB9)</f>
        <v>995.23216798792407</v>
      </c>
      <c r="N18" s="199"/>
      <c r="O18" s="42" t="s">
        <v>108</v>
      </c>
      <c r="Q18" s="42"/>
      <c r="R18" s="42"/>
      <c r="S18" s="42"/>
      <c r="T18" s="42"/>
      <c r="U18" s="42"/>
      <c r="V18" s="42"/>
      <c r="W18" s="42"/>
      <c r="X18" s="50"/>
    </row>
    <row r="19" spans="1:24" ht="18.600000000000001" customHeight="1" x14ac:dyDescent="0.3">
      <c r="A19" s="92"/>
      <c r="B19" s="93"/>
      <c r="C19" s="93"/>
      <c r="D19" s="93"/>
      <c r="E19" s="93"/>
      <c r="F19" s="93"/>
      <c r="G19" s="93"/>
      <c r="H19" s="93"/>
      <c r="I19" s="93"/>
      <c r="J19" s="94"/>
      <c r="K19" s="61" t="s">
        <v>115</v>
      </c>
      <c r="L19" s="53" t="s">
        <v>116</v>
      </c>
      <c r="M19" s="59"/>
      <c r="N19" s="59"/>
      <c r="O19" s="42"/>
      <c r="Q19" s="42"/>
      <c r="R19" s="42"/>
      <c r="S19" s="42"/>
      <c r="T19" s="42"/>
      <c r="U19" s="42"/>
      <c r="V19" s="42"/>
      <c r="W19" s="42"/>
      <c r="X19" s="50"/>
    </row>
    <row r="20" spans="1:24" ht="18.600000000000001" customHeight="1" x14ac:dyDescent="0.3">
      <c r="A20" s="92"/>
      <c r="B20" s="93"/>
      <c r="C20" s="93"/>
      <c r="D20" s="93"/>
      <c r="E20" s="93"/>
      <c r="F20" s="93"/>
      <c r="G20" s="93"/>
      <c r="H20" s="93"/>
      <c r="I20" s="93"/>
      <c r="J20" s="94"/>
      <c r="K20" s="61" t="s">
        <v>117</v>
      </c>
      <c r="L20" s="53" t="s">
        <v>118</v>
      </c>
      <c r="M20" s="59"/>
      <c r="N20" s="59"/>
      <c r="O20" s="42"/>
      <c r="P20" s="200">
        <f>AB12</f>
        <v>1391</v>
      </c>
      <c r="Q20" s="200"/>
      <c r="R20" s="42"/>
      <c r="S20" s="42"/>
      <c r="T20" s="42"/>
      <c r="U20" s="42"/>
      <c r="V20" s="42"/>
      <c r="W20" s="42"/>
      <c r="X20" s="50"/>
    </row>
    <row r="21" spans="1:24" ht="18.600000000000001" customHeight="1" x14ac:dyDescent="0.3">
      <c r="A21" s="92"/>
      <c r="B21" s="93"/>
      <c r="C21" s="93"/>
      <c r="D21" s="93"/>
      <c r="E21" s="93"/>
      <c r="F21" s="93"/>
      <c r="G21" s="93"/>
      <c r="H21" s="93"/>
      <c r="I21" s="93"/>
      <c r="J21" s="94"/>
      <c r="K21" s="62" t="s">
        <v>119</v>
      </c>
      <c r="L21" s="51"/>
      <c r="M21" s="59"/>
      <c r="N21" s="59"/>
      <c r="O21" s="42"/>
      <c r="Q21" s="42"/>
      <c r="R21" s="42"/>
      <c r="S21" s="42"/>
      <c r="T21" s="42"/>
      <c r="U21" s="42"/>
      <c r="V21" s="42"/>
      <c r="W21" s="42"/>
      <c r="X21" s="50"/>
    </row>
    <row r="22" spans="1:24" ht="18.600000000000001" customHeight="1" x14ac:dyDescent="0.3">
      <c r="A22" s="95"/>
      <c r="B22" s="96"/>
      <c r="C22" s="96"/>
      <c r="D22" s="96"/>
      <c r="E22" s="96"/>
      <c r="F22" s="96"/>
      <c r="G22" s="96"/>
      <c r="H22" s="96"/>
      <c r="I22" s="96"/>
      <c r="J22" s="97"/>
      <c r="K22" s="58"/>
      <c r="L22" s="63" t="s">
        <v>120</v>
      </c>
      <c r="M22" s="54"/>
      <c r="N22" s="54"/>
      <c r="O22" s="54"/>
      <c r="P22" s="54"/>
      <c r="Q22" s="54"/>
      <c r="R22" s="54"/>
      <c r="S22" s="54"/>
      <c r="T22" s="54"/>
      <c r="U22" s="54"/>
      <c r="V22" s="54"/>
      <c r="W22" s="54"/>
      <c r="X22" s="55"/>
    </row>
    <row r="23" spans="1:24" ht="18.600000000000001" customHeight="1" x14ac:dyDescent="0.3">
      <c r="A23" s="201" t="s">
        <v>5</v>
      </c>
      <c r="B23" s="202"/>
      <c r="C23" s="202"/>
      <c r="D23" s="202"/>
      <c r="E23" s="202"/>
      <c r="F23" s="202"/>
      <c r="G23" s="202"/>
      <c r="H23" s="202"/>
      <c r="I23" s="202"/>
      <c r="J23" s="202"/>
      <c r="K23" s="202"/>
      <c r="L23" s="202"/>
      <c r="M23" s="202"/>
      <c r="N23" s="202"/>
      <c r="O23" s="202"/>
      <c r="P23" s="202"/>
      <c r="Q23" s="202"/>
      <c r="R23" s="202"/>
      <c r="S23" s="202"/>
      <c r="T23" s="202"/>
      <c r="U23" s="202"/>
      <c r="V23" s="202"/>
      <c r="W23" s="202"/>
      <c r="X23" s="203"/>
    </row>
    <row r="24" spans="1:24" ht="18.600000000000001" customHeight="1" x14ac:dyDescent="0.3">
      <c r="A24" s="204" t="s">
        <v>25</v>
      </c>
      <c r="B24" s="84"/>
      <c r="C24" s="84"/>
      <c r="D24" s="84"/>
      <c r="E24" s="84"/>
      <c r="F24" s="84"/>
      <c r="G24" s="84"/>
      <c r="H24" s="84"/>
      <c r="I24" s="84"/>
      <c r="J24" s="84"/>
      <c r="K24" s="84"/>
      <c r="L24" s="84"/>
      <c r="M24" s="84"/>
      <c r="N24" s="84"/>
      <c r="O24" s="84"/>
      <c r="P24" s="84"/>
      <c r="Q24" s="84"/>
      <c r="R24" s="84"/>
      <c r="S24" s="84"/>
      <c r="T24" s="84"/>
      <c r="U24" s="84"/>
      <c r="V24" s="84"/>
      <c r="W24" s="84"/>
      <c r="X24" s="85"/>
    </row>
    <row r="25" spans="1:24" ht="18.600000000000001" customHeight="1" x14ac:dyDescent="0.3">
      <c r="A25" s="205" t="s">
        <v>121</v>
      </c>
      <c r="B25" s="206"/>
      <c r="C25" s="206"/>
      <c r="D25" s="206"/>
      <c r="E25" s="206"/>
      <c r="F25" s="206"/>
      <c r="G25" s="206"/>
      <c r="H25" s="206"/>
      <c r="I25" s="206"/>
      <c r="J25" s="206"/>
      <c r="K25" s="206"/>
      <c r="L25" s="206"/>
      <c r="M25" s="206"/>
      <c r="N25" s="206"/>
      <c r="O25" s="206"/>
      <c r="P25" s="206"/>
      <c r="Q25" s="206"/>
      <c r="R25" s="206"/>
      <c r="S25" s="206"/>
      <c r="T25" s="206"/>
      <c r="U25" s="206"/>
      <c r="V25" s="206"/>
      <c r="W25" s="206"/>
      <c r="X25" s="207"/>
    </row>
    <row r="26" spans="1:24" ht="18.600000000000001" customHeight="1" x14ac:dyDescent="0.3">
      <c r="A26" s="208"/>
      <c r="B26" s="206"/>
      <c r="C26" s="206"/>
      <c r="D26" s="206"/>
      <c r="E26" s="206"/>
      <c r="F26" s="206"/>
      <c r="G26" s="206"/>
      <c r="H26" s="206"/>
      <c r="I26" s="206"/>
      <c r="J26" s="206"/>
      <c r="K26" s="206"/>
      <c r="L26" s="206"/>
      <c r="M26" s="206"/>
      <c r="N26" s="206"/>
      <c r="O26" s="206"/>
      <c r="P26" s="206"/>
      <c r="Q26" s="206"/>
      <c r="R26" s="206"/>
      <c r="S26" s="206"/>
      <c r="T26" s="206"/>
      <c r="U26" s="206"/>
      <c r="V26" s="206"/>
      <c r="W26" s="206"/>
      <c r="X26" s="207"/>
    </row>
    <row r="27" spans="1:24" ht="18.600000000000001" customHeight="1" x14ac:dyDescent="0.3">
      <c r="A27" s="208"/>
      <c r="B27" s="206"/>
      <c r="C27" s="206"/>
      <c r="D27" s="206"/>
      <c r="E27" s="206"/>
      <c r="F27" s="206"/>
      <c r="G27" s="206"/>
      <c r="H27" s="206"/>
      <c r="I27" s="206"/>
      <c r="J27" s="206"/>
      <c r="K27" s="206"/>
      <c r="L27" s="206"/>
      <c r="M27" s="206"/>
      <c r="N27" s="206"/>
      <c r="O27" s="206"/>
      <c r="P27" s="206"/>
      <c r="Q27" s="206"/>
      <c r="R27" s="206"/>
      <c r="S27" s="206"/>
      <c r="T27" s="206"/>
      <c r="U27" s="206"/>
      <c r="V27" s="206"/>
      <c r="W27" s="206"/>
      <c r="X27" s="207"/>
    </row>
    <row r="28" spans="1:24" ht="18.600000000000001" customHeight="1" x14ac:dyDescent="0.3">
      <c r="A28" s="208"/>
      <c r="B28" s="206"/>
      <c r="C28" s="206"/>
      <c r="D28" s="206"/>
      <c r="E28" s="206"/>
      <c r="F28" s="206"/>
      <c r="G28" s="206"/>
      <c r="H28" s="206"/>
      <c r="I28" s="206"/>
      <c r="J28" s="206"/>
      <c r="K28" s="206"/>
      <c r="L28" s="206"/>
      <c r="M28" s="206"/>
      <c r="N28" s="206"/>
      <c r="O28" s="206"/>
      <c r="P28" s="206"/>
      <c r="Q28" s="206"/>
      <c r="R28" s="206"/>
      <c r="S28" s="206"/>
      <c r="T28" s="206"/>
      <c r="U28" s="206"/>
      <c r="V28" s="206"/>
      <c r="W28" s="206"/>
      <c r="X28" s="207"/>
    </row>
    <row r="29" spans="1:24" ht="18.600000000000001" customHeight="1" x14ac:dyDescent="0.3">
      <c r="A29" s="208"/>
      <c r="B29" s="206"/>
      <c r="C29" s="206"/>
      <c r="D29" s="206"/>
      <c r="E29" s="206"/>
      <c r="F29" s="206"/>
      <c r="G29" s="206"/>
      <c r="H29" s="206"/>
      <c r="I29" s="206"/>
      <c r="J29" s="206"/>
      <c r="K29" s="206"/>
      <c r="L29" s="206"/>
      <c r="M29" s="206"/>
      <c r="N29" s="206"/>
      <c r="O29" s="206"/>
      <c r="P29" s="206"/>
      <c r="Q29" s="206"/>
      <c r="R29" s="206"/>
      <c r="S29" s="206"/>
      <c r="T29" s="206"/>
      <c r="U29" s="206"/>
      <c r="V29" s="206"/>
      <c r="W29" s="206"/>
      <c r="X29" s="207"/>
    </row>
    <row r="30" spans="1:24" ht="4.5" customHeight="1" x14ac:dyDescent="0.3">
      <c r="A30" s="208"/>
      <c r="B30" s="206"/>
      <c r="C30" s="206"/>
      <c r="D30" s="206"/>
      <c r="E30" s="206"/>
      <c r="F30" s="206"/>
      <c r="G30" s="206"/>
      <c r="H30" s="206"/>
      <c r="I30" s="206"/>
      <c r="J30" s="206"/>
      <c r="K30" s="206"/>
      <c r="L30" s="206"/>
      <c r="M30" s="206"/>
      <c r="N30" s="206"/>
      <c r="O30" s="206"/>
      <c r="P30" s="206"/>
      <c r="Q30" s="206"/>
      <c r="R30" s="206"/>
      <c r="S30" s="206"/>
      <c r="T30" s="206"/>
      <c r="U30" s="206"/>
      <c r="V30" s="206"/>
      <c r="W30" s="206"/>
      <c r="X30" s="207"/>
    </row>
    <row r="31" spans="1:24" ht="18.600000000000001" customHeight="1" x14ac:dyDescent="0.3">
      <c r="A31" s="209" t="s">
        <v>8</v>
      </c>
      <c r="B31" s="123"/>
      <c r="C31" s="123"/>
      <c r="D31" s="123"/>
      <c r="E31" s="123"/>
      <c r="F31" s="123"/>
      <c r="G31" s="123"/>
      <c r="H31" s="123"/>
      <c r="I31" s="123"/>
      <c r="J31" s="123"/>
      <c r="K31" s="123"/>
      <c r="L31" s="123"/>
      <c r="M31" s="123"/>
      <c r="N31" s="123"/>
      <c r="O31" s="123"/>
      <c r="P31" s="123"/>
      <c r="Q31" s="123"/>
      <c r="R31" s="123"/>
      <c r="S31" s="123"/>
      <c r="T31" s="123"/>
      <c r="U31" s="123"/>
      <c r="V31" s="123"/>
      <c r="W31" s="123"/>
      <c r="X31" s="210"/>
    </row>
    <row r="32" spans="1:24" ht="2.25" customHeight="1" x14ac:dyDescent="0.3">
      <c r="A32" s="13"/>
      <c r="X32" s="14"/>
    </row>
    <row r="33" spans="1:24" ht="18.600000000000001" customHeight="1" x14ac:dyDescent="0.3">
      <c r="A33" s="13"/>
      <c r="X33" s="14"/>
    </row>
    <row r="34" spans="1:24" ht="18.600000000000001" customHeight="1" x14ac:dyDescent="0.3">
      <c r="A34" s="13"/>
      <c r="X34" s="14"/>
    </row>
    <row r="35" spans="1:24" ht="18.600000000000001" customHeight="1" x14ac:dyDescent="0.3">
      <c r="A35" s="13"/>
      <c r="X35" s="14"/>
    </row>
    <row r="36" spans="1:24" ht="18.600000000000001" customHeight="1" x14ac:dyDescent="0.3">
      <c r="A36" s="13"/>
      <c r="X36" s="14"/>
    </row>
    <row r="37" spans="1:24" ht="18.600000000000001" customHeight="1" x14ac:dyDescent="0.3">
      <c r="A37" s="13"/>
      <c r="X37" s="14"/>
    </row>
    <row r="38" spans="1:24" ht="18.600000000000001" customHeight="1" x14ac:dyDescent="0.3">
      <c r="A38" s="13"/>
      <c r="X38" s="14"/>
    </row>
    <row r="39" spans="1:24" ht="18.600000000000001" customHeight="1" x14ac:dyDescent="0.3">
      <c r="A39" s="13"/>
      <c r="X39" s="14"/>
    </row>
    <row r="40" spans="1:24" ht="18.600000000000001" customHeight="1" x14ac:dyDescent="0.3">
      <c r="A40" s="13"/>
      <c r="B40" s="1" t="s">
        <v>109</v>
      </c>
      <c r="X40" s="14"/>
    </row>
    <row r="41" spans="1:24" ht="18.600000000000001" customHeight="1" x14ac:dyDescent="0.3">
      <c r="A41" s="13"/>
      <c r="B41" s="51" t="s">
        <v>94</v>
      </c>
      <c r="C41" s="1" t="s">
        <v>110</v>
      </c>
      <c r="X41" s="14"/>
    </row>
    <row r="42" spans="1:24" ht="18.600000000000001" customHeight="1" x14ac:dyDescent="0.3">
      <c r="A42" s="13"/>
      <c r="B42" s="51" t="s">
        <v>94</v>
      </c>
      <c r="C42" s="1" t="str">
        <f>"11.859 x ("&amp;ROUND(AB7,2)&amp;"-1.15) x 10.747 x 0.33 x ("&amp;ROUND(AB8,1)&amp;" - "&amp;AB9&amp;") = "&amp;ROUND(11.859*(AB7-1.15)*10.747*0.33*(AB8-AB9),1)&amp;" kcal/Nm³"</f>
        <v>11.859 x (1.33-1.15) x 10.747 x 0.33 x (97.9 - 26) = 541.6 kcal/Nm³</v>
      </c>
      <c r="X42" s="14"/>
    </row>
    <row r="43" spans="1:24" ht="18.600000000000001" customHeight="1" x14ac:dyDescent="0.3">
      <c r="A43" s="13"/>
      <c r="B43" s="51" t="s">
        <v>94</v>
      </c>
      <c r="C43" s="1" t="str">
        <f>"("&amp;ROUND(11.859*(AB7-1.15)*10.747*0.33*(AB8-AB9),1)&amp;" kcal/Nm³x "&amp;ROUND(AB11,2)&amp;" Nm³/년(연간 사용량)) ÷ 9,420 kcal/Nm³"</f>
        <v>(541.6 kcal/Nm³x 98496 Nm³/년(연간 사용량)) ÷ 9,420 kcal/Nm³</v>
      </c>
      <c r="X43" s="14"/>
    </row>
    <row r="44" spans="1:24" ht="18.600000000000001" customHeight="1" x14ac:dyDescent="0.3">
      <c r="A44" s="13"/>
      <c r="B44" s="51" t="s">
        <v>94</v>
      </c>
      <c r="C44" s="123">
        <f>ROUND((ROUND(11.859*(AB7-1.15)*10.747*0.33*(AB8-AB9),1)*ROUND(AB11,2))/9420,2)</f>
        <v>5663</v>
      </c>
      <c r="D44" s="123"/>
      <c r="E44" s="123"/>
      <c r="F44" s="1" t="s">
        <v>111</v>
      </c>
      <c r="X44" s="14"/>
    </row>
    <row r="45" spans="1:24" ht="18.600000000000001" customHeight="1" x14ac:dyDescent="0.3">
      <c r="A45" s="211" t="s">
        <v>9</v>
      </c>
      <c r="B45" s="212"/>
      <c r="C45" s="212"/>
      <c r="D45" s="212"/>
      <c r="E45" s="212"/>
      <c r="F45" s="212"/>
      <c r="G45" s="212"/>
      <c r="H45" s="212"/>
      <c r="I45" s="212"/>
      <c r="J45" s="212"/>
      <c r="K45" s="212"/>
      <c r="L45" s="212"/>
      <c r="M45" s="212"/>
      <c r="N45" s="212"/>
      <c r="O45" s="212"/>
      <c r="P45" s="212"/>
      <c r="Q45" s="212"/>
      <c r="R45" s="212"/>
      <c r="S45" s="212"/>
      <c r="T45" s="212"/>
      <c r="U45" s="212"/>
      <c r="V45" s="212"/>
      <c r="W45" s="212"/>
      <c r="X45" s="213"/>
    </row>
    <row r="46" spans="1:24" ht="18.600000000000001" customHeight="1" x14ac:dyDescent="0.3">
      <c r="A46" s="103" t="s">
        <v>20</v>
      </c>
      <c r="B46" s="103"/>
      <c r="C46" s="103"/>
      <c r="D46" s="103"/>
      <c r="E46" s="103"/>
      <c r="F46" s="214">
        <f>ROUND((ROUND(11.859*(AB7-1.15)*10.747*0.33*(AB8-AB9),1)*ROUND(AB11,2))/9420,2)</f>
        <v>5663</v>
      </c>
      <c r="G46" s="214"/>
      <c r="H46" s="214"/>
      <c r="I46" s="214"/>
      <c r="J46" s="214"/>
      <c r="K46" s="214"/>
      <c r="L46" s="103" t="s">
        <v>10</v>
      </c>
      <c r="M46" s="103"/>
      <c r="N46" s="103"/>
      <c r="O46" s="103"/>
      <c r="P46" s="103"/>
      <c r="Q46" s="103"/>
      <c r="R46" s="215">
        <f>F46*AB12/1000000</f>
        <v>7.8772330000000004</v>
      </c>
      <c r="S46" s="215"/>
      <c r="T46" s="215"/>
      <c r="U46" s="215"/>
      <c r="V46" s="215"/>
      <c r="W46" s="215"/>
      <c r="X46" s="215"/>
    </row>
    <row r="47" spans="1:24" ht="18.600000000000001" customHeight="1" x14ac:dyDescent="0.3"/>
    <row r="48" spans="1:24" ht="18.600000000000001" customHeight="1" x14ac:dyDescent="0.3">
      <c r="C48" s="79">
        <v>2</v>
      </c>
      <c r="D48" s="80"/>
      <c r="E48" s="81"/>
      <c r="G48" s="82" t="s">
        <v>22</v>
      </c>
      <c r="H48" s="82"/>
      <c r="I48" s="82"/>
      <c r="J48" s="82"/>
      <c r="K48" s="82"/>
      <c r="L48" s="82"/>
      <c r="M48" s="82"/>
      <c r="N48" s="82"/>
      <c r="O48" s="82"/>
      <c r="P48" s="82"/>
      <c r="Q48" s="82"/>
      <c r="R48" s="82"/>
      <c r="S48" s="82"/>
      <c r="T48" s="82"/>
      <c r="U48" s="82"/>
      <c r="V48" s="82"/>
    </row>
    <row r="49" spans="1:24" ht="19.5" customHeight="1" x14ac:dyDescent="0.3">
      <c r="B49" s="3"/>
      <c r="C49" s="3"/>
      <c r="D49" s="3"/>
      <c r="E49" s="3"/>
      <c r="F49" s="3"/>
      <c r="G49" s="3"/>
      <c r="H49" s="3"/>
      <c r="I49" s="3"/>
      <c r="J49" s="3"/>
      <c r="K49" s="3"/>
      <c r="L49" s="3"/>
      <c r="M49" s="3"/>
      <c r="N49" s="3"/>
      <c r="O49" s="3"/>
      <c r="P49" s="3"/>
    </row>
    <row r="50" spans="1:24" ht="18.600000000000001" customHeight="1" x14ac:dyDescent="0.3">
      <c r="A50" s="101" t="s">
        <v>14</v>
      </c>
      <c r="B50" s="101"/>
      <c r="C50" s="101"/>
      <c r="D50" s="101"/>
      <c r="E50" s="101"/>
      <c r="F50" s="101"/>
      <c r="G50" s="101"/>
      <c r="H50" s="101"/>
      <c r="I50" s="101"/>
      <c r="J50" s="101"/>
      <c r="K50" s="101"/>
      <c r="L50" s="101"/>
      <c r="M50" s="101"/>
      <c r="N50" s="101"/>
      <c r="O50" s="101"/>
      <c r="P50" s="101"/>
      <c r="Q50" s="101"/>
      <c r="R50" s="101"/>
      <c r="S50" s="101"/>
      <c r="T50" s="101"/>
      <c r="U50" s="101"/>
      <c r="V50" s="101"/>
      <c r="W50" s="101"/>
      <c r="X50" s="101"/>
    </row>
    <row r="51" spans="1:24" ht="18.600000000000001" customHeight="1" x14ac:dyDescent="0.3">
      <c r="A51" s="105" t="s">
        <v>17</v>
      </c>
      <c r="B51" s="105"/>
      <c r="C51" s="105"/>
      <c r="D51" s="105"/>
      <c r="E51" s="105"/>
      <c r="F51" s="105"/>
      <c r="G51" s="105"/>
      <c r="H51" s="105"/>
      <c r="I51" s="105"/>
      <c r="J51" s="110"/>
      <c r="K51" s="112" t="s">
        <v>130</v>
      </c>
      <c r="L51" s="113"/>
      <c r="M51" s="113"/>
      <c r="N51" s="113"/>
      <c r="O51" s="113"/>
      <c r="P51" s="113"/>
      <c r="Q51" s="113"/>
      <c r="R51" s="113"/>
      <c r="S51" s="113"/>
      <c r="T51" s="113"/>
      <c r="U51" s="113"/>
      <c r="V51" s="113"/>
      <c r="W51" s="113"/>
      <c r="X51" s="113"/>
    </row>
    <row r="52" spans="1:24" ht="18.600000000000001" customHeight="1" x14ac:dyDescent="0.3">
      <c r="A52" s="105"/>
      <c r="B52" s="105"/>
      <c r="C52" s="105"/>
      <c r="D52" s="105"/>
      <c r="E52" s="105"/>
      <c r="F52" s="105"/>
      <c r="G52" s="105"/>
      <c r="H52" s="105"/>
      <c r="I52" s="105"/>
      <c r="J52" s="110"/>
      <c r="K52" s="113"/>
      <c r="L52" s="113"/>
      <c r="M52" s="113"/>
      <c r="N52" s="113"/>
      <c r="O52" s="113"/>
      <c r="P52" s="113"/>
      <c r="Q52" s="113"/>
      <c r="R52" s="113"/>
      <c r="S52" s="113"/>
      <c r="T52" s="113"/>
      <c r="U52" s="113"/>
      <c r="V52" s="113"/>
      <c r="W52" s="113"/>
      <c r="X52" s="113"/>
    </row>
    <row r="53" spans="1:24" ht="18.600000000000001" customHeight="1" x14ac:dyDescent="0.3">
      <c r="A53" s="105"/>
      <c r="B53" s="105"/>
      <c r="C53" s="105"/>
      <c r="D53" s="105"/>
      <c r="E53" s="105"/>
      <c r="F53" s="105"/>
      <c r="G53" s="105"/>
      <c r="H53" s="105"/>
      <c r="I53" s="105"/>
      <c r="J53" s="110"/>
      <c r="K53" s="113"/>
      <c r="L53" s="113"/>
      <c r="M53" s="113"/>
      <c r="N53" s="113"/>
      <c r="O53" s="113"/>
      <c r="P53" s="113"/>
      <c r="Q53" s="113"/>
      <c r="R53" s="113"/>
      <c r="S53" s="113"/>
      <c r="T53" s="113"/>
      <c r="U53" s="113"/>
      <c r="V53" s="113"/>
      <c r="W53" s="113"/>
      <c r="X53" s="113"/>
    </row>
    <row r="54" spans="1:24" ht="18.600000000000001" customHeight="1" x14ac:dyDescent="0.3">
      <c r="A54" s="105"/>
      <c r="B54" s="105"/>
      <c r="C54" s="105"/>
      <c r="D54" s="105"/>
      <c r="E54" s="105"/>
      <c r="F54" s="105"/>
      <c r="G54" s="105"/>
      <c r="H54" s="105"/>
      <c r="I54" s="105"/>
      <c r="J54" s="110"/>
      <c r="K54" s="113"/>
      <c r="L54" s="113"/>
      <c r="M54" s="113"/>
      <c r="N54" s="113"/>
      <c r="O54" s="113"/>
      <c r="P54" s="113"/>
      <c r="Q54" s="113"/>
      <c r="R54" s="113"/>
      <c r="S54" s="113"/>
      <c r="T54" s="113"/>
      <c r="U54" s="113"/>
      <c r="V54" s="113"/>
      <c r="W54" s="113"/>
      <c r="X54" s="113"/>
    </row>
    <row r="55" spans="1:24" ht="18.600000000000001" customHeight="1" x14ac:dyDescent="0.3">
      <c r="A55" s="105"/>
      <c r="B55" s="105"/>
      <c r="C55" s="105"/>
      <c r="D55" s="105"/>
      <c r="E55" s="105"/>
      <c r="F55" s="105"/>
      <c r="G55" s="105"/>
      <c r="H55" s="105"/>
      <c r="I55" s="105"/>
      <c r="J55" s="110"/>
      <c r="K55" s="113"/>
      <c r="L55" s="113"/>
      <c r="M55" s="113"/>
      <c r="N55" s="113"/>
      <c r="O55" s="113"/>
      <c r="P55" s="113"/>
      <c r="Q55" s="113"/>
      <c r="R55" s="113"/>
      <c r="S55" s="113"/>
      <c r="T55" s="113"/>
      <c r="U55" s="113"/>
      <c r="V55" s="113"/>
      <c r="W55" s="113"/>
      <c r="X55" s="113"/>
    </row>
    <row r="56" spans="1:24" ht="18.600000000000001" customHeight="1" x14ac:dyDescent="0.3">
      <c r="A56" s="105"/>
      <c r="B56" s="105"/>
      <c r="C56" s="105"/>
      <c r="D56" s="105"/>
      <c r="E56" s="105"/>
      <c r="F56" s="105"/>
      <c r="G56" s="105"/>
      <c r="H56" s="105"/>
      <c r="I56" s="105"/>
      <c r="J56" s="110"/>
      <c r="K56" s="113"/>
      <c r="L56" s="113"/>
      <c r="M56" s="113"/>
      <c r="N56" s="113"/>
      <c r="O56" s="113"/>
      <c r="P56" s="113"/>
      <c r="Q56" s="113"/>
      <c r="R56" s="113"/>
      <c r="S56" s="113"/>
      <c r="T56" s="113"/>
      <c r="U56" s="113"/>
      <c r="V56" s="113"/>
      <c r="W56" s="113"/>
      <c r="X56" s="113"/>
    </row>
    <row r="57" spans="1:24" ht="18.600000000000001" customHeight="1" x14ac:dyDescent="0.3">
      <c r="A57" s="105"/>
      <c r="B57" s="105"/>
      <c r="C57" s="105"/>
      <c r="D57" s="105"/>
      <c r="E57" s="105"/>
      <c r="F57" s="105"/>
      <c r="G57" s="105"/>
      <c r="H57" s="105"/>
      <c r="I57" s="105"/>
      <c r="J57" s="110"/>
      <c r="K57" s="113"/>
      <c r="L57" s="113"/>
      <c r="M57" s="113"/>
      <c r="N57" s="113"/>
      <c r="O57" s="113"/>
      <c r="P57" s="113"/>
      <c r="Q57" s="113"/>
      <c r="R57" s="113"/>
      <c r="S57" s="113"/>
      <c r="T57" s="113"/>
      <c r="U57" s="113"/>
      <c r="V57" s="113"/>
      <c r="W57" s="113"/>
      <c r="X57" s="113"/>
    </row>
    <row r="58" spans="1:24" ht="18.600000000000001" customHeight="1" x14ac:dyDescent="0.3">
      <c r="A58" s="105"/>
      <c r="B58" s="105"/>
      <c r="C58" s="105"/>
      <c r="D58" s="105"/>
      <c r="E58" s="105"/>
      <c r="F58" s="105"/>
      <c r="G58" s="105"/>
      <c r="H58" s="105"/>
      <c r="I58" s="105"/>
      <c r="J58" s="110"/>
      <c r="K58" s="113"/>
      <c r="L58" s="113"/>
      <c r="M58" s="113"/>
      <c r="N58" s="113"/>
      <c r="O58" s="113"/>
      <c r="P58" s="113"/>
      <c r="Q58" s="113"/>
      <c r="R58" s="113"/>
      <c r="S58" s="113"/>
      <c r="T58" s="113"/>
      <c r="U58" s="113"/>
      <c r="V58" s="113"/>
      <c r="W58" s="113"/>
      <c r="X58" s="113"/>
    </row>
    <row r="59" spans="1:24" ht="18.600000000000001" customHeight="1" x14ac:dyDescent="0.3">
      <c r="A59" s="101" t="s">
        <v>15</v>
      </c>
      <c r="B59" s="101"/>
      <c r="C59" s="101"/>
      <c r="D59" s="101"/>
      <c r="E59" s="101"/>
      <c r="F59" s="101"/>
      <c r="G59" s="101"/>
      <c r="H59" s="101"/>
      <c r="I59" s="101"/>
      <c r="J59" s="101"/>
      <c r="K59" s="101"/>
      <c r="L59" s="101"/>
      <c r="M59" s="101"/>
      <c r="N59" s="101"/>
      <c r="O59" s="101"/>
      <c r="P59" s="101"/>
      <c r="Q59" s="101"/>
      <c r="R59" s="101"/>
      <c r="S59" s="101"/>
      <c r="T59" s="101"/>
      <c r="U59" s="101"/>
      <c r="V59" s="101"/>
      <c r="W59" s="101"/>
      <c r="X59" s="101"/>
    </row>
    <row r="60" spans="1:24" ht="18.600000000000001" customHeight="1" x14ac:dyDescent="0.3">
      <c r="A60" s="112" t="s">
        <v>131</v>
      </c>
      <c r="B60" s="113"/>
      <c r="C60" s="113"/>
      <c r="D60" s="113"/>
      <c r="E60" s="113"/>
      <c r="F60" s="113"/>
      <c r="G60" s="113"/>
      <c r="H60" s="113"/>
      <c r="I60" s="113"/>
      <c r="J60" s="113"/>
      <c r="K60" s="113"/>
      <c r="L60" s="113"/>
      <c r="M60" s="113"/>
      <c r="N60" s="113"/>
      <c r="O60" s="113"/>
      <c r="P60" s="113"/>
      <c r="Q60" s="113"/>
      <c r="R60" s="113"/>
      <c r="S60" s="113"/>
      <c r="T60" s="113"/>
      <c r="U60" s="113"/>
      <c r="V60" s="113"/>
      <c r="W60" s="113"/>
      <c r="X60" s="113"/>
    </row>
    <row r="61" spans="1:24" ht="18.600000000000001" customHeight="1" x14ac:dyDescent="0.3">
      <c r="A61" s="113"/>
      <c r="B61" s="113"/>
      <c r="C61" s="113"/>
      <c r="D61" s="113"/>
      <c r="E61" s="113"/>
      <c r="F61" s="113"/>
      <c r="G61" s="113"/>
      <c r="H61" s="113"/>
      <c r="I61" s="113"/>
      <c r="J61" s="113"/>
      <c r="K61" s="113"/>
      <c r="L61" s="113"/>
      <c r="M61" s="113"/>
      <c r="N61" s="113"/>
      <c r="O61" s="113"/>
      <c r="P61" s="113"/>
      <c r="Q61" s="113"/>
      <c r="R61" s="113"/>
      <c r="S61" s="113"/>
      <c r="T61" s="113"/>
      <c r="U61" s="113"/>
      <c r="V61" s="113"/>
      <c r="W61" s="113"/>
      <c r="X61" s="113"/>
    </row>
    <row r="62" spans="1:24" ht="18.600000000000001" customHeight="1" x14ac:dyDescent="0.3">
      <c r="A62" s="113"/>
      <c r="B62" s="113"/>
      <c r="C62" s="113"/>
      <c r="D62" s="113"/>
      <c r="E62" s="113"/>
      <c r="F62" s="113"/>
      <c r="G62" s="113"/>
      <c r="H62" s="113"/>
      <c r="I62" s="113"/>
      <c r="J62" s="113"/>
      <c r="K62" s="113"/>
      <c r="L62" s="113"/>
      <c r="M62" s="113"/>
      <c r="N62" s="113"/>
      <c r="O62" s="113"/>
      <c r="P62" s="113"/>
      <c r="Q62" s="113"/>
      <c r="R62" s="113"/>
      <c r="S62" s="113"/>
      <c r="T62" s="113"/>
      <c r="U62" s="113"/>
      <c r="V62" s="113"/>
      <c r="W62" s="113"/>
      <c r="X62" s="113"/>
    </row>
    <row r="63" spans="1:24" ht="18.600000000000001" customHeight="1" x14ac:dyDescent="0.3">
      <c r="A63" s="113"/>
      <c r="B63" s="113"/>
      <c r="C63" s="113"/>
      <c r="D63" s="113"/>
      <c r="E63" s="113"/>
      <c r="F63" s="113"/>
      <c r="G63" s="113"/>
      <c r="H63" s="113"/>
      <c r="I63" s="113"/>
      <c r="J63" s="113"/>
      <c r="K63" s="113"/>
      <c r="L63" s="113"/>
      <c r="M63" s="113"/>
      <c r="N63" s="113"/>
      <c r="O63" s="113"/>
      <c r="P63" s="113"/>
      <c r="Q63" s="113"/>
      <c r="R63" s="113"/>
      <c r="S63" s="113"/>
      <c r="T63" s="113"/>
      <c r="U63" s="113"/>
      <c r="V63" s="113"/>
      <c r="W63" s="113"/>
      <c r="X63" s="113"/>
    </row>
    <row r="64" spans="1:24" ht="18.600000000000001" customHeight="1" x14ac:dyDescent="0.3">
      <c r="A64" s="113"/>
      <c r="B64" s="113"/>
      <c r="C64" s="113"/>
      <c r="D64" s="113"/>
      <c r="E64" s="113"/>
      <c r="F64" s="113"/>
      <c r="G64" s="113"/>
      <c r="H64" s="113"/>
      <c r="I64" s="113"/>
      <c r="J64" s="113"/>
      <c r="K64" s="113"/>
      <c r="L64" s="113"/>
      <c r="M64" s="113"/>
      <c r="N64" s="113"/>
      <c r="O64" s="113"/>
      <c r="P64" s="113"/>
      <c r="Q64" s="113"/>
      <c r="R64" s="113"/>
      <c r="S64" s="113"/>
      <c r="T64" s="113"/>
      <c r="U64" s="113"/>
      <c r="V64" s="113"/>
      <c r="W64" s="113"/>
      <c r="X64" s="113"/>
    </row>
    <row r="65" spans="1:24" ht="18.600000000000001" customHeight="1" x14ac:dyDescent="0.3">
      <c r="A65" s="113"/>
      <c r="B65" s="113"/>
      <c r="C65" s="113"/>
      <c r="D65" s="113"/>
      <c r="E65" s="113"/>
      <c r="F65" s="113"/>
      <c r="G65" s="113"/>
      <c r="H65" s="113"/>
      <c r="I65" s="113"/>
      <c r="J65" s="113"/>
      <c r="K65" s="113"/>
      <c r="L65" s="113"/>
      <c r="M65" s="113"/>
      <c r="N65" s="113"/>
      <c r="O65" s="113"/>
      <c r="P65" s="113"/>
      <c r="Q65" s="113"/>
      <c r="R65" s="113"/>
      <c r="S65" s="113"/>
      <c r="T65" s="113"/>
      <c r="U65" s="113"/>
      <c r="V65" s="113"/>
      <c r="W65" s="113"/>
      <c r="X65" s="113"/>
    </row>
    <row r="66" spans="1:24" ht="18.600000000000001" customHeight="1" x14ac:dyDescent="0.3">
      <c r="A66" s="113"/>
      <c r="B66" s="113"/>
      <c r="C66" s="113"/>
      <c r="D66" s="113"/>
      <c r="E66" s="113"/>
      <c r="F66" s="113"/>
      <c r="G66" s="113"/>
      <c r="H66" s="113"/>
      <c r="I66" s="113"/>
      <c r="J66" s="113"/>
      <c r="K66" s="113"/>
      <c r="L66" s="113"/>
      <c r="M66" s="113"/>
      <c r="N66" s="113"/>
      <c r="O66" s="113"/>
      <c r="P66" s="113"/>
      <c r="Q66" s="113"/>
      <c r="R66" s="113"/>
      <c r="S66" s="113"/>
      <c r="T66" s="113"/>
      <c r="U66" s="113"/>
      <c r="V66" s="113"/>
      <c r="W66" s="113"/>
      <c r="X66" s="113"/>
    </row>
    <row r="67" spans="1:24" ht="18.600000000000001" customHeight="1" x14ac:dyDescent="0.3">
      <c r="A67" s="113"/>
      <c r="B67" s="113"/>
      <c r="C67" s="113"/>
      <c r="D67" s="113"/>
      <c r="E67" s="113"/>
      <c r="F67" s="113"/>
      <c r="G67" s="113"/>
      <c r="H67" s="113"/>
      <c r="I67" s="113"/>
      <c r="J67" s="113"/>
      <c r="K67" s="113"/>
      <c r="L67" s="113"/>
      <c r="M67" s="113"/>
      <c r="N67" s="113"/>
      <c r="O67" s="113"/>
      <c r="P67" s="113"/>
      <c r="Q67" s="113"/>
      <c r="R67" s="113"/>
      <c r="S67" s="113"/>
      <c r="T67" s="113"/>
      <c r="U67" s="113"/>
      <c r="V67" s="113"/>
      <c r="W67" s="113"/>
      <c r="X67" s="113"/>
    </row>
    <row r="68" spans="1:24" ht="18.600000000000001" customHeight="1" x14ac:dyDescent="0.3">
      <c r="A68" s="105"/>
      <c r="B68" s="105"/>
      <c r="C68" s="105"/>
      <c r="D68" s="105"/>
      <c r="E68" s="105"/>
      <c r="F68" s="105"/>
      <c r="G68" s="105"/>
      <c r="H68" s="105"/>
      <c r="I68" s="105"/>
      <c r="J68" s="105"/>
      <c r="K68" s="105"/>
      <c r="L68" s="105"/>
      <c r="M68" s="105"/>
      <c r="N68" s="105"/>
      <c r="O68" s="105"/>
      <c r="P68" s="105"/>
      <c r="Q68" s="105"/>
      <c r="R68" s="105"/>
      <c r="S68" s="105"/>
      <c r="T68" s="105"/>
      <c r="U68" s="105"/>
      <c r="V68" s="105"/>
      <c r="W68" s="105"/>
      <c r="X68" s="105"/>
    </row>
    <row r="69" spans="1:24" ht="18.600000000000001" customHeight="1" x14ac:dyDescent="0.3">
      <c r="A69" s="105"/>
      <c r="B69" s="105"/>
      <c r="C69" s="105"/>
      <c r="D69" s="105"/>
      <c r="E69" s="105"/>
      <c r="F69" s="105"/>
      <c r="G69" s="105"/>
      <c r="H69" s="105"/>
      <c r="I69" s="105"/>
      <c r="J69" s="105"/>
      <c r="K69" s="105"/>
      <c r="L69" s="105"/>
      <c r="M69" s="105"/>
      <c r="N69" s="105"/>
      <c r="O69" s="105"/>
      <c r="P69" s="105"/>
      <c r="Q69" s="105"/>
      <c r="R69" s="105"/>
      <c r="S69" s="105"/>
      <c r="T69" s="105"/>
      <c r="U69" s="105"/>
      <c r="V69" s="105"/>
      <c r="W69" s="105"/>
      <c r="X69" s="105"/>
    </row>
    <row r="70" spans="1:24" ht="18.600000000000001" customHeight="1" x14ac:dyDescent="0.3">
      <c r="A70" s="105"/>
      <c r="B70" s="105"/>
      <c r="C70" s="105"/>
      <c r="D70" s="105"/>
      <c r="E70" s="105"/>
      <c r="F70" s="105"/>
      <c r="G70" s="105"/>
      <c r="H70" s="105"/>
      <c r="I70" s="105"/>
      <c r="J70" s="105"/>
      <c r="K70" s="105"/>
      <c r="L70" s="105"/>
      <c r="M70" s="105"/>
      <c r="N70" s="105"/>
      <c r="O70" s="105"/>
      <c r="P70" s="105"/>
      <c r="Q70" s="105"/>
      <c r="R70" s="105"/>
      <c r="S70" s="105"/>
      <c r="T70" s="105"/>
      <c r="U70" s="105"/>
      <c r="V70" s="105"/>
      <c r="W70" s="105"/>
      <c r="X70" s="105"/>
    </row>
    <row r="71" spans="1:24" ht="18.600000000000001" customHeight="1" x14ac:dyDescent="0.3">
      <c r="A71" s="105"/>
      <c r="B71" s="105"/>
      <c r="C71" s="105"/>
      <c r="D71" s="105"/>
      <c r="E71" s="105"/>
      <c r="F71" s="105"/>
      <c r="G71" s="105"/>
      <c r="H71" s="105"/>
      <c r="I71" s="105"/>
      <c r="J71" s="105"/>
      <c r="K71" s="105"/>
      <c r="L71" s="105"/>
      <c r="M71" s="105"/>
      <c r="N71" s="105"/>
      <c r="O71" s="105"/>
      <c r="P71" s="105"/>
      <c r="Q71" s="105"/>
      <c r="R71" s="105"/>
      <c r="S71" s="105"/>
      <c r="T71" s="105"/>
      <c r="U71" s="105"/>
      <c r="V71" s="105"/>
      <c r="W71" s="105"/>
      <c r="X71" s="105"/>
    </row>
    <row r="72" spans="1:24" ht="18.600000000000001" customHeight="1" x14ac:dyDescent="0.3">
      <c r="A72" s="105"/>
      <c r="B72" s="105"/>
      <c r="C72" s="105"/>
      <c r="D72" s="105"/>
      <c r="E72" s="105"/>
      <c r="F72" s="105"/>
      <c r="G72" s="105"/>
      <c r="H72" s="105"/>
      <c r="I72" s="105"/>
      <c r="J72" s="105"/>
      <c r="K72" s="105"/>
      <c r="L72" s="105"/>
      <c r="M72" s="105"/>
      <c r="N72" s="105"/>
      <c r="O72" s="105"/>
      <c r="P72" s="105"/>
      <c r="Q72" s="105"/>
      <c r="R72" s="105"/>
      <c r="S72" s="105"/>
      <c r="T72" s="105"/>
      <c r="U72" s="105"/>
      <c r="V72" s="105"/>
      <c r="W72" s="105"/>
      <c r="X72" s="105"/>
    </row>
    <row r="73" spans="1:24" ht="18.600000000000001" customHeight="1" x14ac:dyDescent="0.3">
      <c r="A73" s="105"/>
      <c r="B73" s="105"/>
      <c r="C73" s="105"/>
      <c r="D73" s="105"/>
      <c r="E73" s="105"/>
      <c r="F73" s="105"/>
      <c r="G73" s="105"/>
      <c r="H73" s="105"/>
      <c r="I73" s="105"/>
      <c r="J73" s="105"/>
      <c r="K73" s="105"/>
      <c r="L73" s="105"/>
      <c r="M73" s="105"/>
      <c r="N73" s="105"/>
      <c r="O73" s="105"/>
      <c r="P73" s="105"/>
      <c r="Q73" s="105"/>
      <c r="R73" s="105"/>
      <c r="S73" s="105"/>
      <c r="T73" s="105"/>
      <c r="U73" s="105"/>
      <c r="V73" s="105"/>
      <c r="W73" s="105"/>
      <c r="X73" s="105"/>
    </row>
    <row r="74" spans="1:24" ht="18.600000000000001" customHeight="1" x14ac:dyDescent="0.3">
      <c r="A74" s="105"/>
      <c r="B74" s="105"/>
      <c r="C74" s="105"/>
      <c r="D74" s="105"/>
      <c r="E74" s="105"/>
      <c r="F74" s="105"/>
      <c r="G74" s="105"/>
      <c r="H74" s="105"/>
      <c r="I74" s="105"/>
      <c r="J74" s="105"/>
      <c r="K74" s="105"/>
      <c r="L74" s="105"/>
      <c r="M74" s="105"/>
      <c r="N74" s="105"/>
      <c r="O74" s="105"/>
      <c r="P74" s="105"/>
      <c r="Q74" s="105"/>
      <c r="R74" s="105"/>
      <c r="S74" s="105"/>
      <c r="T74" s="105"/>
      <c r="U74" s="105"/>
      <c r="V74" s="105"/>
      <c r="W74" s="105"/>
      <c r="X74" s="105"/>
    </row>
    <row r="75" spans="1:24" ht="18.600000000000001" customHeight="1" x14ac:dyDescent="0.3">
      <c r="A75" s="105"/>
      <c r="B75" s="105"/>
      <c r="C75" s="105"/>
      <c r="D75" s="105"/>
      <c r="E75" s="105"/>
      <c r="F75" s="105"/>
      <c r="G75" s="105"/>
      <c r="H75" s="105"/>
      <c r="I75" s="105"/>
      <c r="J75" s="105"/>
      <c r="K75" s="105"/>
      <c r="L75" s="105"/>
      <c r="M75" s="105"/>
      <c r="N75" s="105"/>
      <c r="O75" s="105"/>
      <c r="P75" s="105"/>
      <c r="Q75" s="105"/>
      <c r="R75" s="105"/>
      <c r="S75" s="105"/>
      <c r="T75" s="105"/>
      <c r="U75" s="105"/>
      <c r="V75" s="105"/>
      <c r="W75" s="105"/>
      <c r="X75" s="105"/>
    </row>
    <row r="76" spans="1:24" ht="18.600000000000001" customHeight="1" x14ac:dyDescent="0.3">
      <c r="A76" s="105"/>
      <c r="B76" s="105"/>
      <c r="C76" s="105"/>
      <c r="D76" s="105"/>
      <c r="E76" s="105"/>
      <c r="F76" s="105"/>
      <c r="G76" s="105"/>
      <c r="H76" s="105"/>
      <c r="I76" s="105"/>
      <c r="J76" s="105"/>
      <c r="K76" s="105"/>
      <c r="L76" s="105"/>
      <c r="M76" s="105"/>
      <c r="N76" s="105"/>
      <c r="O76" s="105"/>
      <c r="P76" s="105"/>
      <c r="Q76" s="105"/>
      <c r="R76" s="105"/>
      <c r="S76" s="105"/>
      <c r="T76" s="105"/>
      <c r="U76" s="105"/>
      <c r="V76" s="105"/>
      <c r="W76" s="105"/>
      <c r="X76" s="105"/>
    </row>
    <row r="77" spans="1:24" ht="18.600000000000001" customHeight="1" x14ac:dyDescent="0.3">
      <c r="A77" s="105"/>
      <c r="B77" s="105"/>
      <c r="C77" s="105"/>
      <c r="D77" s="105"/>
      <c r="E77" s="105"/>
      <c r="F77" s="105"/>
      <c r="G77" s="105"/>
      <c r="H77" s="105"/>
      <c r="I77" s="105"/>
      <c r="J77" s="105"/>
      <c r="K77" s="105"/>
      <c r="L77" s="105"/>
      <c r="M77" s="105"/>
      <c r="N77" s="105"/>
      <c r="O77" s="105"/>
      <c r="P77" s="105"/>
      <c r="Q77" s="105"/>
      <c r="R77" s="105"/>
      <c r="S77" s="105"/>
      <c r="T77" s="105"/>
      <c r="U77" s="105"/>
      <c r="V77" s="105"/>
      <c r="W77" s="105"/>
      <c r="X77" s="105"/>
    </row>
    <row r="78" spans="1:24" ht="18.600000000000001" customHeight="1" x14ac:dyDescent="0.3">
      <c r="A78" s="101" t="s">
        <v>9</v>
      </c>
      <c r="B78" s="101"/>
      <c r="C78" s="101"/>
      <c r="D78" s="101"/>
      <c r="E78" s="101"/>
      <c r="F78" s="101"/>
      <c r="G78" s="101"/>
      <c r="H78" s="101"/>
      <c r="I78" s="101"/>
      <c r="J78" s="101"/>
      <c r="K78" s="101"/>
      <c r="L78" s="101"/>
      <c r="M78" s="101"/>
      <c r="N78" s="101"/>
      <c r="O78" s="101"/>
      <c r="P78" s="101"/>
      <c r="Q78" s="101"/>
      <c r="R78" s="101"/>
      <c r="S78" s="101"/>
      <c r="T78" s="101"/>
      <c r="U78" s="101"/>
      <c r="V78" s="101"/>
      <c r="W78" s="101"/>
      <c r="X78" s="101"/>
    </row>
    <row r="79" spans="1:24" ht="18.600000000000001" customHeight="1" x14ac:dyDescent="0.3">
      <c r="A79" s="103" t="s">
        <v>20</v>
      </c>
      <c r="B79" s="103"/>
      <c r="C79" s="103"/>
      <c r="D79" s="103"/>
      <c r="E79" s="103"/>
      <c r="F79" s="106">
        <v>22162</v>
      </c>
      <c r="G79" s="106"/>
      <c r="H79" s="106"/>
      <c r="I79" s="106"/>
      <c r="J79" s="106"/>
      <c r="K79" s="106"/>
      <c r="L79" s="103" t="s">
        <v>10</v>
      </c>
      <c r="M79" s="103"/>
      <c r="N79" s="103"/>
      <c r="O79" s="103"/>
      <c r="P79" s="103"/>
      <c r="Q79" s="103"/>
      <c r="R79" s="104">
        <f>F79*127.2/1000000</f>
        <v>2.8190063999999997</v>
      </c>
      <c r="S79" s="104"/>
      <c r="T79" s="104"/>
      <c r="U79" s="104"/>
      <c r="V79" s="104"/>
      <c r="W79" s="104"/>
      <c r="X79" s="104"/>
    </row>
    <row r="80" spans="1:24" ht="18.600000000000001" customHeight="1" x14ac:dyDescent="0.3">
      <c r="A80" s="103" t="s">
        <v>11</v>
      </c>
      <c r="B80" s="103"/>
      <c r="C80" s="103"/>
      <c r="D80" s="103"/>
      <c r="E80" s="103"/>
      <c r="F80" s="102">
        <v>6</v>
      </c>
      <c r="G80" s="102"/>
      <c r="H80" s="102"/>
      <c r="I80" s="102"/>
      <c r="J80" s="102"/>
      <c r="K80" s="102"/>
      <c r="L80" s="103" t="s">
        <v>12</v>
      </c>
      <c r="M80" s="103"/>
      <c r="N80" s="103"/>
      <c r="O80" s="103"/>
      <c r="P80" s="103"/>
      <c r="Q80" s="103"/>
      <c r="R80" s="104">
        <f>F80/R79</f>
        <v>2.1284094991767315</v>
      </c>
      <c r="S80" s="104"/>
      <c r="T80" s="104"/>
      <c r="U80" s="104"/>
      <c r="V80" s="104"/>
      <c r="W80" s="104"/>
      <c r="X80" s="104"/>
    </row>
    <row r="81" spans="1:29" ht="18.600000000000001" customHeight="1" x14ac:dyDescent="0.3">
      <c r="A81" s="4"/>
      <c r="B81" s="4"/>
      <c r="C81" s="4"/>
      <c r="D81" s="4"/>
      <c r="E81" s="4"/>
      <c r="F81" s="11"/>
      <c r="G81" s="11"/>
      <c r="H81" s="11"/>
      <c r="I81" s="11"/>
      <c r="J81" s="11"/>
      <c r="K81" s="11"/>
      <c r="L81" s="4"/>
      <c r="M81" s="4"/>
      <c r="N81" s="4"/>
      <c r="O81" s="4"/>
      <c r="P81" s="4"/>
      <c r="Q81" s="4"/>
      <c r="R81" s="12"/>
      <c r="S81" s="12"/>
      <c r="T81" s="12"/>
      <c r="U81" s="12"/>
      <c r="V81" s="12"/>
      <c r="W81" s="12"/>
      <c r="X81" s="12"/>
    </row>
    <row r="82" spans="1:29" ht="18.600000000000001" customHeight="1" x14ac:dyDescent="0.3">
      <c r="A82" s="4"/>
      <c r="B82" s="4"/>
      <c r="C82" s="4"/>
      <c r="D82" s="4"/>
      <c r="E82" s="4"/>
      <c r="F82" s="11"/>
      <c r="G82" s="11"/>
      <c r="H82" s="11"/>
      <c r="I82" s="11"/>
      <c r="J82" s="11"/>
      <c r="K82" s="11"/>
      <c r="L82" s="4"/>
      <c r="M82" s="4"/>
      <c r="N82" s="4"/>
      <c r="O82" s="4"/>
      <c r="P82" s="4"/>
      <c r="Q82" s="4"/>
      <c r="R82" s="12"/>
      <c r="S82" s="12"/>
      <c r="T82" s="12"/>
      <c r="U82" s="12"/>
      <c r="V82" s="12"/>
      <c r="W82" s="12"/>
      <c r="X82" s="12"/>
    </row>
    <row r="83" spans="1:29" ht="18.600000000000001" customHeight="1" x14ac:dyDescent="0.3">
      <c r="A83" s="4"/>
      <c r="B83" s="4"/>
      <c r="C83" s="4"/>
      <c r="D83" s="4"/>
      <c r="E83" s="4"/>
      <c r="F83" s="11"/>
      <c r="G83" s="11"/>
      <c r="H83" s="11"/>
      <c r="I83" s="11"/>
      <c r="J83" s="11"/>
      <c r="K83" s="11"/>
      <c r="L83" s="4"/>
      <c r="M83" s="4"/>
      <c r="N83" s="4"/>
      <c r="O83" s="4"/>
      <c r="P83" s="4"/>
      <c r="Q83" s="4"/>
      <c r="R83" s="12"/>
      <c r="S83" s="12"/>
      <c r="T83" s="12"/>
      <c r="U83" s="12"/>
      <c r="V83" s="12"/>
      <c r="W83" s="12"/>
      <c r="X83" s="12"/>
    </row>
    <row r="84" spans="1:29" ht="18.600000000000001" customHeight="1" x14ac:dyDescent="0.3">
      <c r="A84" s="4"/>
      <c r="B84" s="4"/>
      <c r="C84" s="4"/>
      <c r="D84" s="4"/>
      <c r="E84" s="4"/>
      <c r="F84" s="11"/>
      <c r="G84" s="11"/>
      <c r="H84" s="11"/>
      <c r="I84" s="11"/>
      <c r="J84" s="11"/>
      <c r="K84" s="11"/>
      <c r="L84" s="4"/>
      <c r="M84" s="4"/>
      <c r="N84" s="4"/>
      <c r="O84" s="4"/>
      <c r="P84" s="4"/>
      <c r="Q84" s="4"/>
      <c r="R84" s="12"/>
      <c r="S84" s="12"/>
      <c r="T84" s="12"/>
      <c r="U84" s="12"/>
      <c r="V84" s="12"/>
      <c r="W84" s="12"/>
      <c r="X84" s="12"/>
    </row>
    <row r="85" spans="1:29" ht="18.600000000000001" customHeight="1" x14ac:dyDescent="0.3">
      <c r="A85" s="4"/>
      <c r="B85" s="4"/>
      <c r="C85" s="4"/>
      <c r="D85" s="4"/>
      <c r="E85" s="4"/>
      <c r="F85" s="11"/>
      <c r="G85" s="11"/>
      <c r="H85" s="11"/>
      <c r="I85" s="11"/>
      <c r="J85" s="11"/>
      <c r="K85" s="11"/>
      <c r="L85" s="4"/>
      <c r="M85" s="4"/>
      <c r="N85" s="4"/>
      <c r="O85" s="4"/>
      <c r="P85" s="4"/>
      <c r="Q85" s="4"/>
      <c r="R85" s="12"/>
      <c r="S85" s="12"/>
      <c r="T85" s="12"/>
      <c r="U85" s="12"/>
      <c r="V85" s="12"/>
      <c r="W85" s="12"/>
      <c r="X85" s="12"/>
    </row>
    <row r="86" spans="1:29" ht="18.600000000000001" customHeight="1" x14ac:dyDescent="0.3">
      <c r="A86" s="4"/>
      <c r="B86" s="4"/>
      <c r="C86" s="4"/>
      <c r="D86" s="4"/>
      <c r="E86" s="4"/>
      <c r="F86" s="11"/>
      <c r="G86" s="11"/>
      <c r="H86" s="11"/>
      <c r="I86" s="11"/>
      <c r="J86" s="11"/>
      <c r="K86" s="11"/>
      <c r="L86" s="4"/>
      <c r="M86" s="4"/>
      <c r="N86" s="4"/>
      <c r="O86" s="4"/>
      <c r="P86" s="4"/>
      <c r="Q86" s="4"/>
      <c r="R86" s="12"/>
      <c r="S86" s="12"/>
      <c r="T86" s="12"/>
      <c r="U86" s="12"/>
      <c r="V86" s="12"/>
      <c r="W86" s="12"/>
      <c r="X86" s="12"/>
    </row>
    <row r="87" spans="1:29" ht="18.600000000000001" customHeight="1" x14ac:dyDescent="0.3">
      <c r="A87" s="4"/>
      <c r="B87" s="4"/>
      <c r="C87" s="4"/>
      <c r="D87" s="4"/>
      <c r="E87" s="4"/>
      <c r="F87" s="11"/>
      <c r="G87" s="11"/>
      <c r="H87" s="11"/>
      <c r="I87" s="11"/>
      <c r="J87" s="11"/>
      <c r="K87" s="11"/>
      <c r="L87" s="4"/>
      <c r="M87" s="4"/>
      <c r="N87" s="4"/>
      <c r="O87" s="4"/>
      <c r="P87" s="4"/>
      <c r="Q87" s="4"/>
      <c r="R87" s="12"/>
      <c r="S87" s="12"/>
      <c r="T87" s="12"/>
      <c r="U87" s="12"/>
      <c r="V87" s="12"/>
      <c r="W87" s="12"/>
      <c r="X87" s="12"/>
    </row>
    <row r="88" spans="1:29" ht="18.600000000000001" customHeight="1" x14ac:dyDescent="0.3">
      <c r="A88" s="4"/>
      <c r="B88" s="4"/>
      <c r="C88" s="4"/>
      <c r="D88" s="4"/>
      <c r="E88" s="4"/>
      <c r="F88" s="11"/>
      <c r="G88" s="11"/>
      <c r="H88" s="11"/>
      <c r="I88" s="11"/>
      <c r="J88" s="11"/>
      <c r="K88" s="11"/>
      <c r="L88" s="4"/>
      <c r="M88" s="4"/>
      <c r="N88" s="4"/>
      <c r="O88" s="4"/>
      <c r="P88" s="4"/>
      <c r="Q88" s="4"/>
      <c r="R88" s="12"/>
      <c r="S88" s="12"/>
      <c r="T88" s="12"/>
      <c r="U88" s="12"/>
      <c r="V88" s="12"/>
      <c r="W88" s="12"/>
      <c r="X88" s="12"/>
    </row>
    <row r="89" spans="1:29" ht="18.600000000000001" customHeight="1" x14ac:dyDescent="0.3">
      <c r="A89" s="4"/>
      <c r="B89" s="4"/>
      <c r="C89" s="4"/>
      <c r="D89" s="4"/>
      <c r="E89" s="4"/>
      <c r="F89" s="11"/>
      <c r="G89" s="11"/>
      <c r="H89" s="11"/>
      <c r="I89" s="11"/>
      <c r="J89" s="11"/>
      <c r="K89" s="11"/>
      <c r="L89" s="4"/>
      <c r="M89" s="4"/>
      <c r="N89" s="4"/>
      <c r="O89" s="4"/>
      <c r="P89" s="4"/>
      <c r="Q89" s="4"/>
      <c r="R89" s="12"/>
      <c r="S89" s="12"/>
      <c r="T89" s="12"/>
      <c r="U89" s="12"/>
      <c r="V89" s="12"/>
      <c r="W89" s="12"/>
      <c r="X89" s="12"/>
    </row>
    <row r="90" spans="1:29" ht="18.600000000000001" customHeight="1" x14ac:dyDescent="0.3"/>
    <row r="91" spans="1:29" ht="24" customHeight="1" x14ac:dyDescent="0.3">
      <c r="Z91" s="1" t="s">
        <v>89</v>
      </c>
    </row>
    <row r="92" spans="1:29" ht="18.600000000000001" customHeight="1" x14ac:dyDescent="0.3">
      <c r="C92" s="79">
        <v>3</v>
      </c>
      <c r="D92" s="80"/>
      <c r="E92" s="81"/>
      <c r="G92" s="82" t="s">
        <v>23</v>
      </c>
      <c r="H92" s="82"/>
      <c r="I92" s="82"/>
      <c r="J92" s="82"/>
      <c r="K92" s="82"/>
      <c r="L92" s="82"/>
      <c r="M92" s="82"/>
      <c r="N92" s="82"/>
      <c r="O92" s="82"/>
      <c r="P92" s="82"/>
      <c r="Q92" s="82"/>
      <c r="R92" s="82"/>
      <c r="S92" s="82"/>
      <c r="T92" s="82"/>
      <c r="U92" s="82"/>
      <c r="V92" s="82"/>
      <c r="Z92" s="188" t="s">
        <v>93</v>
      </c>
      <c r="AA92" s="189"/>
      <c r="AB92" s="31" t="s">
        <v>112</v>
      </c>
    </row>
    <row r="93" spans="1:29" ht="15" customHeight="1" x14ac:dyDescent="0.3">
      <c r="Z93" s="193" t="s">
        <v>95</v>
      </c>
      <c r="AA93" s="30" t="s">
        <v>96</v>
      </c>
      <c r="AB93" s="32">
        <v>7.7</v>
      </c>
      <c r="AC93" s="1" t="s">
        <v>90</v>
      </c>
    </row>
    <row r="94" spans="1:29" ht="18.600000000000001" customHeight="1" x14ac:dyDescent="0.3">
      <c r="A94" s="98" t="s">
        <v>4</v>
      </c>
      <c r="B94" s="99"/>
      <c r="C94" s="99"/>
      <c r="D94" s="99"/>
      <c r="E94" s="99"/>
      <c r="F94" s="99"/>
      <c r="G94" s="99"/>
      <c r="H94" s="99"/>
      <c r="I94" s="99"/>
      <c r="J94" s="99"/>
      <c r="K94" s="99"/>
      <c r="L94" s="99"/>
      <c r="M94" s="99"/>
      <c r="N94" s="99"/>
      <c r="O94" s="99"/>
      <c r="P94" s="99"/>
      <c r="Q94" s="99"/>
      <c r="R94" s="99"/>
      <c r="S94" s="99"/>
      <c r="T94" s="99"/>
      <c r="U94" s="99"/>
      <c r="V94" s="99"/>
      <c r="W94" s="99"/>
      <c r="X94" s="100"/>
      <c r="Z94" s="193"/>
      <c r="AA94" s="30" t="s">
        <v>92</v>
      </c>
      <c r="AB94" s="33">
        <f>21/(21-AB93)</f>
        <v>1.5789473684210527</v>
      </c>
    </row>
    <row r="95" spans="1:29" ht="18.600000000000001" customHeight="1" x14ac:dyDescent="0.3">
      <c r="A95" s="89" t="s">
        <v>17</v>
      </c>
      <c r="B95" s="90"/>
      <c r="C95" s="90"/>
      <c r="D95" s="90"/>
      <c r="E95" s="90"/>
      <c r="F95" s="90"/>
      <c r="G95" s="90"/>
      <c r="H95" s="90"/>
      <c r="I95" s="90"/>
      <c r="J95" s="91"/>
      <c r="K95" s="43"/>
      <c r="L95" s="44"/>
      <c r="M95" s="44"/>
      <c r="N95" s="44"/>
      <c r="O95" s="44"/>
      <c r="P95" s="44"/>
      <c r="Q95" s="44"/>
      <c r="R95" s="44"/>
      <c r="S95" s="44"/>
      <c r="T95" s="44"/>
      <c r="U95" s="44"/>
      <c r="V95" s="44"/>
      <c r="W95" s="44"/>
      <c r="X95" s="45"/>
      <c r="Z95" s="193"/>
      <c r="AA95" s="30" t="s">
        <v>99</v>
      </c>
      <c r="AB95" s="32">
        <v>150.4</v>
      </c>
      <c r="AC95" s="1" t="s">
        <v>90</v>
      </c>
    </row>
    <row r="96" spans="1:29" ht="15" customHeight="1" x14ac:dyDescent="0.3">
      <c r="A96" s="92"/>
      <c r="B96" s="93"/>
      <c r="C96" s="93"/>
      <c r="D96" s="93"/>
      <c r="E96" s="93"/>
      <c r="F96" s="93"/>
      <c r="G96" s="93"/>
      <c r="H96" s="93"/>
      <c r="I96" s="93"/>
      <c r="J96" s="94"/>
      <c r="K96" s="190" t="s">
        <v>91</v>
      </c>
      <c r="L96" s="191" t="str">
        <f>"연소가스 분석결과 "&amp;AB92&amp;" 시 공기비가 "&amp;ROUND(AB94,2)&amp;"로(으로) 분석됨."</f>
        <v>연소가스 분석결과 저부하 운전 시 공기비가 1.58로(으로) 분석됨.</v>
      </c>
      <c r="M96" s="191"/>
      <c r="N96" s="191"/>
      <c r="O96" s="191"/>
      <c r="P96" s="191"/>
      <c r="Q96" s="191"/>
      <c r="R96" s="191"/>
      <c r="S96" s="191"/>
      <c r="T96" s="191"/>
      <c r="U96" s="191"/>
      <c r="V96" s="191"/>
      <c r="W96" s="191"/>
      <c r="X96" s="192"/>
      <c r="Z96" s="193"/>
      <c r="AA96" s="30" t="s">
        <v>100</v>
      </c>
      <c r="AB96" s="32">
        <v>26</v>
      </c>
      <c r="AC96" s="1" t="s">
        <v>90</v>
      </c>
    </row>
    <row r="97" spans="1:29" ht="15" customHeight="1" x14ac:dyDescent="0.3">
      <c r="A97" s="92"/>
      <c r="B97" s="93"/>
      <c r="C97" s="93"/>
      <c r="D97" s="93"/>
      <c r="E97" s="93"/>
      <c r="F97" s="93"/>
      <c r="G97" s="93"/>
      <c r="H97" s="93"/>
      <c r="I97" s="93"/>
      <c r="J97" s="94"/>
      <c r="K97" s="190"/>
      <c r="L97" s="191"/>
      <c r="M97" s="191"/>
      <c r="N97" s="191"/>
      <c r="O97" s="191"/>
      <c r="P97" s="191"/>
      <c r="Q97" s="191"/>
      <c r="R97" s="191"/>
      <c r="S97" s="191"/>
      <c r="T97" s="191"/>
      <c r="U97" s="191"/>
      <c r="V97" s="191"/>
      <c r="W97" s="191"/>
      <c r="X97" s="192"/>
      <c r="Z97" s="193"/>
      <c r="AA97" s="30" t="s">
        <v>101</v>
      </c>
      <c r="AB97" s="34">
        <f>11.859*(AB94-1)*10.747*0.33*(AB95-AB96)</f>
        <v>3029.0659033661054</v>
      </c>
    </row>
    <row r="98" spans="1:29" ht="18.600000000000001" customHeight="1" x14ac:dyDescent="0.3">
      <c r="A98" s="92"/>
      <c r="B98" s="93"/>
      <c r="C98" s="93"/>
      <c r="D98" s="93"/>
      <c r="E98" s="93"/>
      <c r="F98" s="93"/>
      <c r="G98" s="93"/>
      <c r="H98" s="93"/>
      <c r="I98" s="93"/>
      <c r="J98" s="94"/>
      <c r="K98" s="46"/>
      <c r="L98" s="47" t="s">
        <v>92</v>
      </c>
      <c r="M98" s="47"/>
      <c r="N98" s="47"/>
      <c r="O98" s="47"/>
      <c r="P98" s="47"/>
      <c r="Q98" s="47"/>
      <c r="R98" s="47"/>
      <c r="S98" s="47"/>
      <c r="T98" s="47"/>
      <c r="U98" s="47"/>
      <c r="V98" s="47"/>
      <c r="W98" s="47"/>
      <c r="X98" s="48"/>
      <c r="Z98" s="103" t="s">
        <v>122</v>
      </c>
      <c r="AA98" s="103"/>
      <c r="AB98" s="32">
        <f>4*30*12*6.58</f>
        <v>9475.2000000000007</v>
      </c>
      <c r="AC98" s="1" t="s">
        <v>90</v>
      </c>
    </row>
    <row r="99" spans="1:29" ht="18.600000000000001" customHeight="1" x14ac:dyDescent="0.3">
      <c r="A99" s="92"/>
      <c r="B99" s="93"/>
      <c r="C99" s="93"/>
      <c r="D99" s="93"/>
      <c r="E99" s="93"/>
      <c r="F99" s="93"/>
      <c r="G99" s="93"/>
      <c r="H99" s="93"/>
      <c r="I99" s="93"/>
      <c r="J99" s="94"/>
      <c r="K99" s="46"/>
      <c r="L99" s="49" t="s">
        <v>94</v>
      </c>
      <c r="M99" s="47" t="str">
        <f>"  21 / (21-O₂) = 21 / (21-"&amp;AB93&amp;")"</f>
        <v xml:space="preserve">  21 / (21-O₂) = 21 / (21-7.7)</v>
      </c>
      <c r="N99" s="47"/>
      <c r="O99" s="47"/>
      <c r="P99" s="47"/>
      <c r="Q99" s="47"/>
      <c r="R99" s="47"/>
      <c r="S99" s="47"/>
      <c r="T99" s="47"/>
      <c r="U99" s="47"/>
      <c r="V99" s="47"/>
      <c r="W99" s="47"/>
      <c r="X99" s="48"/>
      <c r="Z99" s="103" t="s">
        <v>105</v>
      </c>
      <c r="AA99" s="103"/>
      <c r="AB99" s="31">
        <v>1391</v>
      </c>
      <c r="AC99" s="1" t="s">
        <v>90</v>
      </c>
    </row>
    <row r="100" spans="1:29" ht="18.600000000000001" customHeight="1" x14ac:dyDescent="0.3">
      <c r="A100" s="92"/>
      <c r="B100" s="93"/>
      <c r="C100" s="93"/>
      <c r="D100" s="93"/>
      <c r="E100" s="93"/>
      <c r="F100" s="93"/>
      <c r="G100" s="93"/>
      <c r="H100" s="93"/>
      <c r="I100" s="93"/>
      <c r="J100" s="94"/>
      <c r="K100" s="46"/>
      <c r="L100" s="49" t="s">
        <v>94</v>
      </c>
      <c r="M100" s="194">
        <f>21/(21-AB93)</f>
        <v>1.5789473684210527</v>
      </c>
      <c r="N100" s="194"/>
      <c r="O100" s="47"/>
      <c r="P100" s="47"/>
      <c r="Q100" s="47"/>
      <c r="R100" s="47"/>
      <c r="S100" s="47"/>
      <c r="T100" s="47"/>
      <c r="U100" s="47"/>
      <c r="V100" s="47"/>
      <c r="W100" s="47"/>
      <c r="X100" s="48"/>
    </row>
    <row r="101" spans="1:29" ht="15" customHeight="1" x14ac:dyDescent="0.3">
      <c r="A101" s="92"/>
      <c r="B101" s="93"/>
      <c r="C101" s="93"/>
      <c r="D101" s="93"/>
      <c r="E101" s="93"/>
      <c r="F101" s="93"/>
      <c r="G101" s="93"/>
      <c r="H101" s="93"/>
      <c r="I101" s="93"/>
      <c r="J101" s="94"/>
      <c r="K101" s="195" t="s">
        <v>97</v>
      </c>
      <c r="L101" s="197" t="s">
        <v>98</v>
      </c>
      <c r="M101" s="197"/>
      <c r="N101" s="197"/>
      <c r="O101" s="197"/>
      <c r="P101" s="197"/>
      <c r="Q101" s="197"/>
      <c r="R101" s="197"/>
      <c r="S101" s="197"/>
      <c r="T101" s="197"/>
      <c r="U101" s="197"/>
      <c r="V101" s="197"/>
      <c r="W101" s="197"/>
      <c r="X101" s="198"/>
      <c r="Z101" s="103" t="s">
        <v>123</v>
      </c>
      <c r="AA101" s="103"/>
      <c r="AB101" s="31">
        <v>62000</v>
      </c>
    </row>
    <row r="102" spans="1:29" ht="15" customHeight="1" x14ac:dyDescent="0.3">
      <c r="A102" s="92"/>
      <c r="B102" s="93"/>
      <c r="C102" s="93"/>
      <c r="D102" s="93"/>
      <c r="E102" s="93"/>
      <c r="F102" s="93"/>
      <c r="G102" s="93"/>
      <c r="H102" s="93"/>
      <c r="I102" s="93"/>
      <c r="J102" s="94"/>
      <c r="K102" s="196"/>
      <c r="L102" s="197"/>
      <c r="M102" s="197"/>
      <c r="N102" s="197"/>
      <c r="O102" s="197"/>
      <c r="P102" s="197"/>
      <c r="Q102" s="197"/>
      <c r="R102" s="197"/>
      <c r="S102" s="197"/>
      <c r="T102" s="197"/>
      <c r="U102" s="197"/>
      <c r="V102" s="197"/>
      <c r="W102" s="197"/>
      <c r="X102" s="198"/>
      <c r="Z102" s="103" t="s">
        <v>124</v>
      </c>
      <c r="AA102" s="103"/>
      <c r="AB102" s="33">
        <f>AB101/9420</f>
        <v>6.5817409766454356</v>
      </c>
    </row>
    <row r="103" spans="1:29" ht="15" customHeight="1" x14ac:dyDescent="0.3">
      <c r="A103" s="95"/>
      <c r="B103" s="96"/>
      <c r="C103" s="96"/>
      <c r="D103" s="96"/>
      <c r="E103" s="96"/>
      <c r="F103" s="96"/>
      <c r="G103" s="96"/>
      <c r="H103" s="96"/>
      <c r="I103" s="96"/>
      <c r="J103" s="97"/>
      <c r="K103" s="196"/>
      <c r="L103" s="197"/>
      <c r="M103" s="197"/>
      <c r="N103" s="197"/>
      <c r="O103" s="197"/>
      <c r="P103" s="197"/>
      <c r="Q103" s="197"/>
      <c r="R103" s="197"/>
      <c r="S103" s="197"/>
      <c r="T103" s="197"/>
      <c r="U103" s="197"/>
      <c r="V103" s="197"/>
      <c r="W103" s="197"/>
      <c r="X103" s="198"/>
    </row>
    <row r="104" spans="1:29" ht="18.600000000000001" customHeight="1" x14ac:dyDescent="0.3">
      <c r="A104" s="92"/>
      <c r="B104" s="93"/>
      <c r="C104" s="93"/>
      <c r="D104" s="93"/>
      <c r="E104" s="93"/>
      <c r="F104" s="93"/>
      <c r="G104" s="93"/>
      <c r="H104" s="93"/>
      <c r="I104" s="93"/>
      <c r="J104" s="94"/>
      <c r="K104" s="61" t="s">
        <v>103</v>
      </c>
      <c r="L104" s="42" t="s">
        <v>104</v>
      </c>
      <c r="M104" s="42"/>
      <c r="N104" s="42"/>
      <c r="O104" s="42"/>
      <c r="P104" s="42"/>
      <c r="Q104" s="42"/>
      <c r="R104" s="42"/>
      <c r="S104" s="42"/>
      <c r="T104" s="42"/>
      <c r="U104" s="42"/>
      <c r="V104" s="42"/>
      <c r="W104" s="42"/>
      <c r="X104" s="50"/>
    </row>
    <row r="105" spans="1:29" ht="18.600000000000001" customHeight="1" x14ac:dyDescent="0.3">
      <c r="A105" s="92"/>
      <c r="B105" s="93"/>
      <c r="C105" s="93"/>
      <c r="D105" s="93"/>
      <c r="E105" s="93"/>
      <c r="F105" s="93"/>
      <c r="G105" s="93"/>
      <c r="H105" s="93"/>
      <c r="I105" s="93"/>
      <c r="J105" s="94"/>
      <c r="K105" s="60"/>
      <c r="L105" s="51" t="s">
        <v>94</v>
      </c>
      <c r="M105" s="2" t="s">
        <v>106</v>
      </c>
      <c r="N105" s="42"/>
      <c r="O105" s="42"/>
      <c r="P105" s="42"/>
      <c r="Q105" s="42"/>
      <c r="R105" s="42"/>
      <c r="S105" s="42"/>
      <c r="T105" s="42"/>
      <c r="U105" s="42"/>
      <c r="V105" s="42"/>
      <c r="W105" s="42"/>
      <c r="X105" s="50"/>
    </row>
    <row r="106" spans="1:29" ht="18.600000000000001" customHeight="1" x14ac:dyDescent="0.3">
      <c r="A106" s="92"/>
      <c r="B106" s="93"/>
      <c r="C106" s="93"/>
      <c r="D106" s="93"/>
      <c r="E106" s="93"/>
      <c r="F106" s="93"/>
      <c r="G106" s="93"/>
      <c r="H106" s="93"/>
      <c r="I106" s="93"/>
      <c r="J106" s="94"/>
      <c r="K106" s="60"/>
      <c r="L106" s="52"/>
      <c r="M106" s="53" t="s">
        <v>107</v>
      </c>
      <c r="N106" s="42"/>
      <c r="O106" s="42"/>
      <c r="P106" s="42"/>
      <c r="Q106" s="42"/>
      <c r="R106" s="42"/>
      <c r="S106" s="42"/>
      <c r="T106" s="42"/>
      <c r="U106" s="42"/>
      <c r="V106" s="42"/>
      <c r="W106" s="42"/>
      <c r="X106" s="50"/>
    </row>
    <row r="107" spans="1:29" ht="18.600000000000001" customHeight="1" x14ac:dyDescent="0.3">
      <c r="A107" s="92"/>
      <c r="B107" s="93"/>
      <c r="C107" s="93"/>
      <c r="D107" s="93"/>
      <c r="E107" s="93"/>
      <c r="F107" s="93"/>
      <c r="G107" s="93"/>
      <c r="H107" s="93"/>
      <c r="I107" s="93"/>
      <c r="J107" s="94"/>
      <c r="K107" s="60"/>
      <c r="L107" s="51" t="s">
        <v>94</v>
      </c>
      <c r="M107" s="42" t="str">
        <f>"11.859 x ("&amp;ROUND(AB94,2)&amp;"-1) x 10.747 x 0.33 x ("&amp;AB95&amp;"-"&amp;AB96&amp;")"</f>
        <v>11.859 x (1.58-1) x 10.747 x 0.33 x (150.4-26)</v>
      </c>
      <c r="N107" s="42"/>
      <c r="O107" s="42"/>
      <c r="P107" s="42"/>
      <c r="Q107" s="42"/>
      <c r="R107" s="42"/>
      <c r="S107" s="42"/>
      <c r="T107" s="42"/>
      <c r="U107" s="42"/>
      <c r="V107" s="42"/>
      <c r="W107" s="42"/>
      <c r="X107" s="50"/>
    </row>
    <row r="108" spans="1:29" ht="18.600000000000001" customHeight="1" x14ac:dyDescent="0.3">
      <c r="A108" s="92"/>
      <c r="B108" s="93"/>
      <c r="C108" s="93"/>
      <c r="D108" s="93"/>
      <c r="E108" s="93"/>
      <c r="F108" s="93"/>
      <c r="G108" s="93"/>
      <c r="H108" s="93"/>
      <c r="I108" s="93"/>
      <c r="J108" s="94"/>
      <c r="K108" s="60"/>
      <c r="L108" s="51" t="s">
        <v>94</v>
      </c>
      <c r="M108" s="199">
        <f>11.859*(AB94-1)*10.747*0.33*(AB95-AB96)</f>
        <v>3029.0659033661054</v>
      </c>
      <c r="N108" s="199"/>
      <c r="O108" s="42" t="s">
        <v>108</v>
      </c>
      <c r="Q108" s="42"/>
      <c r="R108" s="42"/>
      <c r="S108" s="42"/>
      <c r="T108" s="42"/>
      <c r="U108" s="42"/>
      <c r="V108" s="42"/>
      <c r="W108" s="42"/>
      <c r="X108" s="50"/>
    </row>
    <row r="109" spans="1:29" ht="18.600000000000001" customHeight="1" x14ac:dyDescent="0.3">
      <c r="A109" s="92"/>
      <c r="B109" s="93"/>
      <c r="C109" s="93"/>
      <c r="D109" s="93"/>
      <c r="E109" s="93"/>
      <c r="F109" s="93"/>
      <c r="G109" s="93"/>
      <c r="H109" s="93"/>
      <c r="I109" s="93"/>
      <c r="J109" s="94"/>
      <c r="K109" s="61" t="s">
        <v>115</v>
      </c>
      <c r="L109" s="53" t="s">
        <v>125</v>
      </c>
      <c r="M109" s="59"/>
      <c r="N109" s="59"/>
      <c r="O109" s="42"/>
      <c r="Q109" s="42"/>
      <c r="R109" s="42"/>
      <c r="S109" s="42"/>
      <c r="T109" s="42"/>
      <c r="U109" s="42"/>
      <c r="V109" s="42"/>
      <c r="W109" s="42"/>
      <c r="X109" s="50"/>
    </row>
    <row r="110" spans="1:29" ht="18.600000000000001" customHeight="1" x14ac:dyDescent="0.3">
      <c r="A110" s="92"/>
      <c r="B110" s="93"/>
      <c r="C110" s="93"/>
      <c r="D110" s="93"/>
      <c r="E110" s="93"/>
      <c r="F110" s="93"/>
      <c r="G110" s="93"/>
      <c r="H110" s="93"/>
      <c r="I110" s="93"/>
      <c r="J110" s="94"/>
      <c r="K110" s="61" t="s">
        <v>117</v>
      </c>
      <c r="L110" s="53" t="s">
        <v>118</v>
      </c>
      <c r="M110" s="59"/>
      <c r="N110" s="59"/>
      <c r="O110" s="42"/>
      <c r="P110" s="200">
        <f>AB99</f>
        <v>1391</v>
      </c>
      <c r="Q110" s="200"/>
      <c r="R110" s="42"/>
      <c r="S110" s="42"/>
      <c r="T110" s="42"/>
      <c r="U110" s="42"/>
      <c r="V110" s="42"/>
      <c r="W110" s="42"/>
      <c r="X110" s="50"/>
    </row>
    <row r="111" spans="1:29" ht="18.600000000000001" customHeight="1" x14ac:dyDescent="0.3">
      <c r="A111" s="92"/>
      <c r="B111" s="93"/>
      <c r="C111" s="93"/>
      <c r="D111" s="93"/>
      <c r="E111" s="93"/>
      <c r="F111" s="93"/>
      <c r="G111" s="93"/>
      <c r="H111" s="93"/>
      <c r="I111" s="93"/>
      <c r="J111" s="94"/>
      <c r="K111" s="62" t="s">
        <v>119</v>
      </c>
      <c r="L111" s="51"/>
      <c r="M111" s="59"/>
      <c r="N111" s="59"/>
      <c r="O111" s="42"/>
      <c r="Q111" s="42"/>
      <c r="R111" s="42"/>
      <c r="S111" s="42"/>
      <c r="T111" s="42"/>
      <c r="U111" s="42"/>
      <c r="V111" s="42"/>
      <c r="W111" s="42"/>
      <c r="X111" s="50"/>
    </row>
    <row r="112" spans="1:29" ht="18.600000000000001" customHeight="1" x14ac:dyDescent="0.3">
      <c r="A112" s="95"/>
      <c r="B112" s="96"/>
      <c r="C112" s="96"/>
      <c r="D112" s="96"/>
      <c r="E112" s="96"/>
      <c r="F112" s="96"/>
      <c r="G112" s="96"/>
      <c r="H112" s="96"/>
      <c r="I112" s="96"/>
      <c r="J112" s="97"/>
      <c r="K112" s="58"/>
      <c r="L112" s="63" t="s">
        <v>120</v>
      </c>
      <c r="M112" s="54"/>
      <c r="N112" s="54"/>
      <c r="O112" s="54"/>
      <c r="P112" s="54"/>
      <c r="Q112" s="54"/>
      <c r="R112" s="54"/>
      <c r="S112" s="54"/>
      <c r="T112" s="54"/>
      <c r="U112" s="54"/>
      <c r="V112" s="54"/>
      <c r="W112" s="54"/>
      <c r="X112" s="55"/>
    </row>
    <row r="113" spans="1:24" ht="18.600000000000001" customHeight="1" x14ac:dyDescent="0.3">
      <c r="A113" s="218" t="s">
        <v>5</v>
      </c>
      <c r="B113" s="218"/>
      <c r="C113" s="218"/>
      <c r="D113" s="218"/>
      <c r="E113" s="218"/>
      <c r="F113" s="218"/>
      <c r="G113" s="218"/>
      <c r="H113" s="218"/>
      <c r="I113" s="218"/>
      <c r="J113" s="218"/>
      <c r="K113" s="218"/>
      <c r="L113" s="218"/>
      <c r="M113" s="218"/>
      <c r="N113" s="218"/>
      <c r="O113" s="218"/>
      <c r="P113" s="218"/>
      <c r="Q113" s="218"/>
      <c r="R113" s="218"/>
      <c r="S113" s="218"/>
      <c r="T113" s="218"/>
      <c r="U113" s="218"/>
      <c r="V113" s="218"/>
      <c r="W113" s="218"/>
      <c r="X113" s="218"/>
    </row>
    <row r="114" spans="1:24" ht="18.600000000000001" customHeight="1" x14ac:dyDescent="0.3">
      <c r="A114" s="15" t="s">
        <v>13</v>
      </c>
      <c r="B114" s="16"/>
      <c r="C114" s="16"/>
      <c r="D114" s="16"/>
      <c r="E114" s="16"/>
      <c r="F114" s="16"/>
      <c r="G114" s="16"/>
      <c r="H114" s="16"/>
      <c r="I114" s="16"/>
      <c r="J114" s="16"/>
      <c r="K114" s="16"/>
      <c r="L114" s="16"/>
      <c r="M114" s="16"/>
      <c r="N114" s="16"/>
      <c r="O114" s="16"/>
      <c r="P114" s="16"/>
      <c r="Q114" s="16"/>
      <c r="R114" s="16"/>
      <c r="S114" s="16"/>
      <c r="T114" s="16"/>
      <c r="U114" s="16"/>
      <c r="V114" s="16"/>
      <c r="W114" s="16"/>
      <c r="X114" s="17"/>
    </row>
    <row r="115" spans="1:24" ht="18.600000000000001" customHeight="1" x14ac:dyDescent="0.3">
      <c r="A115" s="13"/>
      <c r="B115" s="219" t="s">
        <v>0</v>
      </c>
      <c r="C115" s="219"/>
      <c r="D115" s="219"/>
      <c r="E115" s="219"/>
      <c r="F115" s="219"/>
      <c r="G115" s="219"/>
      <c r="H115" s="219"/>
      <c r="I115" s="219"/>
      <c r="J115" s="219"/>
      <c r="K115" s="219"/>
      <c r="L115" s="219"/>
      <c r="M115" s="219"/>
      <c r="N115" s="219"/>
      <c r="O115" s="219"/>
      <c r="P115" s="219"/>
      <c r="X115" s="14"/>
    </row>
    <row r="116" spans="1:24" ht="18.600000000000001" customHeight="1" x14ac:dyDescent="0.3">
      <c r="A116" s="13"/>
      <c r="B116" s="219" t="s">
        <v>1</v>
      </c>
      <c r="C116" s="219"/>
      <c r="D116" s="219"/>
      <c r="E116" s="219"/>
      <c r="F116" s="219"/>
      <c r="G116" s="219"/>
      <c r="H116" s="219"/>
      <c r="I116" s="219"/>
      <c r="J116" s="219"/>
      <c r="K116" s="219"/>
      <c r="L116" s="219"/>
      <c r="M116" s="219"/>
      <c r="N116" s="219"/>
      <c r="O116" s="219"/>
      <c r="P116" s="219"/>
      <c r="X116" s="14"/>
    </row>
    <row r="117" spans="1:24" ht="18.600000000000001" customHeight="1" x14ac:dyDescent="0.3">
      <c r="A117" s="13"/>
      <c r="B117" s="219" t="s">
        <v>2</v>
      </c>
      <c r="C117" s="219"/>
      <c r="D117" s="219"/>
      <c r="E117" s="219"/>
      <c r="F117" s="219"/>
      <c r="G117" s="219"/>
      <c r="H117" s="219"/>
      <c r="I117" s="219"/>
      <c r="J117" s="219"/>
      <c r="K117" s="219"/>
      <c r="L117" s="219"/>
      <c r="M117" s="219"/>
      <c r="N117" s="219"/>
      <c r="O117" s="219"/>
      <c r="P117" s="219"/>
      <c r="X117" s="14"/>
    </row>
    <row r="118" spans="1:24" ht="18.600000000000001" customHeight="1" x14ac:dyDescent="0.3">
      <c r="A118" s="13"/>
      <c r="B118" s="219" t="s">
        <v>3</v>
      </c>
      <c r="C118" s="219"/>
      <c r="D118" s="219"/>
      <c r="E118" s="219"/>
      <c r="F118" s="219"/>
      <c r="G118" s="219"/>
      <c r="H118" s="219"/>
      <c r="I118" s="219"/>
      <c r="J118" s="219"/>
      <c r="K118" s="219"/>
      <c r="L118" s="219"/>
      <c r="M118" s="219"/>
      <c r="N118" s="219"/>
      <c r="O118" s="219"/>
      <c r="P118" s="219"/>
      <c r="X118" s="14"/>
    </row>
    <row r="119" spans="1:24" ht="18.600000000000001" customHeight="1" x14ac:dyDescent="0.3">
      <c r="A119" s="13"/>
      <c r="B119" s="1" t="s">
        <v>6</v>
      </c>
      <c r="X119" s="14"/>
    </row>
    <row r="120" spans="1:24" ht="18.600000000000001" customHeight="1" x14ac:dyDescent="0.3">
      <c r="A120" s="13"/>
      <c r="B120" s="41" t="s">
        <v>7</v>
      </c>
      <c r="X120" s="14"/>
    </row>
    <row r="121" spans="1:24" ht="18.600000000000001" customHeight="1" x14ac:dyDescent="0.3">
      <c r="A121" s="13"/>
      <c r="B121" s="123" t="s">
        <v>8</v>
      </c>
      <c r="C121" s="123"/>
      <c r="D121" s="123"/>
      <c r="E121" s="123"/>
      <c r="F121" s="123"/>
      <c r="G121" s="123"/>
      <c r="H121" s="123"/>
      <c r="I121" s="123"/>
      <c r="J121" s="123"/>
      <c r="K121" s="123"/>
      <c r="L121" s="123"/>
      <c r="M121" s="123"/>
      <c r="N121" s="123"/>
      <c r="O121" s="123"/>
      <c r="P121" s="123"/>
      <c r="Q121" s="123"/>
      <c r="R121" s="123"/>
      <c r="S121" s="123"/>
      <c r="T121" s="123"/>
      <c r="U121" s="123"/>
      <c r="X121" s="14"/>
    </row>
    <row r="122" spans="1:24" ht="18.600000000000001" customHeight="1" x14ac:dyDescent="0.3">
      <c r="A122" s="13"/>
      <c r="X122" s="14"/>
    </row>
    <row r="123" spans="1:24" ht="18.600000000000001" customHeight="1" x14ac:dyDescent="0.3">
      <c r="A123" s="13"/>
      <c r="X123" s="14"/>
    </row>
    <row r="124" spans="1:24" ht="18.600000000000001" customHeight="1" x14ac:dyDescent="0.3">
      <c r="A124" s="13"/>
      <c r="X124" s="14"/>
    </row>
    <row r="125" spans="1:24" ht="18.600000000000001" customHeight="1" x14ac:dyDescent="0.3">
      <c r="A125" s="13"/>
      <c r="X125" s="14"/>
    </row>
    <row r="126" spans="1:24" ht="18.600000000000001" customHeight="1" x14ac:dyDescent="0.3">
      <c r="A126" s="13"/>
      <c r="X126" s="14"/>
    </row>
    <row r="127" spans="1:24" ht="18.600000000000001" customHeight="1" x14ac:dyDescent="0.3">
      <c r="A127" s="13"/>
      <c r="X127" s="14"/>
    </row>
    <row r="128" spans="1:24" ht="18.600000000000001" customHeight="1" x14ac:dyDescent="0.3">
      <c r="A128" s="13"/>
      <c r="X128" s="14"/>
    </row>
    <row r="129" spans="1:24" ht="6.75" customHeight="1" x14ac:dyDescent="0.3">
      <c r="A129" s="13"/>
      <c r="X129" s="14"/>
    </row>
    <row r="130" spans="1:24" ht="18.600000000000001" customHeight="1" x14ac:dyDescent="0.3">
      <c r="A130" s="13"/>
      <c r="B130" s="1" t="s">
        <v>109</v>
      </c>
      <c r="X130" s="14"/>
    </row>
    <row r="131" spans="1:24" ht="18.600000000000001" customHeight="1" x14ac:dyDescent="0.3">
      <c r="A131" s="13"/>
      <c r="B131" s="51" t="s">
        <v>94</v>
      </c>
      <c r="C131" s="1" t="s">
        <v>110</v>
      </c>
      <c r="X131" s="14"/>
    </row>
    <row r="132" spans="1:24" ht="18.600000000000001" customHeight="1" x14ac:dyDescent="0.3">
      <c r="A132" s="13"/>
      <c r="B132" s="51" t="s">
        <v>94</v>
      </c>
      <c r="C132" s="1" t="str">
        <f>"11.859 x ("&amp;ROUND(AB94,2)&amp;"-1.15) x 10.747 x 0.33 x ("&amp;ROUND(AB95,1)&amp;" - "&amp;AB96&amp;") = "&amp;ROUND(11.859*(AB94-1.15)*10.747*0.33*(AB95-AB96),1)&amp;" kcal/Nm³"</f>
        <v>11.859 x (1.58-1.15) x 10.747 x 0.33 x (150.4 - 26) = 2244.3 kcal/Nm³</v>
      </c>
      <c r="X132" s="14"/>
    </row>
    <row r="133" spans="1:24" ht="18.600000000000001" customHeight="1" x14ac:dyDescent="0.3">
      <c r="A133" s="13"/>
      <c r="B133" s="51" t="s">
        <v>94</v>
      </c>
      <c r="C133" s="1" t="str">
        <f>"("&amp;ROUND(11.859*(AB94-1.15)*10.747*0.33*(AB95-AB96),1)&amp;" kcal/Nm³x "&amp;ROUND(AB98,2)&amp;" Nm³/년(연간 사용량)) ÷ 9,420 kcal/Nm³"</f>
        <v>(2244.3 kcal/Nm³x 9475.2 Nm³/년(연간 사용량)) ÷ 9,420 kcal/Nm³</v>
      </c>
      <c r="X133" s="14"/>
    </row>
    <row r="134" spans="1:24" ht="18.600000000000001" customHeight="1" x14ac:dyDescent="0.3">
      <c r="A134" s="18"/>
      <c r="B134" s="56" t="s">
        <v>94</v>
      </c>
      <c r="C134" s="216">
        <f>ROUND((ROUND(11.859*(AB94-1.15)*10.747*0.33*(AB95-AB96),1)*ROUND(AB98,2))/9420,2)</f>
        <v>2257.4499999999998</v>
      </c>
      <c r="D134" s="216"/>
      <c r="E134" s="216"/>
      <c r="F134" s="19" t="s">
        <v>111</v>
      </c>
      <c r="G134" s="19"/>
      <c r="H134" s="19"/>
      <c r="I134" s="19"/>
      <c r="J134" s="19"/>
      <c r="K134" s="19"/>
      <c r="L134" s="19"/>
      <c r="M134" s="19"/>
      <c r="N134" s="19"/>
      <c r="O134" s="19"/>
      <c r="P134" s="19"/>
      <c r="Q134" s="19"/>
      <c r="R134" s="19"/>
      <c r="S134" s="19"/>
      <c r="T134" s="19"/>
      <c r="U134" s="19"/>
      <c r="V134" s="19"/>
      <c r="W134" s="19"/>
      <c r="X134" s="20"/>
    </row>
    <row r="135" spans="1:24" ht="18.600000000000001" customHeight="1" x14ac:dyDescent="0.3">
      <c r="A135" s="101" t="s">
        <v>9</v>
      </c>
      <c r="B135" s="101"/>
      <c r="C135" s="101"/>
      <c r="D135" s="101"/>
      <c r="E135" s="101"/>
      <c r="F135" s="101"/>
      <c r="G135" s="101"/>
      <c r="H135" s="101"/>
      <c r="I135" s="101"/>
      <c r="J135" s="101"/>
      <c r="K135" s="101"/>
      <c r="L135" s="101"/>
      <c r="M135" s="101"/>
      <c r="N135" s="101"/>
      <c r="O135" s="101"/>
      <c r="P135" s="101"/>
      <c r="Q135" s="101"/>
      <c r="R135" s="101"/>
      <c r="S135" s="101"/>
      <c r="T135" s="101"/>
      <c r="U135" s="101"/>
      <c r="V135" s="101"/>
      <c r="W135" s="101"/>
      <c r="X135" s="101"/>
    </row>
    <row r="136" spans="1:24" ht="18.600000000000001" customHeight="1" x14ac:dyDescent="0.3">
      <c r="A136" s="103" t="s">
        <v>20</v>
      </c>
      <c r="B136" s="103"/>
      <c r="C136" s="103"/>
      <c r="D136" s="103"/>
      <c r="E136" s="103"/>
      <c r="F136" s="217">
        <f>ROUND((ROUND(11.859*(AB94-1.15)*10.747*0.33*(AB95-AB96),1)*ROUND(AB98,2))/9420,2)</f>
        <v>2257.4499999999998</v>
      </c>
      <c r="G136" s="217"/>
      <c r="H136" s="217"/>
      <c r="I136" s="217"/>
      <c r="J136" s="217"/>
      <c r="K136" s="217"/>
      <c r="L136" s="103" t="s">
        <v>10</v>
      </c>
      <c r="M136" s="103"/>
      <c r="N136" s="103"/>
      <c r="O136" s="103"/>
      <c r="P136" s="103"/>
      <c r="Q136" s="103"/>
      <c r="R136" s="215">
        <f>F136*AB99/1000000</f>
        <v>3.1401129499999998</v>
      </c>
      <c r="S136" s="215"/>
      <c r="T136" s="215"/>
      <c r="U136" s="215"/>
      <c r="V136" s="215"/>
      <c r="W136" s="215"/>
      <c r="X136" s="215"/>
    </row>
    <row r="137" spans="1:24" ht="18.600000000000001" customHeight="1" x14ac:dyDescent="0.3"/>
    <row r="138" spans="1:24" ht="18.600000000000001" customHeight="1" x14ac:dyDescent="0.3">
      <c r="C138" s="79">
        <v>4</v>
      </c>
      <c r="D138" s="80"/>
      <c r="E138" s="81"/>
      <c r="G138" s="82" t="s">
        <v>24</v>
      </c>
      <c r="H138" s="82"/>
      <c r="I138" s="82"/>
      <c r="J138" s="82"/>
      <c r="K138" s="82"/>
      <c r="L138" s="82"/>
      <c r="M138" s="82"/>
      <c r="N138" s="82"/>
      <c r="O138" s="82"/>
      <c r="P138" s="82"/>
      <c r="Q138" s="82"/>
      <c r="R138" s="82"/>
      <c r="S138" s="82"/>
      <c r="T138" s="82"/>
      <c r="U138" s="82"/>
      <c r="V138" s="82"/>
    </row>
    <row r="139" spans="1:24" ht="18.600000000000001" customHeight="1" x14ac:dyDescent="0.3"/>
    <row r="140" spans="1:24" ht="18.600000000000001" customHeight="1" x14ac:dyDescent="0.3">
      <c r="A140" s="101" t="s">
        <v>4</v>
      </c>
      <c r="B140" s="101"/>
      <c r="C140" s="101"/>
      <c r="D140" s="101"/>
      <c r="E140" s="101"/>
      <c r="F140" s="101"/>
      <c r="G140" s="101"/>
      <c r="H140" s="101"/>
      <c r="I140" s="101"/>
      <c r="J140" s="101"/>
      <c r="K140" s="101"/>
      <c r="L140" s="101"/>
      <c r="M140" s="101"/>
      <c r="N140" s="101"/>
      <c r="O140" s="101"/>
      <c r="P140" s="101"/>
      <c r="Q140" s="101"/>
      <c r="R140" s="101"/>
      <c r="S140" s="101"/>
      <c r="T140" s="101"/>
      <c r="U140" s="101"/>
      <c r="V140" s="101"/>
      <c r="W140" s="101"/>
      <c r="X140" s="101"/>
    </row>
    <row r="141" spans="1:24" ht="18.600000000000001" customHeight="1" x14ac:dyDescent="0.3">
      <c r="A141" s="105" t="s">
        <v>17</v>
      </c>
      <c r="B141" s="105"/>
      <c r="C141" s="105"/>
      <c r="D141" s="105"/>
      <c r="E141" s="105"/>
      <c r="F141" s="105"/>
      <c r="G141" s="105"/>
      <c r="H141" s="105"/>
      <c r="I141" s="105"/>
      <c r="J141" s="105"/>
      <c r="K141" s="112" t="s">
        <v>132</v>
      </c>
      <c r="L141" s="113"/>
      <c r="M141" s="113"/>
      <c r="N141" s="113"/>
      <c r="O141" s="113"/>
      <c r="P141" s="113"/>
      <c r="Q141" s="113"/>
      <c r="R141" s="113"/>
      <c r="S141" s="113"/>
      <c r="T141" s="113"/>
      <c r="U141" s="113"/>
      <c r="V141" s="113"/>
      <c r="W141" s="113"/>
      <c r="X141" s="113"/>
    </row>
    <row r="142" spans="1:24" ht="18.600000000000001" customHeight="1" x14ac:dyDescent="0.3">
      <c r="A142" s="105"/>
      <c r="B142" s="105"/>
      <c r="C142" s="105"/>
      <c r="D142" s="105"/>
      <c r="E142" s="105"/>
      <c r="F142" s="105"/>
      <c r="G142" s="105"/>
      <c r="H142" s="105"/>
      <c r="I142" s="105"/>
      <c r="J142" s="105"/>
      <c r="K142" s="113"/>
      <c r="L142" s="113"/>
      <c r="M142" s="113"/>
      <c r="N142" s="113"/>
      <c r="O142" s="113"/>
      <c r="P142" s="113"/>
      <c r="Q142" s="113"/>
      <c r="R142" s="113"/>
      <c r="S142" s="113"/>
      <c r="T142" s="113"/>
      <c r="U142" s="113"/>
      <c r="V142" s="113"/>
      <c r="W142" s="113"/>
      <c r="X142" s="113"/>
    </row>
    <row r="143" spans="1:24" ht="18.600000000000001" customHeight="1" x14ac:dyDescent="0.3">
      <c r="A143" s="105"/>
      <c r="B143" s="105"/>
      <c r="C143" s="105"/>
      <c r="D143" s="105"/>
      <c r="E143" s="105"/>
      <c r="F143" s="105"/>
      <c r="G143" s="105"/>
      <c r="H143" s="105"/>
      <c r="I143" s="105"/>
      <c r="J143" s="105"/>
      <c r="K143" s="113"/>
      <c r="L143" s="113"/>
      <c r="M143" s="113"/>
      <c r="N143" s="113"/>
      <c r="O143" s="113"/>
      <c r="P143" s="113"/>
      <c r="Q143" s="113"/>
      <c r="R143" s="113"/>
      <c r="S143" s="113"/>
      <c r="T143" s="113"/>
      <c r="U143" s="113"/>
      <c r="V143" s="113"/>
      <c r="W143" s="113"/>
      <c r="X143" s="113"/>
    </row>
    <row r="144" spans="1:24" ht="18.600000000000001" customHeight="1" x14ac:dyDescent="0.3">
      <c r="A144" s="105"/>
      <c r="B144" s="105"/>
      <c r="C144" s="105"/>
      <c r="D144" s="105"/>
      <c r="E144" s="105"/>
      <c r="F144" s="105"/>
      <c r="G144" s="105"/>
      <c r="H144" s="105"/>
      <c r="I144" s="105"/>
      <c r="J144" s="105"/>
      <c r="K144" s="113"/>
      <c r="L144" s="113"/>
      <c r="M144" s="113"/>
      <c r="N144" s="113"/>
      <c r="O144" s="113"/>
      <c r="P144" s="113"/>
      <c r="Q144" s="113"/>
      <c r="R144" s="113"/>
      <c r="S144" s="113"/>
      <c r="T144" s="113"/>
      <c r="U144" s="113"/>
      <c r="V144" s="113"/>
      <c r="W144" s="113"/>
      <c r="X144" s="113"/>
    </row>
    <row r="145" spans="1:24" ht="18.600000000000001" customHeight="1" x14ac:dyDescent="0.3">
      <c r="A145" s="105"/>
      <c r="B145" s="105"/>
      <c r="C145" s="105"/>
      <c r="D145" s="105"/>
      <c r="E145" s="105"/>
      <c r="F145" s="105"/>
      <c r="G145" s="105"/>
      <c r="H145" s="105"/>
      <c r="I145" s="105"/>
      <c r="J145" s="105"/>
      <c r="K145" s="113"/>
      <c r="L145" s="113"/>
      <c r="M145" s="113"/>
      <c r="N145" s="113"/>
      <c r="O145" s="113"/>
      <c r="P145" s="113"/>
      <c r="Q145" s="113"/>
      <c r="R145" s="113"/>
      <c r="S145" s="113"/>
      <c r="T145" s="113"/>
      <c r="U145" s="113"/>
      <c r="V145" s="113"/>
      <c r="W145" s="113"/>
      <c r="X145" s="113"/>
    </row>
    <row r="146" spans="1:24" ht="18.600000000000001" customHeight="1" x14ac:dyDescent="0.3">
      <c r="A146" s="105"/>
      <c r="B146" s="105"/>
      <c r="C146" s="105"/>
      <c r="D146" s="105"/>
      <c r="E146" s="105"/>
      <c r="F146" s="105"/>
      <c r="G146" s="105"/>
      <c r="H146" s="105"/>
      <c r="I146" s="105"/>
      <c r="J146" s="105"/>
      <c r="K146" s="113"/>
      <c r="L146" s="113"/>
      <c r="M146" s="113"/>
      <c r="N146" s="113"/>
      <c r="O146" s="113"/>
      <c r="P146" s="113"/>
      <c r="Q146" s="113"/>
      <c r="R146" s="113"/>
      <c r="S146" s="113"/>
      <c r="T146" s="113"/>
      <c r="U146" s="113"/>
      <c r="V146" s="113"/>
      <c r="W146" s="113"/>
      <c r="X146" s="113"/>
    </row>
    <row r="147" spans="1:24" ht="18.600000000000001" customHeight="1" x14ac:dyDescent="0.3">
      <c r="A147" s="105"/>
      <c r="B147" s="105"/>
      <c r="C147" s="105"/>
      <c r="D147" s="105"/>
      <c r="E147" s="105"/>
      <c r="F147" s="105"/>
      <c r="G147" s="105"/>
      <c r="H147" s="105"/>
      <c r="I147" s="105"/>
      <c r="J147" s="105"/>
      <c r="K147" s="113"/>
      <c r="L147" s="113"/>
      <c r="M147" s="113"/>
      <c r="N147" s="113"/>
      <c r="O147" s="113"/>
      <c r="P147" s="113"/>
      <c r="Q147" s="113"/>
      <c r="R147" s="113"/>
      <c r="S147" s="113"/>
      <c r="T147" s="113"/>
      <c r="U147" s="113"/>
      <c r="V147" s="113"/>
      <c r="W147" s="113"/>
      <c r="X147" s="113"/>
    </row>
    <row r="148" spans="1:24" ht="18.600000000000001" customHeight="1" x14ac:dyDescent="0.3">
      <c r="A148" s="105"/>
      <c r="B148" s="105"/>
      <c r="C148" s="105"/>
      <c r="D148" s="105"/>
      <c r="E148" s="105"/>
      <c r="F148" s="105"/>
      <c r="G148" s="105"/>
      <c r="H148" s="105"/>
      <c r="I148" s="105"/>
      <c r="J148" s="105"/>
      <c r="K148" s="113"/>
      <c r="L148" s="113"/>
      <c r="M148" s="113"/>
      <c r="N148" s="113"/>
      <c r="O148" s="113"/>
      <c r="P148" s="113"/>
      <c r="Q148" s="113"/>
      <c r="R148" s="113"/>
      <c r="S148" s="113"/>
      <c r="T148" s="113"/>
      <c r="U148" s="113"/>
      <c r="V148" s="113"/>
      <c r="W148" s="113"/>
      <c r="X148" s="113"/>
    </row>
    <row r="149" spans="1:24" ht="18.600000000000001" customHeight="1" x14ac:dyDescent="0.3">
      <c r="A149" s="105" t="s">
        <v>17</v>
      </c>
      <c r="B149" s="105"/>
      <c r="C149" s="105"/>
      <c r="D149" s="105"/>
      <c r="E149" s="105"/>
      <c r="F149" s="105"/>
      <c r="G149" s="105"/>
      <c r="H149" s="105"/>
      <c r="I149" s="105"/>
      <c r="J149" s="105"/>
      <c r="K149" s="113"/>
      <c r="L149" s="113"/>
      <c r="M149" s="113"/>
      <c r="N149" s="113"/>
      <c r="O149" s="113"/>
      <c r="P149" s="113"/>
      <c r="Q149" s="113"/>
      <c r="R149" s="113"/>
      <c r="S149" s="113"/>
      <c r="T149" s="113"/>
      <c r="U149" s="113"/>
      <c r="V149" s="113"/>
      <c r="W149" s="113"/>
      <c r="X149" s="113"/>
    </row>
    <row r="150" spans="1:24" ht="18.600000000000001" customHeight="1" x14ac:dyDescent="0.3">
      <c r="A150" s="105"/>
      <c r="B150" s="105"/>
      <c r="C150" s="105"/>
      <c r="D150" s="105"/>
      <c r="E150" s="105"/>
      <c r="F150" s="105"/>
      <c r="G150" s="105"/>
      <c r="H150" s="105"/>
      <c r="I150" s="105"/>
      <c r="J150" s="105"/>
      <c r="K150" s="113"/>
      <c r="L150" s="113"/>
      <c r="M150" s="113"/>
      <c r="N150" s="113"/>
      <c r="O150" s="113"/>
      <c r="P150" s="113"/>
      <c r="Q150" s="113"/>
      <c r="R150" s="113"/>
      <c r="S150" s="113"/>
      <c r="T150" s="113"/>
      <c r="U150" s="113"/>
      <c r="V150" s="113"/>
      <c r="W150" s="113"/>
      <c r="X150" s="113"/>
    </row>
    <row r="151" spans="1:24" ht="18.600000000000001" customHeight="1" x14ac:dyDescent="0.3">
      <c r="A151" s="105"/>
      <c r="B151" s="105"/>
      <c r="C151" s="105"/>
      <c r="D151" s="105"/>
      <c r="E151" s="105"/>
      <c r="F151" s="105"/>
      <c r="G151" s="105"/>
      <c r="H151" s="105"/>
      <c r="I151" s="105"/>
      <c r="J151" s="105"/>
      <c r="K151" s="113"/>
      <c r="L151" s="113"/>
      <c r="M151" s="113"/>
      <c r="N151" s="113"/>
      <c r="O151" s="113"/>
      <c r="P151" s="113"/>
      <c r="Q151" s="113"/>
      <c r="R151" s="113"/>
      <c r="S151" s="113"/>
      <c r="T151" s="113"/>
      <c r="U151" s="113"/>
      <c r="V151" s="113"/>
      <c r="W151" s="113"/>
      <c r="X151" s="113"/>
    </row>
    <row r="152" spans="1:24" ht="18.600000000000001" customHeight="1" x14ac:dyDescent="0.3">
      <c r="A152" s="105"/>
      <c r="B152" s="105"/>
      <c r="C152" s="105"/>
      <c r="D152" s="105"/>
      <c r="E152" s="105"/>
      <c r="F152" s="105"/>
      <c r="G152" s="105"/>
      <c r="H152" s="105"/>
      <c r="I152" s="105"/>
      <c r="J152" s="105"/>
      <c r="K152" s="113"/>
      <c r="L152" s="113"/>
      <c r="M152" s="113"/>
      <c r="N152" s="113"/>
      <c r="O152" s="113"/>
      <c r="P152" s="113"/>
      <c r="Q152" s="113"/>
      <c r="R152" s="113"/>
      <c r="S152" s="113"/>
      <c r="T152" s="113"/>
      <c r="U152" s="113"/>
      <c r="V152" s="113"/>
      <c r="W152" s="113"/>
      <c r="X152" s="113"/>
    </row>
    <row r="153" spans="1:24" ht="18.600000000000001" customHeight="1" x14ac:dyDescent="0.3">
      <c r="A153" s="105"/>
      <c r="B153" s="105"/>
      <c r="C153" s="105"/>
      <c r="D153" s="105"/>
      <c r="E153" s="105"/>
      <c r="F153" s="105"/>
      <c r="G153" s="105"/>
      <c r="H153" s="105"/>
      <c r="I153" s="105"/>
      <c r="J153" s="105"/>
      <c r="K153" s="113"/>
      <c r="L153" s="113"/>
      <c r="M153" s="113"/>
      <c r="N153" s="113"/>
      <c r="O153" s="113"/>
      <c r="P153" s="113"/>
      <c r="Q153" s="113"/>
      <c r="R153" s="113"/>
      <c r="S153" s="113"/>
      <c r="T153" s="113"/>
      <c r="U153" s="113"/>
      <c r="V153" s="113"/>
      <c r="W153" s="113"/>
      <c r="X153" s="113"/>
    </row>
    <row r="154" spans="1:24" ht="18.600000000000001" customHeight="1" x14ac:dyDescent="0.3">
      <c r="A154" s="105"/>
      <c r="B154" s="105"/>
      <c r="C154" s="105"/>
      <c r="D154" s="105"/>
      <c r="E154" s="105"/>
      <c r="F154" s="105"/>
      <c r="G154" s="105"/>
      <c r="H154" s="105"/>
      <c r="I154" s="105"/>
      <c r="J154" s="105"/>
      <c r="K154" s="113"/>
      <c r="L154" s="113"/>
      <c r="M154" s="113"/>
      <c r="N154" s="113"/>
      <c r="O154" s="113"/>
      <c r="P154" s="113"/>
      <c r="Q154" s="113"/>
      <c r="R154" s="113"/>
      <c r="S154" s="113"/>
      <c r="T154" s="113"/>
      <c r="U154" s="113"/>
      <c r="V154" s="113"/>
      <c r="W154" s="113"/>
      <c r="X154" s="113"/>
    </row>
    <row r="155" spans="1:24" ht="18.600000000000001" customHeight="1" x14ac:dyDescent="0.3">
      <c r="A155" s="105"/>
      <c r="B155" s="105"/>
      <c r="C155" s="105"/>
      <c r="D155" s="105"/>
      <c r="E155" s="105"/>
      <c r="F155" s="105"/>
      <c r="G155" s="105"/>
      <c r="H155" s="105"/>
      <c r="I155" s="105"/>
      <c r="J155" s="105"/>
      <c r="K155" s="113"/>
      <c r="L155" s="113"/>
      <c r="M155" s="113"/>
      <c r="N155" s="113"/>
      <c r="O155" s="113"/>
      <c r="P155" s="113"/>
      <c r="Q155" s="113"/>
      <c r="R155" s="113"/>
      <c r="S155" s="113"/>
      <c r="T155" s="113"/>
      <c r="U155" s="113"/>
      <c r="V155" s="113"/>
      <c r="W155" s="113"/>
      <c r="X155" s="113"/>
    </row>
    <row r="156" spans="1:24" ht="18.600000000000001" customHeight="1" x14ac:dyDescent="0.3">
      <c r="A156" s="115"/>
      <c r="B156" s="115"/>
      <c r="C156" s="115"/>
      <c r="D156" s="115"/>
      <c r="E156" s="115"/>
      <c r="F156" s="115"/>
      <c r="G156" s="115"/>
      <c r="H156" s="115"/>
      <c r="I156" s="115"/>
      <c r="J156" s="115"/>
      <c r="K156" s="114"/>
      <c r="L156" s="114"/>
      <c r="M156" s="114"/>
      <c r="N156" s="114"/>
      <c r="O156" s="114"/>
      <c r="P156" s="114"/>
      <c r="Q156" s="114"/>
      <c r="R156" s="114"/>
      <c r="S156" s="114"/>
      <c r="T156" s="114"/>
      <c r="U156" s="114"/>
      <c r="V156" s="114"/>
      <c r="W156" s="114"/>
      <c r="X156" s="114"/>
    </row>
    <row r="157" spans="1:24" ht="18.600000000000001" customHeight="1" x14ac:dyDescent="0.3">
      <c r="A157" s="98" t="s">
        <v>5</v>
      </c>
      <c r="B157" s="99"/>
      <c r="C157" s="99"/>
      <c r="D157" s="99"/>
      <c r="E157" s="99"/>
      <c r="F157" s="99"/>
      <c r="G157" s="99"/>
      <c r="H157" s="99"/>
      <c r="I157" s="99"/>
      <c r="J157" s="99"/>
      <c r="K157" s="99"/>
      <c r="L157" s="99"/>
      <c r="M157" s="99"/>
      <c r="N157" s="99"/>
      <c r="O157" s="99"/>
      <c r="P157" s="99"/>
      <c r="Q157" s="99"/>
      <c r="R157" s="99"/>
      <c r="S157" s="99"/>
      <c r="T157" s="99"/>
      <c r="U157" s="99"/>
      <c r="V157" s="99"/>
      <c r="W157" s="99"/>
      <c r="X157" s="100"/>
    </row>
    <row r="158" spans="1:24" ht="18.600000000000001" customHeight="1" x14ac:dyDescent="0.3">
      <c r="A158" s="83" t="s">
        <v>26</v>
      </c>
      <c r="B158" s="84"/>
      <c r="C158" s="84"/>
      <c r="D158" s="84"/>
      <c r="E158" s="84"/>
      <c r="F158" s="84"/>
      <c r="G158" s="84"/>
      <c r="H158" s="84"/>
      <c r="I158" s="84"/>
      <c r="J158" s="84"/>
      <c r="K158" s="84"/>
      <c r="L158" s="84"/>
      <c r="M158" s="84"/>
      <c r="N158" s="84"/>
      <c r="O158" s="84"/>
      <c r="P158" s="84"/>
      <c r="Q158" s="84"/>
      <c r="R158" s="84"/>
      <c r="S158" s="84"/>
      <c r="T158" s="84"/>
      <c r="U158" s="84"/>
      <c r="V158" s="84"/>
      <c r="W158" s="84"/>
      <c r="X158" s="85"/>
    </row>
    <row r="159" spans="1:24" ht="18.600000000000001" customHeight="1" x14ac:dyDescent="0.3">
      <c r="A159" s="75"/>
      <c r="B159" s="73"/>
      <c r="C159" s="73"/>
      <c r="D159" s="73"/>
      <c r="E159" s="73"/>
      <c r="F159" s="73"/>
      <c r="G159" s="73"/>
      <c r="H159" s="73"/>
      <c r="I159" s="73"/>
      <c r="J159" s="73"/>
      <c r="K159" s="73"/>
      <c r="L159" s="73"/>
      <c r="M159" s="73"/>
      <c r="N159" s="73"/>
      <c r="O159" s="73"/>
      <c r="P159" s="73"/>
      <c r="Q159" s="73"/>
      <c r="R159" s="73"/>
      <c r="S159" s="73"/>
      <c r="T159" s="73"/>
      <c r="U159" s="73"/>
      <c r="V159" s="73"/>
      <c r="W159" s="73"/>
      <c r="X159" s="74"/>
    </row>
    <row r="160" spans="1:24" ht="18.600000000000001" customHeight="1" x14ac:dyDescent="0.3">
      <c r="A160" s="75"/>
      <c r="B160" s="73"/>
      <c r="C160" s="73"/>
      <c r="D160" s="73"/>
      <c r="E160" s="73"/>
      <c r="F160" s="73"/>
      <c r="G160" s="73"/>
      <c r="H160" s="73"/>
      <c r="I160" s="73"/>
      <c r="J160" s="73"/>
      <c r="K160" s="73"/>
      <c r="L160" s="73"/>
      <c r="M160" s="73"/>
      <c r="N160" s="73"/>
      <c r="O160" s="73"/>
      <c r="P160" s="73"/>
      <c r="Q160" s="73"/>
      <c r="R160" s="73"/>
      <c r="S160" s="73"/>
      <c r="T160" s="73"/>
      <c r="U160" s="73"/>
      <c r="V160" s="73"/>
      <c r="W160" s="73"/>
      <c r="X160" s="74"/>
    </row>
    <row r="161" spans="1:24" ht="18.600000000000001" customHeight="1" x14ac:dyDescent="0.3">
      <c r="A161" s="72" t="s">
        <v>27</v>
      </c>
      <c r="B161" s="73"/>
      <c r="C161" s="73"/>
      <c r="D161" s="73"/>
      <c r="E161" s="73"/>
      <c r="F161" s="73"/>
      <c r="G161" s="73"/>
      <c r="H161" s="73"/>
      <c r="I161" s="73"/>
      <c r="J161" s="73"/>
      <c r="K161" s="73"/>
      <c r="L161" s="73"/>
      <c r="M161" s="73"/>
      <c r="N161" s="73"/>
      <c r="O161" s="73"/>
      <c r="P161" s="73"/>
      <c r="Q161" s="73"/>
      <c r="R161" s="73"/>
      <c r="S161" s="73"/>
      <c r="T161" s="73"/>
      <c r="U161" s="73"/>
      <c r="V161" s="73"/>
      <c r="W161" s="73"/>
      <c r="X161" s="74"/>
    </row>
    <row r="162" spans="1:24" ht="18.600000000000001" customHeight="1" x14ac:dyDescent="0.3">
      <c r="A162" s="75"/>
      <c r="B162" s="73"/>
      <c r="C162" s="73"/>
      <c r="D162" s="73"/>
      <c r="E162" s="73"/>
      <c r="F162" s="73"/>
      <c r="G162" s="73"/>
      <c r="H162" s="73"/>
      <c r="I162" s="73"/>
      <c r="J162" s="73"/>
      <c r="K162" s="73"/>
      <c r="L162" s="73"/>
      <c r="M162" s="73"/>
      <c r="N162" s="73"/>
      <c r="O162" s="73"/>
      <c r="P162" s="73"/>
      <c r="Q162" s="73"/>
      <c r="R162" s="73"/>
      <c r="S162" s="73"/>
      <c r="T162" s="73"/>
      <c r="U162" s="73"/>
      <c r="V162" s="73"/>
      <c r="W162" s="73"/>
      <c r="X162" s="74"/>
    </row>
    <row r="163" spans="1:24" ht="18.600000000000001" customHeight="1" x14ac:dyDescent="0.3">
      <c r="A163" s="75"/>
      <c r="B163" s="73"/>
      <c r="C163" s="73"/>
      <c r="D163" s="73"/>
      <c r="E163" s="73"/>
      <c r="F163" s="73"/>
      <c r="G163" s="73"/>
      <c r="H163" s="73"/>
      <c r="I163" s="73"/>
      <c r="J163" s="73"/>
      <c r="K163" s="73"/>
      <c r="L163" s="73"/>
      <c r="M163" s="73"/>
      <c r="N163" s="73"/>
      <c r="O163" s="73"/>
      <c r="P163" s="73"/>
      <c r="Q163" s="73"/>
      <c r="R163" s="73"/>
      <c r="S163" s="73"/>
      <c r="T163" s="73"/>
      <c r="U163" s="73"/>
      <c r="V163" s="73"/>
      <c r="W163" s="73"/>
      <c r="X163" s="74"/>
    </row>
    <row r="164" spans="1:24" ht="18.600000000000001" customHeight="1" x14ac:dyDescent="0.3">
      <c r="A164" s="76"/>
      <c r="B164" s="77"/>
      <c r="C164" s="77"/>
      <c r="D164" s="77"/>
      <c r="E164" s="77"/>
      <c r="F164" s="77"/>
      <c r="G164" s="77"/>
      <c r="H164" s="77"/>
      <c r="I164" s="77"/>
      <c r="J164" s="77"/>
      <c r="K164" s="77"/>
      <c r="L164" s="77"/>
      <c r="M164" s="77"/>
      <c r="N164" s="77"/>
      <c r="O164" s="77"/>
      <c r="P164" s="77"/>
      <c r="Q164" s="77"/>
      <c r="R164" s="77"/>
      <c r="S164" s="77"/>
      <c r="T164" s="77"/>
      <c r="U164" s="77"/>
      <c r="V164" s="77"/>
      <c r="W164" s="77"/>
      <c r="X164" s="78"/>
    </row>
    <row r="165" spans="1:24" ht="18.600000000000001" customHeight="1" x14ac:dyDescent="0.3">
      <c r="A165" s="15"/>
      <c r="B165" s="16"/>
      <c r="C165" s="16"/>
      <c r="D165" s="16"/>
      <c r="E165" s="16"/>
      <c r="F165" s="16"/>
      <c r="G165" s="16"/>
      <c r="H165" s="16"/>
      <c r="I165" s="16"/>
      <c r="J165" s="16"/>
      <c r="K165" s="17"/>
      <c r="L165" s="15"/>
      <c r="M165" s="16"/>
      <c r="N165" s="16"/>
      <c r="O165" s="16"/>
      <c r="P165" s="16"/>
      <c r="Q165" s="16"/>
      <c r="R165" s="16"/>
      <c r="S165" s="16"/>
      <c r="T165" s="16"/>
      <c r="U165" s="16"/>
      <c r="V165" s="16"/>
      <c r="W165" s="16"/>
      <c r="X165" s="17"/>
    </row>
    <row r="166" spans="1:24" ht="18.600000000000001" customHeight="1" x14ac:dyDescent="0.3">
      <c r="A166" s="13"/>
      <c r="K166" s="14"/>
      <c r="L166" s="13"/>
      <c r="X166" s="14"/>
    </row>
    <row r="167" spans="1:24" ht="18.600000000000001" customHeight="1" x14ac:dyDescent="0.3">
      <c r="A167" s="13"/>
      <c r="K167" s="14"/>
      <c r="L167" s="13"/>
      <c r="X167" s="14"/>
    </row>
    <row r="168" spans="1:24" ht="18.600000000000001" customHeight="1" x14ac:dyDescent="0.3">
      <c r="A168" s="13"/>
      <c r="K168" s="14"/>
      <c r="L168" s="13"/>
      <c r="X168" s="14"/>
    </row>
    <row r="169" spans="1:24" ht="18.600000000000001" customHeight="1" x14ac:dyDescent="0.3">
      <c r="A169" s="13"/>
      <c r="K169" s="14"/>
      <c r="L169" s="13"/>
      <c r="X169" s="14"/>
    </row>
    <row r="170" spans="1:24" ht="18.600000000000001" customHeight="1" x14ac:dyDescent="0.3">
      <c r="A170" s="13"/>
      <c r="K170" s="14"/>
      <c r="L170" s="13"/>
      <c r="X170" s="14"/>
    </row>
    <row r="171" spans="1:24" ht="18.600000000000001" customHeight="1" x14ac:dyDescent="0.3">
      <c r="A171" s="13"/>
      <c r="K171" s="14"/>
      <c r="L171" s="13"/>
      <c r="X171" s="14"/>
    </row>
    <row r="172" spans="1:24" ht="18.600000000000001" customHeight="1" x14ac:dyDescent="0.3">
      <c r="A172" s="13"/>
      <c r="K172" s="14"/>
      <c r="L172" s="13"/>
      <c r="X172" s="14"/>
    </row>
    <row r="173" spans="1:24" ht="18.600000000000001" customHeight="1" x14ac:dyDescent="0.3">
      <c r="A173" s="13"/>
      <c r="K173" s="14"/>
      <c r="L173" s="13"/>
      <c r="X173" s="14"/>
    </row>
    <row r="174" spans="1:24" ht="18.600000000000001" customHeight="1" x14ac:dyDescent="0.3">
      <c r="A174" s="18"/>
      <c r="B174" s="19"/>
      <c r="C174" s="19"/>
      <c r="D174" s="19"/>
      <c r="E174" s="19"/>
      <c r="F174" s="19"/>
      <c r="G174" s="19"/>
      <c r="H174" s="19"/>
      <c r="I174" s="19"/>
      <c r="J174" s="19"/>
      <c r="K174" s="20"/>
      <c r="L174" s="18"/>
      <c r="M174" s="19"/>
      <c r="N174" s="19"/>
      <c r="O174" s="19"/>
      <c r="P174" s="19"/>
      <c r="Q174" s="19"/>
      <c r="R174" s="19"/>
      <c r="S174" s="19"/>
      <c r="T174" s="19"/>
      <c r="U174" s="19"/>
      <c r="V174" s="19"/>
      <c r="W174" s="19"/>
      <c r="X174" s="20"/>
    </row>
    <row r="175" spans="1:24" ht="18.600000000000001" customHeight="1" x14ac:dyDescent="0.3">
      <c r="A175" s="101" t="s">
        <v>9</v>
      </c>
      <c r="B175" s="101"/>
      <c r="C175" s="101"/>
      <c r="D175" s="101"/>
      <c r="E175" s="101"/>
      <c r="F175" s="101"/>
      <c r="G175" s="101"/>
      <c r="H175" s="101"/>
      <c r="I175" s="101"/>
      <c r="J175" s="101"/>
      <c r="K175" s="101"/>
      <c r="L175" s="101"/>
      <c r="M175" s="101"/>
      <c r="N175" s="101"/>
      <c r="O175" s="101"/>
      <c r="P175" s="101"/>
      <c r="Q175" s="101"/>
      <c r="R175" s="101"/>
      <c r="S175" s="101"/>
      <c r="T175" s="101"/>
      <c r="U175" s="101"/>
      <c r="V175" s="101"/>
      <c r="W175" s="101"/>
      <c r="X175" s="101"/>
    </row>
    <row r="176" spans="1:24" ht="18.600000000000001" customHeight="1" x14ac:dyDescent="0.3">
      <c r="A176" s="103" t="s">
        <v>20</v>
      </c>
      <c r="B176" s="103"/>
      <c r="C176" s="103"/>
      <c r="D176" s="103"/>
      <c r="E176" s="103"/>
      <c r="F176" s="106">
        <v>2498</v>
      </c>
      <c r="G176" s="106"/>
      <c r="H176" s="106"/>
      <c r="I176" s="106"/>
      <c r="J176" s="106"/>
      <c r="K176" s="106"/>
      <c r="L176" s="103" t="s">
        <v>10</v>
      </c>
      <c r="M176" s="103"/>
      <c r="N176" s="103"/>
      <c r="O176" s="103"/>
      <c r="P176" s="103"/>
      <c r="Q176" s="103"/>
      <c r="R176" s="111">
        <f>F176*660/1000000</f>
        <v>1.6486799999999999</v>
      </c>
      <c r="S176" s="111"/>
      <c r="T176" s="111"/>
      <c r="U176" s="111"/>
      <c r="V176" s="111"/>
      <c r="W176" s="111"/>
      <c r="X176" s="111"/>
    </row>
    <row r="177" spans="1:24" ht="18.600000000000001" customHeight="1" x14ac:dyDescent="0.3">
      <c r="A177" s="103" t="s">
        <v>11</v>
      </c>
      <c r="B177" s="103"/>
      <c r="C177" s="103"/>
      <c r="D177" s="103"/>
      <c r="E177" s="103"/>
      <c r="F177" s="102">
        <v>40</v>
      </c>
      <c r="G177" s="102"/>
      <c r="H177" s="102"/>
      <c r="I177" s="102"/>
      <c r="J177" s="102"/>
      <c r="K177" s="102"/>
      <c r="L177" s="103" t="s">
        <v>12</v>
      </c>
      <c r="M177" s="103"/>
      <c r="N177" s="103"/>
      <c r="O177" s="103"/>
      <c r="P177" s="103"/>
      <c r="Q177" s="103"/>
      <c r="R177" s="104">
        <f>F177/R176</f>
        <v>24.261833709391755</v>
      </c>
      <c r="S177" s="104"/>
      <c r="T177" s="104"/>
      <c r="U177" s="104"/>
      <c r="V177" s="104"/>
      <c r="W177" s="104"/>
      <c r="X177" s="104"/>
    </row>
    <row r="178" spans="1:24" ht="18.600000000000001" customHeight="1" x14ac:dyDescent="0.3">
      <c r="A178" s="4"/>
      <c r="B178" s="4"/>
      <c r="C178" s="4"/>
      <c r="D178" s="4"/>
      <c r="E178" s="4"/>
      <c r="F178" s="11"/>
      <c r="G178" s="11"/>
      <c r="H178" s="11"/>
      <c r="I178" s="11"/>
      <c r="J178" s="11"/>
      <c r="K178" s="11"/>
      <c r="L178" s="4"/>
      <c r="M178" s="4"/>
      <c r="N178" s="4"/>
      <c r="O178" s="4"/>
      <c r="P178" s="4"/>
      <c r="Q178" s="4"/>
      <c r="R178" s="12"/>
      <c r="S178" s="12"/>
      <c r="T178" s="12"/>
      <c r="U178" s="12"/>
      <c r="V178" s="12"/>
      <c r="W178" s="12"/>
      <c r="X178" s="12"/>
    </row>
    <row r="179" spans="1:24" ht="18.600000000000001" customHeight="1" x14ac:dyDescent="0.3">
      <c r="A179" s="4"/>
      <c r="B179" s="4"/>
      <c r="C179" s="4"/>
      <c r="D179" s="4"/>
      <c r="E179" s="4"/>
      <c r="F179" s="11"/>
      <c r="G179" s="11"/>
      <c r="H179" s="11"/>
      <c r="I179" s="11"/>
      <c r="J179" s="11"/>
      <c r="K179" s="11"/>
      <c r="L179" s="4"/>
      <c r="M179" s="4"/>
      <c r="N179" s="4"/>
      <c r="O179" s="4"/>
      <c r="P179" s="4"/>
      <c r="Q179" s="4"/>
      <c r="R179" s="12"/>
      <c r="S179" s="12"/>
      <c r="T179" s="12"/>
      <c r="U179" s="12"/>
      <c r="V179" s="12"/>
      <c r="W179" s="12"/>
      <c r="X179" s="12"/>
    </row>
    <row r="180" spans="1:24" ht="18.600000000000001" customHeight="1" x14ac:dyDescent="0.3">
      <c r="A180" s="4"/>
      <c r="B180" s="4"/>
      <c r="C180" s="4"/>
      <c r="D180" s="4"/>
      <c r="E180" s="4"/>
      <c r="F180" s="11"/>
      <c r="G180" s="11"/>
      <c r="H180" s="11"/>
      <c r="I180" s="11"/>
      <c r="J180" s="11"/>
      <c r="K180" s="11"/>
      <c r="L180" s="4"/>
      <c r="M180" s="4"/>
      <c r="N180" s="4"/>
      <c r="O180" s="4"/>
      <c r="P180" s="4"/>
      <c r="Q180" s="4"/>
      <c r="R180" s="12"/>
      <c r="S180" s="12"/>
      <c r="T180" s="12"/>
      <c r="U180" s="12"/>
      <c r="V180" s="12"/>
      <c r="W180" s="12"/>
      <c r="X180" s="12"/>
    </row>
    <row r="181" spans="1:24" ht="18.600000000000001" customHeight="1" x14ac:dyDescent="0.3"/>
    <row r="182" spans="1:24" ht="18.600000000000001" customHeight="1" x14ac:dyDescent="0.3">
      <c r="C182" s="79">
        <v>5</v>
      </c>
      <c r="D182" s="80"/>
      <c r="E182" s="81"/>
      <c r="G182" s="82" t="s">
        <v>28</v>
      </c>
      <c r="H182" s="82"/>
      <c r="I182" s="82"/>
      <c r="J182" s="82"/>
      <c r="K182" s="82"/>
      <c r="L182" s="82"/>
      <c r="M182" s="82"/>
      <c r="N182" s="82"/>
      <c r="O182" s="82"/>
      <c r="P182" s="82"/>
      <c r="Q182" s="82"/>
      <c r="R182" s="82"/>
      <c r="S182" s="82"/>
      <c r="T182" s="82"/>
      <c r="U182" s="82"/>
      <c r="V182" s="82"/>
    </row>
    <row r="183" spans="1:24" ht="18.600000000000001" customHeight="1" x14ac:dyDescent="0.3"/>
    <row r="184" spans="1:24" ht="18.600000000000001" customHeight="1" x14ac:dyDescent="0.3">
      <c r="A184" s="101" t="s">
        <v>14</v>
      </c>
      <c r="B184" s="101"/>
      <c r="C184" s="101"/>
      <c r="D184" s="101"/>
      <c r="E184" s="101"/>
      <c r="F184" s="101"/>
      <c r="G184" s="101"/>
      <c r="H184" s="101"/>
      <c r="I184" s="101"/>
      <c r="J184" s="101"/>
      <c r="K184" s="101"/>
      <c r="L184" s="101"/>
      <c r="M184" s="101"/>
      <c r="N184" s="101"/>
      <c r="O184" s="101"/>
      <c r="P184" s="101"/>
      <c r="Q184" s="101"/>
      <c r="R184" s="101"/>
      <c r="S184" s="101"/>
      <c r="T184" s="101"/>
      <c r="U184" s="101"/>
      <c r="V184" s="101"/>
      <c r="W184" s="101"/>
      <c r="X184" s="101"/>
    </row>
    <row r="185" spans="1:24" ht="18.600000000000001" customHeight="1" x14ac:dyDescent="0.3">
      <c r="A185" s="105" t="s">
        <v>17</v>
      </c>
      <c r="B185" s="105"/>
      <c r="C185" s="105"/>
      <c r="D185" s="105"/>
      <c r="E185" s="105"/>
      <c r="F185" s="105"/>
      <c r="G185" s="105"/>
      <c r="H185" s="105"/>
      <c r="I185" s="105"/>
      <c r="J185" s="105"/>
      <c r="K185" s="112" t="s">
        <v>133</v>
      </c>
      <c r="L185" s="113"/>
      <c r="M185" s="113"/>
      <c r="N185" s="113"/>
      <c r="O185" s="113"/>
      <c r="P185" s="113"/>
      <c r="Q185" s="113"/>
      <c r="R185" s="113"/>
      <c r="S185" s="113"/>
      <c r="T185" s="113"/>
      <c r="U185" s="113"/>
      <c r="V185" s="113"/>
      <c r="W185" s="113"/>
      <c r="X185" s="113"/>
    </row>
    <row r="186" spans="1:24" ht="18.600000000000001" customHeight="1" x14ac:dyDescent="0.3">
      <c r="A186" s="105"/>
      <c r="B186" s="105"/>
      <c r="C186" s="105"/>
      <c r="D186" s="105"/>
      <c r="E186" s="105"/>
      <c r="F186" s="105"/>
      <c r="G186" s="105"/>
      <c r="H186" s="105"/>
      <c r="I186" s="105"/>
      <c r="J186" s="105"/>
      <c r="K186" s="113"/>
      <c r="L186" s="113"/>
      <c r="M186" s="113"/>
      <c r="N186" s="113"/>
      <c r="O186" s="113"/>
      <c r="P186" s="113"/>
      <c r="Q186" s="113"/>
      <c r="R186" s="113"/>
      <c r="S186" s="113"/>
      <c r="T186" s="113"/>
      <c r="U186" s="113"/>
      <c r="V186" s="113"/>
      <c r="W186" s="113"/>
      <c r="X186" s="113"/>
    </row>
    <row r="187" spans="1:24" ht="18.600000000000001" customHeight="1" x14ac:dyDescent="0.3">
      <c r="A187" s="105"/>
      <c r="B187" s="105"/>
      <c r="C187" s="105"/>
      <c r="D187" s="105"/>
      <c r="E187" s="105"/>
      <c r="F187" s="105"/>
      <c r="G187" s="105"/>
      <c r="H187" s="105"/>
      <c r="I187" s="105"/>
      <c r="J187" s="105"/>
      <c r="K187" s="113"/>
      <c r="L187" s="113"/>
      <c r="M187" s="113"/>
      <c r="N187" s="113"/>
      <c r="O187" s="113"/>
      <c r="P187" s="113"/>
      <c r="Q187" s="113"/>
      <c r="R187" s="113"/>
      <c r="S187" s="113"/>
      <c r="T187" s="113"/>
      <c r="U187" s="113"/>
      <c r="V187" s="113"/>
      <c r="W187" s="113"/>
      <c r="X187" s="113"/>
    </row>
    <row r="188" spans="1:24" ht="18.600000000000001" customHeight="1" x14ac:dyDescent="0.3">
      <c r="A188" s="105"/>
      <c r="B188" s="105"/>
      <c r="C188" s="105"/>
      <c r="D188" s="105"/>
      <c r="E188" s="105"/>
      <c r="F188" s="105"/>
      <c r="G188" s="105"/>
      <c r="H188" s="105"/>
      <c r="I188" s="105"/>
      <c r="J188" s="105"/>
      <c r="K188" s="113"/>
      <c r="L188" s="113"/>
      <c r="M188" s="113"/>
      <c r="N188" s="113"/>
      <c r="O188" s="113"/>
      <c r="P188" s="113"/>
      <c r="Q188" s="113"/>
      <c r="R188" s="113"/>
      <c r="S188" s="113"/>
      <c r="T188" s="113"/>
      <c r="U188" s="113"/>
      <c r="V188" s="113"/>
      <c r="W188" s="113"/>
      <c r="X188" s="113"/>
    </row>
    <row r="189" spans="1:24" ht="18.600000000000001" customHeight="1" x14ac:dyDescent="0.3">
      <c r="A189" s="105"/>
      <c r="B189" s="105"/>
      <c r="C189" s="105"/>
      <c r="D189" s="105"/>
      <c r="E189" s="105"/>
      <c r="F189" s="105"/>
      <c r="G189" s="105"/>
      <c r="H189" s="105"/>
      <c r="I189" s="105"/>
      <c r="J189" s="105"/>
      <c r="K189" s="113"/>
      <c r="L189" s="113"/>
      <c r="M189" s="113"/>
      <c r="N189" s="113"/>
      <c r="O189" s="113"/>
      <c r="P189" s="113"/>
      <c r="Q189" s="113"/>
      <c r="R189" s="113"/>
      <c r="S189" s="113"/>
      <c r="T189" s="113"/>
      <c r="U189" s="113"/>
      <c r="V189" s="113"/>
      <c r="W189" s="113"/>
      <c r="X189" s="113"/>
    </row>
    <row r="190" spans="1:24" ht="18.600000000000001" customHeight="1" x14ac:dyDescent="0.3">
      <c r="A190" s="105"/>
      <c r="B190" s="105"/>
      <c r="C190" s="105"/>
      <c r="D190" s="105"/>
      <c r="E190" s="105"/>
      <c r="F190" s="105"/>
      <c r="G190" s="105"/>
      <c r="H190" s="105"/>
      <c r="I190" s="105"/>
      <c r="J190" s="105"/>
      <c r="K190" s="113"/>
      <c r="L190" s="113"/>
      <c r="M190" s="113"/>
      <c r="N190" s="113"/>
      <c r="O190" s="113"/>
      <c r="P190" s="113"/>
      <c r="Q190" s="113"/>
      <c r="R190" s="113"/>
      <c r="S190" s="113"/>
      <c r="T190" s="113"/>
      <c r="U190" s="113"/>
      <c r="V190" s="113"/>
      <c r="W190" s="113"/>
      <c r="X190" s="113"/>
    </row>
    <row r="191" spans="1:24" ht="18.600000000000001" customHeight="1" x14ac:dyDescent="0.3">
      <c r="A191" s="105"/>
      <c r="B191" s="105"/>
      <c r="C191" s="105"/>
      <c r="D191" s="105"/>
      <c r="E191" s="105"/>
      <c r="F191" s="105"/>
      <c r="G191" s="105"/>
      <c r="H191" s="105"/>
      <c r="I191" s="105"/>
      <c r="J191" s="105"/>
      <c r="K191" s="113"/>
      <c r="L191" s="113"/>
      <c r="M191" s="113"/>
      <c r="N191" s="113"/>
      <c r="O191" s="113"/>
      <c r="P191" s="113"/>
      <c r="Q191" s="113"/>
      <c r="R191" s="113"/>
      <c r="S191" s="113"/>
      <c r="T191" s="113"/>
      <c r="U191" s="113"/>
      <c r="V191" s="113"/>
      <c r="W191" s="113"/>
      <c r="X191" s="113"/>
    </row>
    <row r="192" spans="1:24" ht="18.600000000000001" customHeight="1" x14ac:dyDescent="0.3">
      <c r="A192" s="105"/>
      <c r="B192" s="105"/>
      <c r="C192" s="105"/>
      <c r="D192" s="105"/>
      <c r="E192" s="105"/>
      <c r="F192" s="105"/>
      <c r="G192" s="105"/>
      <c r="H192" s="105"/>
      <c r="I192" s="105"/>
      <c r="J192" s="105"/>
      <c r="K192" s="113"/>
      <c r="L192" s="113"/>
      <c r="M192" s="113"/>
      <c r="N192" s="113"/>
      <c r="O192" s="113"/>
      <c r="P192" s="113"/>
      <c r="Q192" s="113"/>
      <c r="R192" s="113"/>
      <c r="S192" s="113"/>
      <c r="T192" s="113"/>
      <c r="U192" s="113"/>
      <c r="V192" s="113"/>
      <c r="W192" s="113"/>
      <c r="X192" s="113"/>
    </row>
    <row r="193" spans="1:24" ht="18.600000000000001" customHeight="1" x14ac:dyDescent="0.3">
      <c r="A193" s="105" t="s">
        <v>17</v>
      </c>
      <c r="B193" s="105"/>
      <c r="C193" s="105"/>
      <c r="D193" s="105"/>
      <c r="E193" s="105"/>
      <c r="F193" s="105"/>
      <c r="G193" s="105"/>
      <c r="H193" s="105"/>
      <c r="I193" s="105"/>
      <c r="J193" s="105"/>
      <c r="K193" s="113"/>
      <c r="L193" s="113"/>
      <c r="M193" s="113"/>
      <c r="N193" s="113"/>
      <c r="O193" s="113"/>
      <c r="P193" s="113"/>
      <c r="Q193" s="113"/>
      <c r="R193" s="113"/>
      <c r="S193" s="113"/>
      <c r="T193" s="113"/>
      <c r="U193" s="113"/>
      <c r="V193" s="113"/>
      <c r="W193" s="113"/>
      <c r="X193" s="113"/>
    </row>
    <row r="194" spans="1:24" ht="18.600000000000001" customHeight="1" x14ac:dyDescent="0.3">
      <c r="A194" s="105"/>
      <c r="B194" s="105"/>
      <c r="C194" s="105"/>
      <c r="D194" s="105"/>
      <c r="E194" s="105"/>
      <c r="F194" s="105"/>
      <c r="G194" s="105"/>
      <c r="H194" s="105"/>
      <c r="I194" s="105"/>
      <c r="J194" s="105"/>
      <c r="K194" s="113"/>
      <c r="L194" s="113"/>
      <c r="M194" s="113"/>
      <c r="N194" s="113"/>
      <c r="O194" s="113"/>
      <c r="P194" s="113"/>
      <c r="Q194" s="113"/>
      <c r="R194" s="113"/>
      <c r="S194" s="113"/>
      <c r="T194" s="113"/>
      <c r="U194" s="113"/>
      <c r="V194" s="113"/>
      <c r="W194" s="113"/>
      <c r="X194" s="113"/>
    </row>
    <row r="195" spans="1:24" ht="18.600000000000001" customHeight="1" x14ac:dyDescent="0.3">
      <c r="A195" s="105"/>
      <c r="B195" s="105"/>
      <c r="C195" s="105"/>
      <c r="D195" s="105"/>
      <c r="E195" s="105"/>
      <c r="F195" s="105"/>
      <c r="G195" s="105"/>
      <c r="H195" s="105"/>
      <c r="I195" s="105"/>
      <c r="J195" s="105"/>
      <c r="K195" s="113"/>
      <c r="L195" s="113"/>
      <c r="M195" s="113"/>
      <c r="N195" s="113"/>
      <c r="O195" s="113"/>
      <c r="P195" s="113"/>
      <c r="Q195" s="113"/>
      <c r="R195" s="113"/>
      <c r="S195" s="113"/>
      <c r="T195" s="113"/>
      <c r="U195" s="113"/>
      <c r="V195" s="113"/>
      <c r="W195" s="113"/>
      <c r="X195" s="113"/>
    </row>
    <row r="196" spans="1:24" ht="18.600000000000001" customHeight="1" x14ac:dyDescent="0.3">
      <c r="A196" s="105"/>
      <c r="B196" s="105"/>
      <c r="C196" s="105"/>
      <c r="D196" s="105"/>
      <c r="E196" s="105"/>
      <c r="F196" s="105"/>
      <c r="G196" s="105"/>
      <c r="H196" s="105"/>
      <c r="I196" s="105"/>
      <c r="J196" s="105"/>
      <c r="K196" s="113"/>
      <c r="L196" s="113"/>
      <c r="M196" s="113"/>
      <c r="N196" s="113"/>
      <c r="O196" s="113"/>
      <c r="P196" s="113"/>
      <c r="Q196" s="113"/>
      <c r="R196" s="113"/>
      <c r="S196" s="113"/>
      <c r="T196" s="113"/>
      <c r="U196" s="113"/>
      <c r="V196" s="113"/>
      <c r="W196" s="113"/>
      <c r="X196" s="113"/>
    </row>
    <row r="197" spans="1:24" ht="18.600000000000001" customHeight="1" x14ac:dyDescent="0.3">
      <c r="A197" s="105"/>
      <c r="B197" s="105"/>
      <c r="C197" s="105"/>
      <c r="D197" s="105"/>
      <c r="E197" s="105"/>
      <c r="F197" s="105"/>
      <c r="G197" s="105"/>
      <c r="H197" s="105"/>
      <c r="I197" s="105"/>
      <c r="J197" s="105"/>
      <c r="K197" s="113"/>
      <c r="L197" s="113"/>
      <c r="M197" s="113"/>
      <c r="N197" s="113"/>
      <c r="O197" s="113"/>
      <c r="P197" s="113"/>
      <c r="Q197" s="113"/>
      <c r="R197" s="113"/>
      <c r="S197" s="113"/>
      <c r="T197" s="113"/>
      <c r="U197" s="113"/>
      <c r="V197" s="113"/>
      <c r="W197" s="113"/>
      <c r="X197" s="113"/>
    </row>
    <row r="198" spans="1:24" ht="18.600000000000001" customHeight="1" x14ac:dyDescent="0.3">
      <c r="A198" s="105"/>
      <c r="B198" s="105"/>
      <c r="C198" s="105"/>
      <c r="D198" s="105"/>
      <c r="E198" s="105"/>
      <c r="F198" s="105"/>
      <c r="G198" s="105"/>
      <c r="H198" s="105"/>
      <c r="I198" s="105"/>
      <c r="J198" s="105"/>
      <c r="K198" s="113"/>
      <c r="L198" s="113"/>
      <c r="M198" s="113"/>
      <c r="N198" s="113"/>
      <c r="O198" s="113"/>
      <c r="P198" s="113"/>
      <c r="Q198" s="113"/>
      <c r="R198" s="113"/>
      <c r="S198" s="113"/>
      <c r="T198" s="113"/>
      <c r="U198" s="113"/>
      <c r="V198" s="113"/>
      <c r="W198" s="113"/>
      <c r="X198" s="113"/>
    </row>
    <row r="199" spans="1:24" ht="18.600000000000001" customHeight="1" x14ac:dyDescent="0.3">
      <c r="A199" s="105"/>
      <c r="B199" s="105"/>
      <c r="C199" s="105"/>
      <c r="D199" s="105"/>
      <c r="E199" s="105"/>
      <c r="F199" s="105"/>
      <c r="G199" s="105"/>
      <c r="H199" s="105"/>
      <c r="I199" s="105"/>
      <c r="J199" s="105"/>
      <c r="K199" s="113"/>
      <c r="L199" s="113"/>
      <c r="M199" s="113"/>
      <c r="N199" s="113"/>
      <c r="O199" s="113"/>
      <c r="P199" s="113"/>
      <c r="Q199" s="113"/>
      <c r="R199" s="113"/>
      <c r="S199" s="113"/>
      <c r="T199" s="113"/>
      <c r="U199" s="113"/>
      <c r="V199" s="113"/>
      <c r="W199" s="113"/>
      <c r="X199" s="113"/>
    </row>
    <row r="200" spans="1:24" ht="18.600000000000001" customHeight="1" x14ac:dyDescent="0.3">
      <c r="A200" s="105"/>
      <c r="B200" s="105"/>
      <c r="C200" s="105"/>
      <c r="D200" s="105"/>
      <c r="E200" s="105"/>
      <c r="F200" s="105"/>
      <c r="G200" s="105"/>
      <c r="H200" s="105"/>
      <c r="I200" s="105"/>
      <c r="J200" s="105"/>
      <c r="K200" s="113"/>
      <c r="L200" s="113"/>
      <c r="M200" s="113"/>
      <c r="N200" s="113"/>
      <c r="O200" s="113"/>
      <c r="P200" s="113"/>
      <c r="Q200" s="113"/>
      <c r="R200" s="113"/>
      <c r="S200" s="113"/>
      <c r="T200" s="113"/>
      <c r="U200" s="113"/>
      <c r="V200" s="113"/>
      <c r="W200" s="113"/>
      <c r="X200" s="113"/>
    </row>
    <row r="201" spans="1:24" ht="18.600000000000001" customHeight="1" x14ac:dyDescent="0.3">
      <c r="A201" s="101" t="s">
        <v>15</v>
      </c>
      <c r="B201" s="101"/>
      <c r="C201" s="101"/>
      <c r="D201" s="101"/>
      <c r="E201" s="101"/>
      <c r="F201" s="101"/>
      <c r="G201" s="101"/>
      <c r="H201" s="101"/>
      <c r="I201" s="101"/>
      <c r="J201" s="101"/>
      <c r="K201" s="101"/>
      <c r="L201" s="101"/>
      <c r="M201" s="101"/>
      <c r="N201" s="101"/>
      <c r="O201" s="101"/>
      <c r="P201" s="101"/>
      <c r="Q201" s="101"/>
      <c r="R201" s="101"/>
      <c r="S201" s="101"/>
      <c r="T201" s="101"/>
      <c r="U201" s="101"/>
      <c r="V201" s="101"/>
      <c r="W201" s="101"/>
      <c r="X201" s="101"/>
    </row>
    <row r="202" spans="1:24" ht="18.600000000000001" customHeight="1" x14ac:dyDescent="0.3">
      <c r="A202" s="83" t="s">
        <v>114</v>
      </c>
      <c r="B202" s="84"/>
      <c r="C202" s="84"/>
      <c r="D202" s="84"/>
      <c r="E202" s="84"/>
      <c r="F202" s="84"/>
      <c r="G202" s="84"/>
      <c r="H202" s="84"/>
      <c r="I202" s="84"/>
      <c r="J202" s="84"/>
      <c r="K202" s="84"/>
      <c r="L202" s="84"/>
      <c r="M202" s="84"/>
      <c r="N202" s="84"/>
      <c r="O202" s="84"/>
      <c r="P202" s="84"/>
      <c r="Q202" s="84"/>
      <c r="R202" s="84"/>
      <c r="S202" s="84"/>
      <c r="T202" s="84"/>
      <c r="U202" s="84"/>
      <c r="V202" s="84"/>
      <c r="W202" s="84"/>
      <c r="X202" s="85"/>
    </row>
    <row r="203" spans="1:24" ht="18.600000000000001" customHeight="1" x14ac:dyDescent="0.3">
      <c r="A203" s="75"/>
      <c r="B203" s="73"/>
      <c r="C203" s="73"/>
      <c r="D203" s="73"/>
      <c r="E203" s="73"/>
      <c r="F203" s="73"/>
      <c r="G203" s="73"/>
      <c r="H203" s="73"/>
      <c r="I203" s="73"/>
      <c r="J203" s="73"/>
      <c r="K203" s="73"/>
      <c r="L203" s="73"/>
      <c r="M203" s="73"/>
      <c r="N203" s="73"/>
      <c r="O203" s="73"/>
      <c r="P203" s="73"/>
      <c r="Q203" s="73"/>
      <c r="R203" s="73"/>
      <c r="S203" s="73"/>
      <c r="T203" s="73"/>
      <c r="U203" s="73"/>
      <c r="V203" s="73"/>
      <c r="W203" s="73"/>
      <c r="X203" s="74"/>
    </row>
    <row r="204" spans="1:24" ht="18.600000000000001" customHeight="1" x14ac:dyDescent="0.3">
      <c r="A204" s="75"/>
      <c r="B204" s="73"/>
      <c r="C204" s="73"/>
      <c r="D204" s="73"/>
      <c r="E204" s="73"/>
      <c r="F204" s="73"/>
      <c r="G204" s="73"/>
      <c r="H204" s="73"/>
      <c r="I204" s="73"/>
      <c r="J204" s="73"/>
      <c r="K204" s="73"/>
      <c r="L204" s="73"/>
      <c r="M204" s="73"/>
      <c r="N204" s="73"/>
      <c r="O204" s="73"/>
      <c r="P204" s="73"/>
      <c r="Q204" s="73"/>
      <c r="R204" s="73"/>
      <c r="S204" s="73"/>
      <c r="T204" s="73"/>
      <c r="U204" s="73"/>
      <c r="V204" s="73"/>
      <c r="W204" s="73"/>
      <c r="X204" s="74"/>
    </row>
    <row r="205" spans="1:24" ht="18.600000000000001" customHeight="1" x14ac:dyDescent="0.3">
      <c r="A205" s="75"/>
      <c r="B205" s="73"/>
      <c r="C205" s="73"/>
      <c r="D205" s="73"/>
      <c r="E205" s="73"/>
      <c r="F205" s="73"/>
      <c r="G205" s="73"/>
      <c r="H205" s="73"/>
      <c r="I205" s="73"/>
      <c r="J205" s="73"/>
      <c r="K205" s="73"/>
      <c r="L205" s="73"/>
      <c r="M205" s="73"/>
      <c r="N205" s="73"/>
      <c r="O205" s="73"/>
      <c r="P205" s="73"/>
      <c r="Q205" s="73"/>
      <c r="R205" s="73"/>
      <c r="S205" s="73"/>
      <c r="T205" s="73"/>
      <c r="U205" s="73"/>
      <c r="V205" s="73"/>
      <c r="W205" s="73"/>
      <c r="X205" s="74"/>
    </row>
    <row r="206" spans="1:24" ht="18.600000000000001" customHeight="1" x14ac:dyDescent="0.3">
      <c r="A206" s="75"/>
      <c r="B206" s="73"/>
      <c r="C206" s="73"/>
      <c r="D206" s="73"/>
      <c r="E206" s="73"/>
      <c r="F206" s="73"/>
      <c r="G206" s="73"/>
      <c r="H206" s="73"/>
      <c r="I206" s="73"/>
      <c r="J206" s="73"/>
      <c r="K206" s="73"/>
      <c r="L206" s="73"/>
      <c r="M206" s="73"/>
      <c r="N206" s="73"/>
      <c r="O206" s="73"/>
      <c r="P206" s="73"/>
      <c r="Q206" s="73"/>
      <c r="R206" s="73"/>
      <c r="S206" s="73"/>
      <c r="T206" s="73"/>
      <c r="U206" s="73"/>
      <c r="V206" s="73"/>
      <c r="W206" s="73"/>
      <c r="X206" s="74"/>
    </row>
    <row r="207" spans="1:24" ht="18.600000000000001" customHeight="1" x14ac:dyDescent="0.3">
      <c r="A207" s="75"/>
      <c r="B207" s="73"/>
      <c r="C207" s="73"/>
      <c r="D207" s="73"/>
      <c r="E207" s="73"/>
      <c r="F207" s="73"/>
      <c r="G207" s="73"/>
      <c r="H207" s="73"/>
      <c r="I207" s="73"/>
      <c r="J207" s="73"/>
      <c r="K207" s="73"/>
      <c r="L207" s="73"/>
      <c r="M207" s="73"/>
      <c r="N207" s="73"/>
      <c r="O207" s="73"/>
      <c r="P207" s="73"/>
      <c r="Q207" s="73"/>
      <c r="R207" s="73"/>
      <c r="S207" s="73"/>
      <c r="T207" s="73"/>
      <c r="U207" s="73"/>
      <c r="V207" s="73"/>
      <c r="W207" s="73"/>
      <c r="X207" s="74"/>
    </row>
    <row r="208" spans="1:24" ht="18.600000000000001" customHeight="1" x14ac:dyDescent="0.3">
      <c r="A208" s="75"/>
      <c r="B208" s="73"/>
      <c r="C208" s="73"/>
      <c r="D208" s="73"/>
      <c r="E208" s="73"/>
      <c r="F208" s="73"/>
      <c r="G208" s="73"/>
      <c r="H208" s="73"/>
      <c r="I208" s="73"/>
      <c r="J208" s="73"/>
      <c r="K208" s="73"/>
      <c r="L208" s="73"/>
      <c r="M208" s="73"/>
      <c r="N208" s="73"/>
      <c r="O208" s="73"/>
      <c r="P208" s="73"/>
      <c r="Q208" s="73"/>
      <c r="R208" s="73"/>
      <c r="S208" s="73"/>
      <c r="T208" s="73"/>
      <c r="U208" s="73"/>
      <c r="V208" s="73"/>
      <c r="W208" s="73"/>
      <c r="X208" s="74"/>
    </row>
    <row r="209" spans="1:24" ht="18.600000000000001" customHeight="1" x14ac:dyDescent="0.3">
      <c r="A209" s="75"/>
      <c r="B209" s="73"/>
      <c r="C209" s="73"/>
      <c r="D209" s="73"/>
      <c r="E209" s="73"/>
      <c r="F209" s="73"/>
      <c r="G209" s="73"/>
      <c r="H209" s="73"/>
      <c r="I209" s="73"/>
      <c r="J209" s="73"/>
      <c r="K209" s="73"/>
      <c r="L209" s="73"/>
      <c r="M209" s="73"/>
      <c r="N209" s="73"/>
      <c r="O209" s="73"/>
      <c r="P209" s="73"/>
      <c r="Q209" s="73"/>
      <c r="R209" s="73"/>
      <c r="S209" s="73"/>
      <c r="T209" s="73"/>
      <c r="U209" s="73"/>
      <c r="V209" s="73"/>
      <c r="W209" s="73"/>
      <c r="X209" s="74"/>
    </row>
    <row r="210" spans="1:24" ht="18.600000000000001" customHeight="1" x14ac:dyDescent="0.3">
      <c r="A210" s="76"/>
      <c r="B210" s="77"/>
      <c r="C210" s="77"/>
      <c r="D210" s="77"/>
      <c r="E210" s="77"/>
      <c r="F210" s="77"/>
      <c r="G210" s="77"/>
      <c r="H210" s="77"/>
      <c r="I210" s="77"/>
      <c r="J210" s="77"/>
      <c r="K210" s="77"/>
      <c r="L210" s="77"/>
      <c r="M210" s="77"/>
      <c r="N210" s="77"/>
      <c r="O210" s="77"/>
      <c r="P210" s="77"/>
      <c r="Q210" s="77"/>
      <c r="R210" s="77"/>
      <c r="S210" s="77"/>
      <c r="T210" s="77"/>
      <c r="U210" s="77"/>
      <c r="V210" s="77"/>
      <c r="W210" s="77"/>
      <c r="X210" s="78"/>
    </row>
    <row r="211" spans="1:24" ht="18.600000000000001" customHeight="1" x14ac:dyDescent="0.3">
      <c r="A211" s="15"/>
      <c r="B211" s="16"/>
      <c r="C211" s="16"/>
      <c r="D211" s="16"/>
      <c r="E211" s="16"/>
      <c r="F211" s="16"/>
      <c r="G211" s="16"/>
      <c r="H211" s="16"/>
      <c r="I211" s="16"/>
      <c r="J211" s="16"/>
      <c r="K211" s="17"/>
      <c r="L211" s="107" t="s">
        <v>113</v>
      </c>
      <c r="M211" s="108"/>
      <c r="N211" s="108"/>
      <c r="O211" s="108"/>
      <c r="P211" s="108"/>
      <c r="Q211" s="108"/>
      <c r="R211" s="108"/>
      <c r="S211" s="108"/>
      <c r="T211" s="108"/>
      <c r="U211" s="108"/>
      <c r="V211" s="108"/>
      <c r="W211" s="108"/>
      <c r="X211" s="109"/>
    </row>
    <row r="212" spans="1:24" ht="18.600000000000001" customHeight="1" x14ac:dyDescent="0.3">
      <c r="A212" s="13"/>
      <c r="K212" s="14"/>
      <c r="L212" s="13"/>
      <c r="X212" s="14"/>
    </row>
    <row r="213" spans="1:24" ht="18.600000000000001" customHeight="1" x14ac:dyDescent="0.3">
      <c r="A213" s="13"/>
      <c r="K213" s="14"/>
      <c r="L213" s="13"/>
      <c r="X213" s="14"/>
    </row>
    <row r="214" spans="1:24" ht="18.600000000000001" customHeight="1" x14ac:dyDescent="0.3">
      <c r="A214" s="13"/>
      <c r="K214" s="14"/>
      <c r="L214" s="13"/>
      <c r="X214" s="14"/>
    </row>
    <row r="215" spans="1:24" ht="18.600000000000001" customHeight="1" x14ac:dyDescent="0.3">
      <c r="A215" s="13"/>
      <c r="K215" s="14"/>
      <c r="L215" s="13"/>
      <c r="X215" s="14"/>
    </row>
    <row r="216" spans="1:24" ht="18.600000000000001" customHeight="1" x14ac:dyDescent="0.3">
      <c r="A216" s="13"/>
      <c r="K216" s="14"/>
      <c r="L216" s="13"/>
      <c r="X216" s="14"/>
    </row>
    <row r="217" spans="1:24" ht="18.600000000000001" customHeight="1" x14ac:dyDescent="0.3">
      <c r="A217" s="13"/>
      <c r="K217" s="14"/>
      <c r="L217" s="13"/>
      <c r="X217" s="14"/>
    </row>
    <row r="218" spans="1:24" ht="18.600000000000001" customHeight="1" x14ac:dyDescent="0.3">
      <c r="A218" s="13"/>
      <c r="K218" s="14"/>
      <c r="L218" s="13"/>
      <c r="X218" s="14"/>
    </row>
    <row r="219" spans="1:24" ht="18.600000000000001" customHeight="1" x14ac:dyDescent="0.3">
      <c r="A219" s="18"/>
      <c r="B219" s="19"/>
      <c r="C219" s="19"/>
      <c r="D219" s="19"/>
      <c r="E219" s="19"/>
      <c r="F219" s="19"/>
      <c r="G219" s="19"/>
      <c r="H219" s="19"/>
      <c r="I219" s="19"/>
      <c r="J219" s="19"/>
      <c r="K219" s="20"/>
      <c r="L219" s="18"/>
      <c r="M219" s="19"/>
      <c r="N219" s="19"/>
      <c r="O219" s="19"/>
      <c r="P219" s="19"/>
      <c r="Q219" s="19"/>
      <c r="R219" s="19"/>
      <c r="S219" s="19"/>
      <c r="T219" s="19"/>
      <c r="U219" s="19"/>
      <c r="V219" s="19"/>
      <c r="W219" s="19"/>
      <c r="X219" s="20"/>
    </row>
    <row r="220" spans="1:24" ht="18.600000000000001" customHeight="1" x14ac:dyDescent="0.3">
      <c r="A220" s="101" t="s">
        <v>9</v>
      </c>
      <c r="B220" s="101"/>
      <c r="C220" s="101"/>
      <c r="D220" s="101"/>
      <c r="E220" s="101"/>
      <c r="F220" s="101"/>
      <c r="G220" s="101"/>
      <c r="H220" s="101"/>
      <c r="I220" s="101"/>
      <c r="J220" s="101"/>
      <c r="K220" s="101"/>
      <c r="L220" s="101"/>
      <c r="M220" s="101"/>
      <c r="N220" s="101"/>
      <c r="O220" s="101"/>
      <c r="P220" s="101"/>
      <c r="Q220" s="101"/>
      <c r="R220" s="101"/>
      <c r="S220" s="101"/>
      <c r="T220" s="101"/>
      <c r="U220" s="101"/>
      <c r="V220" s="101"/>
      <c r="W220" s="101"/>
      <c r="X220" s="101"/>
    </row>
    <row r="221" spans="1:24" ht="18.600000000000001" customHeight="1" x14ac:dyDescent="0.3">
      <c r="A221" s="103" t="s">
        <v>46</v>
      </c>
      <c r="B221" s="103"/>
      <c r="C221" s="103"/>
      <c r="D221" s="103"/>
      <c r="E221" s="103"/>
      <c r="F221" s="106">
        <v>3869</v>
      </c>
      <c r="G221" s="106"/>
      <c r="H221" s="106"/>
      <c r="I221" s="106"/>
      <c r="J221" s="106"/>
      <c r="K221" s="106"/>
      <c r="L221" s="103" t="s">
        <v>10</v>
      </c>
      <c r="M221" s="103"/>
      <c r="N221" s="103"/>
      <c r="O221" s="103"/>
      <c r="P221" s="103"/>
      <c r="Q221" s="103"/>
      <c r="R221" s="104">
        <f>F221*127.2/1000000</f>
        <v>0.49213679999999999</v>
      </c>
      <c r="S221" s="104"/>
      <c r="T221" s="104"/>
      <c r="U221" s="104"/>
      <c r="V221" s="104"/>
      <c r="W221" s="104"/>
      <c r="X221" s="104"/>
    </row>
    <row r="222" spans="1:24" ht="18.600000000000001" customHeight="1" x14ac:dyDescent="0.3">
      <c r="A222" s="103" t="s">
        <v>11</v>
      </c>
      <c r="B222" s="103"/>
      <c r="C222" s="103"/>
      <c r="D222" s="103"/>
      <c r="E222" s="103"/>
      <c r="F222" s="102">
        <v>3</v>
      </c>
      <c r="G222" s="102"/>
      <c r="H222" s="102"/>
      <c r="I222" s="102"/>
      <c r="J222" s="102"/>
      <c r="K222" s="102"/>
      <c r="L222" s="103" t="s">
        <v>12</v>
      </c>
      <c r="M222" s="103"/>
      <c r="N222" s="103"/>
      <c r="O222" s="103"/>
      <c r="P222" s="103"/>
      <c r="Q222" s="103"/>
      <c r="R222" s="104">
        <f>F222/R221</f>
        <v>6.095866027494794</v>
      </c>
      <c r="S222" s="104"/>
      <c r="T222" s="104"/>
      <c r="U222" s="104"/>
      <c r="V222" s="104"/>
      <c r="W222" s="104"/>
      <c r="X222" s="104"/>
    </row>
    <row r="223" spans="1:24" ht="18.600000000000001" customHeight="1" x14ac:dyDescent="0.3">
      <c r="A223" s="4"/>
      <c r="B223" s="4"/>
      <c r="C223" s="4"/>
      <c r="D223" s="4"/>
      <c r="E223" s="4"/>
      <c r="F223" s="11"/>
      <c r="G223" s="11"/>
      <c r="H223" s="11"/>
      <c r="I223" s="11"/>
      <c r="J223" s="11"/>
      <c r="K223" s="11"/>
      <c r="L223" s="4"/>
      <c r="M223" s="4"/>
      <c r="N223" s="4"/>
      <c r="O223" s="4"/>
      <c r="P223" s="4"/>
      <c r="Q223" s="4"/>
      <c r="R223" s="12"/>
      <c r="S223" s="12"/>
      <c r="T223" s="12"/>
      <c r="U223" s="12"/>
      <c r="V223" s="12"/>
      <c r="W223" s="12"/>
      <c r="X223" s="12"/>
    </row>
    <row r="224" spans="1:24" ht="18.600000000000001" customHeight="1" x14ac:dyDescent="0.3">
      <c r="A224" s="4"/>
      <c r="B224" s="4"/>
      <c r="C224" s="4"/>
      <c r="D224" s="4"/>
      <c r="E224" s="4"/>
      <c r="F224" s="11"/>
      <c r="G224" s="11"/>
      <c r="H224" s="11"/>
      <c r="I224" s="11"/>
      <c r="J224" s="11"/>
      <c r="K224" s="11"/>
      <c r="L224" s="4"/>
      <c r="M224" s="4"/>
      <c r="N224" s="4"/>
      <c r="O224" s="4"/>
      <c r="P224" s="4"/>
      <c r="Q224" s="4"/>
      <c r="R224" s="12"/>
      <c r="S224" s="12"/>
      <c r="T224" s="12"/>
      <c r="U224" s="12"/>
      <c r="V224" s="12"/>
      <c r="W224" s="12"/>
      <c r="X224" s="12"/>
    </row>
    <row r="225" spans="1:24" ht="18.600000000000001" customHeight="1" x14ac:dyDescent="0.3"/>
    <row r="226" spans="1:24" ht="18.600000000000001" customHeight="1" x14ac:dyDescent="0.3">
      <c r="C226" s="79">
        <v>6</v>
      </c>
      <c r="D226" s="80"/>
      <c r="E226" s="81"/>
      <c r="G226" s="82" t="s">
        <v>29</v>
      </c>
      <c r="H226" s="82"/>
      <c r="I226" s="82"/>
      <c r="J226" s="82"/>
      <c r="K226" s="82"/>
      <c r="L226" s="82"/>
      <c r="M226" s="82"/>
      <c r="N226" s="82"/>
      <c r="O226" s="82"/>
      <c r="P226" s="82"/>
      <c r="Q226" s="82"/>
      <c r="R226" s="82"/>
      <c r="S226" s="82"/>
      <c r="T226" s="82"/>
      <c r="U226" s="82"/>
      <c r="V226" s="82"/>
    </row>
    <row r="227" spans="1:24" ht="18.600000000000001" customHeight="1" x14ac:dyDescent="0.3"/>
    <row r="228" spans="1:24" ht="18.600000000000001" customHeight="1" x14ac:dyDescent="0.3">
      <c r="A228" s="98" t="s">
        <v>30</v>
      </c>
      <c r="B228" s="99"/>
      <c r="C228" s="99"/>
      <c r="D228" s="99"/>
      <c r="E228" s="99"/>
      <c r="F228" s="99"/>
      <c r="G228" s="99"/>
      <c r="H228" s="99"/>
      <c r="I228" s="99"/>
      <c r="J228" s="99"/>
      <c r="K228" s="99"/>
      <c r="L228" s="99"/>
      <c r="M228" s="99"/>
      <c r="N228" s="99"/>
      <c r="O228" s="99"/>
      <c r="P228" s="99"/>
      <c r="Q228" s="99"/>
      <c r="R228" s="99"/>
      <c r="S228" s="99"/>
      <c r="T228" s="99"/>
      <c r="U228" s="99"/>
      <c r="V228" s="99"/>
      <c r="W228" s="99"/>
      <c r="X228" s="100"/>
    </row>
    <row r="229" spans="1:24" ht="18.600000000000001" customHeight="1" x14ac:dyDescent="0.3">
      <c r="A229" s="89" t="s">
        <v>17</v>
      </c>
      <c r="B229" s="90"/>
      <c r="C229" s="90"/>
      <c r="D229" s="90"/>
      <c r="E229" s="90"/>
      <c r="F229" s="90"/>
      <c r="G229" s="90"/>
      <c r="H229" s="90"/>
      <c r="I229" s="90"/>
      <c r="J229" s="91"/>
      <c r="K229" s="83" t="s">
        <v>32</v>
      </c>
      <c r="L229" s="84"/>
      <c r="M229" s="84"/>
      <c r="N229" s="84"/>
      <c r="O229" s="84"/>
      <c r="P229" s="84"/>
      <c r="Q229" s="84"/>
      <c r="R229" s="84"/>
      <c r="S229" s="84"/>
      <c r="T229" s="84"/>
      <c r="U229" s="84"/>
      <c r="V229" s="84"/>
      <c r="W229" s="84"/>
      <c r="X229" s="85"/>
    </row>
    <row r="230" spans="1:24" ht="18.600000000000001" customHeight="1" x14ac:dyDescent="0.3">
      <c r="A230" s="92"/>
      <c r="B230" s="93"/>
      <c r="C230" s="93"/>
      <c r="D230" s="93"/>
      <c r="E230" s="93"/>
      <c r="F230" s="93"/>
      <c r="G230" s="93"/>
      <c r="H230" s="93"/>
      <c r="I230" s="93"/>
      <c r="J230" s="94"/>
      <c r="K230" s="75"/>
      <c r="L230" s="73"/>
      <c r="M230" s="73"/>
      <c r="N230" s="73"/>
      <c r="O230" s="73"/>
      <c r="P230" s="73"/>
      <c r="Q230" s="73"/>
      <c r="R230" s="73"/>
      <c r="S230" s="73"/>
      <c r="T230" s="73"/>
      <c r="U230" s="73"/>
      <c r="V230" s="73"/>
      <c r="W230" s="73"/>
      <c r="X230" s="74"/>
    </row>
    <row r="231" spans="1:24" ht="18.600000000000001" customHeight="1" x14ac:dyDescent="0.3">
      <c r="A231" s="92"/>
      <c r="B231" s="93"/>
      <c r="C231" s="93"/>
      <c r="D231" s="93"/>
      <c r="E231" s="93"/>
      <c r="F231" s="93"/>
      <c r="G231" s="93"/>
      <c r="H231" s="93"/>
      <c r="I231" s="93"/>
      <c r="J231" s="94"/>
      <c r="K231" s="75"/>
      <c r="L231" s="73"/>
      <c r="M231" s="73"/>
      <c r="N231" s="73"/>
      <c r="O231" s="73"/>
      <c r="P231" s="73"/>
      <c r="Q231" s="73"/>
      <c r="R231" s="73"/>
      <c r="S231" s="73"/>
      <c r="T231" s="73"/>
      <c r="U231" s="73"/>
      <c r="V231" s="73"/>
      <c r="W231" s="73"/>
      <c r="X231" s="74"/>
    </row>
    <row r="232" spans="1:24" ht="18.600000000000001" customHeight="1" x14ac:dyDescent="0.3">
      <c r="A232" s="92"/>
      <c r="B232" s="93"/>
      <c r="C232" s="93"/>
      <c r="D232" s="93"/>
      <c r="E232" s="93"/>
      <c r="F232" s="93"/>
      <c r="G232" s="93"/>
      <c r="H232" s="93"/>
      <c r="I232" s="93"/>
      <c r="J232" s="94"/>
      <c r="K232" s="72" t="s">
        <v>33</v>
      </c>
      <c r="L232" s="73"/>
      <c r="M232" s="73"/>
      <c r="N232" s="73"/>
      <c r="O232" s="73"/>
      <c r="P232" s="73"/>
      <c r="Q232" s="73"/>
      <c r="R232" s="73"/>
      <c r="S232" s="73"/>
      <c r="T232" s="73"/>
      <c r="U232" s="73"/>
      <c r="V232" s="73"/>
      <c r="W232" s="73"/>
      <c r="X232" s="74"/>
    </row>
    <row r="233" spans="1:24" ht="18.600000000000001" customHeight="1" x14ac:dyDescent="0.3">
      <c r="A233" s="92"/>
      <c r="B233" s="93"/>
      <c r="C233" s="93"/>
      <c r="D233" s="93"/>
      <c r="E233" s="93"/>
      <c r="F233" s="93"/>
      <c r="G233" s="93"/>
      <c r="H233" s="93"/>
      <c r="I233" s="93"/>
      <c r="J233" s="94"/>
      <c r="K233" s="75"/>
      <c r="L233" s="73"/>
      <c r="M233" s="73"/>
      <c r="N233" s="73"/>
      <c r="O233" s="73"/>
      <c r="P233" s="73"/>
      <c r="Q233" s="73"/>
      <c r="R233" s="73"/>
      <c r="S233" s="73"/>
      <c r="T233" s="73"/>
      <c r="U233" s="73"/>
      <c r="V233" s="73"/>
      <c r="W233" s="73"/>
      <c r="X233" s="74"/>
    </row>
    <row r="234" spans="1:24" ht="18.600000000000001" customHeight="1" x14ac:dyDescent="0.3">
      <c r="A234" s="92"/>
      <c r="B234" s="93"/>
      <c r="C234" s="93"/>
      <c r="D234" s="93"/>
      <c r="E234" s="93"/>
      <c r="F234" s="93"/>
      <c r="G234" s="93"/>
      <c r="H234" s="93"/>
      <c r="I234" s="93"/>
      <c r="J234" s="94"/>
      <c r="K234" s="75"/>
      <c r="L234" s="73"/>
      <c r="M234" s="73"/>
      <c r="N234" s="73"/>
      <c r="O234" s="73"/>
      <c r="P234" s="73"/>
      <c r="Q234" s="73"/>
      <c r="R234" s="73"/>
      <c r="S234" s="73"/>
      <c r="T234" s="73"/>
      <c r="U234" s="73"/>
      <c r="V234" s="73"/>
      <c r="W234" s="73"/>
      <c r="X234" s="74"/>
    </row>
    <row r="235" spans="1:24" ht="18.600000000000001" customHeight="1" x14ac:dyDescent="0.3">
      <c r="A235" s="92"/>
      <c r="B235" s="93"/>
      <c r="C235" s="93"/>
      <c r="D235" s="93"/>
      <c r="E235" s="93"/>
      <c r="F235" s="93"/>
      <c r="G235" s="93"/>
      <c r="H235" s="93"/>
      <c r="I235" s="93"/>
      <c r="J235" s="94"/>
      <c r="K235" s="75"/>
      <c r="L235" s="73"/>
      <c r="M235" s="73"/>
      <c r="N235" s="73"/>
      <c r="O235" s="73"/>
      <c r="P235" s="73"/>
      <c r="Q235" s="73"/>
      <c r="R235" s="73"/>
      <c r="S235" s="73"/>
      <c r="T235" s="73"/>
      <c r="U235" s="73"/>
      <c r="V235" s="73"/>
      <c r="W235" s="73"/>
      <c r="X235" s="74"/>
    </row>
    <row r="236" spans="1:24" ht="18.600000000000001" customHeight="1" x14ac:dyDescent="0.3">
      <c r="A236" s="95"/>
      <c r="B236" s="96"/>
      <c r="C236" s="96"/>
      <c r="D236" s="96"/>
      <c r="E236" s="96"/>
      <c r="F236" s="96"/>
      <c r="G236" s="96"/>
      <c r="H236" s="96"/>
      <c r="I236" s="96"/>
      <c r="J236" s="97"/>
      <c r="K236" s="76"/>
      <c r="L236" s="77"/>
      <c r="M236" s="77"/>
      <c r="N236" s="77"/>
      <c r="O236" s="77"/>
      <c r="P236" s="77"/>
      <c r="Q236" s="77"/>
      <c r="R236" s="77"/>
      <c r="S236" s="77"/>
      <c r="T236" s="77"/>
      <c r="U236" s="77"/>
      <c r="V236" s="77"/>
      <c r="W236" s="77"/>
      <c r="X236" s="78"/>
    </row>
    <row r="237" spans="1:24" ht="18.600000000000001" customHeight="1" x14ac:dyDescent="0.3">
      <c r="A237" s="98" t="s">
        <v>15</v>
      </c>
      <c r="B237" s="99"/>
      <c r="C237" s="99"/>
      <c r="D237" s="99"/>
      <c r="E237" s="99"/>
      <c r="F237" s="99"/>
      <c r="G237" s="99"/>
      <c r="H237" s="99"/>
      <c r="I237" s="99"/>
      <c r="J237" s="99"/>
      <c r="K237" s="99"/>
      <c r="L237" s="99"/>
      <c r="M237" s="99"/>
      <c r="N237" s="99"/>
      <c r="O237" s="99"/>
      <c r="P237" s="99"/>
      <c r="Q237" s="99"/>
      <c r="R237" s="99"/>
      <c r="S237" s="99"/>
      <c r="T237" s="99"/>
      <c r="U237" s="99"/>
      <c r="V237" s="99"/>
      <c r="W237" s="99"/>
      <c r="X237" s="100"/>
    </row>
    <row r="238" spans="1:24" ht="18.600000000000001" customHeight="1" x14ac:dyDescent="0.3">
      <c r="A238" s="83" t="s">
        <v>34</v>
      </c>
      <c r="B238" s="84"/>
      <c r="C238" s="84"/>
      <c r="D238" s="84"/>
      <c r="E238" s="84"/>
      <c r="F238" s="84"/>
      <c r="G238" s="84"/>
      <c r="H238" s="84"/>
      <c r="I238" s="84"/>
      <c r="J238" s="84"/>
      <c r="K238" s="84"/>
      <c r="L238" s="84"/>
      <c r="M238" s="84"/>
      <c r="N238" s="84"/>
      <c r="O238" s="84"/>
      <c r="P238" s="84"/>
      <c r="Q238" s="84"/>
      <c r="R238" s="84"/>
      <c r="S238" s="84"/>
      <c r="T238" s="84"/>
      <c r="U238" s="84"/>
      <c r="V238" s="84"/>
      <c r="W238" s="84"/>
      <c r="X238" s="85"/>
    </row>
    <row r="239" spans="1:24" ht="18.600000000000001" customHeight="1" x14ac:dyDescent="0.3">
      <c r="A239" s="75"/>
      <c r="B239" s="73"/>
      <c r="C239" s="73"/>
      <c r="D239" s="73"/>
      <c r="E239" s="73"/>
      <c r="F239" s="73"/>
      <c r="G239" s="73"/>
      <c r="H239" s="73"/>
      <c r="I239" s="73"/>
      <c r="J239" s="73"/>
      <c r="K239" s="73"/>
      <c r="L239" s="73"/>
      <c r="M239" s="73"/>
      <c r="N239" s="73"/>
      <c r="O239" s="73"/>
      <c r="P239" s="73"/>
      <c r="Q239" s="73"/>
      <c r="R239" s="73"/>
      <c r="S239" s="73"/>
      <c r="T239" s="73"/>
      <c r="U239" s="73"/>
      <c r="V239" s="73"/>
      <c r="W239" s="73"/>
      <c r="X239" s="74"/>
    </row>
    <row r="240" spans="1:24" ht="18.600000000000001" customHeight="1" x14ac:dyDescent="0.3">
      <c r="A240" s="75"/>
      <c r="B240" s="73"/>
      <c r="C240" s="73"/>
      <c r="D240" s="73"/>
      <c r="E240" s="73"/>
      <c r="F240" s="73"/>
      <c r="G240" s="73"/>
      <c r="H240" s="73"/>
      <c r="I240" s="73"/>
      <c r="J240" s="73"/>
      <c r="K240" s="73"/>
      <c r="L240" s="73"/>
      <c r="M240" s="73"/>
      <c r="N240" s="73"/>
      <c r="O240" s="73"/>
      <c r="P240" s="73"/>
      <c r="Q240" s="73"/>
      <c r="R240" s="73"/>
      <c r="S240" s="73"/>
      <c r="T240" s="73"/>
      <c r="U240" s="73"/>
      <c r="V240" s="73"/>
      <c r="W240" s="73"/>
      <c r="X240" s="74"/>
    </row>
    <row r="241" spans="1:24" ht="18.600000000000001" customHeight="1" x14ac:dyDescent="0.3">
      <c r="A241" s="75"/>
      <c r="B241" s="73"/>
      <c r="C241" s="73"/>
      <c r="D241" s="73"/>
      <c r="E241" s="73"/>
      <c r="F241" s="73"/>
      <c r="G241" s="73"/>
      <c r="H241" s="73"/>
      <c r="I241" s="73"/>
      <c r="J241" s="73"/>
      <c r="K241" s="73"/>
      <c r="L241" s="73"/>
      <c r="M241" s="73"/>
      <c r="N241" s="73"/>
      <c r="O241" s="73"/>
      <c r="P241" s="73"/>
      <c r="Q241" s="73"/>
      <c r="R241" s="73"/>
      <c r="S241" s="73"/>
      <c r="T241" s="73"/>
      <c r="U241" s="73"/>
      <c r="V241" s="73"/>
      <c r="W241" s="73"/>
      <c r="X241" s="74"/>
    </row>
    <row r="242" spans="1:24" ht="18.600000000000001" customHeight="1" x14ac:dyDescent="0.3">
      <c r="A242" s="72" t="s">
        <v>134</v>
      </c>
      <c r="B242" s="73"/>
      <c r="C242" s="73"/>
      <c r="D242" s="73"/>
      <c r="E242" s="73"/>
      <c r="F242" s="73"/>
      <c r="G242" s="73"/>
      <c r="H242" s="73"/>
      <c r="I242" s="73"/>
      <c r="J242" s="73"/>
      <c r="K242" s="73"/>
      <c r="L242" s="73"/>
      <c r="M242" s="73"/>
      <c r="N242" s="73"/>
      <c r="O242" s="73"/>
      <c r="P242" s="73"/>
      <c r="Q242" s="73"/>
      <c r="R242" s="73"/>
      <c r="S242" s="73"/>
      <c r="T242" s="73"/>
      <c r="U242" s="73"/>
      <c r="V242" s="73"/>
      <c r="W242" s="73"/>
      <c r="X242" s="74"/>
    </row>
    <row r="243" spans="1:24" ht="18.600000000000001" customHeight="1" x14ac:dyDescent="0.3">
      <c r="A243" s="75"/>
      <c r="B243" s="73"/>
      <c r="C243" s="73"/>
      <c r="D243" s="73"/>
      <c r="E243" s="73"/>
      <c r="F243" s="73"/>
      <c r="G243" s="73"/>
      <c r="H243" s="73"/>
      <c r="I243" s="73"/>
      <c r="J243" s="73"/>
      <c r="K243" s="73"/>
      <c r="L243" s="73"/>
      <c r="M243" s="73"/>
      <c r="N243" s="73"/>
      <c r="O243" s="73"/>
      <c r="P243" s="73"/>
      <c r="Q243" s="73"/>
      <c r="R243" s="73"/>
      <c r="S243" s="73"/>
      <c r="T243" s="73"/>
      <c r="U243" s="73"/>
      <c r="V243" s="73"/>
      <c r="W243" s="73"/>
      <c r="X243" s="74"/>
    </row>
    <row r="244" spans="1:24" ht="18.600000000000001" customHeight="1" x14ac:dyDescent="0.3">
      <c r="A244" s="75"/>
      <c r="B244" s="73"/>
      <c r="C244" s="73"/>
      <c r="D244" s="73"/>
      <c r="E244" s="73"/>
      <c r="F244" s="73"/>
      <c r="G244" s="73"/>
      <c r="H244" s="73"/>
      <c r="I244" s="73"/>
      <c r="J244" s="73"/>
      <c r="K244" s="73"/>
      <c r="L244" s="73"/>
      <c r="M244" s="73"/>
      <c r="N244" s="73"/>
      <c r="O244" s="73"/>
      <c r="P244" s="73"/>
      <c r="Q244" s="73"/>
      <c r="R244" s="73"/>
      <c r="S244" s="73"/>
      <c r="T244" s="73"/>
      <c r="U244" s="73"/>
      <c r="V244" s="73"/>
      <c r="W244" s="73"/>
      <c r="X244" s="74"/>
    </row>
    <row r="245" spans="1:24" ht="18.600000000000001" customHeight="1" x14ac:dyDescent="0.3">
      <c r="A245" s="75"/>
      <c r="B245" s="73"/>
      <c r="C245" s="73"/>
      <c r="D245" s="73"/>
      <c r="E245" s="73"/>
      <c r="F245" s="73"/>
      <c r="G245" s="73"/>
      <c r="H245" s="73"/>
      <c r="I245" s="73"/>
      <c r="J245" s="73"/>
      <c r="K245" s="73"/>
      <c r="L245" s="73"/>
      <c r="M245" s="73"/>
      <c r="N245" s="73"/>
      <c r="O245" s="73"/>
      <c r="P245" s="73"/>
      <c r="Q245" s="73"/>
      <c r="R245" s="73"/>
      <c r="S245" s="73"/>
      <c r="T245" s="73"/>
      <c r="U245" s="73"/>
      <c r="V245" s="73"/>
      <c r="W245" s="73"/>
      <c r="X245" s="74"/>
    </row>
    <row r="246" spans="1:24" ht="18.600000000000001" customHeight="1" x14ac:dyDescent="0.3">
      <c r="A246" s="72" t="s">
        <v>35</v>
      </c>
      <c r="B246" s="73"/>
      <c r="C246" s="73"/>
      <c r="D246" s="73"/>
      <c r="E246" s="73"/>
      <c r="F246" s="73"/>
      <c r="G246" s="73"/>
      <c r="H246" s="73"/>
      <c r="I246" s="73"/>
      <c r="J246" s="73"/>
      <c r="K246" s="73"/>
      <c r="L246" s="73"/>
      <c r="M246" s="73"/>
      <c r="N246" s="73"/>
      <c r="O246" s="73"/>
      <c r="P246" s="73"/>
      <c r="Q246" s="73"/>
      <c r="R246" s="73"/>
      <c r="S246" s="73"/>
      <c r="T246" s="73"/>
      <c r="U246" s="73"/>
      <c r="V246" s="73"/>
      <c r="W246" s="73"/>
      <c r="X246" s="74"/>
    </row>
    <row r="247" spans="1:24" ht="18.600000000000001" customHeight="1" x14ac:dyDescent="0.3">
      <c r="A247" s="75"/>
      <c r="B247" s="73"/>
      <c r="C247" s="73"/>
      <c r="D247" s="73"/>
      <c r="E247" s="73"/>
      <c r="F247" s="73"/>
      <c r="G247" s="73"/>
      <c r="H247" s="73"/>
      <c r="I247" s="73"/>
      <c r="J247" s="73"/>
      <c r="K247" s="73"/>
      <c r="L247" s="73"/>
      <c r="M247" s="73"/>
      <c r="N247" s="73"/>
      <c r="O247" s="73"/>
      <c r="P247" s="73"/>
      <c r="Q247" s="73"/>
      <c r="R247" s="73"/>
      <c r="S247" s="73"/>
      <c r="T247" s="73"/>
      <c r="U247" s="73"/>
      <c r="V247" s="73"/>
      <c r="W247" s="73"/>
      <c r="X247" s="74"/>
    </row>
    <row r="248" spans="1:24" ht="18.600000000000001" customHeight="1" x14ac:dyDescent="0.3">
      <c r="A248" s="75"/>
      <c r="B248" s="73"/>
      <c r="C248" s="73"/>
      <c r="D248" s="73"/>
      <c r="E248" s="73"/>
      <c r="F248" s="73"/>
      <c r="G248" s="73"/>
      <c r="H248" s="73"/>
      <c r="I248" s="73"/>
      <c r="J248" s="73"/>
      <c r="K248" s="73"/>
      <c r="L248" s="73"/>
      <c r="M248" s="73"/>
      <c r="N248" s="73"/>
      <c r="O248" s="73"/>
      <c r="P248" s="73"/>
      <c r="Q248" s="73"/>
      <c r="R248" s="73"/>
      <c r="S248" s="73"/>
      <c r="T248" s="73"/>
      <c r="U248" s="73"/>
      <c r="V248" s="73"/>
      <c r="W248" s="73"/>
      <c r="X248" s="74"/>
    </row>
    <row r="249" spans="1:24" ht="18.600000000000001" customHeight="1" x14ac:dyDescent="0.3">
      <c r="A249" s="76"/>
      <c r="B249" s="77"/>
      <c r="C249" s="77"/>
      <c r="D249" s="77"/>
      <c r="E249" s="77"/>
      <c r="F249" s="77"/>
      <c r="G249" s="77"/>
      <c r="H249" s="77"/>
      <c r="I249" s="77"/>
      <c r="J249" s="77"/>
      <c r="K249" s="77"/>
      <c r="L249" s="77"/>
      <c r="M249" s="77"/>
      <c r="N249" s="77"/>
      <c r="O249" s="77"/>
      <c r="P249" s="77"/>
      <c r="Q249" s="77"/>
      <c r="R249" s="77"/>
      <c r="S249" s="77"/>
      <c r="T249" s="77"/>
      <c r="U249" s="77"/>
      <c r="V249" s="77"/>
      <c r="W249" s="77"/>
      <c r="X249" s="78"/>
    </row>
    <row r="250" spans="1:24" ht="18.600000000000001" customHeight="1" x14ac:dyDescent="0.3">
      <c r="A250" s="15"/>
      <c r="B250" s="16"/>
      <c r="C250" s="16"/>
      <c r="D250" s="16"/>
      <c r="E250" s="16"/>
      <c r="F250" s="16"/>
      <c r="G250" s="16"/>
      <c r="H250" s="16"/>
      <c r="I250" s="16"/>
      <c r="J250" s="16"/>
      <c r="K250" s="17"/>
      <c r="L250" s="107" t="s">
        <v>31</v>
      </c>
      <c r="M250" s="108"/>
      <c r="N250" s="108"/>
      <c r="O250" s="108"/>
      <c r="P250" s="108"/>
      <c r="Q250" s="108"/>
      <c r="R250" s="108"/>
      <c r="S250" s="108"/>
      <c r="T250" s="108"/>
      <c r="U250" s="108"/>
      <c r="V250" s="108"/>
      <c r="W250" s="108"/>
      <c r="X250" s="109"/>
    </row>
    <row r="251" spans="1:24" ht="18.600000000000001" customHeight="1" x14ac:dyDescent="0.3">
      <c r="A251" s="13"/>
      <c r="K251" s="14"/>
      <c r="L251" s="13"/>
      <c r="X251" s="14"/>
    </row>
    <row r="252" spans="1:24" ht="18.600000000000001" customHeight="1" x14ac:dyDescent="0.3">
      <c r="A252" s="13"/>
      <c r="K252" s="14"/>
      <c r="L252" s="13"/>
      <c r="X252" s="14"/>
    </row>
    <row r="253" spans="1:24" ht="18.600000000000001" customHeight="1" x14ac:dyDescent="0.3">
      <c r="A253" s="13"/>
      <c r="K253" s="14"/>
      <c r="L253" s="13"/>
      <c r="X253" s="14"/>
    </row>
    <row r="254" spans="1:24" ht="18.600000000000001" customHeight="1" x14ac:dyDescent="0.3">
      <c r="A254" s="13"/>
      <c r="K254" s="14"/>
      <c r="L254" s="13"/>
      <c r="X254" s="14"/>
    </row>
    <row r="255" spans="1:24" ht="18.600000000000001" customHeight="1" x14ac:dyDescent="0.3">
      <c r="A255" s="13"/>
      <c r="K255" s="14"/>
      <c r="L255" s="13"/>
      <c r="X255" s="14"/>
    </row>
    <row r="256" spans="1:24" ht="18.600000000000001" customHeight="1" x14ac:dyDescent="0.3">
      <c r="A256" s="13"/>
      <c r="K256" s="14"/>
      <c r="L256" s="13"/>
      <c r="X256" s="14"/>
    </row>
    <row r="257" spans="1:24" ht="18.600000000000001" customHeight="1" x14ac:dyDescent="0.3">
      <c r="A257" s="13"/>
      <c r="K257" s="14"/>
      <c r="L257" s="13"/>
      <c r="X257" s="14"/>
    </row>
    <row r="258" spans="1:24" ht="18.600000000000001" customHeight="1" x14ac:dyDescent="0.3">
      <c r="A258" s="18"/>
      <c r="B258" s="19"/>
      <c r="C258" s="19"/>
      <c r="D258" s="19"/>
      <c r="E258" s="19"/>
      <c r="F258" s="19"/>
      <c r="G258" s="19"/>
      <c r="H258" s="19"/>
      <c r="I258" s="19"/>
      <c r="J258" s="19"/>
      <c r="K258" s="20"/>
      <c r="L258" s="18"/>
      <c r="M258" s="19"/>
      <c r="N258" s="19"/>
      <c r="O258" s="19"/>
      <c r="P258" s="19"/>
      <c r="Q258" s="19"/>
      <c r="R258" s="19"/>
      <c r="S258" s="19"/>
      <c r="T258" s="19"/>
      <c r="U258" s="19"/>
      <c r="V258" s="19"/>
      <c r="W258" s="19"/>
      <c r="X258" s="20"/>
    </row>
    <row r="259" spans="1:24" ht="18.600000000000001" customHeight="1" x14ac:dyDescent="0.3">
      <c r="A259" s="101" t="s">
        <v>9</v>
      </c>
      <c r="B259" s="101"/>
      <c r="C259" s="101"/>
      <c r="D259" s="101"/>
      <c r="E259" s="101"/>
      <c r="F259" s="101"/>
      <c r="G259" s="101"/>
      <c r="H259" s="101"/>
      <c r="I259" s="101"/>
      <c r="J259" s="101"/>
      <c r="K259" s="101"/>
      <c r="L259" s="101"/>
      <c r="M259" s="101"/>
      <c r="N259" s="101"/>
      <c r="O259" s="101"/>
      <c r="P259" s="101"/>
      <c r="Q259" s="101"/>
      <c r="R259" s="101"/>
      <c r="S259" s="101"/>
      <c r="T259" s="101"/>
      <c r="U259" s="101"/>
      <c r="V259" s="101"/>
      <c r="W259" s="101"/>
      <c r="X259" s="101"/>
    </row>
    <row r="260" spans="1:24" ht="18.600000000000001" customHeight="1" x14ac:dyDescent="0.3">
      <c r="A260" s="103" t="s">
        <v>46</v>
      </c>
      <c r="B260" s="103"/>
      <c r="C260" s="103"/>
      <c r="D260" s="103"/>
      <c r="E260" s="103"/>
      <c r="F260" s="106">
        <v>1935</v>
      </c>
      <c r="G260" s="106"/>
      <c r="H260" s="106"/>
      <c r="I260" s="106"/>
      <c r="J260" s="106"/>
      <c r="K260" s="106"/>
      <c r="L260" s="103" t="s">
        <v>10</v>
      </c>
      <c r="M260" s="103"/>
      <c r="N260" s="103"/>
      <c r="O260" s="103"/>
      <c r="P260" s="103"/>
      <c r="Q260" s="103"/>
      <c r="R260" s="104">
        <f>F260*127.2/1000000</f>
        <v>0.24613199999999999</v>
      </c>
      <c r="S260" s="104"/>
      <c r="T260" s="104"/>
      <c r="U260" s="104"/>
      <c r="V260" s="104"/>
      <c r="W260" s="104"/>
      <c r="X260" s="104"/>
    </row>
    <row r="261" spans="1:24" ht="18.600000000000001" customHeight="1" x14ac:dyDescent="0.3">
      <c r="A261" s="103" t="s">
        <v>11</v>
      </c>
      <c r="B261" s="103"/>
      <c r="C261" s="103"/>
      <c r="D261" s="103"/>
      <c r="E261" s="103"/>
      <c r="F261" s="102">
        <v>1.5</v>
      </c>
      <c r="G261" s="102"/>
      <c r="H261" s="102"/>
      <c r="I261" s="102"/>
      <c r="J261" s="102"/>
      <c r="K261" s="102"/>
      <c r="L261" s="103" t="s">
        <v>12</v>
      </c>
      <c r="M261" s="103"/>
      <c r="N261" s="103"/>
      <c r="O261" s="103"/>
      <c r="P261" s="103"/>
      <c r="Q261" s="103"/>
      <c r="R261" s="104">
        <f>F261/R260</f>
        <v>6.0942908683145633</v>
      </c>
      <c r="S261" s="104"/>
      <c r="T261" s="104"/>
      <c r="U261" s="104"/>
      <c r="V261" s="104"/>
      <c r="W261" s="104"/>
      <c r="X261" s="104"/>
    </row>
    <row r="262" spans="1:24" ht="18.600000000000001" customHeight="1" x14ac:dyDescent="0.3">
      <c r="A262" s="4"/>
      <c r="B262" s="4"/>
      <c r="C262" s="4"/>
      <c r="D262" s="4"/>
      <c r="E262" s="4"/>
      <c r="F262" s="11"/>
      <c r="G262" s="11"/>
      <c r="H262" s="11"/>
      <c r="I262" s="11"/>
      <c r="J262" s="11"/>
      <c r="K262" s="11"/>
      <c r="L262" s="4"/>
      <c r="M262" s="4"/>
      <c r="N262" s="4"/>
      <c r="O262" s="4"/>
      <c r="P262" s="4"/>
      <c r="Q262" s="4"/>
      <c r="R262" s="12"/>
      <c r="S262" s="12"/>
      <c r="T262" s="12"/>
      <c r="U262" s="12"/>
      <c r="V262" s="12"/>
      <c r="W262" s="12"/>
      <c r="X262" s="12"/>
    </row>
    <row r="263" spans="1:24" ht="18.600000000000001" customHeight="1" x14ac:dyDescent="0.3">
      <c r="A263" s="4"/>
      <c r="B263" s="4"/>
      <c r="C263" s="4"/>
      <c r="D263" s="4"/>
      <c r="E263" s="4"/>
      <c r="F263" s="11"/>
      <c r="G263" s="11"/>
      <c r="H263" s="11"/>
      <c r="I263" s="11"/>
      <c r="J263" s="11"/>
      <c r="K263" s="11"/>
      <c r="L263" s="4"/>
      <c r="M263" s="4"/>
      <c r="N263" s="4"/>
      <c r="O263" s="4"/>
      <c r="P263" s="4"/>
      <c r="Q263" s="4"/>
      <c r="R263" s="12"/>
      <c r="S263" s="12"/>
      <c r="T263" s="12"/>
      <c r="U263" s="12"/>
      <c r="V263" s="12"/>
      <c r="W263" s="12"/>
      <c r="X263" s="12"/>
    </row>
    <row r="264" spans="1:24" ht="18.600000000000001" customHeight="1" x14ac:dyDescent="0.3">
      <c r="A264" s="4"/>
      <c r="B264" s="4"/>
      <c r="C264" s="4"/>
      <c r="D264" s="4"/>
      <c r="E264" s="4"/>
      <c r="F264" s="11"/>
      <c r="G264" s="11"/>
      <c r="H264" s="11"/>
      <c r="I264" s="11"/>
      <c r="J264" s="11"/>
      <c r="K264" s="11"/>
      <c r="L264" s="4"/>
      <c r="M264" s="4"/>
      <c r="N264" s="4"/>
      <c r="O264" s="4"/>
      <c r="P264" s="4"/>
      <c r="Q264" s="4"/>
      <c r="R264" s="12"/>
      <c r="S264" s="12"/>
      <c r="T264" s="12"/>
      <c r="U264" s="12"/>
      <c r="V264" s="12"/>
      <c r="W264" s="12"/>
      <c r="X264" s="12"/>
    </row>
    <row r="265" spans="1:24" ht="18.600000000000001" customHeight="1" x14ac:dyDescent="0.3">
      <c r="A265" s="4"/>
      <c r="B265" s="4"/>
      <c r="C265" s="4"/>
      <c r="D265" s="4"/>
      <c r="E265" s="4"/>
      <c r="F265" s="11"/>
      <c r="G265" s="11"/>
      <c r="H265" s="11"/>
      <c r="I265" s="11"/>
      <c r="J265" s="11"/>
      <c r="K265" s="11"/>
      <c r="L265" s="4"/>
      <c r="M265" s="4"/>
      <c r="N265" s="4"/>
      <c r="O265" s="4"/>
      <c r="P265" s="4"/>
      <c r="Q265" s="4"/>
      <c r="R265" s="12"/>
      <c r="S265" s="12"/>
      <c r="T265" s="12"/>
      <c r="U265" s="12"/>
      <c r="V265" s="12"/>
      <c r="W265" s="12"/>
      <c r="X265" s="12"/>
    </row>
    <row r="266" spans="1:24" ht="18.600000000000001" customHeight="1" x14ac:dyDescent="0.3">
      <c r="A266" s="4"/>
      <c r="B266" s="4"/>
      <c r="C266" s="4"/>
      <c r="D266" s="4"/>
      <c r="E266" s="4"/>
      <c r="F266" s="11"/>
      <c r="G266" s="11"/>
      <c r="H266" s="11"/>
      <c r="I266" s="11"/>
      <c r="J266" s="11"/>
      <c r="K266" s="11"/>
      <c r="L266" s="4"/>
      <c r="M266" s="4"/>
      <c r="N266" s="4"/>
      <c r="O266" s="4"/>
      <c r="P266" s="4"/>
      <c r="Q266" s="4"/>
      <c r="R266" s="12"/>
      <c r="S266" s="12"/>
      <c r="T266" s="12"/>
      <c r="U266" s="12"/>
      <c r="V266" s="12"/>
      <c r="W266" s="12"/>
      <c r="X266" s="12"/>
    </row>
    <row r="267" spans="1:24" ht="18.600000000000001" customHeight="1" x14ac:dyDescent="0.3">
      <c r="A267" s="4"/>
      <c r="B267" s="4"/>
      <c r="C267" s="4"/>
      <c r="D267" s="4"/>
      <c r="E267" s="4"/>
      <c r="F267" s="11"/>
      <c r="G267" s="11"/>
      <c r="H267" s="11"/>
      <c r="I267" s="11"/>
      <c r="J267" s="11"/>
      <c r="K267" s="11"/>
      <c r="L267" s="4"/>
      <c r="M267" s="4"/>
      <c r="N267" s="4"/>
      <c r="O267" s="4"/>
      <c r="P267" s="4"/>
      <c r="Q267" s="4"/>
      <c r="R267" s="12"/>
      <c r="S267" s="12"/>
      <c r="T267" s="12"/>
      <c r="U267" s="12"/>
      <c r="V267" s="12"/>
      <c r="W267" s="12"/>
      <c r="X267" s="12"/>
    </row>
    <row r="268" spans="1:24" ht="18.600000000000001" customHeight="1" x14ac:dyDescent="0.3"/>
    <row r="269" spans="1:24" ht="18.600000000000001" customHeight="1" x14ac:dyDescent="0.3"/>
    <row r="270" spans="1:24" ht="18.600000000000001" customHeight="1" x14ac:dyDescent="0.3">
      <c r="C270" s="79">
        <v>7</v>
      </c>
      <c r="D270" s="80"/>
      <c r="E270" s="81"/>
      <c r="G270" s="82" t="s">
        <v>36</v>
      </c>
      <c r="H270" s="82"/>
      <c r="I270" s="82"/>
      <c r="J270" s="82"/>
      <c r="K270" s="82"/>
      <c r="L270" s="82"/>
      <c r="M270" s="82"/>
      <c r="N270" s="82"/>
      <c r="O270" s="82"/>
      <c r="P270" s="82"/>
      <c r="Q270" s="82"/>
      <c r="R270" s="82"/>
      <c r="S270" s="82"/>
      <c r="T270" s="82"/>
      <c r="U270" s="82"/>
      <c r="V270" s="82"/>
    </row>
    <row r="271" spans="1:24" ht="18.600000000000001" customHeight="1" x14ac:dyDescent="0.3"/>
    <row r="272" spans="1:24" ht="18.600000000000001" customHeight="1" x14ac:dyDescent="0.3">
      <c r="A272" s="98" t="s">
        <v>14</v>
      </c>
      <c r="B272" s="99"/>
      <c r="C272" s="99"/>
      <c r="D272" s="99"/>
      <c r="E272" s="99"/>
      <c r="F272" s="99"/>
      <c r="G272" s="99"/>
      <c r="H272" s="99"/>
      <c r="I272" s="99"/>
      <c r="J272" s="99"/>
      <c r="K272" s="99"/>
      <c r="L272" s="99"/>
      <c r="M272" s="99"/>
      <c r="N272" s="99"/>
      <c r="O272" s="99"/>
      <c r="P272" s="99"/>
      <c r="Q272" s="99"/>
      <c r="R272" s="99"/>
      <c r="S272" s="99"/>
      <c r="T272" s="99"/>
      <c r="U272" s="99"/>
      <c r="V272" s="99"/>
      <c r="W272" s="99"/>
      <c r="X272" s="100"/>
    </row>
    <row r="273" spans="1:24" ht="18.600000000000001" customHeight="1" x14ac:dyDescent="0.3">
      <c r="A273" s="89" t="s">
        <v>17</v>
      </c>
      <c r="B273" s="90"/>
      <c r="C273" s="90"/>
      <c r="D273" s="90"/>
      <c r="E273" s="90"/>
      <c r="F273" s="90"/>
      <c r="G273" s="90"/>
      <c r="H273" s="90"/>
      <c r="I273" s="90"/>
      <c r="J273" s="91"/>
      <c r="K273" s="83" t="s">
        <v>37</v>
      </c>
      <c r="L273" s="84"/>
      <c r="M273" s="84"/>
      <c r="N273" s="84"/>
      <c r="O273" s="84"/>
      <c r="P273" s="84"/>
      <c r="Q273" s="84"/>
      <c r="R273" s="84"/>
      <c r="S273" s="84"/>
      <c r="T273" s="84"/>
      <c r="U273" s="84"/>
      <c r="V273" s="84"/>
      <c r="W273" s="84"/>
      <c r="X273" s="85"/>
    </row>
    <row r="274" spans="1:24" ht="18.600000000000001" customHeight="1" x14ac:dyDescent="0.3">
      <c r="A274" s="92"/>
      <c r="B274" s="93"/>
      <c r="C274" s="93"/>
      <c r="D274" s="93"/>
      <c r="E274" s="93"/>
      <c r="F274" s="93"/>
      <c r="G274" s="93"/>
      <c r="H274" s="93"/>
      <c r="I274" s="93"/>
      <c r="J274" s="94"/>
      <c r="K274" s="75"/>
      <c r="L274" s="73"/>
      <c r="M274" s="73"/>
      <c r="N274" s="73"/>
      <c r="O274" s="73"/>
      <c r="P274" s="73"/>
      <c r="Q274" s="73"/>
      <c r="R274" s="73"/>
      <c r="S274" s="73"/>
      <c r="T274" s="73"/>
      <c r="U274" s="73"/>
      <c r="V274" s="73"/>
      <c r="W274" s="73"/>
      <c r="X274" s="74"/>
    </row>
    <row r="275" spans="1:24" ht="18.600000000000001" customHeight="1" x14ac:dyDescent="0.3">
      <c r="A275" s="92"/>
      <c r="B275" s="93"/>
      <c r="C275" s="93"/>
      <c r="D275" s="93"/>
      <c r="E275" s="93"/>
      <c r="F275" s="93"/>
      <c r="G275" s="93"/>
      <c r="H275" s="93"/>
      <c r="I275" s="93"/>
      <c r="J275" s="94"/>
      <c r="K275" s="72" t="s">
        <v>38</v>
      </c>
      <c r="L275" s="73"/>
      <c r="M275" s="73"/>
      <c r="N275" s="73"/>
      <c r="O275" s="73"/>
      <c r="P275" s="73"/>
      <c r="Q275" s="73"/>
      <c r="R275" s="73"/>
      <c r="S275" s="73"/>
      <c r="T275" s="73"/>
      <c r="U275" s="73"/>
      <c r="V275" s="73"/>
      <c r="W275" s="73"/>
      <c r="X275" s="74"/>
    </row>
    <row r="276" spans="1:24" ht="18.600000000000001" customHeight="1" x14ac:dyDescent="0.3">
      <c r="A276" s="92"/>
      <c r="B276" s="93"/>
      <c r="C276" s="93"/>
      <c r="D276" s="93"/>
      <c r="E276" s="93"/>
      <c r="F276" s="93"/>
      <c r="G276" s="93"/>
      <c r="H276" s="93"/>
      <c r="I276" s="93"/>
      <c r="J276" s="94"/>
      <c r="K276" s="75"/>
      <c r="L276" s="73"/>
      <c r="M276" s="73"/>
      <c r="N276" s="73"/>
      <c r="O276" s="73"/>
      <c r="P276" s="73"/>
      <c r="Q276" s="73"/>
      <c r="R276" s="73"/>
      <c r="S276" s="73"/>
      <c r="T276" s="73"/>
      <c r="U276" s="73"/>
      <c r="V276" s="73"/>
      <c r="W276" s="73"/>
      <c r="X276" s="74"/>
    </row>
    <row r="277" spans="1:24" ht="18.600000000000001" customHeight="1" x14ac:dyDescent="0.3">
      <c r="A277" s="92"/>
      <c r="B277" s="93"/>
      <c r="C277" s="93"/>
      <c r="D277" s="93"/>
      <c r="E277" s="93"/>
      <c r="F277" s="93"/>
      <c r="G277" s="93"/>
      <c r="H277" s="93"/>
      <c r="I277" s="93"/>
      <c r="J277" s="94"/>
      <c r="K277" s="75"/>
      <c r="L277" s="73"/>
      <c r="M277" s="73"/>
      <c r="N277" s="73"/>
      <c r="O277" s="73"/>
      <c r="P277" s="73"/>
      <c r="Q277" s="73"/>
      <c r="R277" s="73"/>
      <c r="S277" s="73"/>
      <c r="T277" s="73"/>
      <c r="U277" s="73"/>
      <c r="V277" s="73"/>
      <c r="W277" s="73"/>
      <c r="X277" s="74"/>
    </row>
    <row r="278" spans="1:24" ht="18.600000000000001" customHeight="1" x14ac:dyDescent="0.3">
      <c r="A278" s="92"/>
      <c r="B278" s="93"/>
      <c r="C278" s="93"/>
      <c r="D278" s="93"/>
      <c r="E278" s="93"/>
      <c r="F278" s="93"/>
      <c r="G278" s="93"/>
      <c r="H278" s="93"/>
      <c r="I278" s="93"/>
      <c r="J278" s="94"/>
      <c r="K278" s="75"/>
      <c r="L278" s="73"/>
      <c r="M278" s="73"/>
      <c r="N278" s="73"/>
      <c r="O278" s="73"/>
      <c r="P278" s="73"/>
      <c r="Q278" s="73"/>
      <c r="R278" s="73"/>
      <c r="S278" s="73"/>
      <c r="T278" s="73"/>
      <c r="U278" s="73"/>
      <c r="V278" s="73"/>
      <c r="W278" s="73"/>
      <c r="X278" s="74"/>
    </row>
    <row r="279" spans="1:24" ht="18.600000000000001" customHeight="1" x14ac:dyDescent="0.3">
      <c r="A279" s="92"/>
      <c r="B279" s="93"/>
      <c r="C279" s="93"/>
      <c r="D279" s="93"/>
      <c r="E279" s="93"/>
      <c r="F279" s="93"/>
      <c r="G279" s="93"/>
      <c r="H279" s="93"/>
      <c r="I279" s="93"/>
      <c r="J279" s="94"/>
      <c r="K279" s="72" t="s">
        <v>39</v>
      </c>
      <c r="L279" s="73"/>
      <c r="M279" s="73"/>
      <c r="N279" s="73"/>
      <c r="O279" s="73"/>
      <c r="P279" s="73"/>
      <c r="Q279" s="73"/>
      <c r="R279" s="73"/>
      <c r="S279" s="73"/>
      <c r="T279" s="73"/>
      <c r="U279" s="73"/>
      <c r="V279" s="73"/>
      <c r="W279" s="73"/>
      <c r="X279" s="74"/>
    </row>
    <row r="280" spans="1:24" ht="18.600000000000001" customHeight="1" x14ac:dyDescent="0.3">
      <c r="A280" s="95"/>
      <c r="B280" s="96"/>
      <c r="C280" s="96"/>
      <c r="D280" s="96"/>
      <c r="E280" s="96"/>
      <c r="F280" s="96"/>
      <c r="G280" s="96"/>
      <c r="H280" s="96"/>
      <c r="I280" s="96"/>
      <c r="J280" s="97"/>
      <c r="K280" s="76"/>
      <c r="L280" s="77"/>
      <c r="M280" s="77"/>
      <c r="N280" s="77"/>
      <c r="O280" s="77"/>
      <c r="P280" s="77"/>
      <c r="Q280" s="77"/>
      <c r="R280" s="77"/>
      <c r="S280" s="77"/>
      <c r="T280" s="77"/>
      <c r="U280" s="77"/>
      <c r="V280" s="77"/>
      <c r="W280" s="77"/>
      <c r="X280" s="78"/>
    </row>
    <row r="281" spans="1:24" ht="18.600000000000001" customHeight="1" x14ac:dyDescent="0.3">
      <c r="A281" s="98" t="s">
        <v>15</v>
      </c>
      <c r="B281" s="99"/>
      <c r="C281" s="99"/>
      <c r="D281" s="99"/>
      <c r="E281" s="99"/>
      <c r="F281" s="99"/>
      <c r="G281" s="99"/>
      <c r="H281" s="99"/>
      <c r="I281" s="99"/>
      <c r="J281" s="99"/>
      <c r="K281" s="99"/>
      <c r="L281" s="99"/>
      <c r="M281" s="99"/>
      <c r="N281" s="99"/>
      <c r="O281" s="99"/>
      <c r="P281" s="99"/>
      <c r="Q281" s="99"/>
      <c r="R281" s="99"/>
      <c r="S281" s="99"/>
      <c r="T281" s="99"/>
      <c r="U281" s="99"/>
      <c r="V281" s="99"/>
      <c r="W281" s="99"/>
      <c r="X281" s="100"/>
    </row>
    <row r="282" spans="1:24" ht="18.600000000000001" customHeight="1" x14ac:dyDescent="0.3">
      <c r="A282" s="83" t="s">
        <v>40</v>
      </c>
      <c r="B282" s="84"/>
      <c r="C282" s="84"/>
      <c r="D282" s="84"/>
      <c r="E282" s="84"/>
      <c r="F282" s="84"/>
      <c r="G282" s="84"/>
      <c r="H282" s="84"/>
      <c r="I282" s="84"/>
      <c r="J282" s="84"/>
      <c r="K282" s="84"/>
      <c r="L282" s="84"/>
      <c r="M282" s="84"/>
      <c r="N282" s="84"/>
      <c r="O282" s="84"/>
      <c r="P282" s="84"/>
      <c r="Q282" s="84"/>
      <c r="R282" s="84"/>
      <c r="S282" s="84"/>
      <c r="T282" s="84"/>
      <c r="U282" s="84"/>
      <c r="V282" s="84"/>
      <c r="W282" s="84"/>
      <c r="X282" s="85"/>
    </row>
    <row r="283" spans="1:24" ht="18.600000000000001" customHeight="1" x14ac:dyDescent="0.3">
      <c r="A283" s="75"/>
      <c r="B283" s="73"/>
      <c r="C283" s="73"/>
      <c r="D283" s="73"/>
      <c r="E283" s="73"/>
      <c r="F283" s="73"/>
      <c r="G283" s="73"/>
      <c r="H283" s="73"/>
      <c r="I283" s="73"/>
      <c r="J283" s="73"/>
      <c r="K283" s="73"/>
      <c r="L283" s="73"/>
      <c r="M283" s="73"/>
      <c r="N283" s="73"/>
      <c r="O283" s="73"/>
      <c r="P283" s="73"/>
      <c r="Q283" s="73"/>
      <c r="R283" s="73"/>
      <c r="S283" s="73"/>
      <c r="T283" s="73"/>
      <c r="U283" s="73"/>
      <c r="V283" s="73"/>
      <c r="W283" s="73"/>
      <c r="X283" s="74"/>
    </row>
    <row r="284" spans="1:24" ht="18.600000000000001" customHeight="1" x14ac:dyDescent="0.3">
      <c r="A284" s="75"/>
      <c r="B284" s="73"/>
      <c r="C284" s="73"/>
      <c r="D284" s="73"/>
      <c r="E284" s="73"/>
      <c r="F284" s="73"/>
      <c r="G284" s="73"/>
      <c r="H284" s="73"/>
      <c r="I284" s="73"/>
      <c r="J284" s="73"/>
      <c r="K284" s="73"/>
      <c r="L284" s="73"/>
      <c r="M284" s="73"/>
      <c r="N284" s="73"/>
      <c r="O284" s="73"/>
      <c r="P284" s="73"/>
      <c r="Q284" s="73"/>
      <c r="R284" s="73"/>
      <c r="S284" s="73"/>
      <c r="T284" s="73"/>
      <c r="U284" s="73"/>
      <c r="V284" s="73"/>
      <c r="W284" s="73"/>
      <c r="X284" s="74"/>
    </row>
    <row r="285" spans="1:24" ht="18.600000000000001" customHeight="1" x14ac:dyDescent="0.3">
      <c r="A285" s="75"/>
      <c r="B285" s="73"/>
      <c r="C285" s="73"/>
      <c r="D285" s="73"/>
      <c r="E285" s="73"/>
      <c r="F285" s="73"/>
      <c r="G285" s="73"/>
      <c r="H285" s="73"/>
      <c r="I285" s="73"/>
      <c r="J285" s="73"/>
      <c r="K285" s="73"/>
      <c r="L285" s="73"/>
      <c r="M285" s="73"/>
      <c r="N285" s="73"/>
      <c r="O285" s="73"/>
      <c r="P285" s="73"/>
      <c r="Q285" s="73"/>
      <c r="R285" s="73"/>
      <c r="S285" s="73"/>
      <c r="T285" s="73"/>
      <c r="U285" s="73"/>
      <c r="V285" s="73"/>
      <c r="W285" s="73"/>
      <c r="X285" s="74"/>
    </row>
    <row r="286" spans="1:24" ht="18.600000000000001" customHeight="1" x14ac:dyDescent="0.3">
      <c r="A286" s="75"/>
      <c r="B286" s="73"/>
      <c r="C286" s="73"/>
      <c r="D286" s="73"/>
      <c r="E286" s="73"/>
      <c r="F286" s="73"/>
      <c r="G286" s="73"/>
      <c r="H286" s="73"/>
      <c r="I286" s="73"/>
      <c r="J286" s="73"/>
      <c r="K286" s="73"/>
      <c r="L286" s="73"/>
      <c r="M286" s="73"/>
      <c r="N286" s="73"/>
      <c r="O286" s="73"/>
      <c r="P286" s="73"/>
      <c r="Q286" s="73"/>
      <c r="R286" s="73"/>
      <c r="S286" s="73"/>
      <c r="T286" s="73"/>
      <c r="U286" s="73"/>
      <c r="V286" s="73"/>
      <c r="W286" s="73"/>
      <c r="X286" s="74"/>
    </row>
    <row r="287" spans="1:24" ht="18.600000000000001" customHeight="1" x14ac:dyDescent="0.3">
      <c r="A287" s="75" t="s">
        <v>41</v>
      </c>
      <c r="B287" s="73"/>
      <c r="C287" s="73"/>
      <c r="D287" s="73"/>
      <c r="E287" s="73"/>
      <c r="F287" s="73"/>
      <c r="G287" s="73"/>
      <c r="H287" s="73"/>
      <c r="I287" s="73"/>
      <c r="J287" s="73"/>
      <c r="K287" s="73"/>
      <c r="L287" s="73"/>
      <c r="M287" s="73"/>
      <c r="N287" s="73"/>
      <c r="O287" s="73"/>
      <c r="P287" s="73"/>
      <c r="Q287" s="73"/>
      <c r="R287" s="73"/>
      <c r="S287" s="73"/>
      <c r="T287" s="73"/>
      <c r="U287" s="73"/>
      <c r="V287" s="73"/>
      <c r="W287" s="73"/>
      <c r="X287" s="74"/>
    </row>
    <row r="288" spans="1:24" ht="18.600000000000001" customHeight="1" x14ac:dyDescent="0.3">
      <c r="A288" s="75"/>
      <c r="B288" s="73"/>
      <c r="C288" s="73"/>
      <c r="D288" s="73"/>
      <c r="E288" s="73"/>
      <c r="F288" s="73"/>
      <c r="G288" s="73"/>
      <c r="H288" s="73"/>
      <c r="I288" s="73"/>
      <c r="J288" s="73"/>
      <c r="K288" s="73"/>
      <c r="L288" s="73"/>
      <c r="M288" s="73"/>
      <c r="N288" s="73"/>
      <c r="O288" s="73"/>
      <c r="P288" s="73"/>
      <c r="Q288" s="73"/>
      <c r="R288" s="73"/>
      <c r="S288" s="73"/>
      <c r="T288" s="73"/>
      <c r="U288" s="73"/>
      <c r="V288" s="73"/>
      <c r="W288" s="73"/>
      <c r="X288" s="74"/>
    </row>
    <row r="289" spans="1:24" ht="18.600000000000001" customHeight="1" x14ac:dyDescent="0.3">
      <c r="A289" s="75"/>
      <c r="B289" s="73"/>
      <c r="C289" s="73"/>
      <c r="D289" s="73"/>
      <c r="E289" s="73"/>
      <c r="F289" s="73"/>
      <c r="G289" s="73"/>
      <c r="H289" s="73"/>
      <c r="I289" s="73"/>
      <c r="J289" s="73"/>
      <c r="K289" s="73"/>
      <c r="L289" s="73"/>
      <c r="M289" s="73"/>
      <c r="N289" s="73"/>
      <c r="O289" s="73"/>
      <c r="P289" s="73"/>
      <c r="Q289" s="73"/>
      <c r="R289" s="73"/>
      <c r="S289" s="73"/>
      <c r="T289" s="73"/>
      <c r="U289" s="73"/>
      <c r="V289" s="73"/>
      <c r="W289" s="73"/>
      <c r="X289" s="74"/>
    </row>
    <row r="290" spans="1:24" ht="18.600000000000001" customHeight="1" x14ac:dyDescent="0.3">
      <c r="A290" s="72" t="s">
        <v>42</v>
      </c>
      <c r="B290" s="73"/>
      <c r="C290" s="73"/>
      <c r="D290" s="73"/>
      <c r="E290" s="73"/>
      <c r="F290" s="73"/>
      <c r="G290" s="73"/>
      <c r="H290" s="73"/>
      <c r="I290" s="73"/>
      <c r="J290" s="73"/>
      <c r="K290" s="73"/>
      <c r="L290" s="73"/>
      <c r="M290" s="73"/>
      <c r="N290" s="73"/>
      <c r="O290" s="73"/>
      <c r="P290" s="73"/>
      <c r="Q290" s="73"/>
      <c r="R290" s="73"/>
      <c r="S290" s="73"/>
      <c r="T290" s="73"/>
      <c r="U290" s="73"/>
      <c r="V290" s="73"/>
      <c r="W290" s="73"/>
      <c r="X290" s="74"/>
    </row>
    <row r="291" spans="1:24" ht="18.600000000000001" customHeight="1" x14ac:dyDescent="0.3">
      <c r="A291" s="75"/>
      <c r="B291" s="73"/>
      <c r="C291" s="73"/>
      <c r="D291" s="73"/>
      <c r="E291" s="73"/>
      <c r="F291" s="73"/>
      <c r="G291" s="73"/>
      <c r="H291" s="73"/>
      <c r="I291" s="73"/>
      <c r="J291" s="73"/>
      <c r="K291" s="73"/>
      <c r="L291" s="73"/>
      <c r="M291" s="73"/>
      <c r="N291" s="73"/>
      <c r="O291" s="73"/>
      <c r="P291" s="73"/>
      <c r="Q291" s="73"/>
      <c r="R291" s="73"/>
      <c r="S291" s="73"/>
      <c r="T291" s="73"/>
      <c r="U291" s="73"/>
      <c r="V291" s="73"/>
      <c r="W291" s="73"/>
      <c r="X291" s="74"/>
    </row>
    <row r="292" spans="1:24" ht="18.600000000000001" customHeight="1" x14ac:dyDescent="0.3">
      <c r="A292" s="75"/>
      <c r="B292" s="73"/>
      <c r="C292" s="73"/>
      <c r="D292" s="73"/>
      <c r="E292" s="73"/>
      <c r="F292" s="73"/>
      <c r="G292" s="73"/>
      <c r="H292" s="73"/>
      <c r="I292" s="73"/>
      <c r="J292" s="73"/>
      <c r="K292" s="73"/>
      <c r="L292" s="73"/>
      <c r="M292" s="73"/>
      <c r="N292" s="73"/>
      <c r="O292" s="73"/>
      <c r="P292" s="73"/>
      <c r="Q292" s="73"/>
      <c r="R292" s="73"/>
      <c r="S292" s="73"/>
      <c r="T292" s="73"/>
      <c r="U292" s="73"/>
      <c r="V292" s="73"/>
      <c r="W292" s="73"/>
      <c r="X292" s="74"/>
    </row>
    <row r="293" spans="1:24" ht="18.600000000000001" customHeight="1" x14ac:dyDescent="0.3">
      <c r="A293" s="76"/>
      <c r="B293" s="77"/>
      <c r="C293" s="77"/>
      <c r="D293" s="77"/>
      <c r="E293" s="77"/>
      <c r="F293" s="77"/>
      <c r="G293" s="77"/>
      <c r="H293" s="77"/>
      <c r="I293" s="77"/>
      <c r="J293" s="77"/>
      <c r="K293" s="77"/>
      <c r="L293" s="77"/>
      <c r="M293" s="77"/>
      <c r="N293" s="77"/>
      <c r="O293" s="77"/>
      <c r="P293" s="77"/>
      <c r="Q293" s="77"/>
      <c r="R293" s="77"/>
      <c r="S293" s="77"/>
      <c r="T293" s="77"/>
      <c r="U293" s="77"/>
      <c r="V293" s="77"/>
      <c r="W293" s="77"/>
      <c r="X293" s="78"/>
    </row>
    <row r="294" spans="1:24" ht="17.45" customHeight="1" x14ac:dyDescent="0.3">
      <c r="A294" s="89" t="s">
        <v>16</v>
      </c>
      <c r="B294" s="90"/>
      <c r="C294" s="90"/>
      <c r="D294" s="90"/>
      <c r="E294" s="90"/>
      <c r="F294" s="90"/>
      <c r="G294" s="90"/>
      <c r="H294" s="90"/>
      <c r="I294" s="90"/>
      <c r="J294" s="90"/>
      <c r="K294" s="90"/>
      <c r="L294" s="91"/>
      <c r="M294" s="89" t="s">
        <v>16</v>
      </c>
      <c r="N294" s="90"/>
      <c r="O294" s="90"/>
      <c r="P294" s="90"/>
      <c r="Q294" s="90"/>
      <c r="R294" s="90"/>
      <c r="S294" s="90"/>
      <c r="T294" s="90"/>
      <c r="U294" s="90"/>
      <c r="V294" s="90"/>
      <c r="W294" s="90"/>
      <c r="X294" s="91"/>
    </row>
    <row r="295" spans="1:24" ht="17.45" customHeight="1" x14ac:dyDescent="0.3">
      <c r="A295" s="92"/>
      <c r="B295" s="93"/>
      <c r="C295" s="93"/>
      <c r="D295" s="93"/>
      <c r="E295" s="93"/>
      <c r="F295" s="93"/>
      <c r="G295" s="93"/>
      <c r="H295" s="93"/>
      <c r="I295" s="93"/>
      <c r="J295" s="93"/>
      <c r="K295" s="93"/>
      <c r="L295" s="94"/>
      <c r="M295" s="92"/>
      <c r="N295" s="93"/>
      <c r="O295" s="93"/>
      <c r="P295" s="93"/>
      <c r="Q295" s="93"/>
      <c r="R295" s="93"/>
      <c r="S295" s="93"/>
      <c r="T295" s="93"/>
      <c r="U295" s="93"/>
      <c r="V295" s="93"/>
      <c r="W295" s="93"/>
      <c r="X295" s="94"/>
    </row>
    <row r="296" spans="1:24" x14ac:dyDescent="0.3">
      <c r="A296" s="92"/>
      <c r="B296" s="93"/>
      <c r="C296" s="93"/>
      <c r="D296" s="93"/>
      <c r="E296" s="93"/>
      <c r="F296" s="93"/>
      <c r="G296" s="93"/>
      <c r="H296" s="93"/>
      <c r="I296" s="93"/>
      <c r="J296" s="93"/>
      <c r="K296" s="93"/>
      <c r="L296" s="94"/>
      <c r="M296" s="92"/>
      <c r="N296" s="93"/>
      <c r="O296" s="93"/>
      <c r="P296" s="93"/>
      <c r="Q296" s="93"/>
      <c r="R296" s="93"/>
      <c r="S296" s="93"/>
      <c r="T296" s="93"/>
      <c r="U296" s="93"/>
      <c r="V296" s="93"/>
      <c r="W296" s="93"/>
      <c r="X296" s="94"/>
    </row>
    <row r="297" spans="1:24" x14ac:dyDescent="0.3">
      <c r="A297" s="92"/>
      <c r="B297" s="93"/>
      <c r="C297" s="93"/>
      <c r="D297" s="93"/>
      <c r="E297" s="93"/>
      <c r="F297" s="93"/>
      <c r="G297" s="93"/>
      <c r="H297" s="93"/>
      <c r="I297" s="93"/>
      <c r="J297" s="93"/>
      <c r="K297" s="93"/>
      <c r="L297" s="94"/>
      <c r="M297" s="92"/>
      <c r="N297" s="93"/>
      <c r="O297" s="93"/>
      <c r="P297" s="93"/>
      <c r="Q297" s="93"/>
      <c r="R297" s="93"/>
      <c r="S297" s="93"/>
      <c r="T297" s="93"/>
      <c r="U297" s="93"/>
      <c r="V297" s="93"/>
      <c r="W297" s="93"/>
      <c r="X297" s="94"/>
    </row>
    <row r="298" spans="1:24" x14ac:dyDescent="0.3">
      <c r="A298" s="92"/>
      <c r="B298" s="93"/>
      <c r="C298" s="93"/>
      <c r="D298" s="93"/>
      <c r="E298" s="93"/>
      <c r="F298" s="93"/>
      <c r="G298" s="93"/>
      <c r="H298" s="93"/>
      <c r="I298" s="93"/>
      <c r="J298" s="93"/>
      <c r="K298" s="93"/>
      <c r="L298" s="94"/>
      <c r="M298" s="92"/>
      <c r="N298" s="93"/>
      <c r="O298" s="93"/>
      <c r="P298" s="93"/>
      <c r="Q298" s="93"/>
      <c r="R298" s="93"/>
      <c r="S298" s="93"/>
      <c r="T298" s="93"/>
      <c r="U298" s="93"/>
      <c r="V298" s="93"/>
      <c r="W298" s="93"/>
      <c r="X298" s="94"/>
    </row>
    <row r="299" spans="1:24" x14ac:dyDescent="0.3">
      <c r="A299" s="92"/>
      <c r="B299" s="93"/>
      <c r="C299" s="93"/>
      <c r="D299" s="93"/>
      <c r="E299" s="93"/>
      <c r="F299" s="93"/>
      <c r="G299" s="93"/>
      <c r="H299" s="93"/>
      <c r="I299" s="93"/>
      <c r="J299" s="93"/>
      <c r="K299" s="93"/>
      <c r="L299" s="94"/>
      <c r="M299" s="92"/>
      <c r="N299" s="93"/>
      <c r="O299" s="93"/>
      <c r="P299" s="93"/>
      <c r="Q299" s="93"/>
      <c r="R299" s="93"/>
      <c r="S299" s="93"/>
      <c r="T299" s="93"/>
      <c r="U299" s="93"/>
      <c r="V299" s="93"/>
      <c r="W299" s="93"/>
      <c r="X299" s="94"/>
    </row>
    <row r="300" spans="1:24" x14ac:dyDescent="0.3">
      <c r="A300" s="92"/>
      <c r="B300" s="93"/>
      <c r="C300" s="93"/>
      <c r="D300" s="93"/>
      <c r="E300" s="93"/>
      <c r="F300" s="93"/>
      <c r="G300" s="93"/>
      <c r="H300" s="93"/>
      <c r="I300" s="93"/>
      <c r="J300" s="93"/>
      <c r="K300" s="93"/>
      <c r="L300" s="94"/>
      <c r="M300" s="92"/>
      <c r="N300" s="93"/>
      <c r="O300" s="93"/>
      <c r="P300" s="93"/>
      <c r="Q300" s="93"/>
      <c r="R300" s="93"/>
      <c r="S300" s="93"/>
      <c r="T300" s="93"/>
      <c r="U300" s="93"/>
      <c r="V300" s="93"/>
      <c r="W300" s="93"/>
      <c r="X300" s="94"/>
    </row>
    <row r="301" spans="1:24" x14ac:dyDescent="0.3">
      <c r="A301" s="92"/>
      <c r="B301" s="93"/>
      <c r="C301" s="93"/>
      <c r="D301" s="93"/>
      <c r="E301" s="93"/>
      <c r="F301" s="93"/>
      <c r="G301" s="93"/>
      <c r="H301" s="93"/>
      <c r="I301" s="93"/>
      <c r="J301" s="93"/>
      <c r="K301" s="93"/>
      <c r="L301" s="94"/>
      <c r="M301" s="92"/>
      <c r="N301" s="93"/>
      <c r="O301" s="93"/>
      <c r="P301" s="93"/>
      <c r="Q301" s="93"/>
      <c r="R301" s="93"/>
      <c r="S301" s="93"/>
      <c r="T301" s="93"/>
      <c r="U301" s="93"/>
      <c r="V301" s="93"/>
      <c r="W301" s="93"/>
      <c r="X301" s="94"/>
    </row>
    <row r="302" spans="1:24" x14ac:dyDescent="0.3">
      <c r="A302" s="95"/>
      <c r="B302" s="96"/>
      <c r="C302" s="96"/>
      <c r="D302" s="96"/>
      <c r="E302" s="96"/>
      <c r="F302" s="96"/>
      <c r="G302" s="96"/>
      <c r="H302" s="96"/>
      <c r="I302" s="96"/>
      <c r="J302" s="96"/>
      <c r="K302" s="96"/>
      <c r="L302" s="97"/>
      <c r="M302" s="95"/>
      <c r="N302" s="96"/>
      <c r="O302" s="96"/>
      <c r="P302" s="96"/>
      <c r="Q302" s="96"/>
      <c r="R302" s="96"/>
      <c r="S302" s="96"/>
      <c r="T302" s="96"/>
      <c r="U302" s="96"/>
      <c r="V302" s="96"/>
      <c r="W302" s="96"/>
      <c r="X302" s="97"/>
    </row>
    <row r="303" spans="1:24" ht="15.75" x14ac:dyDescent="0.3">
      <c r="A303" s="101" t="s">
        <v>9</v>
      </c>
      <c r="B303" s="101"/>
      <c r="C303" s="101"/>
      <c r="D303" s="101"/>
      <c r="E303" s="101"/>
      <c r="F303" s="101"/>
      <c r="G303" s="101"/>
      <c r="H303" s="101"/>
      <c r="I303" s="101"/>
      <c r="J303" s="101"/>
      <c r="K303" s="101"/>
      <c r="L303" s="101"/>
      <c r="M303" s="101"/>
      <c r="N303" s="101"/>
      <c r="O303" s="101"/>
      <c r="P303" s="101"/>
      <c r="Q303" s="101"/>
      <c r="R303" s="101"/>
      <c r="S303" s="101"/>
      <c r="T303" s="101"/>
      <c r="U303" s="101"/>
      <c r="V303" s="101"/>
      <c r="W303" s="101"/>
      <c r="X303" s="101"/>
    </row>
    <row r="304" spans="1:24" x14ac:dyDescent="0.3">
      <c r="A304" s="103" t="s">
        <v>47</v>
      </c>
      <c r="B304" s="103"/>
      <c r="C304" s="103"/>
      <c r="D304" s="103"/>
      <c r="E304" s="103"/>
      <c r="F304" s="106">
        <v>4635</v>
      </c>
      <c r="G304" s="106"/>
      <c r="H304" s="106"/>
      <c r="I304" s="106"/>
      <c r="J304" s="106"/>
      <c r="K304" s="106"/>
      <c r="L304" s="103" t="s">
        <v>10</v>
      </c>
      <c r="M304" s="103"/>
      <c r="N304" s="103"/>
      <c r="O304" s="103"/>
      <c r="P304" s="103"/>
      <c r="Q304" s="103"/>
      <c r="R304" s="104">
        <f>F304*127.2/1000000</f>
        <v>0.58957199999999998</v>
      </c>
      <c r="S304" s="104"/>
      <c r="T304" s="104"/>
      <c r="U304" s="104"/>
      <c r="V304" s="104"/>
      <c r="W304" s="104"/>
      <c r="X304" s="104"/>
    </row>
    <row r="305" spans="1:24" x14ac:dyDescent="0.3">
      <c r="A305" s="103" t="s">
        <v>11</v>
      </c>
      <c r="B305" s="103"/>
      <c r="C305" s="103"/>
      <c r="D305" s="103"/>
      <c r="E305" s="103"/>
      <c r="F305" s="102"/>
      <c r="G305" s="102"/>
      <c r="H305" s="102"/>
      <c r="I305" s="102"/>
      <c r="J305" s="102"/>
      <c r="K305" s="102"/>
      <c r="L305" s="103" t="s">
        <v>12</v>
      </c>
      <c r="M305" s="103"/>
      <c r="N305" s="103"/>
      <c r="O305" s="103"/>
      <c r="P305" s="103"/>
      <c r="Q305" s="103"/>
      <c r="R305" s="104"/>
      <c r="S305" s="104"/>
      <c r="T305" s="104"/>
      <c r="U305" s="104"/>
      <c r="V305" s="104"/>
      <c r="W305" s="104"/>
      <c r="X305" s="104"/>
    </row>
    <row r="306" spans="1:24" x14ac:dyDescent="0.3">
      <c r="A306" s="4"/>
      <c r="B306" s="4"/>
      <c r="C306" s="4"/>
      <c r="D306" s="4"/>
      <c r="E306" s="4"/>
      <c r="F306" s="11"/>
      <c r="G306" s="11"/>
      <c r="H306" s="11"/>
      <c r="I306" s="11"/>
      <c r="J306" s="11"/>
      <c r="K306" s="11"/>
      <c r="L306" s="4"/>
      <c r="M306" s="4"/>
      <c r="N306" s="4"/>
      <c r="O306" s="4"/>
      <c r="P306" s="4"/>
      <c r="Q306" s="4"/>
      <c r="R306" s="12"/>
      <c r="S306" s="12"/>
      <c r="T306" s="12"/>
      <c r="U306" s="12"/>
      <c r="V306" s="12"/>
      <c r="W306" s="12"/>
      <c r="X306" s="12"/>
    </row>
    <row r="307" spans="1:24" x14ac:dyDescent="0.3">
      <c r="A307" s="4"/>
      <c r="B307" s="4"/>
      <c r="C307" s="4"/>
      <c r="D307" s="4"/>
      <c r="E307" s="4"/>
      <c r="F307" s="11"/>
      <c r="G307" s="11"/>
      <c r="H307" s="11"/>
      <c r="I307" s="11"/>
      <c r="J307" s="11"/>
      <c r="K307" s="11"/>
      <c r="L307" s="4"/>
      <c r="M307" s="4"/>
      <c r="N307" s="4"/>
      <c r="O307" s="4"/>
      <c r="P307" s="4"/>
      <c r="Q307" s="4"/>
      <c r="R307" s="12"/>
      <c r="S307" s="12"/>
      <c r="T307" s="12"/>
      <c r="U307" s="12"/>
      <c r="V307" s="12"/>
      <c r="W307" s="12"/>
      <c r="X307" s="12"/>
    </row>
    <row r="308" spans="1:24" x14ac:dyDescent="0.3">
      <c r="A308" s="4"/>
      <c r="B308" s="4"/>
      <c r="C308" s="4"/>
      <c r="D308" s="4"/>
      <c r="E308" s="4"/>
      <c r="F308" s="11"/>
      <c r="G308" s="11"/>
      <c r="H308" s="11"/>
      <c r="I308" s="11"/>
      <c r="J308" s="11"/>
      <c r="K308" s="11"/>
      <c r="L308" s="4"/>
      <c r="M308" s="4"/>
      <c r="N308" s="4"/>
      <c r="O308" s="4"/>
      <c r="P308" s="4"/>
      <c r="Q308" s="4"/>
      <c r="R308" s="12"/>
      <c r="S308" s="12"/>
      <c r="T308" s="12"/>
      <c r="U308" s="12"/>
      <c r="V308" s="12"/>
      <c r="W308" s="12"/>
      <c r="X308" s="12"/>
    </row>
    <row r="309" spans="1:24" x14ac:dyDescent="0.3">
      <c r="A309" s="4"/>
      <c r="B309" s="4"/>
      <c r="C309" s="4"/>
      <c r="D309" s="4"/>
      <c r="E309" s="4"/>
      <c r="F309" s="11"/>
      <c r="G309" s="11"/>
      <c r="H309" s="11"/>
      <c r="I309" s="11"/>
      <c r="J309" s="11"/>
      <c r="K309" s="11"/>
      <c r="L309" s="4"/>
      <c r="M309" s="4"/>
      <c r="N309" s="4"/>
      <c r="O309" s="4"/>
      <c r="P309" s="4"/>
      <c r="Q309" s="4"/>
      <c r="R309" s="12"/>
      <c r="S309" s="12"/>
      <c r="T309" s="12"/>
      <c r="U309" s="12"/>
      <c r="V309" s="12"/>
      <c r="W309" s="12"/>
      <c r="X309" s="12"/>
    </row>
    <row r="310" spans="1:24" x14ac:dyDescent="0.3">
      <c r="A310" s="4"/>
      <c r="B310" s="4"/>
      <c r="C310" s="4"/>
      <c r="D310" s="4"/>
      <c r="E310" s="4"/>
      <c r="F310" s="11"/>
      <c r="G310" s="11"/>
      <c r="H310" s="11"/>
      <c r="I310" s="11"/>
      <c r="J310" s="11"/>
      <c r="K310" s="11"/>
      <c r="L310" s="4"/>
      <c r="M310" s="4"/>
      <c r="N310" s="4"/>
      <c r="O310" s="4"/>
      <c r="P310" s="4"/>
      <c r="Q310" s="4"/>
      <c r="R310" s="12"/>
      <c r="S310" s="12"/>
      <c r="T310" s="12"/>
      <c r="U310" s="12"/>
      <c r="V310" s="12"/>
      <c r="W310" s="12"/>
      <c r="X310" s="12"/>
    </row>
    <row r="311" spans="1:24" x14ac:dyDescent="0.3">
      <c r="A311" s="4"/>
      <c r="B311" s="4"/>
      <c r="C311" s="4"/>
      <c r="D311" s="4"/>
      <c r="E311" s="4"/>
      <c r="F311" s="11"/>
      <c r="G311" s="11"/>
      <c r="H311" s="11"/>
      <c r="I311" s="11"/>
      <c r="J311" s="11"/>
      <c r="K311" s="11"/>
      <c r="L311" s="4"/>
      <c r="M311" s="4"/>
      <c r="N311" s="4"/>
      <c r="O311" s="4"/>
      <c r="P311" s="4"/>
      <c r="Q311" s="4"/>
      <c r="R311" s="12"/>
      <c r="S311" s="12"/>
      <c r="T311" s="12"/>
      <c r="U311" s="12"/>
      <c r="V311" s="12"/>
      <c r="W311" s="12"/>
      <c r="X311" s="12"/>
    </row>
    <row r="312" spans="1:24" x14ac:dyDescent="0.3">
      <c r="A312" s="4"/>
      <c r="B312" s="4"/>
      <c r="C312" s="4"/>
      <c r="D312" s="4"/>
      <c r="E312" s="4"/>
      <c r="F312" s="11"/>
      <c r="G312" s="11"/>
      <c r="H312" s="11"/>
      <c r="I312" s="11"/>
      <c r="J312" s="11"/>
      <c r="K312" s="11"/>
      <c r="L312" s="4"/>
      <c r="M312" s="4"/>
      <c r="N312" s="4"/>
      <c r="O312" s="4"/>
      <c r="P312" s="4"/>
      <c r="Q312" s="4"/>
      <c r="R312" s="12"/>
      <c r="S312" s="12"/>
      <c r="T312" s="12"/>
      <c r="U312" s="12"/>
      <c r="V312" s="12"/>
      <c r="W312" s="12"/>
      <c r="X312" s="12"/>
    </row>
    <row r="313" spans="1:24" x14ac:dyDescent="0.3">
      <c r="A313" s="4"/>
      <c r="B313" s="4"/>
      <c r="C313" s="4"/>
      <c r="D313" s="4"/>
      <c r="E313" s="4"/>
      <c r="F313" s="11"/>
      <c r="G313" s="11"/>
      <c r="H313" s="11"/>
      <c r="I313" s="11"/>
      <c r="J313" s="11"/>
      <c r="K313" s="11"/>
      <c r="L313" s="4"/>
      <c r="M313" s="4"/>
      <c r="N313" s="4"/>
      <c r="O313" s="4"/>
      <c r="P313" s="4"/>
      <c r="Q313" s="4"/>
      <c r="R313" s="12"/>
      <c r="S313" s="12"/>
      <c r="T313" s="12"/>
      <c r="U313" s="12"/>
      <c r="V313" s="12"/>
      <c r="W313" s="12"/>
      <c r="X313" s="12"/>
    </row>
    <row r="314" spans="1:24" x14ac:dyDescent="0.3">
      <c r="A314" s="4"/>
      <c r="B314" s="4"/>
      <c r="C314" s="4"/>
      <c r="D314" s="4"/>
      <c r="E314" s="4"/>
      <c r="F314" s="11"/>
      <c r="G314" s="11"/>
      <c r="H314" s="11"/>
      <c r="I314" s="11"/>
      <c r="J314" s="11"/>
      <c r="K314" s="11"/>
      <c r="L314" s="4"/>
      <c r="M314" s="4"/>
      <c r="N314" s="4"/>
      <c r="O314" s="4"/>
      <c r="P314" s="4"/>
      <c r="Q314" s="4"/>
      <c r="R314" s="12"/>
      <c r="S314" s="12"/>
      <c r="T314" s="12"/>
      <c r="U314" s="12"/>
      <c r="V314" s="12"/>
      <c r="W314" s="12"/>
      <c r="X314" s="12"/>
    </row>
    <row r="315" spans="1:24" x14ac:dyDescent="0.3">
      <c r="A315" s="4"/>
      <c r="B315" s="4"/>
      <c r="C315" s="4"/>
      <c r="D315" s="4"/>
      <c r="E315" s="4"/>
      <c r="F315" s="11"/>
      <c r="G315" s="11"/>
      <c r="H315" s="11"/>
      <c r="I315" s="11"/>
      <c r="J315" s="11"/>
      <c r="K315" s="11"/>
      <c r="L315" s="4"/>
      <c r="M315" s="4"/>
      <c r="N315" s="4"/>
      <c r="O315" s="4"/>
      <c r="P315" s="4"/>
      <c r="Q315" s="4"/>
      <c r="R315" s="12"/>
      <c r="S315" s="12"/>
      <c r="T315" s="12"/>
      <c r="U315" s="12"/>
      <c r="V315" s="12"/>
      <c r="W315" s="12"/>
      <c r="X315" s="12"/>
    </row>
    <row r="316" spans="1:24" x14ac:dyDescent="0.3">
      <c r="A316" s="4"/>
      <c r="B316" s="4"/>
      <c r="C316" s="4"/>
      <c r="D316" s="4"/>
      <c r="E316" s="4"/>
      <c r="F316" s="11"/>
      <c r="G316" s="11"/>
      <c r="H316" s="11"/>
      <c r="I316" s="11"/>
      <c r="J316" s="11"/>
      <c r="K316" s="11"/>
      <c r="L316" s="4"/>
      <c r="M316" s="4"/>
      <c r="N316" s="4"/>
      <c r="O316" s="4"/>
      <c r="P316" s="4"/>
      <c r="Q316" s="4"/>
      <c r="R316" s="12"/>
      <c r="S316" s="12"/>
      <c r="T316" s="12"/>
      <c r="U316" s="12"/>
      <c r="V316" s="12"/>
      <c r="W316" s="12"/>
      <c r="X316" s="12"/>
    </row>
    <row r="318" spans="1:24" ht="18.75" x14ac:dyDescent="0.3">
      <c r="C318" s="79">
        <v>8</v>
      </c>
      <c r="D318" s="80"/>
      <c r="E318" s="81"/>
      <c r="G318" s="82" t="s">
        <v>43</v>
      </c>
      <c r="H318" s="82"/>
      <c r="I318" s="82"/>
      <c r="J318" s="82"/>
      <c r="K318" s="82"/>
      <c r="L318" s="82"/>
      <c r="M318" s="82"/>
      <c r="N318" s="82"/>
      <c r="O318" s="82"/>
      <c r="P318" s="82"/>
      <c r="Q318" s="82"/>
      <c r="R318" s="82"/>
      <c r="S318" s="82"/>
      <c r="T318" s="82"/>
      <c r="U318" s="82"/>
      <c r="V318" s="82"/>
    </row>
    <row r="320" spans="1:24" ht="15.75" x14ac:dyDescent="0.3">
      <c r="A320" s="86" t="s">
        <v>14</v>
      </c>
      <c r="B320" s="87"/>
      <c r="C320" s="87"/>
      <c r="D320" s="87"/>
      <c r="E320" s="87"/>
      <c r="F320" s="87"/>
      <c r="G320" s="87"/>
      <c r="H320" s="87"/>
      <c r="I320" s="87"/>
      <c r="J320" s="87"/>
      <c r="K320" s="87"/>
      <c r="L320" s="87"/>
      <c r="M320" s="87"/>
      <c r="N320" s="87"/>
      <c r="O320" s="87"/>
      <c r="P320" s="87"/>
      <c r="Q320" s="87"/>
      <c r="R320" s="87"/>
      <c r="S320" s="87"/>
      <c r="T320" s="87"/>
      <c r="U320" s="87"/>
      <c r="V320" s="87"/>
      <c r="W320" s="87"/>
      <c r="X320" s="88"/>
    </row>
    <row r="321" spans="1:24" x14ac:dyDescent="0.3">
      <c r="A321" s="89" t="s">
        <v>17</v>
      </c>
      <c r="B321" s="90"/>
      <c r="C321" s="90"/>
      <c r="D321" s="90"/>
      <c r="E321" s="90"/>
      <c r="F321" s="90"/>
      <c r="G321" s="90"/>
      <c r="H321" s="90"/>
      <c r="I321" s="90"/>
      <c r="J321" s="91"/>
      <c r="K321" s="83" t="s">
        <v>135</v>
      </c>
      <c r="L321" s="84"/>
      <c r="M321" s="84"/>
      <c r="N321" s="84"/>
      <c r="O321" s="84"/>
      <c r="P321" s="84"/>
      <c r="Q321" s="84"/>
      <c r="R321" s="84"/>
      <c r="S321" s="84"/>
      <c r="T321" s="84"/>
      <c r="U321" s="84"/>
      <c r="V321" s="84"/>
      <c r="W321" s="84"/>
      <c r="X321" s="85"/>
    </row>
    <row r="322" spans="1:24" x14ac:dyDescent="0.3">
      <c r="A322" s="92"/>
      <c r="B322" s="93"/>
      <c r="C322" s="93"/>
      <c r="D322" s="93"/>
      <c r="E322" s="93"/>
      <c r="F322" s="93"/>
      <c r="G322" s="93"/>
      <c r="H322" s="93"/>
      <c r="I322" s="93"/>
      <c r="J322" s="94"/>
      <c r="K322" s="75"/>
      <c r="L322" s="73"/>
      <c r="M322" s="73"/>
      <c r="N322" s="73"/>
      <c r="O322" s="73"/>
      <c r="P322" s="73"/>
      <c r="Q322" s="73"/>
      <c r="R322" s="73"/>
      <c r="S322" s="73"/>
      <c r="T322" s="73"/>
      <c r="U322" s="73"/>
      <c r="V322" s="73"/>
      <c r="W322" s="73"/>
      <c r="X322" s="74"/>
    </row>
    <row r="323" spans="1:24" x14ac:dyDescent="0.3">
      <c r="A323" s="92"/>
      <c r="B323" s="93"/>
      <c r="C323" s="93"/>
      <c r="D323" s="93"/>
      <c r="E323" s="93"/>
      <c r="F323" s="93"/>
      <c r="G323" s="93"/>
      <c r="H323" s="93"/>
      <c r="I323" s="93"/>
      <c r="J323" s="94"/>
      <c r="K323" s="75"/>
      <c r="L323" s="73"/>
      <c r="M323" s="73"/>
      <c r="N323" s="73"/>
      <c r="O323" s="73"/>
      <c r="P323" s="73"/>
      <c r="Q323" s="73"/>
      <c r="R323" s="73"/>
      <c r="S323" s="73"/>
      <c r="T323" s="73"/>
      <c r="U323" s="73"/>
      <c r="V323" s="73"/>
      <c r="W323" s="73"/>
      <c r="X323" s="74"/>
    </row>
    <row r="324" spans="1:24" x14ac:dyDescent="0.3">
      <c r="A324" s="92"/>
      <c r="B324" s="93"/>
      <c r="C324" s="93"/>
      <c r="D324" s="93"/>
      <c r="E324" s="93"/>
      <c r="F324" s="93"/>
      <c r="G324" s="93"/>
      <c r="H324" s="93"/>
      <c r="I324" s="93"/>
      <c r="J324" s="94"/>
      <c r="K324" s="72" t="s">
        <v>44</v>
      </c>
      <c r="L324" s="73"/>
      <c r="M324" s="73"/>
      <c r="N324" s="73"/>
      <c r="O324" s="73"/>
      <c r="P324" s="73"/>
      <c r="Q324" s="73"/>
      <c r="R324" s="73"/>
      <c r="S324" s="73"/>
      <c r="T324" s="73"/>
      <c r="U324" s="73"/>
      <c r="V324" s="73"/>
      <c r="W324" s="73"/>
      <c r="X324" s="74"/>
    </row>
    <row r="325" spans="1:24" x14ac:dyDescent="0.3">
      <c r="A325" s="92"/>
      <c r="B325" s="93"/>
      <c r="C325" s="93"/>
      <c r="D325" s="93"/>
      <c r="E325" s="93"/>
      <c r="F325" s="93"/>
      <c r="G325" s="93"/>
      <c r="H325" s="93"/>
      <c r="I325" s="93"/>
      <c r="J325" s="94"/>
      <c r="K325" s="75"/>
      <c r="L325" s="73"/>
      <c r="M325" s="73"/>
      <c r="N325" s="73"/>
      <c r="O325" s="73"/>
      <c r="P325" s="73"/>
      <c r="Q325" s="73"/>
      <c r="R325" s="73"/>
      <c r="S325" s="73"/>
      <c r="T325" s="73"/>
      <c r="U325" s="73"/>
      <c r="V325" s="73"/>
      <c r="W325" s="73"/>
      <c r="X325" s="74"/>
    </row>
    <row r="326" spans="1:24" x14ac:dyDescent="0.3">
      <c r="A326" s="92"/>
      <c r="B326" s="93"/>
      <c r="C326" s="93"/>
      <c r="D326" s="93"/>
      <c r="E326" s="93"/>
      <c r="F326" s="93"/>
      <c r="G326" s="93"/>
      <c r="H326" s="93"/>
      <c r="I326" s="93"/>
      <c r="J326" s="94"/>
      <c r="K326" s="72" t="s">
        <v>136</v>
      </c>
      <c r="L326" s="73"/>
      <c r="M326" s="73"/>
      <c r="N326" s="73"/>
      <c r="O326" s="73"/>
      <c r="P326" s="73"/>
      <c r="Q326" s="73"/>
      <c r="R326" s="73"/>
      <c r="S326" s="73"/>
      <c r="T326" s="73"/>
      <c r="U326" s="73"/>
      <c r="V326" s="73"/>
      <c r="W326" s="73"/>
      <c r="X326" s="74"/>
    </row>
    <row r="327" spans="1:24" x14ac:dyDescent="0.3">
      <c r="A327" s="92"/>
      <c r="B327" s="93"/>
      <c r="C327" s="93"/>
      <c r="D327" s="93"/>
      <c r="E327" s="93"/>
      <c r="F327" s="93"/>
      <c r="G327" s="93"/>
      <c r="H327" s="93"/>
      <c r="I327" s="93"/>
      <c r="J327" s="94"/>
      <c r="K327" s="75"/>
      <c r="L327" s="73"/>
      <c r="M327" s="73"/>
      <c r="N327" s="73"/>
      <c r="O327" s="73"/>
      <c r="P327" s="73"/>
      <c r="Q327" s="73"/>
      <c r="R327" s="73"/>
      <c r="S327" s="73"/>
      <c r="T327" s="73"/>
      <c r="U327" s="73"/>
      <c r="V327" s="73"/>
      <c r="W327" s="73"/>
      <c r="X327" s="74"/>
    </row>
    <row r="328" spans="1:24" x14ac:dyDescent="0.3">
      <c r="A328" s="95"/>
      <c r="B328" s="96"/>
      <c r="C328" s="96"/>
      <c r="D328" s="96"/>
      <c r="E328" s="96"/>
      <c r="F328" s="96"/>
      <c r="G328" s="96"/>
      <c r="H328" s="96"/>
      <c r="I328" s="96"/>
      <c r="J328" s="97"/>
      <c r="K328" s="76"/>
      <c r="L328" s="77"/>
      <c r="M328" s="77"/>
      <c r="N328" s="77"/>
      <c r="O328" s="77"/>
      <c r="P328" s="77"/>
      <c r="Q328" s="77"/>
      <c r="R328" s="77"/>
      <c r="S328" s="77"/>
      <c r="T328" s="77"/>
      <c r="U328" s="77"/>
      <c r="V328" s="77"/>
      <c r="W328" s="77"/>
      <c r="X328" s="78"/>
    </row>
    <row r="329" spans="1:24" ht="15.75" x14ac:dyDescent="0.3">
      <c r="A329" s="86" t="s">
        <v>15</v>
      </c>
      <c r="B329" s="87"/>
      <c r="C329" s="87"/>
      <c r="D329" s="87"/>
      <c r="E329" s="87"/>
      <c r="F329" s="87"/>
      <c r="G329" s="87"/>
      <c r="H329" s="87"/>
      <c r="I329" s="87"/>
      <c r="J329" s="87"/>
      <c r="K329" s="87"/>
      <c r="L329" s="87"/>
      <c r="M329" s="87"/>
      <c r="N329" s="87"/>
      <c r="O329" s="87"/>
      <c r="P329" s="87"/>
      <c r="Q329" s="87"/>
      <c r="R329" s="87"/>
      <c r="S329" s="87"/>
      <c r="T329" s="87"/>
      <c r="U329" s="87"/>
      <c r="V329" s="87"/>
      <c r="W329" s="87"/>
      <c r="X329" s="88"/>
    </row>
    <row r="330" spans="1:24" x14ac:dyDescent="0.3">
      <c r="A330" s="83" t="s">
        <v>137</v>
      </c>
      <c r="B330" s="84"/>
      <c r="C330" s="84"/>
      <c r="D330" s="84"/>
      <c r="E330" s="84"/>
      <c r="F330" s="84"/>
      <c r="G330" s="84"/>
      <c r="H330" s="84"/>
      <c r="I330" s="84"/>
      <c r="J330" s="84"/>
      <c r="K330" s="84"/>
      <c r="L330" s="84"/>
      <c r="M330" s="84"/>
      <c r="N330" s="84"/>
      <c r="O330" s="84"/>
      <c r="P330" s="84"/>
      <c r="Q330" s="84"/>
      <c r="R330" s="84"/>
      <c r="S330" s="84"/>
      <c r="T330" s="84"/>
      <c r="U330" s="84"/>
      <c r="V330" s="84"/>
      <c r="W330" s="84"/>
      <c r="X330" s="85"/>
    </row>
    <row r="331" spans="1:24" x14ac:dyDescent="0.3">
      <c r="A331" s="75"/>
      <c r="B331" s="73"/>
      <c r="C331" s="73"/>
      <c r="D331" s="73"/>
      <c r="E331" s="73"/>
      <c r="F331" s="73"/>
      <c r="G331" s="73"/>
      <c r="H331" s="73"/>
      <c r="I331" s="73"/>
      <c r="J331" s="73"/>
      <c r="K331" s="73"/>
      <c r="L331" s="73"/>
      <c r="M331" s="73"/>
      <c r="N331" s="73"/>
      <c r="O331" s="73"/>
      <c r="P331" s="73"/>
      <c r="Q331" s="73"/>
      <c r="R331" s="73"/>
      <c r="S331" s="73"/>
      <c r="T331" s="73"/>
      <c r="U331" s="73"/>
      <c r="V331" s="73"/>
      <c r="W331" s="73"/>
      <c r="X331" s="74"/>
    </row>
    <row r="332" spans="1:24" x14ac:dyDescent="0.3">
      <c r="A332" s="75"/>
      <c r="B332" s="73"/>
      <c r="C332" s="73"/>
      <c r="D332" s="73"/>
      <c r="E332" s="73"/>
      <c r="F332" s="73"/>
      <c r="G332" s="73"/>
      <c r="H332" s="73"/>
      <c r="I332" s="73"/>
      <c r="J332" s="73"/>
      <c r="K332" s="73"/>
      <c r="L332" s="73"/>
      <c r="M332" s="73"/>
      <c r="N332" s="73"/>
      <c r="O332" s="73"/>
      <c r="P332" s="73"/>
      <c r="Q332" s="73"/>
      <c r="R332" s="73"/>
      <c r="S332" s="73"/>
      <c r="T332" s="73"/>
      <c r="U332" s="73"/>
      <c r="V332" s="73"/>
      <c r="W332" s="73"/>
      <c r="X332" s="74"/>
    </row>
    <row r="333" spans="1:24" x14ac:dyDescent="0.3">
      <c r="A333" s="75"/>
      <c r="B333" s="73"/>
      <c r="C333" s="73"/>
      <c r="D333" s="73"/>
      <c r="E333" s="73"/>
      <c r="F333" s="73"/>
      <c r="G333" s="73"/>
      <c r="H333" s="73"/>
      <c r="I333" s="73"/>
      <c r="J333" s="73"/>
      <c r="K333" s="73"/>
      <c r="L333" s="73"/>
      <c r="M333" s="73"/>
      <c r="N333" s="73"/>
      <c r="O333" s="73"/>
      <c r="P333" s="73"/>
      <c r="Q333" s="73"/>
      <c r="R333" s="73"/>
      <c r="S333" s="73"/>
      <c r="T333" s="73"/>
      <c r="U333" s="73"/>
      <c r="V333" s="73"/>
      <c r="W333" s="73"/>
      <c r="X333" s="74"/>
    </row>
    <row r="334" spans="1:24" x14ac:dyDescent="0.3">
      <c r="A334" s="116" t="s">
        <v>45</v>
      </c>
      <c r="B334" s="117"/>
      <c r="C334" s="117"/>
      <c r="D334" s="117"/>
      <c r="E334" s="117"/>
      <c r="F334" s="117"/>
      <c r="G334" s="117"/>
      <c r="H334" s="117"/>
      <c r="I334" s="117"/>
      <c r="J334" s="117"/>
      <c r="K334" s="117"/>
      <c r="L334" s="117"/>
      <c r="M334" s="117"/>
      <c r="N334" s="117"/>
      <c r="O334" s="117"/>
      <c r="P334" s="117"/>
      <c r="Q334" s="117"/>
      <c r="R334" s="117"/>
      <c r="S334" s="117"/>
      <c r="T334" s="117"/>
      <c r="U334" s="117"/>
      <c r="V334" s="117"/>
      <c r="W334" s="117"/>
      <c r="X334" s="118"/>
    </row>
    <row r="335" spans="1:24" x14ac:dyDescent="0.3">
      <c r="A335" s="119"/>
      <c r="B335" s="117"/>
      <c r="C335" s="117"/>
      <c r="D335" s="117"/>
      <c r="E335" s="117"/>
      <c r="F335" s="117"/>
      <c r="G335" s="117"/>
      <c r="H335" s="117"/>
      <c r="I335" s="117"/>
      <c r="J335" s="117"/>
      <c r="K335" s="117"/>
      <c r="L335" s="117"/>
      <c r="M335" s="117"/>
      <c r="N335" s="117"/>
      <c r="O335" s="117"/>
      <c r="P335" s="117"/>
      <c r="Q335" s="117"/>
      <c r="R335" s="117"/>
      <c r="S335" s="117"/>
      <c r="T335" s="117"/>
      <c r="U335" s="117"/>
      <c r="V335" s="117"/>
      <c r="W335" s="117"/>
      <c r="X335" s="118"/>
    </row>
    <row r="336" spans="1:24" x14ac:dyDescent="0.3">
      <c r="A336" s="119"/>
      <c r="B336" s="117"/>
      <c r="C336" s="117"/>
      <c r="D336" s="117"/>
      <c r="E336" s="117"/>
      <c r="F336" s="117"/>
      <c r="G336" s="117"/>
      <c r="H336" s="117"/>
      <c r="I336" s="117"/>
      <c r="J336" s="117"/>
      <c r="K336" s="117"/>
      <c r="L336" s="117"/>
      <c r="M336" s="117"/>
      <c r="N336" s="117"/>
      <c r="O336" s="117"/>
      <c r="P336" s="117"/>
      <c r="Q336" s="117"/>
      <c r="R336" s="117"/>
      <c r="S336" s="117"/>
      <c r="T336" s="117"/>
      <c r="U336" s="117"/>
      <c r="V336" s="117"/>
      <c r="W336" s="117"/>
      <c r="X336" s="118"/>
    </row>
    <row r="337" spans="1:24" x14ac:dyDescent="0.3">
      <c r="A337" s="120"/>
      <c r="B337" s="121"/>
      <c r="C337" s="121"/>
      <c r="D337" s="121"/>
      <c r="E337" s="121"/>
      <c r="F337" s="121"/>
      <c r="G337" s="121"/>
      <c r="H337" s="121"/>
      <c r="I337" s="121"/>
      <c r="J337" s="121"/>
      <c r="K337" s="121"/>
      <c r="L337" s="121"/>
      <c r="M337" s="121"/>
      <c r="N337" s="121"/>
      <c r="O337" s="121"/>
      <c r="P337" s="121"/>
      <c r="Q337" s="121"/>
      <c r="R337" s="121"/>
      <c r="S337" s="121"/>
      <c r="T337" s="121"/>
      <c r="U337" s="121"/>
      <c r="V337" s="121"/>
      <c r="W337" s="121"/>
      <c r="X337" s="122"/>
    </row>
    <row r="338" spans="1:24" x14ac:dyDescent="0.3">
      <c r="A338" s="89"/>
      <c r="B338" s="90"/>
      <c r="C338" s="90"/>
      <c r="D338" s="90"/>
      <c r="E338" s="90"/>
      <c r="F338" s="90"/>
      <c r="G338" s="90"/>
      <c r="H338" s="90"/>
      <c r="I338" s="90"/>
      <c r="J338" s="90"/>
      <c r="K338" s="90"/>
      <c r="L338" s="91"/>
      <c r="M338" s="89"/>
      <c r="N338" s="90"/>
      <c r="O338" s="90"/>
      <c r="P338" s="90"/>
      <c r="Q338" s="90"/>
      <c r="R338" s="90"/>
      <c r="S338" s="90"/>
      <c r="T338" s="90"/>
      <c r="U338" s="90"/>
      <c r="V338" s="90"/>
      <c r="W338" s="90"/>
      <c r="X338" s="91"/>
    </row>
    <row r="339" spans="1:24" x14ac:dyDescent="0.3">
      <c r="A339" s="92"/>
      <c r="B339" s="93"/>
      <c r="C339" s="93"/>
      <c r="D339" s="93"/>
      <c r="E339" s="93"/>
      <c r="F339" s="93"/>
      <c r="G339" s="93"/>
      <c r="H339" s="93"/>
      <c r="I339" s="93"/>
      <c r="J339" s="93"/>
      <c r="K339" s="93"/>
      <c r="L339" s="94"/>
      <c r="M339" s="92"/>
      <c r="N339" s="93"/>
      <c r="O339" s="93"/>
      <c r="P339" s="93"/>
      <c r="Q339" s="93"/>
      <c r="R339" s="93"/>
      <c r="S339" s="93"/>
      <c r="T339" s="93"/>
      <c r="U339" s="93"/>
      <c r="V339" s="93"/>
      <c r="W339" s="93"/>
      <c r="X339" s="94"/>
    </row>
    <row r="340" spans="1:24" x14ac:dyDescent="0.3">
      <c r="A340" s="92"/>
      <c r="B340" s="93"/>
      <c r="C340" s="93"/>
      <c r="D340" s="93"/>
      <c r="E340" s="93"/>
      <c r="F340" s="93"/>
      <c r="G340" s="93"/>
      <c r="H340" s="93"/>
      <c r="I340" s="93"/>
      <c r="J340" s="93"/>
      <c r="K340" s="93"/>
      <c r="L340" s="94"/>
      <c r="M340" s="92"/>
      <c r="N340" s="93"/>
      <c r="O340" s="93"/>
      <c r="P340" s="93"/>
      <c r="Q340" s="93"/>
      <c r="R340" s="93"/>
      <c r="S340" s="93"/>
      <c r="T340" s="93"/>
      <c r="U340" s="93"/>
      <c r="V340" s="93"/>
      <c r="W340" s="93"/>
      <c r="X340" s="94"/>
    </row>
    <row r="341" spans="1:24" x14ac:dyDescent="0.3">
      <c r="A341" s="92"/>
      <c r="B341" s="93"/>
      <c r="C341" s="93"/>
      <c r="D341" s="93"/>
      <c r="E341" s="93"/>
      <c r="F341" s="93"/>
      <c r="G341" s="93"/>
      <c r="H341" s="93"/>
      <c r="I341" s="93"/>
      <c r="J341" s="93"/>
      <c r="K341" s="93"/>
      <c r="L341" s="94"/>
      <c r="M341" s="92"/>
      <c r="N341" s="93"/>
      <c r="O341" s="93"/>
      <c r="P341" s="93"/>
      <c r="Q341" s="93"/>
      <c r="R341" s="93"/>
      <c r="S341" s="93"/>
      <c r="T341" s="93"/>
      <c r="U341" s="93"/>
      <c r="V341" s="93"/>
      <c r="W341" s="93"/>
      <c r="X341" s="94"/>
    </row>
    <row r="342" spans="1:24" x14ac:dyDescent="0.3">
      <c r="A342" s="92"/>
      <c r="B342" s="93"/>
      <c r="C342" s="93"/>
      <c r="D342" s="93"/>
      <c r="E342" s="93"/>
      <c r="F342" s="93"/>
      <c r="G342" s="93"/>
      <c r="H342" s="93"/>
      <c r="I342" s="93"/>
      <c r="J342" s="93"/>
      <c r="K342" s="93"/>
      <c r="L342" s="94"/>
      <c r="M342" s="92"/>
      <c r="N342" s="93"/>
      <c r="O342" s="93"/>
      <c r="P342" s="93"/>
      <c r="Q342" s="93"/>
      <c r="R342" s="93"/>
      <c r="S342" s="93"/>
      <c r="T342" s="93"/>
      <c r="U342" s="93"/>
      <c r="V342" s="93"/>
      <c r="W342" s="93"/>
      <c r="X342" s="94"/>
    </row>
    <row r="343" spans="1:24" x14ac:dyDescent="0.3">
      <c r="A343" s="92"/>
      <c r="B343" s="93"/>
      <c r="C343" s="93"/>
      <c r="D343" s="93"/>
      <c r="E343" s="93"/>
      <c r="F343" s="93"/>
      <c r="G343" s="93"/>
      <c r="H343" s="93"/>
      <c r="I343" s="93"/>
      <c r="J343" s="93"/>
      <c r="K343" s="93"/>
      <c r="L343" s="94"/>
      <c r="M343" s="92"/>
      <c r="N343" s="93"/>
      <c r="O343" s="93"/>
      <c r="P343" s="93"/>
      <c r="Q343" s="93"/>
      <c r="R343" s="93"/>
      <c r="S343" s="93"/>
      <c r="T343" s="93"/>
      <c r="U343" s="93"/>
      <c r="V343" s="93"/>
      <c r="W343" s="93"/>
      <c r="X343" s="94"/>
    </row>
    <row r="344" spans="1:24" x14ac:dyDescent="0.3">
      <c r="A344" s="92"/>
      <c r="B344" s="93"/>
      <c r="C344" s="93"/>
      <c r="D344" s="93"/>
      <c r="E344" s="93"/>
      <c r="F344" s="93"/>
      <c r="G344" s="93"/>
      <c r="H344" s="93"/>
      <c r="I344" s="93"/>
      <c r="J344" s="93"/>
      <c r="K344" s="93"/>
      <c r="L344" s="94"/>
      <c r="M344" s="92"/>
      <c r="N344" s="93"/>
      <c r="O344" s="93"/>
      <c r="P344" s="93"/>
      <c r="Q344" s="93"/>
      <c r="R344" s="93"/>
      <c r="S344" s="93"/>
      <c r="T344" s="93"/>
      <c r="U344" s="93"/>
      <c r="V344" s="93"/>
      <c r="W344" s="93"/>
      <c r="X344" s="94"/>
    </row>
    <row r="345" spans="1:24" x14ac:dyDescent="0.3">
      <c r="A345" s="92"/>
      <c r="B345" s="93"/>
      <c r="C345" s="93"/>
      <c r="D345" s="93"/>
      <c r="E345" s="93"/>
      <c r="F345" s="93"/>
      <c r="G345" s="93"/>
      <c r="H345" s="93"/>
      <c r="I345" s="93"/>
      <c r="J345" s="93"/>
      <c r="K345" s="93"/>
      <c r="L345" s="94"/>
      <c r="M345" s="92"/>
      <c r="N345" s="93"/>
      <c r="O345" s="93"/>
      <c r="P345" s="93"/>
      <c r="Q345" s="93"/>
      <c r="R345" s="93"/>
      <c r="S345" s="93"/>
      <c r="T345" s="93"/>
      <c r="U345" s="93"/>
      <c r="V345" s="93"/>
      <c r="W345" s="93"/>
      <c r="X345" s="94"/>
    </row>
    <row r="346" spans="1:24" x14ac:dyDescent="0.3">
      <c r="A346" s="92"/>
      <c r="B346" s="93"/>
      <c r="C346" s="93"/>
      <c r="D346" s="93"/>
      <c r="E346" s="93"/>
      <c r="F346" s="93"/>
      <c r="G346" s="93"/>
      <c r="H346" s="93"/>
      <c r="I346" s="93"/>
      <c r="J346" s="93"/>
      <c r="K346" s="93"/>
      <c r="L346" s="94"/>
      <c r="M346" s="92"/>
      <c r="N346" s="93"/>
      <c r="O346" s="93"/>
      <c r="P346" s="93"/>
      <c r="Q346" s="93"/>
      <c r="R346" s="93"/>
      <c r="S346" s="93"/>
      <c r="T346" s="93"/>
      <c r="U346" s="93"/>
      <c r="V346" s="93"/>
      <c r="W346" s="93"/>
      <c r="X346" s="94"/>
    </row>
    <row r="347" spans="1:24" x14ac:dyDescent="0.3">
      <c r="A347" s="95"/>
      <c r="B347" s="96"/>
      <c r="C347" s="96"/>
      <c r="D347" s="96"/>
      <c r="E347" s="96"/>
      <c r="F347" s="96"/>
      <c r="G347" s="96"/>
      <c r="H347" s="96"/>
      <c r="I347" s="96"/>
      <c r="J347" s="96"/>
      <c r="K347" s="96"/>
      <c r="L347" s="97"/>
      <c r="M347" s="95"/>
      <c r="N347" s="96"/>
      <c r="O347" s="96"/>
      <c r="P347" s="96"/>
      <c r="Q347" s="96"/>
      <c r="R347" s="96"/>
      <c r="S347" s="96"/>
      <c r="T347" s="96"/>
      <c r="U347" s="96"/>
      <c r="V347" s="96"/>
      <c r="W347" s="96"/>
      <c r="X347" s="97"/>
    </row>
    <row r="348" spans="1:24" ht="15.75" x14ac:dyDescent="0.3">
      <c r="A348" s="124" t="s">
        <v>9</v>
      </c>
      <c r="B348" s="124"/>
      <c r="C348" s="124"/>
      <c r="D348" s="124"/>
      <c r="E348" s="124"/>
      <c r="F348" s="124"/>
      <c r="G348" s="124"/>
      <c r="H348" s="124"/>
      <c r="I348" s="124"/>
      <c r="J348" s="124"/>
      <c r="K348" s="124"/>
      <c r="L348" s="124"/>
      <c r="M348" s="124"/>
      <c r="N348" s="124"/>
      <c r="O348" s="124"/>
      <c r="P348" s="124"/>
      <c r="Q348" s="124"/>
      <c r="R348" s="124"/>
      <c r="S348" s="124"/>
      <c r="T348" s="124"/>
      <c r="U348" s="124"/>
      <c r="V348" s="124"/>
      <c r="W348" s="124"/>
      <c r="X348" s="124"/>
    </row>
    <row r="349" spans="1:24" x14ac:dyDescent="0.3">
      <c r="A349" s="103" t="s">
        <v>18</v>
      </c>
      <c r="B349" s="103"/>
      <c r="C349" s="103"/>
      <c r="D349" s="103"/>
      <c r="E349" s="103"/>
      <c r="F349" s="106">
        <v>22162</v>
      </c>
      <c r="G349" s="106"/>
      <c r="H349" s="106"/>
      <c r="I349" s="106"/>
      <c r="J349" s="106"/>
      <c r="K349" s="106"/>
      <c r="L349" s="103" t="s">
        <v>10</v>
      </c>
      <c r="M349" s="103"/>
      <c r="N349" s="103"/>
      <c r="O349" s="103"/>
      <c r="P349" s="103"/>
      <c r="Q349" s="103"/>
      <c r="R349" s="104">
        <f>F349*127.2/1000000</f>
        <v>2.8190063999999997</v>
      </c>
      <c r="S349" s="104"/>
      <c r="T349" s="104"/>
      <c r="U349" s="104"/>
      <c r="V349" s="104"/>
      <c r="W349" s="104"/>
      <c r="X349" s="104"/>
    </row>
    <row r="350" spans="1:24" x14ac:dyDescent="0.3">
      <c r="A350" s="103" t="s">
        <v>11</v>
      </c>
      <c r="B350" s="103"/>
      <c r="C350" s="103"/>
      <c r="D350" s="103"/>
      <c r="E350" s="103"/>
      <c r="F350" s="102">
        <v>6</v>
      </c>
      <c r="G350" s="102"/>
      <c r="H350" s="102"/>
      <c r="I350" s="102"/>
      <c r="J350" s="102"/>
      <c r="K350" s="102"/>
      <c r="L350" s="103" t="s">
        <v>12</v>
      </c>
      <c r="M350" s="103"/>
      <c r="N350" s="103"/>
      <c r="O350" s="103"/>
      <c r="P350" s="103"/>
      <c r="Q350" s="103"/>
      <c r="R350" s="104">
        <f>F350/R349</f>
        <v>2.1284094991767315</v>
      </c>
      <c r="S350" s="104"/>
      <c r="T350" s="104"/>
      <c r="U350" s="104"/>
      <c r="V350" s="104"/>
      <c r="W350" s="104"/>
      <c r="X350" s="104"/>
    </row>
    <row r="352" spans="1:24" x14ac:dyDescent="0.3">
      <c r="E352" s="123"/>
      <c r="F352" s="123"/>
      <c r="G352" s="123"/>
    </row>
    <row r="372" spans="1:24" ht="18.75" x14ac:dyDescent="0.3">
      <c r="C372" s="79">
        <v>9</v>
      </c>
      <c r="D372" s="80"/>
      <c r="E372" s="81"/>
      <c r="G372" s="82" t="s">
        <v>48</v>
      </c>
      <c r="H372" s="82"/>
      <c r="I372" s="82"/>
      <c r="J372" s="82"/>
      <c r="K372" s="82"/>
      <c r="L372" s="82"/>
      <c r="M372" s="82"/>
      <c r="N372" s="82"/>
      <c r="O372" s="82"/>
      <c r="P372" s="82"/>
      <c r="Q372" s="82"/>
      <c r="R372" s="82"/>
      <c r="S372" s="82"/>
      <c r="T372" s="82"/>
      <c r="U372" s="82"/>
      <c r="V372" s="82"/>
    </row>
    <row r="374" spans="1:24" ht="15.75" x14ac:dyDescent="0.3">
      <c r="A374" s="86" t="s">
        <v>14</v>
      </c>
      <c r="B374" s="87"/>
      <c r="C374" s="87"/>
      <c r="D374" s="87"/>
      <c r="E374" s="87"/>
      <c r="F374" s="87"/>
      <c r="G374" s="87"/>
      <c r="H374" s="87"/>
      <c r="I374" s="87"/>
      <c r="J374" s="87"/>
      <c r="K374" s="87"/>
      <c r="L374" s="87"/>
      <c r="M374" s="87"/>
      <c r="N374" s="87"/>
      <c r="O374" s="87"/>
      <c r="P374" s="87"/>
      <c r="Q374" s="87"/>
      <c r="R374" s="87"/>
      <c r="S374" s="87"/>
      <c r="T374" s="87"/>
      <c r="U374" s="87"/>
      <c r="V374" s="87"/>
      <c r="W374" s="87"/>
      <c r="X374" s="88"/>
    </row>
    <row r="375" spans="1:24" x14ac:dyDescent="0.3">
      <c r="A375" s="89" t="s">
        <v>17</v>
      </c>
      <c r="B375" s="90"/>
      <c r="C375" s="90"/>
      <c r="D375" s="90"/>
      <c r="E375" s="90"/>
      <c r="F375" s="90"/>
      <c r="G375" s="90"/>
      <c r="H375" s="90"/>
      <c r="I375" s="90"/>
      <c r="J375" s="91"/>
      <c r="K375" s="83" t="s">
        <v>138</v>
      </c>
      <c r="L375" s="84"/>
      <c r="M375" s="84"/>
      <c r="N375" s="84"/>
      <c r="O375" s="84"/>
      <c r="P375" s="84"/>
      <c r="Q375" s="84"/>
      <c r="R375" s="84"/>
      <c r="S375" s="84"/>
      <c r="T375" s="84"/>
      <c r="U375" s="84"/>
      <c r="V375" s="84"/>
      <c r="W375" s="84"/>
      <c r="X375" s="85"/>
    </row>
    <row r="376" spans="1:24" x14ac:dyDescent="0.3">
      <c r="A376" s="92"/>
      <c r="B376" s="93"/>
      <c r="C376" s="93"/>
      <c r="D376" s="93"/>
      <c r="E376" s="93"/>
      <c r="F376" s="93"/>
      <c r="G376" s="93"/>
      <c r="H376" s="93"/>
      <c r="I376" s="93"/>
      <c r="J376" s="94"/>
      <c r="K376" s="72"/>
      <c r="L376" s="73"/>
      <c r="M376" s="73"/>
      <c r="N376" s="73"/>
      <c r="O376" s="73"/>
      <c r="P376" s="73"/>
      <c r="Q376" s="73"/>
      <c r="R376" s="73"/>
      <c r="S376" s="73"/>
      <c r="T376" s="73"/>
      <c r="U376" s="73"/>
      <c r="V376" s="73"/>
      <c r="W376" s="73"/>
      <c r="X376" s="74"/>
    </row>
    <row r="377" spans="1:24" x14ac:dyDescent="0.3">
      <c r="A377" s="92"/>
      <c r="B377" s="93"/>
      <c r="C377" s="93"/>
      <c r="D377" s="93"/>
      <c r="E377" s="93"/>
      <c r="F377" s="93"/>
      <c r="G377" s="93"/>
      <c r="H377" s="93"/>
      <c r="I377" s="93"/>
      <c r="J377" s="94"/>
      <c r="K377" s="75"/>
      <c r="L377" s="73"/>
      <c r="M377" s="73"/>
      <c r="N377" s="73"/>
      <c r="O377" s="73"/>
      <c r="P377" s="73"/>
      <c r="Q377" s="73"/>
      <c r="R377" s="73"/>
      <c r="S377" s="73"/>
      <c r="T377" s="73"/>
      <c r="U377" s="73"/>
      <c r="V377" s="73"/>
      <c r="W377" s="73"/>
      <c r="X377" s="74"/>
    </row>
    <row r="378" spans="1:24" x14ac:dyDescent="0.3">
      <c r="A378" s="92"/>
      <c r="B378" s="93"/>
      <c r="C378" s="93"/>
      <c r="D378" s="93"/>
      <c r="E378" s="93"/>
      <c r="F378" s="93"/>
      <c r="G378" s="93"/>
      <c r="H378" s="93"/>
      <c r="I378" s="93"/>
      <c r="J378" s="94"/>
      <c r="K378" s="75"/>
      <c r="L378" s="73"/>
      <c r="M378" s="73"/>
      <c r="N378" s="73"/>
      <c r="O378" s="73"/>
      <c r="P378" s="73"/>
      <c r="Q378" s="73"/>
      <c r="R378" s="73"/>
      <c r="S378" s="73"/>
      <c r="T378" s="73"/>
      <c r="U378" s="73"/>
      <c r="V378" s="73"/>
      <c r="W378" s="73"/>
      <c r="X378" s="74"/>
    </row>
    <row r="379" spans="1:24" x14ac:dyDescent="0.3">
      <c r="A379" s="92"/>
      <c r="B379" s="93"/>
      <c r="C379" s="93"/>
      <c r="D379" s="93"/>
      <c r="E379" s="93"/>
      <c r="F379" s="93"/>
      <c r="G379" s="93"/>
      <c r="H379" s="93"/>
      <c r="I379" s="93"/>
      <c r="J379" s="94"/>
      <c r="K379" s="72" t="s">
        <v>49</v>
      </c>
      <c r="L379" s="127"/>
      <c r="M379" s="127"/>
      <c r="N379" s="127"/>
      <c r="O379" s="127"/>
      <c r="P379" s="127"/>
      <c r="Q379" s="127"/>
      <c r="R379" s="127"/>
      <c r="S379" s="127"/>
      <c r="T379" s="127"/>
      <c r="U379" s="127"/>
      <c r="V379" s="127"/>
      <c r="W379" s="127"/>
      <c r="X379" s="128"/>
    </row>
    <row r="380" spans="1:24" ht="15" customHeight="1" x14ac:dyDescent="0.3">
      <c r="A380" s="92"/>
      <c r="B380" s="93"/>
      <c r="C380" s="93"/>
      <c r="D380" s="93"/>
      <c r="E380" s="93"/>
      <c r="F380" s="93"/>
      <c r="G380" s="93"/>
      <c r="H380" s="93"/>
      <c r="I380" s="93"/>
      <c r="J380" s="94"/>
      <c r="K380" s="72"/>
      <c r="L380" s="127"/>
      <c r="M380" s="127"/>
      <c r="N380" s="127"/>
      <c r="O380" s="127"/>
      <c r="P380" s="127"/>
      <c r="Q380" s="127"/>
      <c r="R380" s="127"/>
      <c r="S380" s="127"/>
      <c r="T380" s="127"/>
      <c r="U380" s="127"/>
      <c r="V380" s="127"/>
      <c r="W380" s="127"/>
      <c r="X380" s="128"/>
    </row>
    <row r="381" spans="1:24" x14ac:dyDescent="0.3">
      <c r="A381" s="92"/>
      <c r="B381" s="93"/>
      <c r="C381" s="93"/>
      <c r="D381" s="93"/>
      <c r="E381" s="93"/>
      <c r="F381" s="93"/>
      <c r="G381" s="93"/>
      <c r="H381" s="93"/>
      <c r="I381" s="93"/>
      <c r="J381" s="94"/>
      <c r="K381" s="72"/>
      <c r="L381" s="127"/>
      <c r="M381" s="127"/>
      <c r="N381" s="127"/>
      <c r="O381" s="127"/>
      <c r="P381" s="127"/>
      <c r="Q381" s="127"/>
      <c r="R381" s="127"/>
      <c r="S381" s="127"/>
      <c r="T381" s="127"/>
      <c r="U381" s="127"/>
      <c r="V381" s="127"/>
      <c r="W381" s="127"/>
      <c r="X381" s="128"/>
    </row>
    <row r="382" spans="1:24" x14ac:dyDescent="0.3">
      <c r="A382" s="92"/>
      <c r="B382" s="93"/>
      <c r="C382" s="93"/>
      <c r="D382" s="93"/>
      <c r="E382" s="93"/>
      <c r="F382" s="93"/>
      <c r="G382" s="93"/>
      <c r="H382" s="93"/>
      <c r="I382" s="93"/>
      <c r="J382" s="94"/>
      <c r="K382" s="72"/>
      <c r="L382" s="127"/>
      <c r="M382" s="127"/>
      <c r="N382" s="127"/>
      <c r="O382" s="127"/>
      <c r="P382" s="127"/>
      <c r="Q382" s="127"/>
      <c r="R382" s="127"/>
      <c r="S382" s="127"/>
      <c r="T382" s="127"/>
      <c r="U382" s="127"/>
      <c r="V382" s="127"/>
      <c r="W382" s="127"/>
      <c r="X382" s="128"/>
    </row>
    <row r="383" spans="1:24" x14ac:dyDescent="0.3">
      <c r="A383" s="95"/>
      <c r="B383" s="96"/>
      <c r="C383" s="96"/>
      <c r="D383" s="96"/>
      <c r="E383" s="96"/>
      <c r="F383" s="96"/>
      <c r="G383" s="96"/>
      <c r="H383" s="96"/>
      <c r="I383" s="96"/>
      <c r="J383" s="97"/>
      <c r="K383" s="129"/>
      <c r="L383" s="130"/>
      <c r="M383" s="130"/>
      <c r="N383" s="130"/>
      <c r="O383" s="130"/>
      <c r="P383" s="130"/>
      <c r="Q383" s="130"/>
      <c r="R383" s="130"/>
      <c r="S383" s="130"/>
      <c r="T383" s="130"/>
      <c r="U383" s="130"/>
      <c r="V383" s="130"/>
      <c r="W383" s="130"/>
      <c r="X383" s="131"/>
    </row>
    <row r="384" spans="1:24" ht="15.75" x14ac:dyDescent="0.3">
      <c r="A384" s="86" t="s">
        <v>15</v>
      </c>
      <c r="B384" s="87"/>
      <c r="C384" s="87"/>
      <c r="D384" s="87"/>
      <c r="E384" s="87"/>
      <c r="F384" s="87"/>
      <c r="G384" s="87"/>
      <c r="H384" s="87"/>
      <c r="I384" s="87"/>
      <c r="J384" s="87"/>
      <c r="K384" s="87"/>
      <c r="L384" s="87"/>
      <c r="M384" s="87"/>
      <c r="N384" s="87"/>
      <c r="O384" s="87"/>
      <c r="P384" s="87"/>
      <c r="Q384" s="87"/>
      <c r="R384" s="87"/>
      <c r="S384" s="87"/>
      <c r="T384" s="87"/>
      <c r="U384" s="87"/>
      <c r="V384" s="87"/>
      <c r="W384" s="87"/>
      <c r="X384" s="88"/>
    </row>
    <row r="385" spans="1:24" x14ac:dyDescent="0.3">
      <c r="A385" s="83" t="s">
        <v>50</v>
      </c>
      <c r="B385" s="84"/>
      <c r="C385" s="84"/>
      <c r="D385" s="84"/>
      <c r="E385" s="84"/>
      <c r="F385" s="84"/>
      <c r="G385" s="84"/>
      <c r="H385" s="84"/>
      <c r="I385" s="84"/>
      <c r="J385" s="84"/>
      <c r="K385" s="84"/>
      <c r="L385" s="84"/>
      <c r="M385" s="84"/>
      <c r="N385" s="84"/>
      <c r="O385" s="84"/>
      <c r="P385" s="84"/>
      <c r="Q385" s="84"/>
      <c r="R385" s="84"/>
      <c r="S385" s="84"/>
      <c r="T385" s="84"/>
      <c r="U385" s="84"/>
      <c r="V385" s="84"/>
      <c r="W385" s="84"/>
      <c r="X385" s="85"/>
    </row>
    <row r="386" spans="1:24" x14ac:dyDescent="0.3">
      <c r="A386" s="75"/>
      <c r="B386" s="73"/>
      <c r="C386" s="73"/>
      <c r="D386" s="73"/>
      <c r="E386" s="73"/>
      <c r="F386" s="73"/>
      <c r="G386" s="73"/>
      <c r="H386" s="73"/>
      <c r="I386" s="73"/>
      <c r="J386" s="73"/>
      <c r="K386" s="73"/>
      <c r="L386" s="73"/>
      <c r="M386" s="73"/>
      <c r="N386" s="73"/>
      <c r="O386" s="73"/>
      <c r="P386" s="73"/>
      <c r="Q386" s="73"/>
      <c r="R386" s="73"/>
      <c r="S386" s="73"/>
      <c r="T386" s="73"/>
      <c r="U386" s="73"/>
      <c r="V386" s="73"/>
      <c r="W386" s="73"/>
      <c r="X386" s="74"/>
    </row>
    <row r="387" spans="1:24" x14ac:dyDescent="0.3">
      <c r="A387" s="89" t="s">
        <v>51</v>
      </c>
      <c r="B387" s="90"/>
      <c r="C387" s="90"/>
      <c r="D387" s="90"/>
      <c r="E387" s="90"/>
      <c r="F387" s="90"/>
      <c r="G387" s="90"/>
      <c r="H387" s="90"/>
      <c r="I387" s="90"/>
      <c r="J387" s="90"/>
      <c r="K387" s="90"/>
      <c r="L387" s="91"/>
      <c r="M387" s="89" t="s">
        <v>52</v>
      </c>
      <c r="N387" s="90"/>
      <c r="O387" s="90"/>
      <c r="P387" s="90"/>
      <c r="Q387" s="90"/>
      <c r="R387" s="90"/>
      <c r="S387" s="90"/>
      <c r="T387" s="90"/>
      <c r="U387" s="90"/>
      <c r="V387" s="90"/>
      <c r="W387" s="90"/>
      <c r="X387" s="91"/>
    </row>
    <row r="388" spans="1:24" x14ac:dyDescent="0.3">
      <c r="A388" s="92"/>
      <c r="B388" s="93"/>
      <c r="C388" s="93"/>
      <c r="D388" s="93"/>
      <c r="E388" s="93"/>
      <c r="F388" s="93"/>
      <c r="G388" s="93"/>
      <c r="H388" s="93"/>
      <c r="I388" s="93"/>
      <c r="J388" s="93"/>
      <c r="K388" s="93"/>
      <c r="L388" s="94"/>
      <c r="M388" s="92"/>
      <c r="N388" s="93"/>
      <c r="O388" s="93"/>
      <c r="P388" s="93"/>
      <c r="Q388" s="93"/>
      <c r="R388" s="93"/>
      <c r="S388" s="93"/>
      <c r="T388" s="93"/>
      <c r="U388" s="93"/>
      <c r="V388" s="93"/>
      <c r="W388" s="93"/>
      <c r="X388" s="94"/>
    </row>
    <row r="389" spans="1:24" x14ac:dyDescent="0.3">
      <c r="A389" s="92"/>
      <c r="B389" s="93"/>
      <c r="C389" s="93"/>
      <c r="D389" s="93"/>
      <c r="E389" s="93"/>
      <c r="F389" s="93"/>
      <c r="G389" s="93"/>
      <c r="H389" s="93"/>
      <c r="I389" s="93"/>
      <c r="J389" s="93"/>
      <c r="K389" s="93"/>
      <c r="L389" s="94"/>
      <c r="M389" s="92"/>
      <c r="N389" s="93"/>
      <c r="O389" s="93"/>
      <c r="P389" s="93"/>
      <c r="Q389" s="93"/>
      <c r="R389" s="93"/>
      <c r="S389" s="93"/>
      <c r="T389" s="93"/>
      <c r="U389" s="93"/>
      <c r="V389" s="93"/>
      <c r="W389" s="93"/>
      <c r="X389" s="94"/>
    </row>
    <row r="390" spans="1:24" x14ac:dyDescent="0.3">
      <c r="A390" s="92"/>
      <c r="B390" s="93"/>
      <c r="C390" s="93"/>
      <c r="D390" s="93"/>
      <c r="E390" s="93"/>
      <c r="F390" s="93"/>
      <c r="G390" s="93"/>
      <c r="H390" s="93"/>
      <c r="I390" s="93"/>
      <c r="J390" s="93"/>
      <c r="K390" s="93"/>
      <c r="L390" s="94"/>
      <c r="M390" s="92"/>
      <c r="N390" s="93"/>
      <c r="O390" s="93"/>
      <c r="P390" s="93"/>
      <c r="Q390" s="93"/>
      <c r="R390" s="93"/>
      <c r="S390" s="93"/>
      <c r="T390" s="93"/>
      <c r="U390" s="93"/>
      <c r="V390" s="93"/>
      <c r="W390" s="93"/>
      <c r="X390" s="94"/>
    </row>
    <row r="391" spans="1:24" x14ac:dyDescent="0.3">
      <c r="A391" s="92"/>
      <c r="B391" s="93"/>
      <c r="C391" s="93"/>
      <c r="D391" s="93"/>
      <c r="E391" s="93"/>
      <c r="F391" s="93"/>
      <c r="G391" s="93"/>
      <c r="H391" s="93"/>
      <c r="I391" s="93"/>
      <c r="J391" s="93"/>
      <c r="K391" s="93"/>
      <c r="L391" s="94"/>
      <c r="M391" s="92"/>
      <c r="N391" s="93"/>
      <c r="O391" s="93"/>
      <c r="P391" s="93"/>
      <c r="Q391" s="93"/>
      <c r="R391" s="93"/>
      <c r="S391" s="93"/>
      <c r="T391" s="93"/>
      <c r="U391" s="93"/>
      <c r="V391" s="93"/>
      <c r="W391" s="93"/>
      <c r="X391" s="94"/>
    </row>
    <row r="392" spans="1:24" x14ac:dyDescent="0.3">
      <c r="A392" s="92"/>
      <c r="B392" s="93"/>
      <c r="C392" s="93"/>
      <c r="D392" s="93"/>
      <c r="E392" s="93"/>
      <c r="F392" s="93"/>
      <c r="G392" s="93"/>
      <c r="H392" s="93"/>
      <c r="I392" s="93"/>
      <c r="J392" s="93"/>
      <c r="K392" s="93"/>
      <c r="L392" s="94"/>
      <c r="M392" s="92"/>
      <c r="N392" s="93"/>
      <c r="O392" s="93"/>
      <c r="P392" s="93"/>
      <c r="Q392" s="93"/>
      <c r="R392" s="93"/>
      <c r="S392" s="93"/>
      <c r="T392" s="93"/>
      <c r="U392" s="93"/>
      <c r="V392" s="93"/>
      <c r="W392" s="93"/>
      <c r="X392" s="94"/>
    </row>
    <row r="393" spans="1:24" x14ac:dyDescent="0.3">
      <c r="A393" s="92"/>
      <c r="B393" s="93"/>
      <c r="C393" s="93"/>
      <c r="D393" s="93"/>
      <c r="E393" s="93"/>
      <c r="F393" s="93"/>
      <c r="G393" s="93"/>
      <c r="H393" s="93"/>
      <c r="I393" s="93"/>
      <c r="J393" s="93"/>
      <c r="K393" s="93"/>
      <c r="L393" s="94"/>
      <c r="M393" s="92"/>
      <c r="N393" s="93"/>
      <c r="O393" s="93"/>
      <c r="P393" s="93"/>
      <c r="Q393" s="93"/>
      <c r="R393" s="93"/>
      <c r="S393" s="93"/>
      <c r="T393" s="93"/>
      <c r="U393" s="93"/>
      <c r="V393" s="93"/>
      <c r="W393" s="93"/>
      <c r="X393" s="94"/>
    </row>
    <row r="394" spans="1:24" x14ac:dyDescent="0.3">
      <c r="A394" s="92"/>
      <c r="B394" s="93"/>
      <c r="C394" s="93"/>
      <c r="D394" s="93"/>
      <c r="E394" s="93"/>
      <c r="F394" s="93"/>
      <c r="G394" s="93"/>
      <c r="H394" s="93"/>
      <c r="I394" s="93"/>
      <c r="J394" s="93"/>
      <c r="K394" s="93"/>
      <c r="L394" s="94"/>
      <c r="M394" s="92"/>
      <c r="N394" s="93"/>
      <c r="O394" s="93"/>
      <c r="P394" s="93"/>
      <c r="Q394" s="93"/>
      <c r="R394" s="93"/>
      <c r="S394" s="93"/>
      <c r="T394" s="93"/>
      <c r="U394" s="93"/>
      <c r="V394" s="93"/>
      <c r="W394" s="93"/>
      <c r="X394" s="94"/>
    </row>
    <row r="395" spans="1:24" x14ac:dyDescent="0.3">
      <c r="A395" s="92"/>
      <c r="B395" s="93"/>
      <c r="C395" s="93"/>
      <c r="D395" s="93"/>
      <c r="E395" s="93"/>
      <c r="F395" s="93"/>
      <c r="G395" s="93"/>
      <c r="H395" s="93"/>
      <c r="I395" s="93"/>
      <c r="J395" s="93"/>
      <c r="K395" s="93"/>
      <c r="L395" s="94"/>
      <c r="M395" s="92"/>
      <c r="N395" s="93"/>
      <c r="O395" s="93"/>
      <c r="P395" s="93"/>
      <c r="Q395" s="93"/>
      <c r="R395" s="93"/>
      <c r="S395" s="93"/>
      <c r="T395" s="93"/>
      <c r="U395" s="93"/>
      <c r="V395" s="93"/>
      <c r="W395" s="93"/>
      <c r="X395" s="94"/>
    </row>
    <row r="396" spans="1:24" x14ac:dyDescent="0.3">
      <c r="A396" s="95"/>
      <c r="B396" s="96"/>
      <c r="C396" s="96"/>
      <c r="D396" s="96"/>
      <c r="E396" s="96"/>
      <c r="F396" s="96"/>
      <c r="G396" s="96"/>
      <c r="H396" s="96"/>
      <c r="I396" s="96"/>
      <c r="J396" s="96"/>
      <c r="K396" s="96"/>
      <c r="L396" s="97"/>
      <c r="M396" s="95"/>
      <c r="N396" s="96"/>
      <c r="O396" s="96"/>
      <c r="P396" s="96"/>
      <c r="Q396" s="96"/>
      <c r="R396" s="96"/>
      <c r="S396" s="96"/>
      <c r="T396" s="96"/>
      <c r="U396" s="96"/>
      <c r="V396" s="96"/>
      <c r="W396" s="96"/>
      <c r="X396" s="97"/>
    </row>
    <row r="397" spans="1:24" x14ac:dyDescent="0.3">
      <c r="A397" s="89" t="s">
        <v>53</v>
      </c>
      <c r="B397" s="90"/>
      <c r="C397" s="90"/>
      <c r="D397" s="90"/>
      <c r="E397" s="90"/>
      <c r="F397" s="90"/>
      <c r="G397" s="90"/>
      <c r="H397" s="90"/>
      <c r="I397" s="90"/>
      <c r="J397" s="90"/>
      <c r="K397" s="90"/>
      <c r="L397" s="91"/>
      <c r="M397" s="89" t="s">
        <v>54</v>
      </c>
      <c r="N397" s="90"/>
      <c r="O397" s="90"/>
      <c r="P397" s="90"/>
      <c r="Q397" s="90"/>
      <c r="R397" s="90"/>
      <c r="S397" s="90"/>
      <c r="T397" s="90"/>
      <c r="U397" s="90"/>
      <c r="V397" s="90"/>
      <c r="W397" s="90"/>
      <c r="X397" s="91"/>
    </row>
    <row r="398" spans="1:24" x14ac:dyDescent="0.3">
      <c r="A398" s="92"/>
      <c r="B398" s="93"/>
      <c r="C398" s="93"/>
      <c r="D398" s="93"/>
      <c r="E398" s="93"/>
      <c r="F398" s="93"/>
      <c r="G398" s="93"/>
      <c r="H398" s="93"/>
      <c r="I398" s="93"/>
      <c r="J398" s="93"/>
      <c r="K398" s="93"/>
      <c r="L398" s="94"/>
      <c r="M398" s="92"/>
      <c r="N398" s="93"/>
      <c r="O398" s="93"/>
      <c r="P398" s="93"/>
      <c r="Q398" s="93"/>
      <c r="R398" s="93"/>
      <c r="S398" s="93"/>
      <c r="T398" s="93"/>
      <c r="U398" s="93"/>
      <c r="V398" s="93"/>
      <c r="W398" s="93"/>
      <c r="X398" s="94"/>
    </row>
    <row r="399" spans="1:24" x14ac:dyDescent="0.3">
      <c r="A399" s="92"/>
      <c r="B399" s="93"/>
      <c r="C399" s="93"/>
      <c r="D399" s="93"/>
      <c r="E399" s="93"/>
      <c r="F399" s="93"/>
      <c r="G399" s="93"/>
      <c r="H399" s="93"/>
      <c r="I399" s="93"/>
      <c r="J399" s="93"/>
      <c r="K399" s="93"/>
      <c r="L399" s="94"/>
      <c r="M399" s="92"/>
      <c r="N399" s="93"/>
      <c r="O399" s="93"/>
      <c r="P399" s="93"/>
      <c r="Q399" s="93"/>
      <c r="R399" s="93"/>
      <c r="S399" s="93"/>
      <c r="T399" s="93"/>
      <c r="U399" s="93"/>
      <c r="V399" s="93"/>
      <c r="W399" s="93"/>
      <c r="X399" s="94"/>
    </row>
    <row r="400" spans="1:24" x14ac:dyDescent="0.3">
      <c r="A400" s="92"/>
      <c r="B400" s="93"/>
      <c r="C400" s="93"/>
      <c r="D400" s="93"/>
      <c r="E400" s="93"/>
      <c r="F400" s="93"/>
      <c r="G400" s="93"/>
      <c r="H400" s="93"/>
      <c r="I400" s="93"/>
      <c r="J400" s="93"/>
      <c r="K400" s="93"/>
      <c r="L400" s="94"/>
      <c r="M400" s="92"/>
      <c r="N400" s="93"/>
      <c r="O400" s="93"/>
      <c r="P400" s="93"/>
      <c r="Q400" s="93"/>
      <c r="R400" s="93"/>
      <c r="S400" s="93"/>
      <c r="T400" s="93"/>
      <c r="U400" s="93"/>
      <c r="V400" s="93"/>
      <c r="W400" s="93"/>
      <c r="X400" s="94"/>
    </row>
    <row r="401" spans="1:24" x14ac:dyDescent="0.3">
      <c r="A401" s="92"/>
      <c r="B401" s="93"/>
      <c r="C401" s="93"/>
      <c r="D401" s="93"/>
      <c r="E401" s="93"/>
      <c r="F401" s="93"/>
      <c r="G401" s="93"/>
      <c r="H401" s="93"/>
      <c r="I401" s="93"/>
      <c r="J401" s="93"/>
      <c r="K401" s="93"/>
      <c r="L401" s="94"/>
      <c r="M401" s="92"/>
      <c r="N401" s="93"/>
      <c r="O401" s="93"/>
      <c r="P401" s="93"/>
      <c r="Q401" s="93"/>
      <c r="R401" s="93"/>
      <c r="S401" s="93"/>
      <c r="T401" s="93"/>
      <c r="U401" s="93"/>
      <c r="V401" s="93"/>
      <c r="W401" s="93"/>
      <c r="X401" s="94"/>
    </row>
    <row r="402" spans="1:24" x14ac:dyDescent="0.3">
      <c r="A402" s="92"/>
      <c r="B402" s="93"/>
      <c r="C402" s="93"/>
      <c r="D402" s="93"/>
      <c r="E402" s="93"/>
      <c r="F402" s="93"/>
      <c r="G402" s="93"/>
      <c r="H402" s="93"/>
      <c r="I402" s="93"/>
      <c r="J402" s="93"/>
      <c r="K402" s="93"/>
      <c r="L402" s="94"/>
      <c r="M402" s="92"/>
      <c r="N402" s="93"/>
      <c r="O402" s="93"/>
      <c r="P402" s="93"/>
      <c r="Q402" s="93"/>
      <c r="R402" s="93"/>
      <c r="S402" s="93"/>
      <c r="T402" s="93"/>
      <c r="U402" s="93"/>
      <c r="V402" s="93"/>
      <c r="W402" s="93"/>
      <c r="X402" s="94"/>
    </row>
    <row r="403" spans="1:24" x14ac:dyDescent="0.3">
      <c r="A403" s="92"/>
      <c r="B403" s="93"/>
      <c r="C403" s="93"/>
      <c r="D403" s="93"/>
      <c r="E403" s="93"/>
      <c r="F403" s="93"/>
      <c r="G403" s="93"/>
      <c r="H403" s="93"/>
      <c r="I403" s="93"/>
      <c r="J403" s="93"/>
      <c r="K403" s="93"/>
      <c r="L403" s="94"/>
      <c r="M403" s="92"/>
      <c r="N403" s="93"/>
      <c r="O403" s="93"/>
      <c r="P403" s="93"/>
      <c r="Q403" s="93"/>
      <c r="R403" s="93"/>
      <c r="S403" s="93"/>
      <c r="T403" s="93"/>
      <c r="U403" s="93"/>
      <c r="V403" s="93"/>
      <c r="W403" s="93"/>
      <c r="X403" s="94"/>
    </row>
    <row r="404" spans="1:24" x14ac:dyDescent="0.3">
      <c r="A404" s="92"/>
      <c r="B404" s="93"/>
      <c r="C404" s="93"/>
      <c r="D404" s="93"/>
      <c r="E404" s="93"/>
      <c r="F404" s="93"/>
      <c r="G404" s="93"/>
      <c r="H404" s="93"/>
      <c r="I404" s="93"/>
      <c r="J404" s="93"/>
      <c r="K404" s="93"/>
      <c r="L404" s="94"/>
      <c r="M404" s="92"/>
      <c r="N404" s="93"/>
      <c r="O404" s="93"/>
      <c r="P404" s="93"/>
      <c r="Q404" s="93"/>
      <c r="R404" s="93"/>
      <c r="S404" s="93"/>
      <c r="T404" s="93"/>
      <c r="U404" s="93"/>
      <c r="V404" s="93"/>
      <c r="W404" s="93"/>
      <c r="X404" s="94"/>
    </row>
    <row r="405" spans="1:24" x14ac:dyDescent="0.3">
      <c r="A405" s="92"/>
      <c r="B405" s="93"/>
      <c r="C405" s="93"/>
      <c r="D405" s="93"/>
      <c r="E405" s="93"/>
      <c r="F405" s="93"/>
      <c r="G405" s="93"/>
      <c r="H405" s="93"/>
      <c r="I405" s="93"/>
      <c r="J405" s="93"/>
      <c r="K405" s="93"/>
      <c r="L405" s="94"/>
      <c r="M405" s="92"/>
      <c r="N405" s="93"/>
      <c r="O405" s="93"/>
      <c r="P405" s="93"/>
      <c r="Q405" s="93"/>
      <c r="R405" s="93"/>
      <c r="S405" s="93"/>
      <c r="T405" s="93"/>
      <c r="U405" s="93"/>
      <c r="V405" s="93"/>
      <c r="W405" s="93"/>
      <c r="X405" s="94"/>
    </row>
    <row r="406" spans="1:24" x14ac:dyDescent="0.3">
      <c r="A406" s="92"/>
      <c r="B406" s="93"/>
      <c r="C406" s="93"/>
      <c r="D406" s="93"/>
      <c r="E406" s="93"/>
      <c r="F406" s="93"/>
      <c r="G406" s="93"/>
      <c r="H406" s="93"/>
      <c r="I406" s="93"/>
      <c r="J406" s="93"/>
      <c r="K406" s="93"/>
      <c r="L406" s="94"/>
      <c r="M406" s="92"/>
      <c r="N406" s="93"/>
      <c r="O406" s="93"/>
      <c r="P406" s="93"/>
      <c r="Q406" s="93"/>
      <c r="R406" s="93"/>
      <c r="S406" s="93"/>
      <c r="T406" s="93"/>
      <c r="U406" s="93"/>
      <c r="V406" s="93"/>
      <c r="W406" s="93"/>
      <c r="X406" s="94"/>
    </row>
    <row r="407" spans="1:24" x14ac:dyDescent="0.3">
      <c r="A407" s="92"/>
      <c r="B407" s="93"/>
      <c r="C407" s="93"/>
      <c r="D407" s="93"/>
      <c r="E407" s="93"/>
      <c r="F407" s="93"/>
      <c r="G407" s="93"/>
      <c r="H407" s="93"/>
      <c r="I407" s="93"/>
      <c r="J407" s="93"/>
      <c r="K407" s="93"/>
      <c r="L407" s="94"/>
      <c r="M407" s="92"/>
      <c r="N407" s="93"/>
      <c r="O407" s="93"/>
      <c r="P407" s="93"/>
      <c r="Q407" s="93"/>
      <c r="R407" s="93"/>
      <c r="S407" s="93"/>
      <c r="T407" s="93"/>
      <c r="U407" s="93"/>
      <c r="V407" s="93"/>
      <c r="W407" s="93"/>
      <c r="X407" s="94"/>
    </row>
    <row r="408" spans="1:24" x14ac:dyDescent="0.3">
      <c r="A408" s="95"/>
      <c r="B408" s="96"/>
      <c r="C408" s="96"/>
      <c r="D408" s="96"/>
      <c r="E408" s="96"/>
      <c r="F408" s="96"/>
      <c r="G408" s="96"/>
      <c r="H408" s="96"/>
      <c r="I408" s="96"/>
      <c r="J408" s="96"/>
      <c r="K408" s="96"/>
      <c r="L408" s="97"/>
      <c r="M408" s="95"/>
      <c r="N408" s="96"/>
      <c r="O408" s="96"/>
      <c r="P408" s="96"/>
      <c r="Q408" s="96"/>
      <c r="R408" s="96"/>
      <c r="S408" s="96"/>
      <c r="T408" s="96"/>
      <c r="U408" s="96"/>
      <c r="V408" s="96"/>
      <c r="W408" s="96"/>
      <c r="X408" s="97"/>
    </row>
    <row r="409" spans="1:24" ht="15.75" x14ac:dyDescent="0.3">
      <c r="A409" s="124" t="s">
        <v>9</v>
      </c>
      <c r="B409" s="124"/>
      <c r="C409" s="124"/>
      <c r="D409" s="124"/>
      <c r="E409" s="124"/>
      <c r="F409" s="124"/>
      <c r="G409" s="124"/>
      <c r="H409" s="124"/>
      <c r="I409" s="124"/>
      <c r="J409" s="124"/>
      <c r="K409" s="124"/>
      <c r="L409" s="124"/>
      <c r="M409" s="124"/>
      <c r="N409" s="124"/>
      <c r="O409" s="124"/>
      <c r="P409" s="124"/>
      <c r="Q409" s="124"/>
      <c r="R409" s="124"/>
      <c r="S409" s="124"/>
      <c r="T409" s="124"/>
      <c r="U409" s="124"/>
      <c r="V409" s="124"/>
      <c r="W409" s="124"/>
      <c r="X409" s="124"/>
    </row>
    <row r="410" spans="1:24" x14ac:dyDescent="0.3">
      <c r="A410" s="103" t="s">
        <v>18</v>
      </c>
      <c r="B410" s="103"/>
      <c r="C410" s="103"/>
      <c r="D410" s="103"/>
      <c r="E410" s="103"/>
      <c r="F410" s="103"/>
      <c r="G410" s="125">
        <f>M422</f>
        <v>7243.1534774436177</v>
      </c>
      <c r="H410" s="125"/>
      <c r="I410" s="125"/>
      <c r="J410" s="125"/>
      <c r="K410" s="125"/>
      <c r="L410" s="125"/>
      <c r="M410" s="103" t="s">
        <v>10</v>
      </c>
      <c r="N410" s="103"/>
      <c r="O410" s="103"/>
      <c r="P410" s="103"/>
      <c r="Q410" s="103"/>
      <c r="R410" s="103"/>
      <c r="S410" s="126">
        <f>G410*A425/1000000</f>
        <v>1.0994382663411666</v>
      </c>
      <c r="T410" s="126"/>
      <c r="U410" s="126"/>
      <c r="V410" s="126"/>
      <c r="W410" s="126"/>
      <c r="X410" s="126"/>
    </row>
    <row r="411" spans="1:24" x14ac:dyDescent="0.3">
      <c r="A411" s="103" t="s">
        <v>11</v>
      </c>
      <c r="B411" s="103"/>
      <c r="C411" s="103"/>
      <c r="D411" s="103"/>
      <c r="E411" s="103"/>
      <c r="F411" s="103"/>
      <c r="G411" s="102">
        <v>4</v>
      </c>
      <c r="H411" s="102"/>
      <c r="I411" s="102"/>
      <c r="J411" s="102"/>
      <c r="K411" s="102"/>
      <c r="L411" s="102"/>
      <c r="M411" s="103" t="s">
        <v>12</v>
      </c>
      <c r="N411" s="103"/>
      <c r="O411" s="103"/>
      <c r="P411" s="103"/>
      <c r="Q411" s="103"/>
      <c r="R411" s="103"/>
      <c r="S411" s="126">
        <f>G411/S410</f>
        <v>3.6382215559147735</v>
      </c>
      <c r="T411" s="126"/>
      <c r="U411" s="126"/>
      <c r="V411" s="126"/>
      <c r="W411" s="126"/>
      <c r="X411" s="126"/>
    </row>
    <row r="412" spans="1:24" ht="9.9499999999999993" customHeight="1" x14ac:dyDescent="0.3">
      <c r="A412" s="27"/>
      <c r="B412" s="28"/>
      <c r="C412" s="28"/>
      <c r="D412" s="28"/>
      <c r="E412" s="28"/>
      <c r="F412" s="28"/>
      <c r="G412" s="28"/>
      <c r="H412" s="28"/>
      <c r="I412" s="28"/>
      <c r="J412" s="28"/>
      <c r="K412" s="28"/>
      <c r="L412" s="28"/>
      <c r="M412" s="28"/>
      <c r="N412" s="28"/>
      <c r="O412" s="28"/>
      <c r="P412" s="28"/>
      <c r="Q412" s="28"/>
      <c r="R412" s="28"/>
      <c r="S412" s="28"/>
      <c r="T412" s="28"/>
      <c r="U412" s="28"/>
      <c r="V412" s="28"/>
      <c r="W412" s="28"/>
      <c r="X412" s="29"/>
    </row>
    <row r="413" spans="1:24" ht="15.75" x14ac:dyDescent="0.3">
      <c r="A413" s="86" t="s">
        <v>62</v>
      </c>
      <c r="B413" s="87"/>
      <c r="C413" s="87"/>
      <c r="D413" s="88"/>
      <c r="E413" s="86" t="s">
        <v>55</v>
      </c>
      <c r="F413" s="87"/>
      <c r="G413" s="87"/>
      <c r="H413" s="87"/>
      <c r="I413" s="87"/>
      <c r="J413" s="87"/>
      <c r="K413" s="87"/>
      <c r="L413" s="88"/>
      <c r="M413" s="86" t="s">
        <v>61</v>
      </c>
      <c r="N413" s="87"/>
      <c r="O413" s="87"/>
      <c r="P413" s="87"/>
      <c r="Q413" s="87"/>
      <c r="R413" s="87"/>
      <c r="S413" s="87"/>
      <c r="T413" s="88"/>
      <c r="U413" s="86" t="s">
        <v>64</v>
      </c>
      <c r="V413" s="87"/>
      <c r="W413" s="87"/>
      <c r="X413" s="88"/>
    </row>
    <row r="414" spans="1:24" ht="15.75" x14ac:dyDescent="0.3">
      <c r="A414" s="132" t="s">
        <v>63</v>
      </c>
      <c r="B414" s="133"/>
      <c r="C414" s="133"/>
      <c r="D414" s="134"/>
      <c r="E414" s="156" t="s">
        <v>58</v>
      </c>
      <c r="F414" s="157"/>
      <c r="G414" s="157"/>
      <c r="H414" s="158"/>
      <c r="I414" s="159">
        <v>26</v>
      </c>
      <c r="J414" s="160"/>
      <c r="K414" s="160"/>
      <c r="L414" s="161"/>
      <c r="M414" s="156" t="s">
        <v>58</v>
      </c>
      <c r="N414" s="157"/>
      <c r="O414" s="157"/>
      <c r="P414" s="158"/>
      <c r="Q414" s="159">
        <v>31</v>
      </c>
      <c r="R414" s="160"/>
      <c r="S414" s="160"/>
      <c r="T414" s="161"/>
      <c r="U414" s="141"/>
      <c r="V414" s="142"/>
      <c r="W414" s="142"/>
      <c r="X414" s="143"/>
    </row>
    <row r="415" spans="1:24" x14ac:dyDescent="0.3">
      <c r="A415" s="135"/>
      <c r="B415" s="136"/>
      <c r="C415" s="136"/>
      <c r="D415" s="137"/>
      <c r="E415" s="162" t="s">
        <v>59</v>
      </c>
      <c r="F415" s="163"/>
      <c r="G415" s="163"/>
      <c r="H415" s="164"/>
      <c r="I415" s="150">
        <f>I414+5</f>
        <v>31</v>
      </c>
      <c r="J415" s="151"/>
      <c r="K415" s="151"/>
      <c r="L415" s="152"/>
      <c r="M415" s="162" t="s">
        <v>59</v>
      </c>
      <c r="N415" s="163"/>
      <c r="O415" s="163"/>
      <c r="P415" s="164"/>
      <c r="Q415" s="150">
        <f>Q414+5</f>
        <v>36</v>
      </c>
      <c r="R415" s="151"/>
      <c r="S415" s="151"/>
      <c r="T415" s="152"/>
      <c r="U415" s="144"/>
      <c r="V415" s="145"/>
      <c r="W415" s="145"/>
      <c r="X415" s="146"/>
    </row>
    <row r="416" spans="1:24" ht="15.75" customHeight="1" x14ac:dyDescent="0.3">
      <c r="A416" s="138"/>
      <c r="B416" s="139"/>
      <c r="C416" s="139"/>
      <c r="D416" s="140"/>
      <c r="E416" s="165" t="s">
        <v>60</v>
      </c>
      <c r="F416" s="166"/>
      <c r="G416" s="166"/>
      <c r="H416" s="167"/>
      <c r="I416" s="153">
        <v>18.649999999999999</v>
      </c>
      <c r="J416" s="154"/>
      <c r="K416" s="154"/>
      <c r="L416" s="155"/>
      <c r="M416" s="165" t="s">
        <v>60</v>
      </c>
      <c r="N416" s="166"/>
      <c r="O416" s="166"/>
      <c r="P416" s="167"/>
      <c r="Q416" s="153">
        <v>21.28</v>
      </c>
      <c r="R416" s="154"/>
      <c r="S416" s="154"/>
      <c r="T416" s="155"/>
      <c r="U416" s="147"/>
      <c r="V416" s="148"/>
      <c r="W416" s="148"/>
      <c r="X416" s="149"/>
    </row>
    <row r="417" spans="1:24" ht="9.9499999999999993" customHeight="1" x14ac:dyDescent="0.3">
      <c r="A417" s="24"/>
      <c r="B417" s="25"/>
      <c r="C417" s="25"/>
      <c r="D417" s="25"/>
      <c r="E417" s="25"/>
      <c r="F417" s="25"/>
      <c r="G417" s="25"/>
      <c r="H417" s="25"/>
      <c r="I417" s="25"/>
      <c r="J417" s="25"/>
      <c r="K417" s="25"/>
      <c r="L417" s="25"/>
      <c r="M417" s="25"/>
      <c r="N417" s="25"/>
      <c r="O417" s="25"/>
      <c r="P417" s="25"/>
      <c r="Q417" s="25"/>
      <c r="R417" s="25"/>
      <c r="S417" s="25"/>
      <c r="T417" s="25"/>
      <c r="U417" s="25"/>
      <c r="V417" s="25"/>
      <c r="W417" s="25"/>
      <c r="X417" s="26"/>
    </row>
    <row r="418" spans="1:24" ht="15.75" x14ac:dyDescent="0.3">
      <c r="A418" s="86" t="s">
        <v>65</v>
      </c>
      <c r="B418" s="87"/>
      <c r="C418" s="87"/>
      <c r="D418" s="88"/>
      <c r="E418" s="86" t="s">
        <v>66</v>
      </c>
      <c r="F418" s="87"/>
      <c r="G418" s="87"/>
      <c r="H418" s="87"/>
      <c r="I418" s="124" t="s">
        <v>67</v>
      </c>
      <c r="J418" s="124"/>
      <c r="K418" s="124"/>
      <c r="L418" s="124"/>
      <c r="M418" s="124" t="s">
        <v>68</v>
      </c>
      <c r="N418" s="124"/>
      <c r="O418" s="124"/>
      <c r="P418" s="124"/>
      <c r="Q418" s="124" t="s">
        <v>69</v>
      </c>
      <c r="R418" s="124"/>
      <c r="S418" s="124"/>
      <c r="T418" s="124"/>
      <c r="U418" s="86" t="s">
        <v>64</v>
      </c>
      <c r="V418" s="87"/>
      <c r="W418" s="87"/>
      <c r="X418" s="88"/>
    </row>
    <row r="419" spans="1:24" ht="15.75" x14ac:dyDescent="0.3">
      <c r="A419" s="182">
        <v>14.5</v>
      </c>
      <c r="B419" s="173"/>
      <c r="C419" s="173"/>
      <c r="D419" s="174"/>
      <c r="E419" s="182">
        <v>5.3</v>
      </c>
      <c r="F419" s="173"/>
      <c r="G419" s="173"/>
      <c r="H419" s="173"/>
      <c r="I419" s="183">
        <f>A419/E419</f>
        <v>2.7358490566037736</v>
      </c>
      <c r="J419" s="183"/>
      <c r="K419" s="183"/>
      <c r="L419" s="183"/>
      <c r="M419" s="183">
        <f>I419*I416/Q416</f>
        <v>2.3977248545893031</v>
      </c>
      <c r="N419" s="183"/>
      <c r="O419" s="183"/>
      <c r="P419" s="183"/>
      <c r="Q419" s="177">
        <f>(I419-M419)/I419</f>
        <v>0.12359022556390993</v>
      </c>
      <c r="R419" s="177"/>
      <c r="S419" s="177"/>
      <c r="T419" s="177"/>
      <c r="U419" s="179"/>
      <c r="V419" s="180"/>
      <c r="W419" s="180"/>
      <c r="X419" s="181"/>
    </row>
    <row r="420" spans="1:24" ht="9.9499999999999993" customHeight="1" x14ac:dyDescent="0.3">
      <c r="A420" s="27"/>
      <c r="B420" s="28"/>
      <c r="C420" s="28"/>
      <c r="D420" s="28"/>
      <c r="E420" s="28"/>
      <c r="F420" s="28"/>
      <c r="G420" s="28"/>
      <c r="H420" s="28"/>
      <c r="I420" s="28"/>
      <c r="J420" s="28"/>
      <c r="K420" s="28"/>
      <c r="L420" s="28"/>
      <c r="M420" s="28"/>
      <c r="N420" s="28"/>
      <c r="O420" s="28"/>
      <c r="P420" s="28"/>
      <c r="Q420" s="28"/>
      <c r="R420" s="28"/>
      <c r="S420" s="28"/>
      <c r="T420" s="28"/>
      <c r="U420" s="28"/>
      <c r="V420" s="28"/>
      <c r="W420" s="28"/>
      <c r="X420" s="29"/>
    </row>
    <row r="421" spans="1:24" ht="15.75" x14ac:dyDescent="0.3">
      <c r="A421" s="168" t="s">
        <v>56</v>
      </c>
      <c r="B421" s="169"/>
      <c r="C421" s="169"/>
      <c r="D421" s="170"/>
      <c r="E421" s="86" t="s">
        <v>70</v>
      </c>
      <c r="F421" s="87"/>
      <c r="G421" s="87"/>
      <c r="H421" s="87"/>
      <c r="I421" s="124" t="s">
        <v>71</v>
      </c>
      <c r="J421" s="124"/>
      <c r="K421" s="124"/>
      <c r="L421" s="124"/>
      <c r="M421" s="171" t="s">
        <v>72</v>
      </c>
      <c r="N421" s="171"/>
      <c r="O421" s="171"/>
      <c r="P421" s="171"/>
      <c r="Q421" s="171" t="s">
        <v>57</v>
      </c>
      <c r="R421" s="171"/>
      <c r="S421" s="171"/>
      <c r="T421" s="171"/>
      <c r="U421" s="86" t="s">
        <v>64</v>
      </c>
      <c r="V421" s="87"/>
      <c r="W421" s="87"/>
      <c r="X421" s="88"/>
    </row>
    <row r="422" spans="1:24" ht="15.75" x14ac:dyDescent="0.3">
      <c r="A422" s="172">
        <v>108530</v>
      </c>
      <c r="B422" s="173"/>
      <c r="C422" s="173"/>
      <c r="D422" s="174"/>
      <c r="E422" s="182">
        <v>0.6</v>
      </c>
      <c r="F422" s="173"/>
      <c r="G422" s="173"/>
      <c r="H422" s="173"/>
      <c r="I422" s="184">
        <v>0.9</v>
      </c>
      <c r="J422" s="184"/>
      <c r="K422" s="184"/>
      <c r="L422" s="184"/>
      <c r="M422" s="185">
        <f>A422*Q419*E422*I422</f>
        <v>7243.1534774436177</v>
      </c>
      <c r="N422" s="185"/>
      <c r="O422" s="185"/>
      <c r="P422" s="185"/>
      <c r="Q422" s="186">
        <f>M422*0.000211</f>
        <v>1.5283053837406033</v>
      </c>
      <c r="R422" s="186"/>
      <c r="S422" s="186"/>
      <c r="T422" s="186"/>
      <c r="U422" s="179"/>
      <c r="V422" s="180"/>
      <c r="W422" s="180"/>
      <c r="X422" s="181"/>
    </row>
    <row r="423" spans="1:24" ht="9.9499999999999993" customHeight="1" x14ac:dyDescent="0.3">
      <c r="A423" s="27"/>
      <c r="B423" s="28"/>
      <c r="C423" s="28"/>
      <c r="D423" s="28"/>
      <c r="E423" s="28"/>
      <c r="F423" s="28"/>
      <c r="G423" s="28"/>
      <c r="H423" s="28"/>
      <c r="I423" s="28"/>
      <c r="J423" s="28"/>
      <c r="K423" s="28"/>
      <c r="L423" s="28"/>
      <c r="M423" s="28"/>
      <c r="N423" s="28"/>
      <c r="O423" s="28"/>
      <c r="P423" s="28"/>
      <c r="Q423" s="28"/>
      <c r="R423" s="28"/>
      <c r="S423" s="28"/>
      <c r="T423" s="28"/>
      <c r="U423" s="28"/>
      <c r="V423" s="28"/>
      <c r="W423" s="28"/>
      <c r="X423" s="29"/>
    </row>
    <row r="424" spans="1:24" ht="15.75" x14ac:dyDescent="0.3">
      <c r="A424" s="168" t="s">
        <v>73</v>
      </c>
      <c r="B424" s="169"/>
      <c r="C424" s="169"/>
      <c r="D424" s="170"/>
      <c r="E424" s="168" t="s">
        <v>82</v>
      </c>
      <c r="F424" s="169"/>
      <c r="G424" s="169"/>
      <c r="H424" s="170"/>
      <c r="I424" s="168" t="s">
        <v>83</v>
      </c>
      <c r="J424" s="169"/>
      <c r="K424" s="169"/>
      <c r="L424" s="170"/>
      <c r="M424" s="171" t="s">
        <v>85</v>
      </c>
      <c r="N424" s="171"/>
      <c r="O424" s="171"/>
      <c r="P424" s="171"/>
      <c r="Q424" s="171" t="s">
        <v>84</v>
      </c>
      <c r="R424" s="171"/>
      <c r="S424" s="171"/>
      <c r="T424" s="171"/>
      <c r="U424" s="86" t="s">
        <v>64</v>
      </c>
      <c r="V424" s="87"/>
      <c r="W424" s="87"/>
      <c r="X424" s="88"/>
    </row>
    <row r="425" spans="1:24" ht="15.75" x14ac:dyDescent="0.3">
      <c r="A425" s="182">
        <v>151.79</v>
      </c>
      <c r="B425" s="173"/>
      <c r="C425" s="173"/>
      <c r="D425" s="174"/>
      <c r="E425" s="172">
        <v>1303934</v>
      </c>
      <c r="F425" s="173"/>
      <c r="G425" s="173"/>
      <c r="H425" s="174"/>
      <c r="I425" s="175">
        <f>E425*0.000211</f>
        <v>275.13007400000004</v>
      </c>
      <c r="J425" s="176"/>
      <c r="K425" s="176"/>
      <c r="L425" s="176"/>
      <c r="M425" s="177">
        <f>Q422/I425</f>
        <v>5.5548467004032541E-3</v>
      </c>
      <c r="N425" s="177"/>
      <c r="O425" s="177"/>
      <c r="P425" s="177"/>
      <c r="Q425" s="178">
        <f>M422/1000*0.125</f>
        <v>0.90539418468045219</v>
      </c>
      <c r="R425" s="178"/>
      <c r="S425" s="178"/>
      <c r="T425" s="178"/>
      <c r="U425" s="179"/>
      <c r="V425" s="180"/>
      <c r="W425" s="180"/>
      <c r="X425" s="181"/>
    </row>
    <row r="426" spans="1:24" ht="15.75" x14ac:dyDescent="0.3">
      <c r="A426" s="35"/>
      <c r="B426" s="35"/>
      <c r="C426" s="35"/>
      <c r="D426" s="35"/>
      <c r="E426" s="36"/>
      <c r="F426" s="35"/>
      <c r="G426" s="35"/>
      <c r="H426" s="35"/>
      <c r="I426" s="37"/>
      <c r="J426" s="37"/>
      <c r="K426" s="37"/>
      <c r="L426" s="37"/>
      <c r="M426" s="38"/>
      <c r="N426" s="38"/>
      <c r="O426" s="38"/>
      <c r="P426" s="38"/>
      <c r="Q426" s="39"/>
      <c r="R426" s="39"/>
      <c r="S426" s="39"/>
      <c r="T426" s="39"/>
      <c r="U426" s="40"/>
      <c r="V426" s="40"/>
      <c r="W426" s="40"/>
      <c r="X426" s="40"/>
    </row>
    <row r="427" spans="1:24" ht="18.75" x14ac:dyDescent="0.3">
      <c r="C427" s="79">
        <v>10</v>
      </c>
      <c r="D427" s="80"/>
      <c r="E427" s="81"/>
      <c r="G427" s="82" t="s">
        <v>74</v>
      </c>
      <c r="H427" s="82"/>
      <c r="I427" s="82"/>
      <c r="J427" s="82"/>
      <c r="K427" s="82"/>
      <c r="L427" s="82"/>
      <c r="M427" s="82"/>
      <c r="N427" s="82"/>
      <c r="O427" s="82"/>
      <c r="P427" s="82"/>
      <c r="Q427" s="82"/>
      <c r="R427" s="82"/>
      <c r="S427" s="82"/>
      <c r="T427" s="82"/>
      <c r="U427" s="82"/>
      <c r="V427" s="82"/>
    </row>
    <row r="429" spans="1:24" ht="15.75" x14ac:dyDescent="0.3">
      <c r="A429" s="86" t="s">
        <v>14</v>
      </c>
      <c r="B429" s="87"/>
      <c r="C429" s="87"/>
      <c r="D429" s="87"/>
      <c r="E429" s="87"/>
      <c r="F429" s="87"/>
      <c r="G429" s="87"/>
      <c r="H429" s="87"/>
      <c r="I429" s="87"/>
      <c r="J429" s="87"/>
      <c r="K429" s="87"/>
      <c r="L429" s="87"/>
      <c r="M429" s="87"/>
      <c r="N429" s="87"/>
      <c r="O429" s="87"/>
      <c r="P429" s="87"/>
      <c r="Q429" s="87"/>
      <c r="R429" s="87"/>
      <c r="S429" s="87"/>
      <c r="T429" s="87"/>
      <c r="U429" s="87"/>
      <c r="V429" s="87"/>
      <c r="W429" s="87"/>
      <c r="X429" s="88"/>
    </row>
    <row r="430" spans="1:24" x14ac:dyDescent="0.3">
      <c r="A430" s="89" t="s">
        <v>17</v>
      </c>
      <c r="B430" s="90"/>
      <c r="C430" s="90"/>
      <c r="D430" s="90"/>
      <c r="E430" s="90"/>
      <c r="F430" s="90"/>
      <c r="G430" s="90"/>
      <c r="H430" s="90"/>
      <c r="I430" s="90"/>
      <c r="J430" s="91"/>
      <c r="K430" s="83" t="s">
        <v>138</v>
      </c>
      <c r="L430" s="84"/>
      <c r="M430" s="84"/>
      <c r="N430" s="84"/>
      <c r="O430" s="84"/>
      <c r="P430" s="84"/>
      <c r="Q430" s="84"/>
      <c r="R430" s="84"/>
      <c r="S430" s="84"/>
      <c r="T430" s="84"/>
      <c r="U430" s="84"/>
      <c r="V430" s="84"/>
      <c r="W430" s="84"/>
      <c r="X430" s="85"/>
    </row>
    <row r="431" spans="1:24" x14ac:dyDescent="0.3">
      <c r="A431" s="92"/>
      <c r="B431" s="93"/>
      <c r="C431" s="93"/>
      <c r="D431" s="93"/>
      <c r="E431" s="93"/>
      <c r="F431" s="93"/>
      <c r="G431" s="93"/>
      <c r="H431" s="93"/>
      <c r="I431" s="93"/>
      <c r="J431" s="94"/>
      <c r="K431" s="72"/>
      <c r="L431" s="73"/>
      <c r="M431" s="73"/>
      <c r="N431" s="73"/>
      <c r="O431" s="73"/>
      <c r="P431" s="73"/>
      <c r="Q431" s="73"/>
      <c r="R431" s="73"/>
      <c r="S431" s="73"/>
      <c r="T431" s="73"/>
      <c r="U431" s="73"/>
      <c r="V431" s="73"/>
      <c r="W431" s="73"/>
      <c r="X431" s="74"/>
    </row>
    <row r="432" spans="1:24" x14ac:dyDescent="0.3">
      <c r="A432" s="92"/>
      <c r="B432" s="93"/>
      <c r="C432" s="93"/>
      <c r="D432" s="93"/>
      <c r="E432" s="93"/>
      <c r="F432" s="93"/>
      <c r="G432" s="93"/>
      <c r="H432" s="93"/>
      <c r="I432" s="93"/>
      <c r="J432" s="94"/>
      <c r="K432" s="75"/>
      <c r="L432" s="73"/>
      <c r="M432" s="73"/>
      <c r="N432" s="73"/>
      <c r="O432" s="73"/>
      <c r="P432" s="73"/>
      <c r="Q432" s="73"/>
      <c r="R432" s="73"/>
      <c r="S432" s="73"/>
      <c r="T432" s="73"/>
      <c r="U432" s="73"/>
      <c r="V432" s="73"/>
      <c r="W432" s="73"/>
      <c r="X432" s="74"/>
    </row>
    <row r="433" spans="1:24" x14ac:dyDescent="0.3">
      <c r="A433" s="92"/>
      <c r="B433" s="93"/>
      <c r="C433" s="93"/>
      <c r="D433" s="93"/>
      <c r="E433" s="93"/>
      <c r="F433" s="93"/>
      <c r="G433" s="93"/>
      <c r="H433" s="93"/>
      <c r="I433" s="93"/>
      <c r="J433" s="94"/>
      <c r="K433" s="75"/>
      <c r="L433" s="73"/>
      <c r="M433" s="73"/>
      <c r="N433" s="73"/>
      <c r="O433" s="73"/>
      <c r="P433" s="73"/>
      <c r="Q433" s="73"/>
      <c r="R433" s="73"/>
      <c r="S433" s="73"/>
      <c r="T433" s="73"/>
      <c r="U433" s="73"/>
      <c r="V433" s="73"/>
      <c r="W433" s="73"/>
      <c r="X433" s="74"/>
    </row>
    <row r="434" spans="1:24" x14ac:dyDescent="0.3">
      <c r="A434" s="92"/>
      <c r="B434" s="93"/>
      <c r="C434" s="93"/>
      <c r="D434" s="93"/>
      <c r="E434" s="93"/>
      <c r="F434" s="93"/>
      <c r="G434" s="93"/>
      <c r="H434" s="93"/>
      <c r="I434" s="93"/>
      <c r="J434" s="94"/>
      <c r="K434" s="72" t="s">
        <v>75</v>
      </c>
      <c r="L434" s="127"/>
      <c r="M434" s="127"/>
      <c r="N434" s="127"/>
      <c r="O434" s="127"/>
      <c r="P434" s="127"/>
      <c r="Q434" s="127"/>
      <c r="R434" s="127"/>
      <c r="S434" s="127"/>
      <c r="T434" s="127"/>
      <c r="U434" s="127"/>
      <c r="V434" s="127"/>
      <c r="W434" s="127"/>
      <c r="X434" s="128"/>
    </row>
    <row r="435" spans="1:24" ht="15" customHeight="1" x14ac:dyDescent="0.3">
      <c r="A435" s="92"/>
      <c r="B435" s="93"/>
      <c r="C435" s="93"/>
      <c r="D435" s="93"/>
      <c r="E435" s="93"/>
      <c r="F435" s="93"/>
      <c r="G435" s="93"/>
      <c r="H435" s="93"/>
      <c r="I435" s="93"/>
      <c r="J435" s="94"/>
      <c r="K435" s="72"/>
      <c r="L435" s="127"/>
      <c r="M435" s="127"/>
      <c r="N435" s="127"/>
      <c r="O435" s="127"/>
      <c r="P435" s="127"/>
      <c r="Q435" s="127"/>
      <c r="R435" s="127"/>
      <c r="S435" s="127"/>
      <c r="T435" s="127"/>
      <c r="U435" s="127"/>
      <c r="V435" s="127"/>
      <c r="W435" s="127"/>
      <c r="X435" s="128"/>
    </row>
    <row r="436" spans="1:24" x14ac:dyDescent="0.3">
      <c r="A436" s="92"/>
      <c r="B436" s="93"/>
      <c r="C436" s="93"/>
      <c r="D436" s="93"/>
      <c r="E436" s="93"/>
      <c r="F436" s="93"/>
      <c r="G436" s="93"/>
      <c r="H436" s="93"/>
      <c r="I436" s="93"/>
      <c r="J436" s="94"/>
      <c r="K436" s="72"/>
      <c r="L436" s="127"/>
      <c r="M436" s="127"/>
      <c r="N436" s="127"/>
      <c r="O436" s="127"/>
      <c r="P436" s="127"/>
      <c r="Q436" s="127"/>
      <c r="R436" s="127"/>
      <c r="S436" s="127"/>
      <c r="T436" s="127"/>
      <c r="U436" s="127"/>
      <c r="V436" s="127"/>
      <c r="W436" s="127"/>
      <c r="X436" s="128"/>
    </row>
    <row r="437" spans="1:24" x14ac:dyDescent="0.3">
      <c r="A437" s="95"/>
      <c r="B437" s="96"/>
      <c r="C437" s="96"/>
      <c r="D437" s="96"/>
      <c r="E437" s="96"/>
      <c r="F437" s="96"/>
      <c r="G437" s="96"/>
      <c r="H437" s="96"/>
      <c r="I437" s="96"/>
      <c r="J437" s="97"/>
      <c r="K437" s="129"/>
      <c r="L437" s="130"/>
      <c r="M437" s="130"/>
      <c r="N437" s="130"/>
      <c r="O437" s="130"/>
      <c r="P437" s="130"/>
      <c r="Q437" s="130"/>
      <c r="R437" s="130"/>
      <c r="S437" s="130"/>
      <c r="T437" s="130"/>
      <c r="U437" s="130"/>
      <c r="V437" s="130"/>
      <c r="W437" s="130"/>
      <c r="X437" s="131"/>
    </row>
    <row r="438" spans="1:24" ht="15.75" x14ac:dyDescent="0.3">
      <c r="A438" s="86" t="s">
        <v>15</v>
      </c>
      <c r="B438" s="87"/>
      <c r="C438" s="87"/>
      <c r="D438" s="87"/>
      <c r="E438" s="87"/>
      <c r="F438" s="87"/>
      <c r="G438" s="87"/>
      <c r="H438" s="87"/>
      <c r="I438" s="87"/>
      <c r="J438" s="87"/>
      <c r="K438" s="87"/>
      <c r="L438" s="87"/>
      <c r="M438" s="87"/>
      <c r="N438" s="87"/>
      <c r="O438" s="87"/>
      <c r="P438" s="87"/>
      <c r="Q438" s="87"/>
      <c r="R438" s="87"/>
      <c r="S438" s="87"/>
      <c r="T438" s="87"/>
      <c r="U438" s="87"/>
      <c r="V438" s="87"/>
      <c r="W438" s="87"/>
      <c r="X438" s="88"/>
    </row>
    <row r="439" spans="1:24" x14ac:dyDescent="0.3">
      <c r="A439" s="83" t="s">
        <v>76</v>
      </c>
      <c r="B439" s="84"/>
      <c r="C439" s="84"/>
      <c r="D439" s="84"/>
      <c r="E439" s="84"/>
      <c r="F439" s="84"/>
      <c r="G439" s="84"/>
      <c r="H439" s="84"/>
      <c r="I439" s="84"/>
      <c r="J439" s="84"/>
      <c r="K439" s="84"/>
      <c r="L439" s="84"/>
      <c r="M439" s="84"/>
      <c r="N439" s="84"/>
      <c r="O439" s="84"/>
      <c r="P439" s="84"/>
      <c r="Q439" s="84"/>
      <c r="R439" s="84"/>
      <c r="S439" s="84"/>
      <c r="T439" s="84"/>
      <c r="U439" s="84"/>
      <c r="V439" s="84"/>
      <c r="W439" s="84"/>
      <c r="X439" s="85"/>
    </row>
    <row r="440" spans="1:24" x14ac:dyDescent="0.3">
      <c r="A440" s="75"/>
      <c r="B440" s="73"/>
      <c r="C440" s="73"/>
      <c r="D440" s="73"/>
      <c r="E440" s="73"/>
      <c r="F440" s="73"/>
      <c r="G440" s="73"/>
      <c r="H440" s="73"/>
      <c r="I440" s="73"/>
      <c r="J440" s="73"/>
      <c r="K440" s="73"/>
      <c r="L440" s="73"/>
      <c r="M440" s="73"/>
      <c r="N440" s="73"/>
      <c r="O440" s="73"/>
      <c r="P440" s="73"/>
      <c r="Q440" s="73"/>
      <c r="R440" s="73"/>
      <c r="S440" s="73"/>
      <c r="T440" s="73"/>
      <c r="U440" s="73"/>
      <c r="V440" s="73"/>
      <c r="W440" s="73"/>
      <c r="X440" s="74"/>
    </row>
    <row r="441" spans="1:24" x14ac:dyDescent="0.3">
      <c r="A441" s="75"/>
      <c r="B441" s="73"/>
      <c r="C441" s="73"/>
      <c r="D441" s="73"/>
      <c r="E441" s="73"/>
      <c r="F441" s="73"/>
      <c r="G441" s="73"/>
      <c r="H441" s="73"/>
      <c r="I441" s="73"/>
      <c r="J441" s="73"/>
      <c r="K441" s="73"/>
      <c r="L441" s="73"/>
      <c r="M441" s="73"/>
      <c r="N441" s="73"/>
      <c r="O441" s="73"/>
      <c r="P441" s="73"/>
      <c r="Q441" s="73"/>
      <c r="R441" s="73"/>
      <c r="S441" s="73"/>
      <c r="T441" s="73"/>
      <c r="U441" s="73"/>
      <c r="V441" s="73"/>
      <c r="W441" s="73"/>
      <c r="X441" s="74"/>
    </row>
    <row r="442" spans="1:24" x14ac:dyDescent="0.3">
      <c r="A442" s="75"/>
      <c r="B442" s="73"/>
      <c r="C442" s="73"/>
      <c r="D442" s="73"/>
      <c r="E442" s="73"/>
      <c r="F442" s="73"/>
      <c r="G442" s="73"/>
      <c r="H442" s="73"/>
      <c r="I442" s="73"/>
      <c r="J442" s="73"/>
      <c r="K442" s="73"/>
      <c r="L442" s="73"/>
      <c r="M442" s="73"/>
      <c r="N442" s="73"/>
      <c r="O442" s="73"/>
      <c r="P442" s="73"/>
      <c r="Q442" s="73"/>
      <c r="R442" s="73"/>
      <c r="S442" s="73"/>
      <c r="T442" s="73"/>
      <c r="U442" s="73"/>
      <c r="V442" s="73"/>
      <c r="W442" s="73"/>
      <c r="X442" s="74"/>
    </row>
    <row r="443" spans="1:24" x14ac:dyDescent="0.3">
      <c r="A443" s="89" t="s">
        <v>51</v>
      </c>
      <c r="B443" s="90"/>
      <c r="C443" s="90"/>
      <c r="D443" s="90"/>
      <c r="E443" s="90"/>
      <c r="F443" s="90"/>
      <c r="G443" s="90"/>
      <c r="H443" s="90"/>
      <c r="I443" s="90"/>
      <c r="J443" s="90"/>
      <c r="K443" s="90"/>
      <c r="L443" s="91"/>
      <c r="M443" s="89" t="s">
        <v>52</v>
      </c>
      <c r="N443" s="90"/>
      <c r="O443" s="90"/>
      <c r="P443" s="90"/>
      <c r="Q443" s="90"/>
      <c r="R443" s="90"/>
      <c r="S443" s="90"/>
      <c r="T443" s="90"/>
      <c r="U443" s="90"/>
      <c r="V443" s="90"/>
      <c r="W443" s="90"/>
      <c r="X443" s="91"/>
    </row>
    <row r="444" spans="1:24" x14ac:dyDescent="0.3">
      <c r="A444" s="92"/>
      <c r="B444" s="93"/>
      <c r="C444" s="93"/>
      <c r="D444" s="93"/>
      <c r="E444" s="93"/>
      <c r="F444" s="93"/>
      <c r="G444" s="93"/>
      <c r="H444" s="93"/>
      <c r="I444" s="93"/>
      <c r="J444" s="93"/>
      <c r="K444" s="93"/>
      <c r="L444" s="94"/>
      <c r="M444" s="92"/>
      <c r="N444" s="93"/>
      <c r="O444" s="93"/>
      <c r="P444" s="93"/>
      <c r="Q444" s="93"/>
      <c r="R444" s="93"/>
      <c r="S444" s="93"/>
      <c r="T444" s="93"/>
      <c r="U444" s="93"/>
      <c r="V444" s="93"/>
      <c r="W444" s="93"/>
      <c r="X444" s="94"/>
    </row>
    <row r="445" spans="1:24" x14ac:dyDescent="0.3">
      <c r="A445" s="92"/>
      <c r="B445" s="93"/>
      <c r="C445" s="93"/>
      <c r="D445" s="93"/>
      <c r="E445" s="93"/>
      <c r="F445" s="93"/>
      <c r="G445" s="93"/>
      <c r="H445" s="93"/>
      <c r="I445" s="93"/>
      <c r="J445" s="93"/>
      <c r="K445" s="93"/>
      <c r="L445" s="94"/>
      <c r="M445" s="92"/>
      <c r="N445" s="93"/>
      <c r="O445" s="93"/>
      <c r="P445" s="93"/>
      <c r="Q445" s="93"/>
      <c r="R445" s="93"/>
      <c r="S445" s="93"/>
      <c r="T445" s="93"/>
      <c r="U445" s="93"/>
      <c r="V445" s="93"/>
      <c r="W445" s="93"/>
      <c r="X445" s="94"/>
    </row>
    <row r="446" spans="1:24" x14ac:dyDescent="0.3">
      <c r="A446" s="92"/>
      <c r="B446" s="93"/>
      <c r="C446" s="93"/>
      <c r="D446" s="93"/>
      <c r="E446" s="93"/>
      <c r="F446" s="93"/>
      <c r="G446" s="93"/>
      <c r="H446" s="93"/>
      <c r="I446" s="93"/>
      <c r="J446" s="93"/>
      <c r="K446" s="93"/>
      <c r="L446" s="94"/>
      <c r="M446" s="92"/>
      <c r="N446" s="93"/>
      <c r="O446" s="93"/>
      <c r="P446" s="93"/>
      <c r="Q446" s="93"/>
      <c r="R446" s="93"/>
      <c r="S446" s="93"/>
      <c r="T446" s="93"/>
      <c r="U446" s="93"/>
      <c r="V446" s="93"/>
      <c r="W446" s="93"/>
      <c r="X446" s="94"/>
    </row>
    <row r="447" spans="1:24" x14ac:dyDescent="0.3">
      <c r="A447" s="92"/>
      <c r="B447" s="93"/>
      <c r="C447" s="93"/>
      <c r="D447" s="93"/>
      <c r="E447" s="93"/>
      <c r="F447" s="93"/>
      <c r="G447" s="93"/>
      <c r="H447" s="93"/>
      <c r="I447" s="93"/>
      <c r="J447" s="93"/>
      <c r="K447" s="93"/>
      <c r="L447" s="94"/>
      <c r="M447" s="92"/>
      <c r="N447" s="93"/>
      <c r="O447" s="93"/>
      <c r="P447" s="93"/>
      <c r="Q447" s="93"/>
      <c r="R447" s="93"/>
      <c r="S447" s="93"/>
      <c r="T447" s="93"/>
      <c r="U447" s="93"/>
      <c r="V447" s="93"/>
      <c r="W447" s="93"/>
      <c r="X447" s="94"/>
    </row>
    <row r="448" spans="1:24" x14ac:dyDescent="0.3">
      <c r="A448" s="92"/>
      <c r="B448" s="93"/>
      <c r="C448" s="93"/>
      <c r="D448" s="93"/>
      <c r="E448" s="93"/>
      <c r="F448" s="93"/>
      <c r="G448" s="93"/>
      <c r="H448" s="93"/>
      <c r="I448" s="93"/>
      <c r="J448" s="93"/>
      <c r="K448" s="93"/>
      <c r="L448" s="94"/>
      <c r="M448" s="92"/>
      <c r="N448" s="93"/>
      <c r="O448" s="93"/>
      <c r="P448" s="93"/>
      <c r="Q448" s="93"/>
      <c r="R448" s="93"/>
      <c r="S448" s="93"/>
      <c r="T448" s="93"/>
      <c r="U448" s="93"/>
      <c r="V448" s="93"/>
      <c r="W448" s="93"/>
      <c r="X448" s="94"/>
    </row>
    <row r="449" spans="1:24" x14ac:dyDescent="0.3">
      <c r="A449" s="92"/>
      <c r="B449" s="93"/>
      <c r="C449" s="93"/>
      <c r="D449" s="93"/>
      <c r="E449" s="93"/>
      <c r="F449" s="93"/>
      <c r="G449" s="93"/>
      <c r="H449" s="93"/>
      <c r="I449" s="93"/>
      <c r="J449" s="93"/>
      <c r="K449" s="93"/>
      <c r="L449" s="94"/>
      <c r="M449" s="92"/>
      <c r="N449" s="93"/>
      <c r="O449" s="93"/>
      <c r="P449" s="93"/>
      <c r="Q449" s="93"/>
      <c r="R449" s="93"/>
      <c r="S449" s="93"/>
      <c r="T449" s="93"/>
      <c r="U449" s="93"/>
      <c r="V449" s="93"/>
      <c r="W449" s="93"/>
      <c r="X449" s="94"/>
    </row>
    <row r="450" spans="1:24" x14ac:dyDescent="0.3">
      <c r="A450" s="92"/>
      <c r="B450" s="93"/>
      <c r="C450" s="93"/>
      <c r="D450" s="93"/>
      <c r="E450" s="93"/>
      <c r="F450" s="93"/>
      <c r="G450" s="93"/>
      <c r="H450" s="93"/>
      <c r="I450" s="93"/>
      <c r="J450" s="93"/>
      <c r="K450" s="93"/>
      <c r="L450" s="94"/>
      <c r="M450" s="92"/>
      <c r="N450" s="93"/>
      <c r="O450" s="93"/>
      <c r="P450" s="93"/>
      <c r="Q450" s="93"/>
      <c r="R450" s="93"/>
      <c r="S450" s="93"/>
      <c r="T450" s="93"/>
      <c r="U450" s="93"/>
      <c r="V450" s="93"/>
      <c r="W450" s="93"/>
      <c r="X450" s="94"/>
    </row>
    <row r="451" spans="1:24" x14ac:dyDescent="0.3">
      <c r="A451" s="92"/>
      <c r="B451" s="93"/>
      <c r="C451" s="93"/>
      <c r="D451" s="93"/>
      <c r="E451" s="93"/>
      <c r="F451" s="93"/>
      <c r="G451" s="93"/>
      <c r="H451" s="93"/>
      <c r="I451" s="93"/>
      <c r="J451" s="93"/>
      <c r="K451" s="93"/>
      <c r="L451" s="94"/>
      <c r="M451" s="92"/>
      <c r="N451" s="93"/>
      <c r="O451" s="93"/>
      <c r="P451" s="93"/>
      <c r="Q451" s="93"/>
      <c r="R451" s="93"/>
      <c r="S451" s="93"/>
      <c r="T451" s="93"/>
      <c r="U451" s="93"/>
      <c r="V451" s="93"/>
      <c r="W451" s="93"/>
      <c r="X451" s="94"/>
    </row>
    <row r="452" spans="1:24" x14ac:dyDescent="0.3">
      <c r="A452" s="92"/>
      <c r="B452" s="93"/>
      <c r="C452" s="93"/>
      <c r="D452" s="93"/>
      <c r="E452" s="93"/>
      <c r="F452" s="93"/>
      <c r="G452" s="93"/>
      <c r="H452" s="93"/>
      <c r="I452" s="93"/>
      <c r="J452" s="93"/>
      <c r="K452" s="93"/>
      <c r="L452" s="94"/>
      <c r="M452" s="92"/>
      <c r="N452" s="93"/>
      <c r="O452" s="93"/>
      <c r="P452" s="93"/>
      <c r="Q452" s="93"/>
      <c r="R452" s="93"/>
      <c r="S452" s="93"/>
      <c r="T452" s="93"/>
      <c r="U452" s="93"/>
      <c r="V452" s="93"/>
      <c r="W452" s="93"/>
      <c r="X452" s="94"/>
    </row>
    <row r="453" spans="1:24" x14ac:dyDescent="0.3">
      <c r="A453" s="92"/>
      <c r="B453" s="93"/>
      <c r="C453" s="93"/>
      <c r="D453" s="93"/>
      <c r="E453" s="93"/>
      <c r="F453" s="93"/>
      <c r="G453" s="93"/>
      <c r="H453" s="93"/>
      <c r="I453" s="93"/>
      <c r="J453" s="93"/>
      <c r="K453" s="93"/>
      <c r="L453" s="94"/>
      <c r="M453" s="92"/>
      <c r="N453" s="93"/>
      <c r="O453" s="93"/>
      <c r="P453" s="93"/>
      <c r="Q453" s="93"/>
      <c r="R453" s="93"/>
      <c r="S453" s="93"/>
      <c r="T453" s="93"/>
      <c r="U453" s="93"/>
      <c r="V453" s="93"/>
      <c r="W453" s="93"/>
      <c r="X453" s="94"/>
    </row>
    <row r="454" spans="1:24" x14ac:dyDescent="0.3">
      <c r="A454" s="92"/>
      <c r="B454" s="93"/>
      <c r="C454" s="93"/>
      <c r="D454" s="93"/>
      <c r="E454" s="93"/>
      <c r="F454" s="93"/>
      <c r="G454" s="93"/>
      <c r="H454" s="93"/>
      <c r="I454" s="93"/>
      <c r="J454" s="93"/>
      <c r="K454" s="93"/>
      <c r="L454" s="94"/>
      <c r="M454" s="92"/>
      <c r="N454" s="93"/>
      <c r="O454" s="93"/>
      <c r="P454" s="93"/>
      <c r="Q454" s="93"/>
      <c r="R454" s="93"/>
      <c r="S454" s="93"/>
      <c r="T454" s="93"/>
      <c r="U454" s="93"/>
      <c r="V454" s="93"/>
      <c r="W454" s="93"/>
      <c r="X454" s="94"/>
    </row>
    <row r="455" spans="1:24" x14ac:dyDescent="0.3">
      <c r="A455" s="92"/>
      <c r="B455" s="93"/>
      <c r="C455" s="93"/>
      <c r="D455" s="93"/>
      <c r="E455" s="93"/>
      <c r="F455" s="93"/>
      <c r="G455" s="93"/>
      <c r="H455" s="93"/>
      <c r="I455" s="93"/>
      <c r="J455" s="93"/>
      <c r="K455" s="93"/>
      <c r="L455" s="94"/>
      <c r="M455" s="92"/>
      <c r="N455" s="93"/>
      <c r="O455" s="93"/>
      <c r="P455" s="93"/>
      <c r="Q455" s="93"/>
      <c r="R455" s="93"/>
      <c r="S455" s="93"/>
      <c r="T455" s="93"/>
      <c r="U455" s="93"/>
      <c r="V455" s="93"/>
      <c r="W455" s="93"/>
      <c r="X455" s="94"/>
    </row>
    <row r="456" spans="1:24" x14ac:dyDescent="0.3">
      <c r="A456" s="95"/>
      <c r="B456" s="96"/>
      <c r="C456" s="96"/>
      <c r="D456" s="96"/>
      <c r="E456" s="96"/>
      <c r="F456" s="96"/>
      <c r="G456" s="96"/>
      <c r="H456" s="96"/>
      <c r="I456" s="96"/>
      <c r="J456" s="96"/>
      <c r="K456" s="96"/>
      <c r="L456" s="97"/>
      <c r="M456" s="95"/>
      <c r="N456" s="96"/>
      <c r="O456" s="96"/>
      <c r="P456" s="96"/>
      <c r="Q456" s="96"/>
      <c r="R456" s="96"/>
      <c r="S456" s="96"/>
      <c r="T456" s="96"/>
      <c r="U456" s="96"/>
      <c r="V456" s="96"/>
      <c r="W456" s="96"/>
      <c r="X456" s="97"/>
    </row>
    <row r="457" spans="1:24" x14ac:dyDescent="0.3">
      <c r="A457" s="89" t="s">
        <v>53</v>
      </c>
      <c r="B457" s="90"/>
      <c r="C457" s="90"/>
      <c r="D457" s="90"/>
      <c r="E457" s="90"/>
      <c r="F457" s="90"/>
      <c r="G457" s="90"/>
      <c r="H457" s="90"/>
      <c r="I457" s="90"/>
      <c r="J457" s="90"/>
      <c r="K457" s="90"/>
      <c r="L457" s="91"/>
      <c r="M457" s="89" t="s">
        <v>54</v>
      </c>
      <c r="N457" s="90"/>
      <c r="O457" s="90"/>
      <c r="P457" s="90"/>
      <c r="Q457" s="90"/>
      <c r="R457" s="90"/>
      <c r="S457" s="90"/>
      <c r="T457" s="90"/>
      <c r="U457" s="90"/>
      <c r="V457" s="90"/>
      <c r="W457" s="90"/>
      <c r="X457" s="91"/>
    </row>
    <row r="458" spans="1:24" x14ac:dyDescent="0.3">
      <c r="A458" s="92"/>
      <c r="B458" s="93"/>
      <c r="C458" s="93"/>
      <c r="D458" s="93"/>
      <c r="E458" s="93"/>
      <c r="F458" s="93"/>
      <c r="G458" s="93"/>
      <c r="H458" s="93"/>
      <c r="I458" s="93"/>
      <c r="J458" s="93"/>
      <c r="K458" s="93"/>
      <c r="L458" s="94"/>
      <c r="M458" s="92"/>
      <c r="N458" s="93"/>
      <c r="O458" s="93"/>
      <c r="P458" s="93"/>
      <c r="Q458" s="93"/>
      <c r="R458" s="93"/>
      <c r="S458" s="93"/>
      <c r="T458" s="93"/>
      <c r="U458" s="93"/>
      <c r="V458" s="93"/>
      <c r="W458" s="93"/>
      <c r="X458" s="94"/>
    </row>
    <row r="459" spans="1:24" x14ac:dyDescent="0.3">
      <c r="A459" s="92"/>
      <c r="B459" s="93"/>
      <c r="C459" s="93"/>
      <c r="D459" s="93"/>
      <c r="E459" s="93"/>
      <c r="F459" s="93"/>
      <c r="G459" s="93"/>
      <c r="H459" s="93"/>
      <c r="I459" s="93"/>
      <c r="J459" s="93"/>
      <c r="K459" s="93"/>
      <c r="L459" s="94"/>
      <c r="M459" s="92"/>
      <c r="N459" s="93"/>
      <c r="O459" s="93"/>
      <c r="P459" s="93"/>
      <c r="Q459" s="93"/>
      <c r="R459" s="93"/>
      <c r="S459" s="93"/>
      <c r="T459" s="93"/>
      <c r="U459" s="93"/>
      <c r="V459" s="93"/>
      <c r="W459" s="93"/>
      <c r="X459" s="94"/>
    </row>
    <row r="460" spans="1:24" x14ac:dyDescent="0.3">
      <c r="A460" s="92"/>
      <c r="B460" s="93"/>
      <c r="C460" s="93"/>
      <c r="D460" s="93"/>
      <c r="E460" s="93"/>
      <c r="F460" s="93"/>
      <c r="G460" s="93"/>
      <c r="H460" s="93"/>
      <c r="I460" s="93"/>
      <c r="J460" s="93"/>
      <c r="K460" s="93"/>
      <c r="L460" s="94"/>
      <c r="M460" s="92"/>
      <c r="N460" s="93"/>
      <c r="O460" s="93"/>
      <c r="P460" s="93"/>
      <c r="Q460" s="93"/>
      <c r="R460" s="93"/>
      <c r="S460" s="93"/>
      <c r="T460" s="93"/>
      <c r="U460" s="93"/>
      <c r="V460" s="93"/>
      <c r="W460" s="93"/>
      <c r="X460" s="94"/>
    </row>
    <row r="461" spans="1:24" x14ac:dyDescent="0.3">
      <c r="A461" s="92"/>
      <c r="B461" s="93"/>
      <c r="C461" s="93"/>
      <c r="D461" s="93"/>
      <c r="E461" s="93"/>
      <c r="F461" s="93"/>
      <c r="G461" s="93"/>
      <c r="H461" s="93"/>
      <c r="I461" s="93"/>
      <c r="J461" s="93"/>
      <c r="K461" s="93"/>
      <c r="L461" s="94"/>
      <c r="M461" s="92"/>
      <c r="N461" s="93"/>
      <c r="O461" s="93"/>
      <c r="P461" s="93"/>
      <c r="Q461" s="93"/>
      <c r="R461" s="93"/>
      <c r="S461" s="93"/>
      <c r="T461" s="93"/>
      <c r="U461" s="93"/>
      <c r="V461" s="93"/>
      <c r="W461" s="93"/>
      <c r="X461" s="94"/>
    </row>
    <row r="462" spans="1:24" x14ac:dyDescent="0.3">
      <c r="A462" s="92"/>
      <c r="B462" s="93"/>
      <c r="C462" s="93"/>
      <c r="D462" s="93"/>
      <c r="E462" s="93"/>
      <c r="F462" s="93"/>
      <c r="G462" s="93"/>
      <c r="H462" s="93"/>
      <c r="I462" s="93"/>
      <c r="J462" s="93"/>
      <c r="K462" s="93"/>
      <c r="L462" s="94"/>
      <c r="M462" s="92"/>
      <c r="N462" s="93"/>
      <c r="O462" s="93"/>
      <c r="P462" s="93"/>
      <c r="Q462" s="93"/>
      <c r="R462" s="93"/>
      <c r="S462" s="93"/>
      <c r="T462" s="93"/>
      <c r="U462" s="93"/>
      <c r="V462" s="93"/>
      <c r="W462" s="93"/>
      <c r="X462" s="94"/>
    </row>
    <row r="463" spans="1:24" x14ac:dyDescent="0.3">
      <c r="A463" s="92"/>
      <c r="B463" s="93"/>
      <c r="C463" s="93"/>
      <c r="D463" s="93"/>
      <c r="E463" s="93"/>
      <c r="F463" s="93"/>
      <c r="G463" s="93"/>
      <c r="H463" s="93"/>
      <c r="I463" s="93"/>
      <c r="J463" s="93"/>
      <c r="K463" s="93"/>
      <c r="L463" s="94"/>
      <c r="M463" s="92"/>
      <c r="N463" s="93"/>
      <c r="O463" s="93"/>
      <c r="P463" s="93"/>
      <c r="Q463" s="93"/>
      <c r="R463" s="93"/>
      <c r="S463" s="93"/>
      <c r="T463" s="93"/>
      <c r="U463" s="93"/>
      <c r="V463" s="93"/>
      <c r="W463" s="93"/>
      <c r="X463" s="94"/>
    </row>
    <row r="464" spans="1:24" x14ac:dyDescent="0.3">
      <c r="A464" s="92"/>
      <c r="B464" s="93"/>
      <c r="C464" s="93"/>
      <c r="D464" s="93"/>
      <c r="E464" s="93"/>
      <c r="F464" s="93"/>
      <c r="G464" s="93"/>
      <c r="H464" s="93"/>
      <c r="I464" s="93"/>
      <c r="J464" s="93"/>
      <c r="K464" s="93"/>
      <c r="L464" s="94"/>
      <c r="M464" s="92"/>
      <c r="N464" s="93"/>
      <c r="O464" s="93"/>
      <c r="P464" s="93"/>
      <c r="Q464" s="93"/>
      <c r="R464" s="93"/>
      <c r="S464" s="93"/>
      <c r="T464" s="93"/>
      <c r="U464" s="93"/>
      <c r="V464" s="93"/>
      <c r="W464" s="93"/>
      <c r="X464" s="94"/>
    </row>
    <row r="465" spans="1:24" x14ac:dyDescent="0.3">
      <c r="A465" s="92"/>
      <c r="B465" s="93"/>
      <c r="C465" s="93"/>
      <c r="D465" s="93"/>
      <c r="E465" s="93"/>
      <c r="F465" s="93"/>
      <c r="G465" s="93"/>
      <c r="H465" s="93"/>
      <c r="I465" s="93"/>
      <c r="J465" s="93"/>
      <c r="K465" s="93"/>
      <c r="L465" s="94"/>
      <c r="M465" s="92"/>
      <c r="N465" s="93"/>
      <c r="O465" s="93"/>
      <c r="P465" s="93"/>
      <c r="Q465" s="93"/>
      <c r="R465" s="93"/>
      <c r="S465" s="93"/>
      <c r="T465" s="93"/>
      <c r="U465" s="93"/>
      <c r="V465" s="93"/>
      <c r="W465" s="93"/>
      <c r="X465" s="94"/>
    </row>
    <row r="466" spans="1:24" x14ac:dyDescent="0.3">
      <c r="A466" s="92"/>
      <c r="B466" s="93"/>
      <c r="C466" s="93"/>
      <c r="D466" s="93"/>
      <c r="E466" s="93"/>
      <c r="F466" s="93"/>
      <c r="G466" s="93"/>
      <c r="H466" s="93"/>
      <c r="I466" s="93"/>
      <c r="J466" s="93"/>
      <c r="K466" s="93"/>
      <c r="L466" s="94"/>
      <c r="M466" s="92"/>
      <c r="N466" s="93"/>
      <c r="O466" s="93"/>
      <c r="P466" s="93"/>
      <c r="Q466" s="93"/>
      <c r="R466" s="93"/>
      <c r="S466" s="93"/>
      <c r="T466" s="93"/>
      <c r="U466" s="93"/>
      <c r="V466" s="93"/>
      <c r="W466" s="93"/>
      <c r="X466" s="94"/>
    </row>
    <row r="467" spans="1:24" x14ac:dyDescent="0.3">
      <c r="A467" s="92"/>
      <c r="B467" s="93"/>
      <c r="C467" s="93"/>
      <c r="D467" s="93"/>
      <c r="E467" s="93"/>
      <c r="F467" s="93"/>
      <c r="G467" s="93"/>
      <c r="H467" s="93"/>
      <c r="I467" s="93"/>
      <c r="J467" s="93"/>
      <c r="K467" s="93"/>
      <c r="L467" s="94"/>
      <c r="M467" s="92"/>
      <c r="N467" s="93"/>
      <c r="O467" s="93"/>
      <c r="P467" s="93"/>
      <c r="Q467" s="93"/>
      <c r="R467" s="93"/>
      <c r="S467" s="93"/>
      <c r="T467" s="93"/>
      <c r="U467" s="93"/>
      <c r="V467" s="93"/>
      <c r="W467" s="93"/>
      <c r="X467" s="94"/>
    </row>
    <row r="468" spans="1:24" x14ac:dyDescent="0.3">
      <c r="A468" s="92"/>
      <c r="B468" s="93"/>
      <c r="C468" s="93"/>
      <c r="D468" s="93"/>
      <c r="E468" s="93"/>
      <c r="F468" s="93"/>
      <c r="G468" s="93"/>
      <c r="H468" s="93"/>
      <c r="I468" s="93"/>
      <c r="J468" s="93"/>
      <c r="K468" s="93"/>
      <c r="L468" s="94"/>
      <c r="M468" s="92"/>
      <c r="N468" s="93"/>
      <c r="O468" s="93"/>
      <c r="P468" s="93"/>
      <c r="Q468" s="93"/>
      <c r="R468" s="93"/>
      <c r="S468" s="93"/>
      <c r="T468" s="93"/>
      <c r="U468" s="93"/>
      <c r="V468" s="93"/>
      <c r="W468" s="93"/>
      <c r="X468" s="94"/>
    </row>
    <row r="469" spans="1:24" x14ac:dyDescent="0.3">
      <c r="A469" s="92"/>
      <c r="B469" s="93"/>
      <c r="C469" s="93"/>
      <c r="D469" s="93"/>
      <c r="E469" s="93"/>
      <c r="F469" s="93"/>
      <c r="G469" s="93"/>
      <c r="H469" s="93"/>
      <c r="I469" s="93"/>
      <c r="J469" s="93"/>
      <c r="K469" s="93"/>
      <c r="L469" s="94"/>
      <c r="M469" s="92"/>
      <c r="N469" s="93"/>
      <c r="O469" s="93"/>
      <c r="P469" s="93"/>
      <c r="Q469" s="93"/>
      <c r="R469" s="93"/>
      <c r="S469" s="93"/>
      <c r="T469" s="93"/>
      <c r="U469" s="93"/>
      <c r="V469" s="93"/>
      <c r="W469" s="93"/>
      <c r="X469" s="94"/>
    </row>
    <row r="470" spans="1:24" x14ac:dyDescent="0.3">
      <c r="A470" s="95"/>
      <c r="B470" s="96"/>
      <c r="C470" s="96"/>
      <c r="D470" s="96"/>
      <c r="E470" s="96"/>
      <c r="F470" s="96"/>
      <c r="G470" s="96"/>
      <c r="H470" s="96"/>
      <c r="I470" s="96"/>
      <c r="J470" s="96"/>
      <c r="K470" s="96"/>
      <c r="L470" s="97"/>
      <c r="M470" s="95"/>
      <c r="N470" s="96"/>
      <c r="O470" s="96"/>
      <c r="P470" s="96"/>
      <c r="Q470" s="96"/>
      <c r="R470" s="96"/>
      <c r="S470" s="96"/>
      <c r="T470" s="96"/>
      <c r="U470" s="96"/>
      <c r="V470" s="96"/>
      <c r="W470" s="96"/>
      <c r="X470" s="97"/>
    </row>
    <row r="471" spans="1:24" ht="15.75" x14ac:dyDescent="0.3">
      <c r="A471" s="124" t="s">
        <v>9</v>
      </c>
      <c r="B471" s="124"/>
      <c r="C471" s="124"/>
      <c r="D471" s="124"/>
      <c r="E471" s="124"/>
      <c r="F471" s="124"/>
      <c r="G471" s="124"/>
      <c r="H471" s="124"/>
      <c r="I471" s="124"/>
      <c r="J471" s="124"/>
      <c r="K471" s="124"/>
      <c r="L471" s="124"/>
      <c r="M471" s="124"/>
      <c r="N471" s="124"/>
      <c r="O471" s="124"/>
      <c r="P471" s="124"/>
      <c r="Q471" s="124"/>
      <c r="R471" s="124"/>
      <c r="S471" s="124"/>
      <c r="T471" s="124"/>
      <c r="U471" s="124"/>
      <c r="V471" s="124"/>
      <c r="W471" s="124"/>
      <c r="X471" s="124"/>
    </row>
    <row r="472" spans="1:24" x14ac:dyDescent="0.3">
      <c r="A472" s="103" t="s">
        <v>18</v>
      </c>
      <c r="B472" s="103"/>
      <c r="C472" s="103"/>
      <c r="D472" s="103"/>
      <c r="E472" s="103"/>
      <c r="F472" s="103"/>
      <c r="G472" s="125">
        <f>M476</f>
        <v>12567.773999999999</v>
      </c>
      <c r="H472" s="125"/>
      <c r="I472" s="125"/>
      <c r="J472" s="125"/>
      <c r="K472" s="125"/>
      <c r="L472" s="125"/>
      <c r="M472" s="103" t="s">
        <v>10</v>
      </c>
      <c r="N472" s="103"/>
      <c r="O472" s="103"/>
      <c r="P472" s="103"/>
      <c r="Q472" s="103"/>
      <c r="R472" s="103"/>
      <c r="S472" s="126">
        <f>G472*M479/1000000</f>
        <v>1.9076624154599997</v>
      </c>
      <c r="T472" s="126"/>
      <c r="U472" s="126"/>
      <c r="V472" s="126"/>
      <c r="W472" s="126"/>
      <c r="X472" s="126"/>
    </row>
    <row r="473" spans="1:24" x14ac:dyDescent="0.3">
      <c r="A473" s="103" t="s">
        <v>11</v>
      </c>
      <c r="B473" s="103"/>
      <c r="C473" s="103"/>
      <c r="D473" s="103"/>
      <c r="E473" s="103"/>
      <c r="F473" s="103"/>
      <c r="G473" s="102">
        <v>10</v>
      </c>
      <c r="H473" s="102"/>
      <c r="I473" s="102"/>
      <c r="J473" s="102"/>
      <c r="K473" s="102"/>
      <c r="L473" s="102"/>
      <c r="M473" s="103" t="s">
        <v>12</v>
      </c>
      <c r="N473" s="103"/>
      <c r="O473" s="103"/>
      <c r="P473" s="103"/>
      <c r="Q473" s="103"/>
      <c r="R473" s="103"/>
      <c r="S473" s="126">
        <f>G473/S472</f>
        <v>5.2420176226980253</v>
      </c>
      <c r="T473" s="126"/>
      <c r="U473" s="126"/>
      <c r="V473" s="126"/>
      <c r="W473" s="126"/>
      <c r="X473" s="126"/>
    </row>
    <row r="474" spans="1:24" ht="9.9499999999999993" customHeight="1" x14ac:dyDescent="0.3">
      <c r="A474" s="21"/>
      <c r="B474" s="22"/>
      <c r="C474" s="22"/>
      <c r="D474" s="22"/>
      <c r="E474" s="22"/>
      <c r="F474" s="22"/>
      <c r="G474" s="22"/>
      <c r="H474" s="22"/>
      <c r="I474" s="22"/>
      <c r="J474" s="22"/>
      <c r="K474" s="22"/>
      <c r="L474" s="22"/>
      <c r="M474" s="22"/>
      <c r="N474" s="22"/>
      <c r="O474" s="22"/>
      <c r="P474" s="22"/>
      <c r="Q474" s="22"/>
      <c r="R474" s="22"/>
      <c r="S474" s="22"/>
      <c r="T474" s="22"/>
      <c r="U474" s="22"/>
      <c r="V474" s="22"/>
      <c r="W474" s="22"/>
      <c r="X474" s="23"/>
    </row>
    <row r="475" spans="1:24" ht="15.75" x14ac:dyDescent="0.3">
      <c r="A475" s="168" t="s">
        <v>77</v>
      </c>
      <c r="B475" s="169"/>
      <c r="C475" s="169"/>
      <c r="D475" s="170"/>
      <c r="E475" s="86" t="s">
        <v>78</v>
      </c>
      <c r="F475" s="87"/>
      <c r="G475" s="87"/>
      <c r="H475" s="87"/>
      <c r="I475" s="124" t="s">
        <v>86</v>
      </c>
      <c r="J475" s="124"/>
      <c r="K475" s="124"/>
      <c r="L475" s="124"/>
      <c r="M475" s="171" t="s">
        <v>79</v>
      </c>
      <c r="N475" s="171"/>
      <c r="O475" s="171"/>
      <c r="P475" s="171"/>
      <c r="Q475" s="171" t="s">
        <v>80</v>
      </c>
      <c r="R475" s="171"/>
      <c r="S475" s="171"/>
      <c r="T475" s="171"/>
      <c r="U475" s="86" t="s">
        <v>64</v>
      </c>
      <c r="V475" s="87"/>
      <c r="W475" s="87"/>
      <c r="X475" s="88"/>
    </row>
    <row r="476" spans="1:24" ht="15.75" x14ac:dyDescent="0.3">
      <c r="A476" s="172">
        <v>108530</v>
      </c>
      <c r="B476" s="173"/>
      <c r="C476" s="173"/>
      <c r="D476" s="174"/>
      <c r="E476" s="182">
        <v>0.6</v>
      </c>
      <c r="F476" s="173"/>
      <c r="G476" s="173"/>
      <c r="H476" s="173"/>
      <c r="I476" s="177">
        <v>0.193</v>
      </c>
      <c r="J476" s="177"/>
      <c r="K476" s="177"/>
      <c r="L476" s="177"/>
      <c r="M476" s="185">
        <f>A476*E476*I476</f>
        <v>12567.773999999999</v>
      </c>
      <c r="N476" s="185"/>
      <c r="O476" s="185"/>
      <c r="P476" s="185"/>
      <c r="Q476" s="186">
        <f>M476*0.000211</f>
        <v>2.6518003139999999</v>
      </c>
      <c r="R476" s="186"/>
      <c r="S476" s="186"/>
      <c r="T476" s="186"/>
      <c r="U476" s="179"/>
      <c r="V476" s="180"/>
      <c r="W476" s="180"/>
      <c r="X476" s="181"/>
    </row>
    <row r="477" spans="1:24" ht="9.9499999999999993" customHeight="1" x14ac:dyDescent="0.3">
      <c r="A477" s="27"/>
      <c r="B477" s="28"/>
      <c r="C477" s="28"/>
      <c r="D477" s="28"/>
      <c r="E477" s="28"/>
      <c r="F477" s="28"/>
      <c r="G477" s="28"/>
      <c r="H477" s="28"/>
      <c r="I477" s="28"/>
      <c r="J477" s="28"/>
      <c r="K477" s="28"/>
      <c r="L477" s="28"/>
      <c r="M477" s="28"/>
      <c r="N477" s="28"/>
      <c r="O477" s="28"/>
      <c r="P477" s="28"/>
      <c r="Q477" s="28"/>
      <c r="R477" s="28"/>
      <c r="S477" s="28"/>
      <c r="T477" s="28"/>
      <c r="U477" s="28"/>
      <c r="V477" s="28"/>
      <c r="W477" s="28"/>
      <c r="X477" s="29"/>
    </row>
    <row r="478" spans="1:24" ht="15.75" x14ac:dyDescent="0.3">
      <c r="A478" s="168" t="s">
        <v>81</v>
      </c>
      <c r="B478" s="169"/>
      <c r="C478" s="169"/>
      <c r="D478" s="170"/>
      <c r="E478" s="168" t="s">
        <v>83</v>
      </c>
      <c r="F478" s="169"/>
      <c r="G478" s="169"/>
      <c r="H478" s="170"/>
      <c r="I478" s="124" t="s">
        <v>87</v>
      </c>
      <c r="J478" s="124"/>
      <c r="K478" s="124"/>
      <c r="L478" s="124"/>
      <c r="M478" s="171" t="s">
        <v>88</v>
      </c>
      <c r="N478" s="171"/>
      <c r="O478" s="171"/>
      <c r="P478" s="171"/>
      <c r="Q478" s="171" t="s">
        <v>84</v>
      </c>
      <c r="R478" s="171"/>
      <c r="S478" s="171"/>
      <c r="T478" s="171"/>
      <c r="U478" s="86" t="s">
        <v>64</v>
      </c>
      <c r="V478" s="87"/>
      <c r="W478" s="87"/>
      <c r="X478" s="88"/>
    </row>
    <row r="479" spans="1:24" ht="15.75" x14ac:dyDescent="0.3">
      <c r="A479" s="172">
        <v>1303934</v>
      </c>
      <c r="B479" s="173"/>
      <c r="C479" s="173"/>
      <c r="D479" s="174"/>
      <c r="E479" s="175">
        <f>A479*0.000211</f>
        <v>275.13007400000004</v>
      </c>
      <c r="F479" s="176"/>
      <c r="G479" s="176"/>
      <c r="H479" s="176"/>
      <c r="I479" s="177">
        <f>Q476/E479</f>
        <v>9.6383513275978671E-3</v>
      </c>
      <c r="J479" s="177"/>
      <c r="K479" s="177"/>
      <c r="L479" s="177"/>
      <c r="M479" s="187">
        <v>151.79</v>
      </c>
      <c r="N479" s="187"/>
      <c r="O479" s="187"/>
      <c r="P479" s="187"/>
      <c r="Q479" s="178">
        <f>M476/1000*0.125</f>
        <v>1.57097175</v>
      </c>
      <c r="R479" s="178"/>
      <c r="S479" s="178"/>
      <c r="T479" s="178"/>
      <c r="U479" s="186"/>
      <c r="V479" s="186"/>
      <c r="W479" s="186"/>
      <c r="X479" s="186"/>
    </row>
    <row r="483" spans="1:27" ht="18.75" x14ac:dyDescent="0.3">
      <c r="C483" s="79">
        <v>11</v>
      </c>
      <c r="D483" s="80"/>
      <c r="E483" s="81"/>
      <c r="G483" s="82" t="s">
        <v>126</v>
      </c>
      <c r="H483" s="82"/>
      <c r="I483" s="82"/>
      <c r="J483" s="82"/>
      <c r="K483" s="82"/>
      <c r="L483" s="82"/>
      <c r="M483" s="82"/>
      <c r="N483" s="82"/>
      <c r="O483" s="82"/>
      <c r="P483" s="82"/>
      <c r="Q483" s="82"/>
      <c r="R483" s="82"/>
      <c r="S483" s="82"/>
      <c r="T483" s="82"/>
      <c r="U483" s="82"/>
      <c r="V483" s="82"/>
    </row>
    <row r="485" spans="1:27" ht="15.75" x14ac:dyDescent="0.3">
      <c r="A485" s="86" t="s">
        <v>127</v>
      </c>
      <c r="B485" s="87"/>
      <c r="C485" s="87"/>
      <c r="D485" s="87"/>
      <c r="E485" s="87"/>
      <c r="F485" s="87"/>
      <c r="G485" s="87"/>
      <c r="H485" s="87"/>
      <c r="I485" s="87"/>
      <c r="J485" s="87"/>
      <c r="K485" s="87"/>
      <c r="L485" s="87"/>
      <c r="M485" s="87"/>
      <c r="N485" s="87"/>
      <c r="O485" s="87"/>
      <c r="P485" s="87"/>
      <c r="Q485" s="87"/>
      <c r="R485" s="87"/>
      <c r="S485" s="87"/>
      <c r="T485" s="87"/>
      <c r="U485" s="87"/>
      <c r="V485" s="87"/>
      <c r="W485" s="87"/>
      <c r="X485" s="88"/>
    </row>
    <row r="486" spans="1:27" x14ac:dyDescent="0.3">
      <c r="A486" s="83" t="s">
        <v>139</v>
      </c>
      <c r="B486" s="220"/>
      <c r="C486" s="220"/>
      <c r="D486" s="220"/>
      <c r="E486" s="220"/>
      <c r="F486" s="220"/>
      <c r="G486" s="220"/>
      <c r="H486" s="220"/>
      <c r="I486" s="220"/>
      <c r="J486" s="220"/>
      <c r="K486" s="220"/>
      <c r="L486" s="220"/>
      <c r="M486" s="220"/>
      <c r="N486" s="220"/>
      <c r="O486" s="220"/>
      <c r="P486" s="220"/>
      <c r="Q486" s="220"/>
      <c r="R486" s="220"/>
      <c r="S486" s="220"/>
      <c r="T486" s="220"/>
      <c r="U486" s="220"/>
      <c r="V486" s="220"/>
      <c r="W486" s="220"/>
      <c r="X486" s="221"/>
    </row>
    <row r="487" spans="1:27" ht="15" customHeight="1" x14ac:dyDescent="0.3">
      <c r="A487" s="222"/>
      <c r="B487" s="223"/>
      <c r="C487" s="223"/>
      <c r="D487" s="223"/>
      <c r="E487" s="223"/>
      <c r="F487" s="223"/>
      <c r="G487" s="223"/>
      <c r="H487" s="223"/>
      <c r="I487" s="223"/>
      <c r="J487" s="223"/>
      <c r="K487" s="223"/>
      <c r="L487" s="223"/>
      <c r="M487" s="223"/>
      <c r="N487" s="223"/>
      <c r="O487" s="223"/>
      <c r="P487" s="223"/>
      <c r="Q487" s="223"/>
      <c r="R487" s="223"/>
      <c r="S487" s="223"/>
      <c r="T487" s="223"/>
      <c r="U487" s="223"/>
      <c r="V487" s="223"/>
      <c r="W487" s="223"/>
      <c r="X487" s="224"/>
      <c r="Z487" s="64" t="s">
        <v>128</v>
      </c>
      <c r="AA487" s="64"/>
    </row>
    <row r="488" spans="1:27" x14ac:dyDescent="0.3">
      <c r="A488" s="222"/>
      <c r="B488" s="223"/>
      <c r="C488" s="223"/>
      <c r="D488" s="223"/>
      <c r="E488" s="223"/>
      <c r="F488" s="223"/>
      <c r="G488" s="223"/>
      <c r="H488" s="223"/>
      <c r="I488" s="223"/>
      <c r="J488" s="223"/>
      <c r="K488" s="223"/>
      <c r="L488" s="223"/>
      <c r="M488" s="223"/>
      <c r="N488" s="223"/>
      <c r="O488" s="223"/>
      <c r="P488" s="223"/>
      <c r="Q488" s="223"/>
      <c r="R488" s="223"/>
      <c r="S488" s="223"/>
      <c r="T488" s="223"/>
      <c r="U488" s="223"/>
      <c r="V488" s="223"/>
      <c r="W488" s="223"/>
      <c r="X488" s="224"/>
      <c r="AA488" s="64"/>
    </row>
    <row r="489" spans="1:27" x14ac:dyDescent="0.3">
      <c r="A489" s="222"/>
      <c r="B489" s="223"/>
      <c r="C489" s="223"/>
      <c r="D489" s="223"/>
      <c r="E489" s="223"/>
      <c r="F489" s="223"/>
      <c r="G489" s="223"/>
      <c r="H489" s="223"/>
      <c r="I489" s="223"/>
      <c r="J489" s="223"/>
      <c r="K489" s="223"/>
      <c r="L489" s="223"/>
      <c r="M489" s="223"/>
      <c r="N489" s="223"/>
      <c r="O489" s="223"/>
      <c r="P489" s="223"/>
      <c r="Q489" s="223"/>
      <c r="R489" s="223"/>
      <c r="S489" s="223"/>
      <c r="T489" s="223"/>
      <c r="U489" s="223"/>
      <c r="V489" s="223"/>
      <c r="W489" s="223"/>
      <c r="X489" s="224"/>
      <c r="AA489" s="64"/>
    </row>
    <row r="490" spans="1:27" ht="15" customHeight="1" x14ac:dyDescent="0.3">
      <c r="A490" s="222"/>
      <c r="B490" s="223"/>
      <c r="C490" s="223"/>
      <c r="D490" s="223"/>
      <c r="E490" s="223"/>
      <c r="F490" s="223"/>
      <c r="G490" s="223"/>
      <c r="H490" s="223"/>
      <c r="I490" s="223"/>
      <c r="J490" s="223"/>
      <c r="K490" s="223"/>
      <c r="L490" s="223"/>
      <c r="M490" s="223"/>
      <c r="N490" s="223"/>
      <c r="O490" s="223"/>
      <c r="P490" s="223"/>
      <c r="Q490" s="223"/>
      <c r="R490" s="223"/>
      <c r="S490" s="223"/>
      <c r="T490" s="223"/>
      <c r="U490" s="223"/>
      <c r="V490" s="223"/>
      <c r="W490" s="223"/>
      <c r="X490" s="224"/>
    </row>
    <row r="491" spans="1:27" x14ac:dyDescent="0.3">
      <c r="A491" s="222"/>
      <c r="B491" s="223"/>
      <c r="C491" s="223"/>
      <c r="D491" s="223"/>
      <c r="E491" s="223"/>
      <c r="F491" s="223"/>
      <c r="G491" s="223"/>
      <c r="H491" s="223"/>
      <c r="I491" s="223"/>
      <c r="J491" s="223"/>
      <c r="K491" s="223"/>
      <c r="L491" s="223"/>
      <c r="M491" s="223"/>
      <c r="N491" s="223"/>
      <c r="O491" s="223"/>
      <c r="P491" s="223"/>
      <c r="Q491" s="223"/>
      <c r="R491" s="223"/>
      <c r="S491" s="223"/>
      <c r="T491" s="223"/>
      <c r="U491" s="223"/>
      <c r="V491" s="223"/>
      <c r="W491" s="223"/>
      <c r="X491" s="224"/>
    </row>
    <row r="492" spans="1:27" ht="15" customHeight="1" x14ac:dyDescent="0.3">
      <c r="A492" s="222"/>
      <c r="B492" s="223"/>
      <c r="C492" s="223"/>
      <c r="D492" s="223"/>
      <c r="E492" s="223"/>
      <c r="F492" s="223"/>
      <c r="G492" s="223"/>
      <c r="H492" s="223"/>
      <c r="I492" s="223"/>
      <c r="J492" s="223"/>
      <c r="K492" s="223"/>
      <c r="L492" s="223"/>
      <c r="M492" s="223"/>
      <c r="N492" s="223"/>
      <c r="O492" s="223"/>
      <c r="P492" s="223"/>
      <c r="Q492" s="223"/>
      <c r="R492" s="223"/>
      <c r="S492" s="223"/>
      <c r="T492" s="223"/>
      <c r="U492" s="223"/>
      <c r="V492" s="223"/>
      <c r="W492" s="223"/>
      <c r="X492" s="224"/>
    </row>
    <row r="493" spans="1:27" x14ac:dyDescent="0.3">
      <c r="A493" s="222"/>
      <c r="B493" s="223"/>
      <c r="C493" s="223"/>
      <c r="D493" s="223"/>
      <c r="E493" s="223"/>
      <c r="F493" s="223"/>
      <c r="G493" s="223"/>
      <c r="H493" s="223"/>
      <c r="I493" s="223"/>
      <c r="J493" s="223"/>
      <c r="K493" s="223"/>
      <c r="L493" s="223"/>
      <c r="M493" s="223"/>
      <c r="N493" s="223"/>
      <c r="O493" s="223"/>
      <c r="P493" s="223"/>
      <c r="Q493" s="223"/>
      <c r="R493" s="223"/>
      <c r="S493" s="223"/>
      <c r="T493" s="223"/>
      <c r="U493" s="223"/>
      <c r="V493" s="223"/>
      <c r="W493" s="223"/>
      <c r="X493" s="224"/>
    </row>
    <row r="494" spans="1:27" x14ac:dyDescent="0.3">
      <c r="A494" s="225"/>
      <c r="B494" s="226"/>
      <c r="C494" s="226"/>
      <c r="D494" s="226"/>
      <c r="E494" s="226"/>
      <c r="F494" s="226"/>
      <c r="G494" s="226"/>
      <c r="H494" s="226"/>
      <c r="I494" s="226"/>
      <c r="J494" s="226"/>
      <c r="K494" s="226"/>
      <c r="L494" s="226"/>
      <c r="M494" s="226"/>
      <c r="N494" s="226"/>
      <c r="O494" s="226"/>
      <c r="P494" s="226"/>
      <c r="Q494" s="226"/>
      <c r="R494" s="226"/>
      <c r="S494" s="226"/>
      <c r="T494" s="226"/>
      <c r="U494" s="226"/>
      <c r="V494" s="226"/>
      <c r="W494" s="226"/>
      <c r="X494" s="227"/>
    </row>
    <row r="495" spans="1:27" ht="15.75" x14ac:dyDescent="0.3">
      <c r="A495" s="86" t="s">
        <v>129</v>
      </c>
      <c r="B495" s="87"/>
      <c r="C495" s="87"/>
      <c r="D495" s="87"/>
      <c r="E495" s="87"/>
      <c r="F495" s="87"/>
      <c r="G495" s="87"/>
      <c r="H495" s="87"/>
      <c r="I495" s="87"/>
      <c r="J495" s="87"/>
      <c r="K495" s="87"/>
      <c r="L495" s="87"/>
      <c r="M495" s="87"/>
      <c r="N495" s="87"/>
      <c r="O495" s="87"/>
      <c r="P495" s="87"/>
      <c r="Q495" s="87"/>
      <c r="R495" s="87"/>
      <c r="S495" s="87"/>
      <c r="T495" s="87"/>
      <c r="U495" s="87"/>
      <c r="V495" s="87"/>
      <c r="W495" s="87"/>
      <c r="X495" s="88"/>
    </row>
    <row r="496" spans="1:27" x14ac:dyDescent="0.3">
      <c r="A496" s="228" t="s">
        <v>140</v>
      </c>
      <c r="B496" s="229"/>
      <c r="C496" s="229"/>
      <c r="D496" s="229"/>
      <c r="E496" s="229"/>
      <c r="F496" s="229"/>
      <c r="G496" s="229"/>
      <c r="H496" s="229"/>
      <c r="I496" s="229"/>
      <c r="J496" s="229"/>
      <c r="K496" s="229"/>
      <c r="L496" s="229"/>
      <c r="M496" s="229"/>
      <c r="N496" s="229"/>
      <c r="O496" s="229"/>
      <c r="P496" s="229"/>
      <c r="Q496" s="229"/>
      <c r="R496" s="229"/>
      <c r="S496" s="229"/>
      <c r="T496" s="229"/>
      <c r="U496" s="229"/>
      <c r="V496" s="229"/>
      <c r="W496" s="229"/>
      <c r="X496" s="230"/>
    </row>
    <row r="497" spans="1:24" ht="15" customHeight="1" x14ac:dyDescent="0.3">
      <c r="A497" s="231"/>
      <c r="B497" s="232"/>
      <c r="C497" s="232"/>
      <c r="D497" s="232"/>
      <c r="E497" s="232"/>
      <c r="F497" s="232"/>
      <c r="G497" s="232"/>
      <c r="H497" s="232"/>
      <c r="I497" s="232"/>
      <c r="J497" s="232"/>
      <c r="K497" s="232"/>
      <c r="L497" s="232"/>
      <c r="M497" s="232"/>
      <c r="N497" s="232"/>
      <c r="O497" s="232"/>
      <c r="P497" s="232"/>
      <c r="Q497" s="232"/>
      <c r="R497" s="232"/>
      <c r="S497" s="232"/>
      <c r="T497" s="232"/>
      <c r="U497" s="232"/>
      <c r="V497" s="232"/>
      <c r="W497" s="232"/>
      <c r="X497" s="233"/>
    </row>
    <row r="498" spans="1:24" x14ac:dyDescent="0.3">
      <c r="A498" s="231"/>
      <c r="B498" s="232"/>
      <c r="C498" s="232"/>
      <c r="D498" s="232"/>
      <c r="E498" s="232"/>
      <c r="F498" s="232"/>
      <c r="G498" s="232"/>
      <c r="H498" s="232"/>
      <c r="I498" s="232"/>
      <c r="J498" s="232"/>
      <c r="K498" s="232"/>
      <c r="L498" s="232"/>
      <c r="M498" s="232"/>
      <c r="N498" s="232"/>
      <c r="O498" s="232"/>
      <c r="P498" s="232"/>
      <c r="Q498" s="232"/>
      <c r="R498" s="232"/>
      <c r="S498" s="232"/>
      <c r="T498" s="232"/>
      <c r="U498" s="232"/>
      <c r="V498" s="232"/>
      <c r="W498" s="232"/>
      <c r="X498" s="233"/>
    </row>
    <row r="499" spans="1:24" x14ac:dyDescent="0.3">
      <c r="A499" s="231"/>
      <c r="B499" s="232"/>
      <c r="C499" s="232"/>
      <c r="D499" s="232"/>
      <c r="E499" s="232"/>
      <c r="F499" s="232"/>
      <c r="G499" s="232"/>
      <c r="H499" s="232"/>
      <c r="I499" s="232"/>
      <c r="J499" s="232"/>
      <c r="K499" s="232"/>
      <c r="L499" s="232"/>
      <c r="M499" s="232"/>
      <c r="N499" s="232"/>
      <c r="O499" s="232"/>
      <c r="P499" s="232"/>
      <c r="Q499" s="232"/>
      <c r="R499" s="232"/>
      <c r="S499" s="232"/>
      <c r="T499" s="232"/>
      <c r="U499" s="232"/>
      <c r="V499" s="232"/>
      <c r="W499" s="232"/>
      <c r="X499" s="233"/>
    </row>
    <row r="500" spans="1:24" x14ac:dyDescent="0.3">
      <c r="A500" s="231"/>
      <c r="B500" s="232"/>
      <c r="C500" s="232"/>
      <c r="D500" s="232"/>
      <c r="E500" s="232"/>
      <c r="F500" s="232"/>
      <c r="G500" s="232"/>
      <c r="H500" s="232"/>
      <c r="I500" s="232"/>
      <c r="J500" s="232"/>
      <c r="K500" s="232"/>
      <c r="L500" s="232"/>
      <c r="M500" s="232"/>
      <c r="N500" s="232"/>
      <c r="O500" s="232"/>
      <c r="P500" s="232"/>
      <c r="Q500" s="232"/>
      <c r="R500" s="232"/>
      <c r="S500" s="232"/>
      <c r="T500" s="232"/>
      <c r="U500" s="232"/>
      <c r="V500" s="232"/>
      <c r="W500" s="232"/>
      <c r="X500" s="233"/>
    </row>
    <row r="501" spans="1:24" x14ac:dyDescent="0.3">
      <c r="A501" s="231"/>
      <c r="B501" s="232"/>
      <c r="C501" s="232"/>
      <c r="D501" s="232"/>
      <c r="E501" s="232"/>
      <c r="F501" s="232"/>
      <c r="G501" s="232"/>
      <c r="H501" s="232"/>
      <c r="I501" s="232"/>
      <c r="J501" s="232"/>
      <c r="K501" s="232"/>
      <c r="L501" s="232"/>
      <c r="M501" s="232"/>
      <c r="N501" s="232"/>
      <c r="O501" s="232"/>
      <c r="P501" s="232"/>
      <c r="Q501" s="232"/>
      <c r="R501" s="232"/>
      <c r="S501" s="232"/>
      <c r="T501" s="232"/>
      <c r="U501" s="232"/>
      <c r="V501" s="232"/>
      <c r="W501" s="232"/>
      <c r="X501" s="233"/>
    </row>
    <row r="502" spans="1:24" x14ac:dyDescent="0.3">
      <c r="A502" s="231"/>
      <c r="B502" s="232"/>
      <c r="C502" s="232"/>
      <c r="D502" s="232"/>
      <c r="E502" s="232"/>
      <c r="F502" s="232"/>
      <c r="G502" s="232"/>
      <c r="H502" s="232"/>
      <c r="I502" s="232"/>
      <c r="J502" s="232"/>
      <c r="K502" s="232"/>
      <c r="L502" s="232"/>
      <c r="M502" s="232"/>
      <c r="N502" s="232"/>
      <c r="O502" s="232"/>
      <c r="P502" s="232"/>
      <c r="Q502" s="232"/>
      <c r="R502" s="232"/>
      <c r="S502" s="232"/>
      <c r="T502" s="232"/>
      <c r="U502" s="232"/>
      <c r="V502" s="232"/>
      <c r="W502" s="232"/>
      <c r="X502" s="233"/>
    </row>
    <row r="503" spans="1:24" x14ac:dyDescent="0.3">
      <c r="A503" s="231"/>
      <c r="B503" s="232"/>
      <c r="C503" s="232"/>
      <c r="D503" s="232"/>
      <c r="E503" s="232"/>
      <c r="F503" s="232"/>
      <c r="G503" s="232"/>
      <c r="H503" s="232"/>
      <c r="I503" s="232"/>
      <c r="J503" s="232"/>
      <c r="K503" s="232"/>
      <c r="L503" s="232"/>
      <c r="M503" s="232"/>
      <c r="N503" s="232"/>
      <c r="O503" s="232"/>
      <c r="P503" s="232"/>
      <c r="Q503" s="232"/>
      <c r="R503" s="232"/>
      <c r="S503" s="232"/>
      <c r="T503" s="232"/>
      <c r="U503" s="232"/>
      <c r="V503" s="232"/>
      <c r="W503" s="232"/>
      <c r="X503" s="233"/>
    </row>
    <row r="504" spans="1:24" x14ac:dyDescent="0.3">
      <c r="A504" s="231"/>
      <c r="B504" s="232"/>
      <c r="C504" s="232"/>
      <c r="D504" s="232"/>
      <c r="E504" s="232"/>
      <c r="F504" s="232"/>
      <c r="G504" s="232"/>
      <c r="H504" s="232"/>
      <c r="I504" s="232"/>
      <c r="J504" s="232"/>
      <c r="K504" s="232"/>
      <c r="L504" s="232"/>
      <c r="M504" s="232"/>
      <c r="N504" s="232"/>
      <c r="O504" s="232"/>
      <c r="P504" s="232"/>
      <c r="Q504" s="232"/>
      <c r="R504" s="232"/>
      <c r="S504" s="232"/>
      <c r="T504" s="232"/>
      <c r="U504" s="232"/>
      <c r="V504" s="232"/>
      <c r="W504" s="232"/>
      <c r="X504" s="233"/>
    </row>
    <row r="505" spans="1:24" x14ac:dyDescent="0.3">
      <c r="A505" s="231"/>
      <c r="B505" s="232"/>
      <c r="C505" s="232"/>
      <c r="D505" s="232"/>
      <c r="E505" s="232"/>
      <c r="F505" s="232"/>
      <c r="G505" s="232"/>
      <c r="H505" s="232"/>
      <c r="I505" s="232"/>
      <c r="J505" s="232"/>
      <c r="K505" s="232"/>
      <c r="L505" s="232"/>
      <c r="M505" s="232"/>
      <c r="N505" s="232"/>
      <c r="O505" s="232"/>
      <c r="P505" s="232"/>
      <c r="Q505" s="232"/>
      <c r="R505" s="232"/>
      <c r="S505" s="232"/>
      <c r="T505" s="232"/>
      <c r="U505" s="232"/>
      <c r="V505" s="232"/>
      <c r="W505" s="232"/>
      <c r="X505" s="233"/>
    </row>
    <row r="506" spans="1:24" x14ac:dyDescent="0.3">
      <c r="A506" s="231"/>
      <c r="B506" s="232"/>
      <c r="C506" s="232"/>
      <c r="D506" s="232"/>
      <c r="E506" s="232"/>
      <c r="F506" s="232"/>
      <c r="G506" s="232"/>
      <c r="H506" s="232"/>
      <c r="I506" s="232"/>
      <c r="J506" s="232"/>
      <c r="K506" s="232"/>
      <c r="L506" s="232"/>
      <c r="M506" s="232"/>
      <c r="N506" s="232"/>
      <c r="O506" s="232"/>
      <c r="P506" s="232"/>
      <c r="Q506" s="232"/>
      <c r="R506" s="232"/>
      <c r="S506" s="232"/>
      <c r="T506" s="232"/>
      <c r="U506" s="232"/>
      <c r="V506" s="232"/>
      <c r="W506" s="232"/>
      <c r="X506" s="233"/>
    </row>
    <row r="507" spans="1:24" x14ac:dyDescent="0.3">
      <c r="A507" s="231"/>
      <c r="B507" s="232"/>
      <c r="C507" s="232"/>
      <c r="D507" s="232"/>
      <c r="E507" s="232"/>
      <c r="F507" s="232"/>
      <c r="G507" s="232"/>
      <c r="H507" s="232"/>
      <c r="I507" s="232"/>
      <c r="J507" s="232"/>
      <c r="K507" s="232"/>
      <c r="L507" s="232"/>
      <c r="M507" s="232"/>
      <c r="N507" s="232"/>
      <c r="O507" s="232"/>
      <c r="P507" s="232"/>
      <c r="Q507" s="232"/>
      <c r="R507" s="232"/>
      <c r="S507" s="232"/>
      <c r="T507" s="232"/>
      <c r="U507" s="232"/>
      <c r="V507" s="232"/>
      <c r="W507" s="232"/>
      <c r="X507" s="233"/>
    </row>
    <row r="508" spans="1:24" x14ac:dyDescent="0.3">
      <c r="A508" s="231"/>
      <c r="B508" s="232"/>
      <c r="C508" s="232"/>
      <c r="D508" s="232"/>
      <c r="E508" s="232"/>
      <c r="F508" s="232"/>
      <c r="G508" s="232"/>
      <c r="H508" s="232"/>
      <c r="I508" s="232"/>
      <c r="J508" s="232"/>
      <c r="K508" s="232"/>
      <c r="L508" s="232"/>
      <c r="M508" s="232"/>
      <c r="N508" s="232"/>
      <c r="O508" s="232"/>
      <c r="P508" s="232"/>
      <c r="Q508" s="232"/>
      <c r="R508" s="232"/>
      <c r="S508" s="232"/>
      <c r="T508" s="232"/>
      <c r="U508" s="232"/>
      <c r="V508" s="232"/>
      <c r="W508" s="232"/>
      <c r="X508" s="233"/>
    </row>
    <row r="509" spans="1:24" x14ac:dyDescent="0.3">
      <c r="A509" s="231"/>
      <c r="B509" s="232"/>
      <c r="C509" s="232"/>
      <c r="D509" s="232"/>
      <c r="E509" s="232"/>
      <c r="F509" s="232"/>
      <c r="G509" s="232"/>
      <c r="H509" s="232"/>
      <c r="I509" s="232"/>
      <c r="J509" s="232"/>
      <c r="K509" s="232"/>
      <c r="L509" s="232"/>
      <c r="M509" s="232"/>
      <c r="N509" s="232"/>
      <c r="O509" s="232"/>
      <c r="P509" s="232"/>
      <c r="Q509" s="232"/>
      <c r="R509" s="232"/>
      <c r="S509" s="232"/>
      <c r="T509" s="232"/>
      <c r="U509" s="232"/>
      <c r="V509" s="232"/>
      <c r="W509" s="232"/>
      <c r="X509" s="233"/>
    </row>
    <row r="510" spans="1:24" x14ac:dyDescent="0.3">
      <c r="A510" s="231"/>
      <c r="B510" s="232"/>
      <c r="C510" s="232"/>
      <c r="D510" s="232"/>
      <c r="E510" s="232"/>
      <c r="F510" s="232"/>
      <c r="G510" s="232"/>
      <c r="H510" s="232"/>
      <c r="I510" s="232"/>
      <c r="J510" s="232"/>
      <c r="K510" s="232"/>
      <c r="L510" s="232"/>
      <c r="M510" s="232"/>
      <c r="N510" s="232"/>
      <c r="O510" s="232"/>
      <c r="P510" s="232"/>
      <c r="Q510" s="232"/>
      <c r="R510" s="232"/>
      <c r="S510" s="232"/>
      <c r="T510" s="232"/>
      <c r="U510" s="232"/>
      <c r="V510" s="232"/>
      <c r="W510" s="232"/>
      <c r="X510" s="233"/>
    </row>
    <row r="511" spans="1:24" x14ac:dyDescent="0.3">
      <c r="A511" s="231"/>
      <c r="B511" s="232"/>
      <c r="C511" s="232"/>
      <c r="D511" s="232"/>
      <c r="E511" s="232"/>
      <c r="F511" s="232"/>
      <c r="G511" s="232"/>
      <c r="H511" s="232"/>
      <c r="I511" s="232"/>
      <c r="J511" s="232"/>
      <c r="K511" s="232"/>
      <c r="L511" s="232"/>
      <c r="M511" s="232"/>
      <c r="N511" s="232"/>
      <c r="O511" s="232"/>
      <c r="P511" s="232"/>
      <c r="Q511" s="232"/>
      <c r="R511" s="232"/>
      <c r="S511" s="232"/>
      <c r="T511" s="232"/>
      <c r="U511" s="232"/>
      <c r="V511" s="232"/>
      <c r="W511" s="232"/>
      <c r="X511" s="233"/>
    </row>
    <row r="512" spans="1:24" x14ac:dyDescent="0.3">
      <c r="A512" s="231"/>
      <c r="B512" s="232"/>
      <c r="C512" s="232"/>
      <c r="D512" s="232"/>
      <c r="E512" s="232"/>
      <c r="F512" s="232"/>
      <c r="G512" s="232"/>
      <c r="H512" s="232"/>
      <c r="I512" s="232"/>
      <c r="J512" s="232"/>
      <c r="K512" s="232"/>
      <c r="L512" s="232"/>
      <c r="M512" s="232"/>
      <c r="N512" s="232"/>
      <c r="O512" s="232"/>
      <c r="P512" s="232"/>
      <c r="Q512" s="232"/>
      <c r="R512" s="232"/>
      <c r="S512" s="232"/>
      <c r="T512" s="232"/>
      <c r="U512" s="232"/>
      <c r="V512" s="232"/>
      <c r="W512" s="232"/>
      <c r="X512" s="233"/>
    </row>
    <row r="513" spans="1:24" x14ac:dyDescent="0.3">
      <c r="A513" s="231"/>
      <c r="B513" s="232"/>
      <c r="C513" s="232"/>
      <c r="D513" s="232"/>
      <c r="E513" s="232"/>
      <c r="F513" s="232"/>
      <c r="G513" s="232"/>
      <c r="H513" s="232"/>
      <c r="I513" s="232"/>
      <c r="J513" s="232"/>
      <c r="K513" s="232"/>
      <c r="L513" s="232"/>
      <c r="M513" s="232"/>
      <c r="N513" s="232"/>
      <c r="O513" s="232"/>
      <c r="P513" s="232"/>
      <c r="Q513" s="232"/>
      <c r="R513" s="232"/>
      <c r="S513" s="232"/>
      <c r="T513" s="232"/>
      <c r="U513" s="232"/>
      <c r="V513" s="232"/>
      <c r="W513" s="232"/>
      <c r="X513" s="233"/>
    </row>
    <row r="514" spans="1:24" x14ac:dyDescent="0.3">
      <c r="A514" s="231"/>
      <c r="B514" s="232"/>
      <c r="C514" s="232"/>
      <c r="D514" s="232"/>
      <c r="E514" s="232"/>
      <c r="F514" s="232"/>
      <c r="G514" s="232"/>
      <c r="H514" s="232"/>
      <c r="I514" s="232"/>
      <c r="J514" s="232"/>
      <c r="K514" s="232"/>
      <c r="L514" s="232"/>
      <c r="M514" s="232"/>
      <c r="N514" s="232"/>
      <c r="O514" s="232"/>
      <c r="P514" s="232"/>
      <c r="Q514" s="232"/>
      <c r="R514" s="232"/>
      <c r="S514" s="232"/>
      <c r="T514" s="232"/>
      <c r="U514" s="232"/>
      <c r="V514" s="232"/>
      <c r="W514" s="232"/>
      <c r="X514" s="233"/>
    </row>
    <row r="515" spans="1:24" x14ac:dyDescent="0.3">
      <c r="A515" s="231"/>
      <c r="B515" s="232"/>
      <c r="C515" s="232"/>
      <c r="D515" s="232"/>
      <c r="E515" s="232"/>
      <c r="F515" s="232"/>
      <c r="G515" s="232"/>
      <c r="H515" s="232"/>
      <c r="I515" s="232"/>
      <c r="J515" s="232"/>
      <c r="K515" s="232"/>
      <c r="L515" s="232"/>
      <c r="M515" s="232"/>
      <c r="N515" s="232"/>
      <c r="O515" s="232"/>
      <c r="P515" s="232"/>
      <c r="Q515" s="232"/>
      <c r="R515" s="232"/>
      <c r="S515" s="232"/>
      <c r="T515" s="232"/>
      <c r="U515" s="232"/>
      <c r="V515" s="232"/>
      <c r="W515" s="232"/>
      <c r="X515" s="233"/>
    </row>
    <row r="516" spans="1:24" x14ac:dyDescent="0.3">
      <c r="A516" s="231"/>
      <c r="B516" s="232"/>
      <c r="C516" s="232"/>
      <c r="D516" s="232"/>
      <c r="E516" s="232"/>
      <c r="F516" s="232"/>
      <c r="G516" s="232"/>
      <c r="H516" s="232"/>
      <c r="I516" s="232"/>
      <c r="J516" s="232"/>
      <c r="K516" s="232"/>
      <c r="L516" s="232"/>
      <c r="M516" s="232"/>
      <c r="N516" s="232"/>
      <c r="O516" s="232"/>
      <c r="P516" s="232"/>
      <c r="Q516" s="232"/>
      <c r="R516" s="232"/>
      <c r="S516" s="232"/>
      <c r="T516" s="232"/>
      <c r="U516" s="232"/>
      <c r="V516" s="232"/>
      <c r="W516" s="232"/>
      <c r="X516" s="233"/>
    </row>
    <row r="517" spans="1:24" x14ac:dyDescent="0.3">
      <c r="A517" s="231"/>
      <c r="B517" s="232"/>
      <c r="C517" s="232"/>
      <c r="D517" s="232"/>
      <c r="E517" s="232"/>
      <c r="F517" s="232"/>
      <c r="G517" s="232"/>
      <c r="H517" s="232"/>
      <c r="I517" s="232"/>
      <c r="J517" s="232"/>
      <c r="K517" s="232"/>
      <c r="L517" s="232"/>
      <c r="M517" s="232"/>
      <c r="N517" s="232"/>
      <c r="O517" s="232"/>
      <c r="P517" s="232"/>
      <c r="Q517" s="232"/>
      <c r="R517" s="232"/>
      <c r="S517" s="232"/>
      <c r="T517" s="232"/>
      <c r="U517" s="232"/>
      <c r="V517" s="232"/>
      <c r="W517" s="232"/>
      <c r="X517" s="233"/>
    </row>
    <row r="518" spans="1:24" x14ac:dyDescent="0.3">
      <c r="A518" s="231"/>
      <c r="B518" s="232"/>
      <c r="C518" s="232"/>
      <c r="D518" s="232"/>
      <c r="E518" s="232"/>
      <c r="F518" s="232"/>
      <c r="G518" s="232"/>
      <c r="H518" s="232"/>
      <c r="I518" s="232"/>
      <c r="J518" s="232"/>
      <c r="K518" s="232"/>
      <c r="L518" s="232"/>
      <c r="M518" s="232"/>
      <c r="N518" s="232"/>
      <c r="O518" s="232"/>
      <c r="P518" s="232"/>
      <c r="Q518" s="232"/>
      <c r="R518" s="232"/>
      <c r="S518" s="232"/>
      <c r="T518" s="232"/>
      <c r="U518" s="232"/>
      <c r="V518" s="232"/>
      <c r="W518" s="232"/>
      <c r="X518" s="233"/>
    </row>
    <row r="519" spans="1:24" x14ac:dyDescent="0.3">
      <c r="A519" s="231"/>
      <c r="B519" s="232"/>
      <c r="C519" s="232"/>
      <c r="D519" s="232"/>
      <c r="E519" s="232"/>
      <c r="F519" s="232"/>
      <c r="G519" s="232"/>
      <c r="H519" s="232"/>
      <c r="I519" s="232"/>
      <c r="J519" s="232"/>
      <c r="K519" s="232"/>
      <c r="L519" s="232"/>
      <c r="M519" s="232"/>
      <c r="N519" s="232"/>
      <c r="O519" s="232"/>
      <c r="P519" s="232"/>
      <c r="Q519" s="232"/>
      <c r="R519" s="232"/>
      <c r="S519" s="232"/>
      <c r="T519" s="232"/>
      <c r="U519" s="232"/>
      <c r="V519" s="232"/>
      <c r="W519" s="232"/>
      <c r="X519" s="233"/>
    </row>
    <row r="520" spans="1:24" x14ac:dyDescent="0.3">
      <c r="A520" s="231"/>
      <c r="B520" s="232"/>
      <c r="C520" s="232"/>
      <c r="D520" s="232"/>
      <c r="E520" s="232"/>
      <c r="F520" s="232"/>
      <c r="G520" s="232"/>
      <c r="H520" s="232"/>
      <c r="I520" s="232"/>
      <c r="J520" s="232"/>
      <c r="K520" s="232"/>
      <c r="L520" s="232"/>
      <c r="M520" s="232"/>
      <c r="N520" s="232"/>
      <c r="O520" s="232"/>
      <c r="P520" s="232"/>
      <c r="Q520" s="232"/>
      <c r="R520" s="232"/>
      <c r="S520" s="232"/>
      <c r="T520" s="232"/>
      <c r="U520" s="232"/>
      <c r="V520" s="232"/>
      <c r="W520" s="232"/>
      <c r="X520" s="233"/>
    </row>
    <row r="521" spans="1:24" x14ac:dyDescent="0.3">
      <c r="A521" s="231"/>
      <c r="B521" s="232"/>
      <c r="C521" s="232"/>
      <c r="D521" s="232"/>
      <c r="E521" s="232"/>
      <c r="F521" s="232"/>
      <c r="G521" s="232"/>
      <c r="H521" s="232"/>
      <c r="I521" s="232"/>
      <c r="J521" s="232"/>
      <c r="K521" s="232"/>
      <c r="L521" s="232"/>
      <c r="M521" s="232"/>
      <c r="N521" s="232"/>
      <c r="O521" s="232"/>
      <c r="P521" s="232"/>
      <c r="Q521" s="232"/>
      <c r="R521" s="232"/>
      <c r="S521" s="232"/>
      <c r="T521" s="232"/>
      <c r="U521" s="232"/>
      <c r="V521" s="232"/>
      <c r="W521" s="232"/>
      <c r="X521" s="233"/>
    </row>
    <row r="522" spans="1:24" x14ac:dyDescent="0.3">
      <c r="A522" s="231"/>
      <c r="B522" s="232"/>
      <c r="C522" s="232"/>
      <c r="D522" s="232"/>
      <c r="E522" s="232"/>
      <c r="F522" s="232"/>
      <c r="G522" s="232"/>
      <c r="H522" s="232"/>
      <c r="I522" s="232"/>
      <c r="J522" s="232"/>
      <c r="K522" s="232"/>
      <c r="L522" s="232"/>
      <c r="M522" s="232"/>
      <c r="N522" s="232"/>
      <c r="O522" s="232"/>
      <c r="P522" s="232"/>
      <c r="Q522" s="232"/>
      <c r="R522" s="232"/>
      <c r="S522" s="232"/>
      <c r="T522" s="232"/>
      <c r="U522" s="232"/>
      <c r="V522" s="232"/>
      <c r="W522" s="232"/>
      <c r="X522" s="233"/>
    </row>
    <row r="523" spans="1:24" x14ac:dyDescent="0.3">
      <c r="A523" s="231"/>
      <c r="B523" s="232"/>
      <c r="C523" s="232"/>
      <c r="D523" s="232"/>
      <c r="E523" s="232"/>
      <c r="F523" s="232"/>
      <c r="G523" s="232"/>
      <c r="H523" s="232"/>
      <c r="I523" s="232"/>
      <c r="J523" s="232"/>
      <c r="K523" s="232"/>
      <c r="L523" s="232"/>
      <c r="M523" s="232"/>
      <c r="N523" s="232"/>
      <c r="O523" s="232"/>
      <c r="P523" s="232"/>
      <c r="Q523" s="232"/>
      <c r="R523" s="232"/>
      <c r="S523" s="232"/>
      <c r="T523" s="232"/>
      <c r="U523" s="232"/>
      <c r="V523" s="232"/>
      <c r="W523" s="232"/>
      <c r="X523" s="233"/>
    </row>
    <row r="524" spans="1:24" x14ac:dyDescent="0.3">
      <c r="A524" s="231"/>
      <c r="B524" s="232"/>
      <c r="C524" s="232"/>
      <c r="D524" s="232"/>
      <c r="E524" s="232"/>
      <c r="F524" s="232"/>
      <c r="G524" s="232"/>
      <c r="H524" s="232"/>
      <c r="I524" s="232"/>
      <c r="J524" s="232"/>
      <c r="K524" s="232"/>
      <c r="L524" s="232"/>
      <c r="M524" s="232"/>
      <c r="N524" s="232"/>
      <c r="O524" s="232"/>
      <c r="P524" s="232"/>
      <c r="Q524" s="232"/>
      <c r="R524" s="232"/>
      <c r="S524" s="232"/>
      <c r="T524" s="232"/>
      <c r="U524" s="232"/>
      <c r="V524" s="232"/>
      <c r="W524" s="232"/>
      <c r="X524" s="233"/>
    </row>
    <row r="525" spans="1:24" x14ac:dyDescent="0.3">
      <c r="A525" s="231"/>
      <c r="B525" s="232"/>
      <c r="C525" s="232"/>
      <c r="D525" s="232"/>
      <c r="E525" s="232"/>
      <c r="F525" s="232"/>
      <c r="G525" s="232"/>
      <c r="H525" s="232"/>
      <c r="I525" s="232"/>
      <c r="J525" s="232"/>
      <c r="K525" s="232"/>
      <c r="L525" s="232"/>
      <c r="M525" s="232"/>
      <c r="N525" s="232"/>
      <c r="O525" s="232"/>
      <c r="P525" s="232"/>
      <c r="Q525" s="232"/>
      <c r="R525" s="232"/>
      <c r="S525" s="232"/>
      <c r="T525" s="232"/>
      <c r="U525" s="232"/>
      <c r="V525" s="232"/>
      <c r="W525" s="232"/>
      <c r="X525" s="233"/>
    </row>
    <row r="526" spans="1:24" x14ac:dyDescent="0.3">
      <c r="A526" s="231"/>
      <c r="B526" s="232"/>
      <c r="C526" s="232"/>
      <c r="D526" s="232"/>
      <c r="E526" s="232"/>
      <c r="F526" s="232"/>
      <c r="G526" s="232"/>
      <c r="H526" s="232"/>
      <c r="I526" s="232"/>
      <c r="J526" s="232"/>
      <c r="K526" s="232"/>
      <c r="L526" s="232"/>
      <c r="M526" s="232"/>
      <c r="N526" s="232"/>
      <c r="O526" s="232"/>
      <c r="P526" s="232"/>
      <c r="Q526" s="232"/>
      <c r="R526" s="232"/>
      <c r="S526" s="232"/>
      <c r="T526" s="232"/>
      <c r="U526" s="232"/>
      <c r="V526" s="232"/>
      <c r="W526" s="232"/>
      <c r="X526" s="233"/>
    </row>
    <row r="527" spans="1:24" x14ac:dyDescent="0.3">
      <c r="A527" s="231"/>
      <c r="B527" s="232"/>
      <c r="C527" s="232"/>
      <c r="D527" s="232"/>
      <c r="E527" s="232"/>
      <c r="F527" s="232"/>
      <c r="G527" s="232"/>
      <c r="H527" s="232"/>
      <c r="I527" s="232"/>
      <c r="J527" s="232"/>
      <c r="K527" s="232"/>
      <c r="L527" s="232"/>
      <c r="M527" s="232"/>
      <c r="N527" s="232"/>
      <c r="O527" s="232"/>
      <c r="P527" s="232"/>
      <c r="Q527" s="232"/>
      <c r="R527" s="232"/>
      <c r="S527" s="232"/>
      <c r="T527" s="232"/>
      <c r="U527" s="232"/>
      <c r="V527" s="232"/>
      <c r="W527" s="232"/>
      <c r="X527" s="233"/>
    </row>
    <row r="528" spans="1:24" x14ac:dyDescent="0.3">
      <c r="A528" s="234"/>
      <c r="B528" s="235"/>
      <c r="C528" s="235"/>
      <c r="D528" s="235"/>
      <c r="E528" s="235"/>
      <c r="F528" s="235"/>
      <c r="G528" s="235"/>
      <c r="H528" s="235"/>
      <c r="I528" s="235"/>
      <c r="J528" s="235"/>
      <c r="K528" s="235"/>
      <c r="L528" s="235"/>
      <c r="M528" s="235"/>
      <c r="N528" s="235"/>
      <c r="O528" s="235"/>
      <c r="P528" s="235"/>
      <c r="Q528" s="235"/>
      <c r="R528" s="235"/>
      <c r="S528" s="235"/>
      <c r="T528" s="235"/>
      <c r="U528" s="235"/>
      <c r="V528" s="235"/>
      <c r="W528" s="235"/>
      <c r="X528" s="236"/>
    </row>
    <row r="537" spans="1:27" ht="18.75" x14ac:dyDescent="0.3">
      <c r="C537" s="79">
        <v>11</v>
      </c>
      <c r="D537" s="80"/>
      <c r="E537" s="81"/>
      <c r="G537" s="82" t="s">
        <v>126</v>
      </c>
      <c r="H537" s="82"/>
      <c r="I537" s="82"/>
      <c r="J537" s="82"/>
      <c r="K537" s="82"/>
      <c r="L537" s="82"/>
      <c r="M537" s="82"/>
      <c r="N537" s="82"/>
      <c r="O537" s="82"/>
      <c r="P537" s="82"/>
      <c r="Q537" s="82"/>
      <c r="R537" s="82"/>
      <c r="S537" s="82"/>
      <c r="T537" s="82"/>
      <c r="U537" s="82"/>
      <c r="V537" s="82"/>
    </row>
    <row r="539" spans="1:27" ht="15.75" x14ac:dyDescent="0.3">
      <c r="A539" s="237" t="s">
        <v>127</v>
      </c>
      <c r="B539" s="238"/>
      <c r="C539" s="238"/>
      <c r="D539" s="238"/>
      <c r="E539" s="238"/>
      <c r="F539" s="238"/>
      <c r="G539" s="238"/>
      <c r="H539" s="238"/>
      <c r="I539" s="238"/>
      <c r="J539" s="238"/>
      <c r="K539" s="238"/>
      <c r="L539" s="238"/>
      <c r="M539" s="238"/>
      <c r="N539" s="238"/>
      <c r="O539" s="238"/>
      <c r="P539" s="238"/>
      <c r="Q539" s="238"/>
      <c r="R539" s="238"/>
      <c r="S539" s="238"/>
      <c r="T539" s="238"/>
      <c r="U539" s="238"/>
      <c r="V539" s="238"/>
      <c r="W539" s="238"/>
      <c r="X539" s="239"/>
    </row>
    <row r="540" spans="1:27" x14ac:dyDescent="0.3">
      <c r="A540" s="240" t="s">
        <v>141</v>
      </c>
      <c r="B540" s="241"/>
      <c r="C540" s="241"/>
      <c r="D540" s="241"/>
      <c r="E540" s="241"/>
      <c r="F540" s="241"/>
      <c r="G540" s="241"/>
      <c r="H540" s="241"/>
      <c r="I540" s="241"/>
      <c r="J540" s="241"/>
      <c r="K540" s="241"/>
      <c r="L540" s="241"/>
      <c r="M540" s="241"/>
      <c r="N540" s="241"/>
      <c r="O540" s="241"/>
      <c r="P540" s="241"/>
      <c r="Q540" s="241"/>
      <c r="R540" s="241"/>
      <c r="S540" s="241"/>
      <c r="T540" s="241"/>
      <c r="U540" s="241"/>
      <c r="V540" s="241"/>
      <c r="W540" s="241"/>
      <c r="X540" s="242"/>
    </row>
    <row r="541" spans="1:27" ht="15" customHeight="1" x14ac:dyDescent="0.3">
      <c r="A541" s="243"/>
      <c r="B541" s="223"/>
      <c r="C541" s="223"/>
      <c r="D541" s="223"/>
      <c r="E541" s="223"/>
      <c r="F541" s="223"/>
      <c r="G541" s="223"/>
      <c r="H541" s="223"/>
      <c r="I541" s="223"/>
      <c r="J541" s="223"/>
      <c r="K541" s="223"/>
      <c r="L541" s="223"/>
      <c r="M541" s="223"/>
      <c r="N541" s="223"/>
      <c r="O541" s="223"/>
      <c r="P541" s="223"/>
      <c r="Q541" s="223"/>
      <c r="R541" s="223"/>
      <c r="S541" s="223"/>
      <c r="T541" s="223"/>
      <c r="U541" s="223"/>
      <c r="V541" s="223"/>
      <c r="W541" s="223"/>
      <c r="X541" s="244"/>
      <c r="Z541" s="64" t="s">
        <v>128</v>
      </c>
      <c r="AA541" s="64"/>
    </row>
    <row r="542" spans="1:27" x14ac:dyDescent="0.3">
      <c r="A542" s="243"/>
      <c r="B542" s="223"/>
      <c r="C542" s="223"/>
      <c r="D542" s="223"/>
      <c r="E542" s="223"/>
      <c r="F542" s="223"/>
      <c r="G542" s="223"/>
      <c r="H542" s="223"/>
      <c r="I542" s="223"/>
      <c r="J542" s="223"/>
      <c r="K542" s="223"/>
      <c r="L542" s="223"/>
      <c r="M542" s="223"/>
      <c r="N542" s="223"/>
      <c r="O542" s="223"/>
      <c r="P542" s="223"/>
      <c r="Q542" s="223"/>
      <c r="R542" s="223"/>
      <c r="S542" s="223"/>
      <c r="T542" s="223"/>
      <c r="U542" s="223"/>
      <c r="V542" s="223"/>
      <c r="W542" s="223"/>
      <c r="X542" s="244"/>
      <c r="AA542" s="64"/>
    </row>
    <row r="543" spans="1:27" x14ac:dyDescent="0.3">
      <c r="A543" s="243"/>
      <c r="B543" s="223"/>
      <c r="C543" s="223"/>
      <c r="D543" s="223"/>
      <c r="E543" s="223"/>
      <c r="F543" s="223"/>
      <c r="G543" s="223"/>
      <c r="H543" s="223"/>
      <c r="I543" s="223"/>
      <c r="J543" s="223"/>
      <c r="K543" s="223"/>
      <c r="L543" s="223"/>
      <c r="M543" s="223"/>
      <c r="N543" s="223"/>
      <c r="O543" s="223"/>
      <c r="P543" s="223"/>
      <c r="Q543" s="223"/>
      <c r="R543" s="223"/>
      <c r="S543" s="223"/>
      <c r="T543" s="223"/>
      <c r="U543" s="223"/>
      <c r="V543" s="223"/>
      <c r="W543" s="223"/>
      <c r="X543" s="244"/>
      <c r="AA543" s="64"/>
    </row>
    <row r="544" spans="1:27" ht="15" customHeight="1" x14ac:dyDescent="0.3">
      <c r="A544" s="243"/>
      <c r="B544" s="223"/>
      <c r="C544" s="223"/>
      <c r="D544" s="223"/>
      <c r="E544" s="223"/>
      <c r="F544" s="223"/>
      <c r="G544" s="223"/>
      <c r="H544" s="223"/>
      <c r="I544" s="223"/>
      <c r="J544" s="223"/>
      <c r="K544" s="223"/>
      <c r="L544" s="223"/>
      <c r="M544" s="223"/>
      <c r="N544" s="223"/>
      <c r="O544" s="223"/>
      <c r="P544" s="223"/>
      <c r="Q544" s="223"/>
      <c r="R544" s="223"/>
      <c r="S544" s="223"/>
      <c r="T544" s="223"/>
      <c r="U544" s="223"/>
      <c r="V544" s="223"/>
      <c r="W544" s="223"/>
      <c r="X544" s="244"/>
    </row>
    <row r="545" spans="1:24" x14ac:dyDescent="0.3">
      <c r="A545" s="243"/>
      <c r="B545" s="223"/>
      <c r="C545" s="223"/>
      <c r="D545" s="223"/>
      <c r="E545" s="223"/>
      <c r="F545" s="223"/>
      <c r="G545" s="223"/>
      <c r="H545" s="223"/>
      <c r="I545" s="223"/>
      <c r="J545" s="223"/>
      <c r="K545" s="223"/>
      <c r="L545" s="223"/>
      <c r="M545" s="223"/>
      <c r="N545" s="223"/>
      <c r="O545" s="223"/>
      <c r="P545" s="223"/>
      <c r="Q545" s="223"/>
      <c r="R545" s="223"/>
      <c r="S545" s="223"/>
      <c r="T545" s="223"/>
      <c r="U545" s="223"/>
      <c r="V545" s="223"/>
      <c r="W545" s="223"/>
      <c r="X545" s="244"/>
    </row>
    <row r="546" spans="1:24" ht="15" customHeight="1" x14ac:dyDescent="0.3">
      <c r="A546" s="243"/>
      <c r="B546" s="223"/>
      <c r="C546" s="223"/>
      <c r="D546" s="223"/>
      <c r="E546" s="223"/>
      <c r="F546" s="223"/>
      <c r="G546" s="223"/>
      <c r="H546" s="223"/>
      <c r="I546" s="223"/>
      <c r="J546" s="223"/>
      <c r="K546" s="223"/>
      <c r="L546" s="223"/>
      <c r="M546" s="223"/>
      <c r="N546" s="223"/>
      <c r="O546" s="223"/>
      <c r="P546" s="223"/>
      <c r="Q546" s="223"/>
      <c r="R546" s="223"/>
      <c r="S546" s="223"/>
      <c r="T546" s="223"/>
      <c r="U546" s="223"/>
      <c r="V546" s="223"/>
      <c r="W546" s="223"/>
      <c r="X546" s="244"/>
    </row>
    <row r="547" spans="1:24" x14ac:dyDescent="0.3">
      <c r="A547" s="245"/>
      <c r="B547" s="246"/>
      <c r="C547" s="246"/>
      <c r="D547" s="246"/>
      <c r="E547" s="246"/>
      <c r="F547" s="246"/>
      <c r="G547" s="246"/>
      <c r="H547" s="246"/>
      <c r="I547" s="246"/>
      <c r="J547" s="246"/>
      <c r="K547" s="246"/>
      <c r="L547" s="246"/>
      <c r="M547" s="246"/>
      <c r="N547" s="246"/>
      <c r="O547" s="246"/>
      <c r="P547" s="246"/>
      <c r="Q547" s="246"/>
      <c r="R547" s="246"/>
      <c r="S547" s="246"/>
      <c r="T547" s="246"/>
      <c r="U547" s="246"/>
      <c r="V547" s="246"/>
      <c r="W547" s="246"/>
      <c r="X547" s="247"/>
    </row>
    <row r="548" spans="1:24" ht="15.75" x14ac:dyDescent="0.3">
      <c r="A548" s="237" t="s">
        <v>129</v>
      </c>
      <c r="B548" s="238"/>
      <c r="C548" s="238"/>
      <c r="D548" s="238"/>
      <c r="E548" s="238"/>
      <c r="F548" s="238"/>
      <c r="G548" s="238"/>
      <c r="H548" s="238"/>
      <c r="I548" s="238"/>
      <c r="J548" s="238"/>
      <c r="K548" s="238"/>
      <c r="L548" s="238"/>
      <c r="M548" s="238"/>
      <c r="N548" s="238"/>
      <c r="O548" s="238"/>
      <c r="P548" s="238"/>
      <c r="Q548" s="238"/>
      <c r="R548" s="238"/>
      <c r="S548" s="238"/>
      <c r="T548" s="238"/>
      <c r="U548" s="238"/>
      <c r="V548" s="238"/>
      <c r="W548" s="238"/>
      <c r="X548" s="239"/>
    </row>
    <row r="549" spans="1:24" x14ac:dyDescent="0.3">
      <c r="A549" s="248" t="s">
        <v>142</v>
      </c>
      <c r="B549" s="249"/>
      <c r="C549" s="249"/>
      <c r="D549" s="249"/>
      <c r="E549" s="249"/>
      <c r="F549" s="249"/>
      <c r="G549" s="249"/>
      <c r="H549" s="249"/>
      <c r="I549" s="249"/>
      <c r="J549" s="249"/>
      <c r="K549" s="249"/>
      <c r="L549" s="249"/>
      <c r="M549" s="249"/>
      <c r="N549" s="249"/>
      <c r="O549" s="249"/>
      <c r="P549" s="249"/>
      <c r="Q549" s="249"/>
      <c r="R549" s="249"/>
      <c r="S549" s="249"/>
      <c r="T549" s="249"/>
      <c r="U549" s="249"/>
      <c r="V549" s="249"/>
      <c r="W549" s="249"/>
      <c r="X549" s="250"/>
    </row>
    <row r="550" spans="1:24" ht="15" customHeight="1" x14ac:dyDescent="0.3">
      <c r="A550" s="251"/>
      <c r="B550" s="232"/>
      <c r="C550" s="232"/>
      <c r="D550" s="232"/>
      <c r="E550" s="232"/>
      <c r="F550" s="232"/>
      <c r="G550" s="232"/>
      <c r="H550" s="232"/>
      <c r="I550" s="232"/>
      <c r="J550" s="232"/>
      <c r="K550" s="232"/>
      <c r="L550" s="232"/>
      <c r="M550" s="232"/>
      <c r="N550" s="232"/>
      <c r="O550" s="232"/>
      <c r="P550" s="232"/>
      <c r="Q550" s="232"/>
      <c r="R550" s="232"/>
      <c r="S550" s="232"/>
      <c r="T550" s="232"/>
      <c r="U550" s="232"/>
      <c r="V550" s="232"/>
      <c r="W550" s="232"/>
      <c r="X550" s="252"/>
    </row>
    <row r="551" spans="1:24" x14ac:dyDescent="0.3">
      <c r="A551" s="251"/>
      <c r="B551" s="232"/>
      <c r="C551" s="232"/>
      <c r="D551" s="232"/>
      <c r="E551" s="232"/>
      <c r="F551" s="232"/>
      <c r="G551" s="232"/>
      <c r="H551" s="232"/>
      <c r="I551" s="232"/>
      <c r="J551" s="232"/>
      <c r="K551" s="232"/>
      <c r="L551" s="232"/>
      <c r="M551" s="232"/>
      <c r="N551" s="232"/>
      <c r="O551" s="232"/>
      <c r="P551" s="232"/>
      <c r="Q551" s="232"/>
      <c r="R551" s="232"/>
      <c r="S551" s="232"/>
      <c r="T551" s="232"/>
      <c r="U551" s="232"/>
      <c r="V551" s="232"/>
      <c r="W551" s="232"/>
      <c r="X551" s="252"/>
    </row>
    <row r="552" spans="1:24" x14ac:dyDescent="0.3">
      <c r="A552" s="251"/>
      <c r="B552" s="232"/>
      <c r="C552" s="232"/>
      <c r="D552" s="232"/>
      <c r="E552" s="232"/>
      <c r="F552" s="232"/>
      <c r="G552" s="232"/>
      <c r="H552" s="232"/>
      <c r="I552" s="232"/>
      <c r="J552" s="232"/>
      <c r="K552" s="232"/>
      <c r="L552" s="232"/>
      <c r="M552" s="232"/>
      <c r="N552" s="232"/>
      <c r="O552" s="232"/>
      <c r="P552" s="232"/>
      <c r="Q552" s="232"/>
      <c r="R552" s="232"/>
      <c r="S552" s="232"/>
      <c r="T552" s="232"/>
      <c r="U552" s="232"/>
      <c r="V552" s="232"/>
      <c r="W552" s="232"/>
      <c r="X552" s="252"/>
    </row>
    <row r="553" spans="1:24" x14ac:dyDescent="0.3">
      <c r="A553" s="251"/>
      <c r="B553" s="232"/>
      <c r="C553" s="232"/>
      <c r="D553" s="232"/>
      <c r="E553" s="232"/>
      <c r="F553" s="232"/>
      <c r="G553" s="232"/>
      <c r="H553" s="232"/>
      <c r="I553" s="232"/>
      <c r="J553" s="232"/>
      <c r="K553" s="232"/>
      <c r="L553" s="232"/>
      <c r="M553" s="232"/>
      <c r="N553" s="232"/>
      <c r="O553" s="232"/>
      <c r="P553" s="232"/>
      <c r="Q553" s="232"/>
      <c r="R553" s="232"/>
      <c r="S553" s="232"/>
      <c r="T553" s="232"/>
      <c r="U553" s="232"/>
      <c r="V553" s="232"/>
      <c r="W553" s="232"/>
      <c r="X553" s="252"/>
    </row>
    <row r="554" spans="1:24" x14ac:dyDescent="0.3">
      <c r="A554" s="251"/>
      <c r="B554" s="232"/>
      <c r="C554" s="232"/>
      <c r="D554" s="232"/>
      <c r="E554" s="232"/>
      <c r="F554" s="232"/>
      <c r="G554" s="232"/>
      <c r="H554" s="232"/>
      <c r="I554" s="232"/>
      <c r="J554" s="232"/>
      <c r="K554" s="232"/>
      <c r="L554" s="232"/>
      <c r="M554" s="232"/>
      <c r="N554" s="232"/>
      <c r="O554" s="232"/>
      <c r="P554" s="232"/>
      <c r="Q554" s="232"/>
      <c r="R554" s="232"/>
      <c r="S554" s="232"/>
      <c r="T554" s="232"/>
      <c r="U554" s="232"/>
      <c r="V554" s="232"/>
      <c r="W554" s="232"/>
      <c r="X554" s="252"/>
    </row>
    <row r="555" spans="1:24" x14ac:dyDescent="0.3">
      <c r="A555" s="251"/>
      <c r="B555" s="232"/>
      <c r="C555" s="232"/>
      <c r="D555" s="232"/>
      <c r="E555" s="232"/>
      <c r="F555" s="232"/>
      <c r="G555" s="232"/>
      <c r="H555" s="232"/>
      <c r="I555" s="232"/>
      <c r="J555" s="232"/>
      <c r="K555" s="232"/>
      <c r="L555" s="232"/>
      <c r="M555" s="232"/>
      <c r="N555" s="232"/>
      <c r="O555" s="232"/>
      <c r="P555" s="232"/>
      <c r="Q555" s="232"/>
      <c r="R555" s="232"/>
      <c r="S555" s="232"/>
      <c r="T555" s="232"/>
      <c r="U555" s="232"/>
      <c r="V555" s="232"/>
      <c r="W555" s="232"/>
      <c r="X555" s="252"/>
    </row>
    <row r="556" spans="1:24" x14ac:dyDescent="0.3">
      <c r="A556" s="251"/>
      <c r="B556" s="232"/>
      <c r="C556" s="232"/>
      <c r="D556" s="232"/>
      <c r="E556" s="232"/>
      <c r="F556" s="232"/>
      <c r="G556" s="232"/>
      <c r="H556" s="232"/>
      <c r="I556" s="232"/>
      <c r="J556" s="232"/>
      <c r="K556" s="232"/>
      <c r="L556" s="232"/>
      <c r="M556" s="232"/>
      <c r="N556" s="232"/>
      <c r="O556" s="232"/>
      <c r="P556" s="232"/>
      <c r="Q556" s="232"/>
      <c r="R556" s="232"/>
      <c r="S556" s="232"/>
      <c r="T556" s="232"/>
      <c r="U556" s="232"/>
      <c r="V556" s="232"/>
      <c r="W556" s="232"/>
      <c r="X556" s="252"/>
    </row>
    <row r="557" spans="1:24" x14ac:dyDescent="0.3">
      <c r="A557" s="251"/>
      <c r="B557" s="232"/>
      <c r="C557" s="232"/>
      <c r="D557" s="232"/>
      <c r="E557" s="232"/>
      <c r="F557" s="232"/>
      <c r="G557" s="232"/>
      <c r="H557" s="232"/>
      <c r="I557" s="232"/>
      <c r="J557" s="232"/>
      <c r="K557" s="232"/>
      <c r="L557" s="232"/>
      <c r="M557" s="232"/>
      <c r="N557" s="232"/>
      <c r="O557" s="232"/>
      <c r="P557" s="232"/>
      <c r="Q557" s="232"/>
      <c r="R557" s="232"/>
      <c r="S557" s="232"/>
      <c r="T557" s="232"/>
      <c r="U557" s="232"/>
      <c r="V557" s="232"/>
      <c r="W557" s="232"/>
      <c r="X557" s="252"/>
    </row>
    <row r="558" spans="1:24" x14ac:dyDescent="0.3">
      <c r="A558" s="251"/>
      <c r="B558" s="232"/>
      <c r="C558" s="232"/>
      <c r="D558" s="232"/>
      <c r="E558" s="232"/>
      <c r="F558" s="232"/>
      <c r="G558" s="232"/>
      <c r="H558" s="232"/>
      <c r="I558" s="232"/>
      <c r="J558" s="232"/>
      <c r="K558" s="232"/>
      <c r="L558" s="232"/>
      <c r="M558" s="232"/>
      <c r="N558" s="232"/>
      <c r="O558" s="232"/>
      <c r="P558" s="232"/>
      <c r="Q558" s="232"/>
      <c r="R558" s="232"/>
      <c r="S558" s="232"/>
      <c r="T558" s="232"/>
      <c r="U558" s="232"/>
      <c r="V558" s="232"/>
      <c r="W558" s="232"/>
      <c r="X558" s="252"/>
    </row>
    <row r="559" spans="1:24" x14ac:dyDescent="0.3">
      <c r="A559" s="251"/>
      <c r="B559" s="232"/>
      <c r="C559" s="232"/>
      <c r="D559" s="232"/>
      <c r="E559" s="232"/>
      <c r="F559" s="232"/>
      <c r="G559" s="232"/>
      <c r="H559" s="232"/>
      <c r="I559" s="232"/>
      <c r="J559" s="232"/>
      <c r="K559" s="232"/>
      <c r="L559" s="232"/>
      <c r="M559" s="232"/>
      <c r="N559" s="232"/>
      <c r="O559" s="232"/>
      <c r="P559" s="232"/>
      <c r="Q559" s="232"/>
      <c r="R559" s="232"/>
      <c r="S559" s="232"/>
      <c r="T559" s="232"/>
      <c r="U559" s="232"/>
      <c r="V559" s="232"/>
      <c r="W559" s="232"/>
      <c r="X559" s="252"/>
    </row>
    <row r="560" spans="1:24" x14ac:dyDescent="0.3">
      <c r="A560" s="251"/>
      <c r="B560" s="232"/>
      <c r="C560" s="232"/>
      <c r="D560" s="232"/>
      <c r="E560" s="232"/>
      <c r="F560" s="232"/>
      <c r="G560" s="232"/>
      <c r="H560" s="232"/>
      <c r="I560" s="232"/>
      <c r="J560" s="232"/>
      <c r="K560" s="232"/>
      <c r="L560" s="232"/>
      <c r="M560" s="232"/>
      <c r="N560" s="232"/>
      <c r="O560" s="232"/>
      <c r="P560" s="232"/>
      <c r="Q560" s="232"/>
      <c r="R560" s="232"/>
      <c r="S560" s="232"/>
      <c r="T560" s="232"/>
      <c r="U560" s="232"/>
      <c r="V560" s="232"/>
      <c r="W560" s="232"/>
      <c r="X560" s="252"/>
    </row>
    <row r="561" spans="1:24" x14ac:dyDescent="0.3">
      <c r="A561" s="251"/>
      <c r="B561" s="232"/>
      <c r="C561" s="232"/>
      <c r="D561" s="232"/>
      <c r="E561" s="232"/>
      <c r="F561" s="232"/>
      <c r="G561" s="232"/>
      <c r="H561" s="232"/>
      <c r="I561" s="232"/>
      <c r="J561" s="232"/>
      <c r="K561" s="232"/>
      <c r="L561" s="232"/>
      <c r="M561" s="232"/>
      <c r="N561" s="232"/>
      <c r="O561" s="232"/>
      <c r="P561" s="232"/>
      <c r="Q561" s="232"/>
      <c r="R561" s="232"/>
      <c r="S561" s="232"/>
      <c r="T561" s="232"/>
      <c r="U561" s="232"/>
      <c r="V561" s="232"/>
      <c r="W561" s="232"/>
      <c r="X561" s="252"/>
    </row>
    <row r="562" spans="1:24" x14ac:dyDescent="0.3">
      <c r="A562" s="251"/>
      <c r="B562" s="232"/>
      <c r="C562" s="232"/>
      <c r="D562" s="232"/>
      <c r="E562" s="232"/>
      <c r="F562" s="232"/>
      <c r="G562" s="232"/>
      <c r="H562" s="232"/>
      <c r="I562" s="232"/>
      <c r="J562" s="232"/>
      <c r="K562" s="232"/>
      <c r="L562" s="232"/>
      <c r="M562" s="232"/>
      <c r="N562" s="232"/>
      <c r="O562" s="232"/>
      <c r="P562" s="232"/>
      <c r="Q562" s="232"/>
      <c r="R562" s="232"/>
      <c r="S562" s="232"/>
      <c r="T562" s="232"/>
      <c r="U562" s="232"/>
      <c r="V562" s="232"/>
      <c r="W562" s="232"/>
      <c r="X562" s="252"/>
    </row>
    <row r="563" spans="1:24" x14ac:dyDescent="0.3">
      <c r="A563" s="251"/>
      <c r="B563" s="232"/>
      <c r="C563" s="232"/>
      <c r="D563" s="232"/>
      <c r="E563" s="232"/>
      <c r="F563" s="232"/>
      <c r="G563" s="232"/>
      <c r="H563" s="232"/>
      <c r="I563" s="232"/>
      <c r="J563" s="232"/>
      <c r="K563" s="232"/>
      <c r="L563" s="232"/>
      <c r="M563" s="232"/>
      <c r="N563" s="232"/>
      <c r="O563" s="232"/>
      <c r="P563" s="232"/>
      <c r="Q563" s="232"/>
      <c r="R563" s="232"/>
      <c r="S563" s="232"/>
      <c r="T563" s="232"/>
      <c r="U563" s="232"/>
      <c r="V563" s="232"/>
      <c r="W563" s="232"/>
      <c r="X563" s="252"/>
    </row>
    <row r="564" spans="1:24" x14ac:dyDescent="0.3">
      <c r="A564" s="251"/>
      <c r="B564" s="232"/>
      <c r="C564" s="232"/>
      <c r="D564" s="232"/>
      <c r="E564" s="232"/>
      <c r="F564" s="232"/>
      <c r="G564" s="232"/>
      <c r="H564" s="232"/>
      <c r="I564" s="232"/>
      <c r="J564" s="232"/>
      <c r="K564" s="232"/>
      <c r="L564" s="232"/>
      <c r="M564" s="232"/>
      <c r="N564" s="232"/>
      <c r="O564" s="232"/>
      <c r="P564" s="232"/>
      <c r="Q564" s="232"/>
      <c r="R564" s="232"/>
      <c r="S564" s="232"/>
      <c r="T564" s="232"/>
      <c r="U564" s="232"/>
      <c r="V564" s="232"/>
      <c r="W564" s="232"/>
      <c r="X564" s="252"/>
    </row>
    <row r="565" spans="1:24" x14ac:dyDescent="0.3">
      <c r="A565" s="251"/>
      <c r="B565" s="232"/>
      <c r="C565" s="232"/>
      <c r="D565" s="232"/>
      <c r="E565" s="232"/>
      <c r="F565" s="232"/>
      <c r="G565" s="232"/>
      <c r="H565" s="232"/>
      <c r="I565" s="232"/>
      <c r="J565" s="232"/>
      <c r="K565" s="232"/>
      <c r="L565" s="232"/>
      <c r="M565" s="232"/>
      <c r="N565" s="232"/>
      <c r="O565" s="232"/>
      <c r="P565" s="232"/>
      <c r="Q565" s="232"/>
      <c r="R565" s="232"/>
      <c r="S565" s="232"/>
      <c r="T565" s="232"/>
      <c r="U565" s="232"/>
      <c r="V565" s="232"/>
      <c r="W565" s="232"/>
      <c r="X565" s="252"/>
    </row>
    <row r="566" spans="1:24" x14ac:dyDescent="0.3">
      <c r="A566" s="251"/>
      <c r="B566" s="232"/>
      <c r="C566" s="232"/>
      <c r="D566" s="232"/>
      <c r="E566" s="232"/>
      <c r="F566" s="232"/>
      <c r="G566" s="232"/>
      <c r="H566" s="232"/>
      <c r="I566" s="232"/>
      <c r="J566" s="232"/>
      <c r="K566" s="232"/>
      <c r="L566" s="232"/>
      <c r="M566" s="232"/>
      <c r="N566" s="232"/>
      <c r="O566" s="232"/>
      <c r="P566" s="232"/>
      <c r="Q566" s="232"/>
      <c r="R566" s="232"/>
      <c r="S566" s="232"/>
      <c r="T566" s="232"/>
      <c r="U566" s="232"/>
      <c r="V566" s="232"/>
      <c r="W566" s="232"/>
      <c r="X566" s="252"/>
    </row>
    <row r="567" spans="1:24" x14ac:dyDescent="0.3">
      <c r="A567" s="251"/>
      <c r="B567" s="232"/>
      <c r="C567" s="232"/>
      <c r="D567" s="232"/>
      <c r="E567" s="232"/>
      <c r="F567" s="232"/>
      <c r="G567" s="232"/>
      <c r="H567" s="232"/>
      <c r="I567" s="232"/>
      <c r="J567" s="232"/>
      <c r="K567" s="232"/>
      <c r="L567" s="232"/>
      <c r="M567" s="232"/>
      <c r="N567" s="232"/>
      <c r="O567" s="232"/>
      <c r="P567" s="232"/>
      <c r="Q567" s="232"/>
      <c r="R567" s="232"/>
      <c r="S567" s="232"/>
      <c r="T567" s="232"/>
      <c r="U567" s="232"/>
      <c r="V567" s="232"/>
      <c r="W567" s="232"/>
      <c r="X567" s="252"/>
    </row>
    <row r="568" spans="1:24" x14ac:dyDescent="0.3">
      <c r="A568" s="251"/>
      <c r="B568" s="232"/>
      <c r="C568" s="232"/>
      <c r="D568" s="232"/>
      <c r="E568" s="232"/>
      <c r="F568" s="232"/>
      <c r="G568" s="232"/>
      <c r="H568" s="232"/>
      <c r="I568" s="232"/>
      <c r="J568" s="232"/>
      <c r="K568" s="232"/>
      <c r="L568" s="232"/>
      <c r="M568" s="232"/>
      <c r="N568" s="232"/>
      <c r="O568" s="232"/>
      <c r="P568" s="232"/>
      <c r="Q568" s="232"/>
      <c r="R568" s="232"/>
      <c r="S568" s="232"/>
      <c r="T568" s="232"/>
      <c r="U568" s="232"/>
      <c r="V568" s="232"/>
      <c r="W568" s="232"/>
      <c r="X568" s="252"/>
    </row>
    <row r="569" spans="1:24" x14ac:dyDescent="0.3">
      <c r="A569" s="251"/>
      <c r="B569" s="232"/>
      <c r="C569" s="232"/>
      <c r="D569" s="232"/>
      <c r="E569" s="232"/>
      <c r="F569" s="232"/>
      <c r="G569" s="232"/>
      <c r="H569" s="232"/>
      <c r="I569" s="232"/>
      <c r="J569" s="232"/>
      <c r="K569" s="232"/>
      <c r="L569" s="232"/>
      <c r="M569" s="232"/>
      <c r="N569" s="232"/>
      <c r="O569" s="232"/>
      <c r="P569" s="232"/>
      <c r="Q569" s="232"/>
      <c r="R569" s="232"/>
      <c r="S569" s="232"/>
      <c r="T569" s="232"/>
      <c r="U569" s="232"/>
      <c r="V569" s="232"/>
      <c r="W569" s="232"/>
      <c r="X569" s="252"/>
    </row>
    <row r="570" spans="1:24" x14ac:dyDescent="0.3">
      <c r="A570" s="251"/>
      <c r="B570" s="232"/>
      <c r="C570" s="232"/>
      <c r="D570" s="232"/>
      <c r="E570" s="232"/>
      <c r="F570" s="232"/>
      <c r="G570" s="232"/>
      <c r="H570" s="232"/>
      <c r="I570" s="232"/>
      <c r="J570" s="232"/>
      <c r="K570" s="232"/>
      <c r="L570" s="232"/>
      <c r="M570" s="232"/>
      <c r="N570" s="232"/>
      <c r="O570" s="232"/>
      <c r="P570" s="232"/>
      <c r="Q570" s="232"/>
      <c r="R570" s="232"/>
      <c r="S570" s="232"/>
      <c r="T570" s="232"/>
      <c r="U570" s="232"/>
      <c r="V570" s="232"/>
      <c r="W570" s="232"/>
      <c r="X570" s="252"/>
    </row>
    <row r="571" spans="1:24" x14ac:dyDescent="0.3">
      <c r="A571" s="251"/>
      <c r="B571" s="232"/>
      <c r="C571" s="232"/>
      <c r="D571" s="232"/>
      <c r="E571" s="232"/>
      <c r="F571" s="232"/>
      <c r="G571" s="232"/>
      <c r="H571" s="232"/>
      <c r="I571" s="232"/>
      <c r="J571" s="232"/>
      <c r="K571" s="232"/>
      <c r="L571" s="232"/>
      <c r="M571" s="232"/>
      <c r="N571" s="232"/>
      <c r="O571" s="232"/>
      <c r="P571" s="232"/>
      <c r="Q571" s="232"/>
      <c r="R571" s="232"/>
      <c r="S571" s="232"/>
      <c r="T571" s="232"/>
      <c r="U571" s="232"/>
      <c r="V571" s="232"/>
      <c r="W571" s="232"/>
      <c r="X571" s="252"/>
    </row>
    <row r="572" spans="1:24" x14ac:dyDescent="0.3">
      <c r="A572" s="251"/>
      <c r="B572" s="232"/>
      <c r="C572" s="232"/>
      <c r="D572" s="232"/>
      <c r="E572" s="232"/>
      <c r="F572" s="232"/>
      <c r="G572" s="232"/>
      <c r="H572" s="232"/>
      <c r="I572" s="232"/>
      <c r="J572" s="232"/>
      <c r="K572" s="232"/>
      <c r="L572" s="232"/>
      <c r="M572" s="232"/>
      <c r="N572" s="232"/>
      <c r="O572" s="232"/>
      <c r="P572" s="232"/>
      <c r="Q572" s="232"/>
      <c r="R572" s="232"/>
      <c r="S572" s="232"/>
      <c r="T572" s="232"/>
      <c r="U572" s="232"/>
      <c r="V572" s="232"/>
      <c r="W572" s="232"/>
      <c r="X572" s="252"/>
    </row>
    <row r="573" spans="1:24" x14ac:dyDescent="0.3">
      <c r="A573" s="251"/>
      <c r="B573" s="232"/>
      <c r="C573" s="232"/>
      <c r="D573" s="232"/>
      <c r="E573" s="232"/>
      <c r="F573" s="232"/>
      <c r="G573" s="232"/>
      <c r="H573" s="232"/>
      <c r="I573" s="232"/>
      <c r="J573" s="232"/>
      <c r="K573" s="232"/>
      <c r="L573" s="232"/>
      <c r="M573" s="232"/>
      <c r="N573" s="232"/>
      <c r="O573" s="232"/>
      <c r="P573" s="232"/>
      <c r="Q573" s="232"/>
      <c r="R573" s="232"/>
      <c r="S573" s="232"/>
      <c r="T573" s="232"/>
      <c r="U573" s="232"/>
      <c r="V573" s="232"/>
      <c r="W573" s="232"/>
      <c r="X573" s="252"/>
    </row>
    <row r="574" spans="1:24" x14ac:dyDescent="0.3">
      <c r="A574" s="251"/>
      <c r="B574" s="232"/>
      <c r="C574" s="232"/>
      <c r="D574" s="232"/>
      <c r="E574" s="232"/>
      <c r="F574" s="232"/>
      <c r="G574" s="232"/>
      <c r="H574" s="232"/>
      <c r="I574" s="232"/>
      <c r="J574" s="232"/>
      <c r="K574" s="232"/>
      <c r="L574" s="232"/>
      <c r="M574" s="232"/>
      <c r="N574" s="232"/>
      <c r="O574" s="232"/>
      <c r="P574" s="232"/>
      <c r="Q574" s="232"/>
      <c r="R574" s="232"/>
      <c r="S574" s="232"/>
      <c r="T574" s="232"/>
      <c r="U574" s="232"/>
      <c r="V574" s="232"/>
      <c r="W574" s="232"/>
      <c r="X574" s="252"/>
    </row>
    <row r="575" spans="1:24" x14ac:dyDescent="0.3">
      <c r="A575" s="251"/>
      <c r="B575" s="232"/>
      <c r="C575" s="232"/>
      <c r="D575" s="232"/>
      <c r="E575" s="232"/>
      <c r="F575" s="232"/>
      <c r="G575" s="232"/>
      <c r="H575" s="232"/>
      <c r="I575" s="232"/>
      <c r="J575" s="232"/>
      <c r="K575" s="232"/>
      <c r="L575" s="232"/>
      <c r="M575" s="232"/>
      <c r="N575" s="232"/>
      <c r="O575" s="232"/>
      <c r="P575" s="232"/>
      <c r="Q575" s="232"/>
      <c r="R575" s="232"/>
      <c r="S575" s="232"/>
      <c r="T575" s="232"/>
      <c r="U575" s="232"/>
      <c r="V575" s="232"/>
      <c r="W575" s="232"/>
      <c r="X575" s="252"/>
    </row>
    <row r="576" spans="1:24" x14ac:dyDescent="0.3">
      <c r="A576" s="251"/>
      <c r="B576" s="232"/>
      <c r="C576" s="232"/>
      <c r="D576" s="232"/>
      <c r="E576" s="232"/>
      <c r="F576" s="232"/>
      <c r="G576" s="232"/>
      <c r="H576" s="232"/>
      <c r="I576" s="232"/>
      <c r="J576" s="232"/>
      <c r="K576" s="232"/>
      <c r="L576" s="232"/>
      <c r="M576" s="232"/>
      <c r="N576" s="232"/>
      <c r="O576" s="232"/>
      <c r="P576" s="232"/>
      <c r="Q576" s="232"/>
      <c r="R576" s="232"/>
      <c r="S576" s="232"/>
      <c r="T576" s="232"/>
      <c r="U576" s="232"/>
      <c r="V576" s="232"/>
      <c r="W576" s="232"/>
      <c r="X576" s="252"/>
    </row>
    <row r="577" spans="1:24" x14ac:dyDescent="0.3">
      <c r="A577" s="251"/>
      <c r="B577" s="232"/>
      <c r="C577" s="232"/>
      <c r="D577" s="232"/>
      <c r="E577" s="232"/>
      <c r="F577" s="232"/>
      <c r="G577" s="232"/>
      <c r="H577" s="232"/>
      <c r="I577" s="232"/>
      <c r="J577" s="232"/>
      <c r="K577" s="232"/>
      <c r="L577" s="232"/>
      <c r="M577" s="232"/>
      <c r="N577" s="232"/>
      <c r="O577" s="232"/>
      <c r="P577" s="232"/>
      <c r="Q577" s="232"/>
      <c r="R577" s="232"/>
      <c r="S577" s="232"/>
      <c r="T577" s="232"/>
      <c r="U577" s="232"/>
      <c r="V577" s="232"/>
      <c r="W577" s="232"/>
      <c r="X577" s="252"/>
    </row>
    <row r="578" spans="1:24" x14ac:dyDescent="0.3">
      <c r="A578" s="251"/>
      <c r="B578" s="232"/>
      <c r="C578" s="232"/>
      <c r="D578" s="232"/>
      <c r="E578" s="232"/>
      <c r="F578" s="232"/>
      <c r="G578" s="232"/>
      <c r="H578" s="232"/>
      <c r="I578" s="232"/>
      <c r="J578" s="232"/>
      <c r="K578" s="232"/>
      <c r="L578" s="232"/>
      <c r="M578" s="232"/>
      <c r="N578" s="232"/>
      <c r="O578" s="232"/>
      <c r="P578" s="232"/>
      <c r="Q578" s="232"/>
      <c r="R578" s="232"/>
      <c r="S578" s="232"/>
      <c r="T578" s="232"/>
      <c r="U578" s="232"/>
      <c r="V578" s="232"/>
      <c r="W578" s="232"/>
      <c r="X578" s="252"/>
    </row>
    <row r="579" spans="1:24" x14ac:dyDescent="0.3">
      <c r="A579" s="251"/>
      <c r="B579" s="232"/>
      <c r="C579" s="232"/>
      <c r="D579" s="232"/>
      <c r="E579" s="232"/>
      <c r="F579" s="232"/>
      <c r="G579" s="232"/>
      <c r="H579" s="232"/>
      <c r="I579" s="232"/>
      <c r="J579" s="232"/>
      <c r="K579" s="232"/>
      <c r="L579" s="232"/>
      <c r="M579" s="232"/>
      <c r="N579" s="232"/>
      <c r="O579" s="232"/>
      <c r="P579" s="232"/>
      <c r="Q579" s="232"/>
      <c r="R579" s="232"/>
      <c r="S579" s="232"/>
      <c r="T579" s="232"/>
      <c r="U579" s="232"/>
      <c r="V579" s="232"/>
      <c r="W579" s="232"/>
      <c r="X579" s="252"/>
    </row>
    <row r="580" spans="1:24" x14ac:dyDescent="0.3">
      <c r="A580" s="251"/>
      <c r="B580" s="232"/>
      <c r="C580" s="232"/>
      <c r="D580" s="232"/>
      <c r="E580" s="232"/>
      <c r="F580" s="232"/>
      <c r="G580" s="232"/>
      <c r="H580" s="232"/>
      <c r="I580" s="232"/>
      <c r="J580" s="232"/>
      <c r="K580" s="232"/>
      <c r="L580" s="232"/>
      <c r="M580" s="232"/>
      <c r="N580" s="232"/>
      <c r="O580" s="232"/>
      <c r="P580" s="232"/>
      <c r="Q580" s="232"/>
      <c r="R580" s="232"/>
      <c r="S580" s="232"/>
      <c r="T580" s="232"/>
      <c r="U580" s="232"/>
      <c r="V580" s="232"/>
      <c r="W580" s="232"/>
      <c r="X580" s="252"/>
    </row>
    <row r="581" spans="1:24" x14ac:dyDescent="0.3">
      <c r="A581" s="253"/>
      <c r="B581" s="254"/>
      <c r="C581" s="254"/>
      <c r="D581" s="254"/>
      <c r="E581" s="254"/>
      <c r="F581" s="254"/>
      <c r="G581" s="254"/>
      <c r="H581" s="254"/>
      <c r="I581" s="254"/>
      <c r="J581" s="254"/>
      <c r="K581" s="254"/>
      <c r="L581" s="254"/>
      <c r="M581" s="254"/>
      <c r="N581" s="254"/>
      <c r="O581" s="254"/>
      <c r="P581" s="254"/>
      <c r="Q581" s="254"/>
      <c r="R581" s="254"/>
      <c r="S581" s="254"/>
      <c r="T581" s="254"/>
      <c r="U581" s="254"/>
      <c r="V581" s="254"/>
      <c r="W581" s="254"/>
      <c r="X581" s="255"/>
    </row>
  </sheetData>
  <mergeCells count="306">
    <mergeCell ref="C483:E483"/>
    <mergeCell ref="G483:V483"/>
    <mergeCell ref="A485:X485"/>
    <mergeCell ref="A486:X494"/>
    <mergeCell ref="A495:X495"/>
    <mergeCell ref="A496:X528"/>
    <mergeCell ref="C537:E537"/>
    <mergeCell ref="G537:V537"/>
    <mergeCell ref="A539:X539"/>
    <mergeCell ref="A540:X547"/>
    <mergeCell ref="A548:X548"/>
    <mergeCell ref="A549:X581"/>
    <mergeCell ref="C134:E134"/>
    <mergeCell ref="A135:X135"/>
    <mergeCell ref="A136:E136"/>
    <mergeCell ref="F136:K136"/>
    <mergeCell ref="L136:Q136"/>
    <mergeCell ref="R136:X136"/>
    <mergeCell ref="A104:J112"/>
    <mergeCell ref="M108:N108"/>
    <mergeCell ref="P110:Q110"/>
    <mergeCell ref="A113:X113"/>
    <mergeCell ref="B115:P115"/>
    <mergeCell ref="B116:P116"/>
    <mergeCell ref="B117:P117"/>
    <mergeCell ref="B118:P118"/>
    <mergeCell ref="B121:U121"/>
    <mergeCell ref="A46:E46"/>
    <mergeCell ref="F46:K46"/>
    <mergeCell ref="L46:Q46"/>
    <mergeCell ref="R46:X46"/>
    <mergeCell ref="C92:E92"/>
    <mergeCell ref="G92:V92"/>
    <mergeCell ref="Z92:AA92"/>
    <mergeCell ref="Z93:Z97"/>
    <mergeCell ref="A94:X94"/>
    <mergeCell ref="A95:J103"/>
    <mergeCell ref="K96:K97"/>
    <mergeCell ref="L96:X97"/>
    <mergeCell ref="Z98:AA98"/>
    <mergeCell ref="Z99:AA99"/>
    <mergeCell ref="M100:N100"/>
    <mergeCell ref="K101:K103"/>
    <mergeCell ref="L101:X103"/>
    <mergeCell ref="Z101:AA101"/>
    <mergeCell ref="Z102:AA102"/>
    <mergeCell ref="K51:X58"/>
    <mergeCell ref="A60:X67"/>
    <mergeCell ref="A80:E80"/>
    <mergeCell ref="F80:K80"/>
    <mergeCell ref="L80:Q80"/>
    <mergeCell ref="A14:J22"/>
    <mergeCell ref="M18:N18"/>
    <mergeCell ref="P20:Q20"/>
    <mergeCell ref="A23:X23"/>
    <mergeCell ref="A24:X24"/>
    <mergeCell ref="A25:X30"/>
    <mergeCell ref="A31:X31"/>
    <mergeCell ref="C44:E44"/>
    <mergeCell ref="A45:X45"/>
    <mergeCell ref="C2:E2"/>
    <mergeCell ref="G2:V2"/>
    <mergeCell ref="A4:X4"/>
    <mergeCell ref="A5:J13"/>
    <mergeCell ref="Z5:AA5"/>
    <mergeCell ref="K6:K7"/>
    <mergeCell ref="L6:X7"/>
    <mergeCell ref="Z6:Z10"/>
    <mergeCell ref="M10:N10"/>
    <mergeCell ref="K11:K13"/>
    <mergeCell ref="L11:X13"/>
    <mergeCell ref="Z11:AA11"/>
    <mergeCell ref="Z12:AA12"/>
    <mergeCell ref="M479:P479"/>
    <mergeCell ref="M478:P478"/>
    <mergeCell ref="Q478:T478"/>
    <mergeCell ref="Q479:T479"/>
    <mergeCell ref="A479:D479"/>
    <mergeCell ref="E479:H479"/>
    <mergeCell ref="I479:L479"/>
    <mergeCell ref="U479:X479"/>
    <mergeCell ref="A476:D476"/>
    <mergeCell ref="E476:H476"/>
    <mergeCell ref="I476:L476"/>
    <mergeCell ref="M476:P476"/>
    <mergeCell ref="Q476:T476"/>
    <mergeCell ref="U476:X476"/>
    <mergeCell ref="A478:D478"/>
    <mergeCell ref="E478:H478"/>
    <mergeCell ref="I478:L478"/>
    <mergeCell ref="U478:X478"/>
    <mergeCell ref="A457:L470"/>
    <mergeCell ref="M457:X470"/>
    <mergeCell ref="A471:X471"/>
    <mergeCell ref="C427:E427"/>
    <mergeCell ref="G427:V427"/>
    <mergeCell ref="M475:P475"/>
    <mergeCell ref="Q475:T475"/>
    <mergeCell ref="U475:X475"/>
    <mergeCell ref="A429:X429"/>
    <mergeCell ref="A430:J437"/>
    <mergeCell ref="K430:X433"/>
    <mergeCell ref="K434:X437"/>
    <mergeCell ref="A438:X438"/>
    <mergeCell ref="A439:X442"/>
    <mergeCell ref="A443:L456"/>
    <mergeCell ref="M443:X456"/>
    <mergeCell ref="A473:F473"/>
    <mergeCell ref="G473:L473"/>
    <mergeCell ref="M473:R473"/>
    <mergeCell ref="S473:X473"/>
    <mergeCell ref="A475:D475"/>
    <mergeCell ref="E475:H475"/>
    <mergeCell ref="I475:L475"/>
    <mergeCell ref="A472:F472"/>
    <mergeCell ref="G472:L472"/>
    <mergeCell ref="M472:R472"/>
    <mergeCell ref="S472:X472"/>
    <mergeCell ref="A419:D419"/>
    <mergeCell ref="E419:H419"/>
    <mergeCell ref="I419:L419"/>
    <mergeCell ref="M419:P419"/>
    <mergeCell ref="Q419:T419"/>
    <mergeCell ref="U419:X419"/>
    <mergeCell ref="A421:D421"/>
    <mergeCell ref="E421:H421"/>
    <mergeCell ref="I421:L421"/>
    <mergeCell ref="M421:P421"/>
    <mergeCell ref="Q421:T421"/>
    <mergeCell ref="U421:X421"/>
    <mergeCell ref="A422:D422"/>
    <mergeCell ref="E422:H422"/>
    <mergeCell ref="I422:L422"/>
    <mergeCell ref="M422:P422"/>
    <mergeCell ref="Q422:T422"/>
    <mergeCell ref="A425:D425"/>
    <mergeCell ref="A424:D424"/>
    <mergeCell ref="U422:X422"/>
    <mergeCell ref="E424:H424"/>
    <mergeCell ref="I424:L424"/>
    <mergeCell ref="M424:P424"/>
    <mergeCell ref="Q424:T424"/>
    <mergeCell ref="U424:X424"/>
    <mergeCell ref="E425:H425"/>
    <mergeCell ref="I425:L425"/>
    <mergeCell ref="M425:P425"/>
    <mergeCell ref="Q425:T425"/>
    <mergeCell ref="U425:X425"/>
    <mergeCell ref="A414:D416"/>
    <mergeCell ref="U413:X413"/>
    <mergeCell ref="U414:X416"/>
    <mergeCell ref="A418:D418"/>
    <mergeCell ref="U418:X418"/>
    <mergeCell ref="E418:H418"/>
    <mergeCell ref="I418:L418"/>
    <mergeCell ref="M418:P418"/>
    <mergeCell ref="Q418:T418"/>
    <mergeCell ref="I415:L415"/>
    <mergeCell ref="I416:L416"/>
    <mergeCell ref="E413:L413"/>
    <mergeCell ref="M413:T413"/>
    <mergeCell ref="M414:P414"/>
    <mergeCell ref="Q414:T414"/>
    <mergeCell ref="M415:P415"/>
    <mergeCell ref="Q415:T415"/>
    <mergeCell ref="M416:P416"/>
    <mergeCell ref="Q416:T416"/>
    <mergeCell ref="A413:D413"/>
    <mergeCell ref="E414:H414"/>
    <mergeCell ref="E415:H415"/>
    <mergeCell ref="E416:H416"/>
    <mergeCell ref="I414:L414"/>
    <mergeCell ref="A411:F411"/>
    <mergeCell ref="A410:F410"/>
    <mergeCell ref="G411:L411"/>
    <mergeCell ref="G410:L410"/>
    <mergeCell ref="S411:X411"/>
    <mergeCell ref="S410:X410"/>
    <mergeCell ref="M411:R411"/>
    <mergeCell ref="M410:R410"/>
    <mergeCell ref="A338:L347"/>
    <mergeCell ref="M338:X347"/>
    <mergeCell ref="A387:L396"/>
    <mergeCell ref="M387:X396"/>
    <mergeCell ref="A409:X409"/>
    <mergeCell ref="A397:L408"/>
    <mergeCell ref="M397:X408"/>
    <mergeCell ref="C372:E372"/>
    <mergeCell ref="G372:V372"/>
    <mergeCell ref="A374:X374"/>
    <mergeCell ref="A375:J383"/>
    <mergeCell ref="K375:X378"/>
    <mergeCell ref="A384:X384"/>
    <mergeCell ref="A385:X386"/>
    <mergeCell ref="K379:X383"/>
    <mergeCell ref="A334:X337"/>
    <mergeCell ref="A329:X329"/>
    <mergeCell ref="A350:E350"/>
    <mergeCell ref="F350:K350"/>
    <mergeCell ref="L350:Q350"/>
    <mergeCell ref="R350:X350"/>
    <mergeCell ref="E352:G352"/>
    <mergeCell ref="A348:X348"/>
    <mergeCell ref="A349:E349"/>
    <mergeCell ref="F349:K349"/>
    <mergeCell ref="L349:Q349"/>
    <mergeCell ref="R349:X349"/>
    <mergeCell ref="R177:X177"/>
    <mergeCell ref="A184:X184"/>
    <mergeCell ref="A141:J148"/>
    <mergeCell ref="A149:J156"/>
    <mergeCell ref="K326:X328"/>
    <mergeCell ref="A330:X333"/>
    <mergeCell ref="A304:E304"/>
    <mergeCell ref="F304:K304"/>
    <mergeCell ref="L304:Q304"/>
    <mergeCell ref="R304:X304"/>
    <mergeCell ref="A305:E305"/>
    <mergeCell ref="F305:K305"/>
    <mergeCell ref="L305:Q305"/>
    <mergeCell ref="R305:X305"/>
    <mergeCell ref="K324:X325"/>
    <mergeCell ref="K232:X236"/>
    <mergeCell ref="A238:X241"/>
    <mergeCell ref="A242:X245"/>
    <mergeCell ref="A246:X249"/>
    <mergeCell ref="C182:E182"/>
    <mergeCell ref="G182:V182"/>
    <mergeCell ref="C226:E226"/>
    <mergeCell ref="G226:V226"/>
    <mergeCell ref="A261:E261"/>
    <mergeCell ref="R80:X80"/>
    <mergeCell ref="L222:Q222"/>
    <mergeCell ref="R222:X222"/>
    <mergeCell ref="A201:X201"/>
    <mergeCell ref="A220:X220"/>
    <mergeCell ref="A259:X259"/>
    <mergeCell ref="A175:X175"/>
    <mergeCell ref="A140:X140"/>
    <mergeCell ref="A157:X157"/>
    <mergeCell ref="A176:E176"/>
    <mergeCell ref="F176:K176"/>
    <mergeCell ref="L176:Q176"/>
    <mergeCell ref="R176:X176"/>
    <mergeCell ref="A161:X164"/>
    <mergeCell ref="C138:E138"/>
    <mergeCell ref="G138:V138"/>
    <mergeCell ref="K141:X156"/>
    <mergeCell ref="A158:X160"/>
    <mergeCell ref="A177:E177"/>
    <mergeCell ref="F177:K177"/>
    <mergeCell ref="L177:Q177"/>
    <mergeCell ref="K185:X200"/>
    <mergeCell ref="A202:X210"/>
    <mergeCell ref="L211:X211"/>
    <mergeCell ref="C48:E48"/>
    <mergeCell ref="G48:V48"/>
    <mergeCell ref="A50:X50"/>
    <mergeCell ref="A51:J58"/>
    <mergeCell ref="A59:X59"/>
    <mergeCell ref="A68:L77"/>
    <mergeCell ref="M68:X77"/>
    <mergeCell ref="A78:X78"/>
    <mergeCell ref="A79:E79"/>
    <mergeCell ref="F79:K79"/>
    <mergeCell ref="L79:Q79"/>
    <mergeCell ref="R79:X79"/>
    <mergeCell ref="F261:K261"/>
    <mergeCell ref="L261:Q261"/>
    <mergeCell ref="R261:X261"/>
    <mergeCell ref="A185:J192"/>
    <mergeCell ref="A193:J200"/>
    <mergeCell ref="F221:K221"/>
    <mergeCell ref="L221:Q221"/>
    <mergeCell ref="L260:Q260"/>
    <mergeCell ref="R260:X260"/>
    <mergeCell ref="A228:X228"/>
    <mergeCell ref="A229:J236"/>
    <mergeCell ref="A237:X237"/>
    <mergeCell ref="A221:E221"/>
    <mergeCell ref="L250:X250"/>
    <mergeCell ref="K229:X231"/>
    <mergeCell ref="A260:E260"/>
    <mergeCell ref="F260:K260"/>
    <mergeCell ref="R221:X221"/>
    <mergeCell ref="A222:E222"/>
    <mergeCell ref="F222:K222"/>
    <mergeCell ref="A290:X293"/>
    <mergeCell ref="C318:E318"/>
    <mergeCell ref="G318:V318"/>
    <mergeCell ref="K321:X323"/>
    <mergeCell ref="A320:X320"/>
    <mergeCell ref="A321:J328"/>
    <mergeCell ref="C270:E270"/>
    <mergeCell ref="G270:V270"/>
    <mergeCell ref="A272:X272"/>
    <mergeCell ref="A273:J280"/>
    <mergeCell ref="A281:X281"/>
    <mergeCell ref="A303:X303"/>
    <mergeCell ref="M294:X302"/>
    <mergeCell ref="A294:L302"/>
    <mergeCell ref="K273:X274"/>
    <mergeCell ref="K275:X278"/>
    <mergeCell ref="K279:X280"/>
    <mergeCell ref="A282:X286"/>
    <mergeCell ref="A287:X289"/>
  </mergeCells>
  <phoneticPr fontId="3" type="noConversion"/>
  <dataValidations disablePrompts="1" count="1">
    <dataValidation type="list" allowBlank="1" showInputMessage="1" showErrorMessage="1" sqref="AB5 AB92">
      <formula1>"고부하 운전,중부하 운전,저부하 운전"</formula1>
    </dataValidation>
  </dataValidations>
  <printOptions horizontalCentered="1"/>
  <pageMargins left="0.23622047244094491" right="0.23622047244094491" top="0.74803149606299213" bottom="0.74803149606299213" header="0.31496062992125984" footer="0.31496062992125984"/>
  <pageSetup paperSize="9" scale="88" orientation="portrait" r:id="rId1"/>
  <headerFooter>
    <oddHeader>&amp;L&amp;"KoPub돋움체 Bold,보통"&amp;9
기계설비 성능점검 결과보고서&amp;R&amp;"KoPub돋움체 Bold,보통"&amp;9
VII. 에너지 절감 방안</oddHeader>
    <oddFooter>&amp;L&amp;G&amp;R&amp;G</oddFooter>
  </headerFooter>
  <rowBreaks count="1" manualBreakCount="1">
    <brk id="46" max="23" man="1"/>
  </rowBreaks>
  <colBreaks count="1" manualBreakCount="1">
    <brk id="24" max="584" man="1"/>
  </colBreaks>
  <drawing r:id="rId2"/>
  <legacyDrawing r:id="rId3"/>
  <legacyDrawingHF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2</vt:i4>
      </vt:variant>
      <vt:variant>
        <vt:lpstr>이름이 지정된 범위</vt:lpstr>
      </vt:variant>
      <vt:variant>
        <vt:i4>2</vt:i4>
      </vt:variant>
    </vt:vector>
  </HeadingPairs>
  <TitlesOfParts>
    <vt:vector size="4" baseType="lpstr">
      <vt:lpstr>VI. 표지</vt:lpstr>
      <vt:lpstr>에너지 절감방안</vt:lpstr>
      <vt:lpstr>'VI. 표지'!Print_Area</vt:lpstr>
      <vt:lpstr>'에너지 절감방안'!Print_Area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ryzen</dc:creator>
  <cp:lastModifiedBy>김명철</cp:lastModifiedBy>
  <cp:lastPrinted>2024-01-24T07:36:23Z</cp:lastPrinted>
  <dcterms:created xsi:type="dcterms:W3CDTF">2015-06-05T18:19:34Z</dcterms:created>
  <dcterms:modified xsi:type="dcterms:W3CDTF">2026-03-17T04:57:19Z</dcterms:modified>
</cp:coreProperties>
</file>