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17580" yWindow="0" windowWidth="21210" windowHeight="8100" activeTab="1"/>
  </bookViews>
  <sheets>
    <sheet name="Misc Info" sheetId="2" r:id="rId1"/>
    <sheet name="Rewards Default" sheetId="5" r:id="rId2"/>
    <sheet name="Rewards Special" sheetId="7" r:id="rId3"/>
    <sheet name="MISC" sheetId="8" r:id="rId4"/>
  </sheets>
  <definedNames>
    <definedName name="_xlnm._FilterDatabase" localSheetId="3" hidden="1">MISC!$A$1:$K$7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7" l="1"/>
  <c r="D48" i="7" s="1"/>
  <c r="D49" i="7" s="1"/>
  <c r="D50" i="7" s="1"/>
  <c r="D46" i="7"/>
  <c r="D6" i="7"/>
  <c r="D7" i="7" s="1"/>
  <c r="D8" i="7" s="1"/>
  <c r="D5" i="7"/>
  <c r="H17" i="5"/>
  <c r="C8" i="5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13" i="5"/>
  <c r="C14" i="5" s="1"/>
  <c r="C15" i="5" s="1"/>
  <c r="C16" i="5" s="1"/>
  <c r="C11" i="5"/>
  <c r="C12" i="5" s="1"/>
  <c r="C10" i="5"/>
  <c r="C9" i="5"/>
  <c r="C4" i="5"/>
  <c r="C5" i="5" s="1"/>
  <c r="C6" i="5" s="1"/>
  <c r="C7" i="5" s="1"/>
  <c r="C3" i="5"/>
  <c r="K19" i="5" l="1"/>
  <c r="O3" i="5" s="1"/>
  <c r="J5" i="5" l="1"/>
  <c r="J6" i="5"/>
  <c r="J7" i="5"/>
  <c r="P20" i="5"/>
  <c r="P21" i="5" s="1"/>
  <c r="O6" i="5"/>
  <c r="O8" i="5" l="1"/>
  <c r="R8" i="5" s="1"/>
  <c r="D17" i="5"/>
  <c r="H19" i="5"/>
  <c r="H18" i="5"/>
  <c r="D18" i="5" l="1"/>
  <c r="D19" i="5"/>
  <c r="I3" i="5" l="1"/>
  <c r="J3" i="5" s="1"/>
  <c r="I4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J2" i="5" s="1"/>
  <c r="F21" i="5"/>
  <c r="F22" i="5"/>
  <c r="F23" i="5"/>
  <c r="F24" i="5"/>
  <c r="F25" i="5"/>
  <c r="F29" i="5" s="1"/>
  <c r="F26" i="5"/>
  <c r="F27" i="5"/>
  <c r="F28" i="5"/>
  <c r="F20" i="5"/>
  <c r="H20" i="5" s="1"/>
  <c r="J13" i="5" l="1"/>
  <c r="H21" i="5"/>
  <c r="J28" i="5"/>
  <c r="J20" i="5"/>
  <c r="J12" i="5"/>
  <c r="J27" i="5"/>
  <c r="J26" i="5"/>
  <c r="J18" i="5"/>
  <c r="J10" i="5"/>
  <c r="J11" i="5"/>
  <c r="J25" i="5"/>
  <c r="J17" i="5"/>
  <c r="J9" i="5"/>
  <c r="J19" i="5"/>
  <c r="J24" i="5"/>
  <c r="J16" i="5"/>
  <c r="J8" i="5"/>
  <c r="J21" i="5"/>
  <c r="J23" i="5"/>
  <c r="J15" i="5"/>
  <c r="J4" i="5"/>
  <c r="J22" i="5"/>
  <c r="J14" i="5"/>
  <c r="D20" i="5"/>
  <c r="A2" i="7" l="1"/>
  <c r="A9" i="7" s="1"/>
  <c r="A16" i="7" s="1"/>
  <c r="A23" i="7" s="1"/>
  <c r="A30" i="7" s="1"/>
  <c r="D21" i="5"/>
  <c r="H22" i="5"/>
  <c r="A37" i="7" l="1"/>
  <c r="A44" i="7" s="1"/>
  <c r="A51" i="7" s="1"/>
  <c r="H23" i="5"/>
  <c r="D22" i="5"/>
  <c r="Q10" i="5"/>
  <c r="Q9" i="5"/>
  <c r="Q4" i="5"/>
  <c r="P9" i="5" s="1"/>
  <c r="P15" i="5"/>
  <c r="P14" i="5"/>
  <c r="P13" i="5"/>
  <c r="P12" i="5"/>
  <c r="P16" i="5" l="1"/>
  <c r="R19" i="5"/>
  <c r="Q19" i="5"/>
  <c r="H24" i="5"/>
  <c r="D23" i="5"/>
  <c r="P4" i="5"/>
  <c r="R4" i="5"/>
  <c r="P10" i="5" s="1"/>
  <c r="H25" i="5" l="1"/>
  <c r="D24" i="5"/>
  <c r="S4" i="5"/>
  <c r="H26" i="5" l="1"/>
  <c r="D25" i="5"/>
  <c r="O10" i="5"/>
  <c r="R10" i="5" s="1"/>
  <c r="O9" i="5"/>
  <c r="R9" i="5" s="1"/>
  <c r="H27" i="5" l="1"/>
  <c r="D26" i="5"/>
  <c r="H28" i="5" l="1"/>
  <c r="D28" i="5" s="1"/>
  <c r="D27" i="5"/>
  <c r="K2" i="5" l="1"/>
  <c r="C29" i="5" l="1"/>
  <c r="L8" i="5" l="1"/>
  <c r="L6" i="5"/>
  <c r="L7" i="5"/>
  <c r="L5" i="5"/>
  <c r="L4" i="5"/>
  <c r="L2" i="5"/>
  <c r="L3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</calcChain>
</file>

<file path=xl/comments1.xml><?xml version="1.0" encoding="utf-8"?>
<comments xmlns="http://schemas.openxmlformats.org/spreadsheetml/2006/main">
  <authors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lượt quay thứ bao nhiêu mới có tỷ lệ trúng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lượt defaul có tỷ lệ trúng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CPU10698-local:
tính số lượt nhận décor đặc biệt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Lượt quay chắc chắn nhận dc quà xịn theo danh sách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<sst xmlns="http://schemas.openxmlformats.org/spreadsheetml/2006/main" count="211" uniqueCount="139">
  <si>
    <t>DEFINE</t>
  </si>
  <si>
    <t>TYPE</t>
  </si>
  <si>
    <t>VALUE</t>
  </si>
  <si>
    <t>NOTE</t>
  </si>
  <si>
    <t>int</t>
  </si>
  <si>
    <t>level unlock gacha</t>
  </si>
  <si>
    <t>ticket nhận được khi giao đơn hàng</t>
  </si>
  <si>
    <t>ticket nhận được khi giao khinh khí cầu</t>
  </si>
  <si>
    <t>ticket nhận được khi hoàn thành đào mỏ</t>
  </si>
  <si>
    <t>ticket nhận được khi giao xe hàng</t>
  </si>
  <si>
    <t>REWARDS</t>
  </si>
  <si>
    <t>TURN_NUMBER</t>
  </si>
  <si>
    <t>CHONG CHÓNG TRƠN:1</t>
  </si>
  <si>
    <t>CHONG CHÓNG SỌC:1</t>
  </si>
  <si>
    <t>CHONG CHÓNG XOẮN:1</t>
  </si>
  <si>
    <t>VÒNG GIẤC MƠ GIÓ:1</t>
  </si>
  <si>
    <t>VÒNG GIẤC MƠ SÉT:1</t>
  </si>
  <si>
    <t>VÒNG GIẤC MƠ NƯỚC:1</t>
  </si>
  <si>
    <t>CHUÔNG GIÓ HỒNG:1</t>
  </si>
  <si>
    <t>CHUÔNG GIÓ LỤC:1</t>
  </si>
  <si>
    <t>CHUÔNG GIÓ VÀNG:1</t>
  </si>
  <si>
    <t>DÙ HỒNG:1</t>
  </si>
  <si>
    <t>DÙ LỤC:1</t>
  </si>
  <si>
    <t>DÙ LAM:1</t>
  </si>
  <si>
    <t>SÁO QUẠT:1</t>
  </si>
  <si>
    <t>CHUÔNG LẮC:1</t>
  </si>
  <si>
    <t>ĐÀN BANJO:1</t>
  </si>
  <si>
    <t>DISPLAY_COLOR</t>
  </si>
  <si>
    <t>Xem ibshop, xem như là 1 item material</t>
  </si>
  <si>
    <t>Số lần cho phép User mở cùng 1 lúc, hiển thị trên UI</t>
  </si>
  <si>
    <t>TURN_MILESTONE</t>
  </si>
  <si>
    <t>ticket cần cho 1 lượt quay</t>
  </si>
  <si>
    <t>RATE</t>
  </si>
  <si>
    <t>REWARD_ID</t>
  </si>
  <si>
    <t>GACHAPONPON_USER_LEVEL</t>
  </si>
  <si>
    <t>GACHAPON_TICKET_PRICE</t>
  </si>
  <si>
    <t>GACHAPON_TICKET_REQ</t>
  </si>
  <si>
    <t>GACHAPON_ORDER_DELIVERY_TICKET</t>
  </si>
  <si>
    <t>GACHAPON_AIRSHIP_DELIVERY_TICKET</t>
  </si>
  <si>
    <t>GACHAPON_MINE_FINISH_TICKET</t>
  </si>
  <si>
    <t>GACHAPON_TRUCK_DELIVERY_TICKET</t>
  </si>
  <si>
    <t>GACHAPON_TICKET_OPEN_TURN</t>
  </si>
  <si>
    <t>ints</t>
  </si>
  <si>
    <t>Aver real value</t>
  </si>
  <si>
    <t>% gacha value</t>
  </si>
  <si>
    <t>collect from featute</t>
  </si>
  <si>
    <t>Order</t>
  </si>
  <si>
    <t>Airship</t>
  </si>
  <si>
    <t>Truck</t>
  </si>
  <si>
    <t>Mine</t>
  </si>
  <si>
    <t>Turn</t>
  </si>
  <si>
    <t>Daily_turn</t>
  </si>
  <si>
    <t>Sum</t>
  </si>
  <si>
    <t>Lamp_ REQ</t>
  </si>
  <si>
    <t>Value 1 turn</t>
  </si>
  <si>
    <t>buy from ibshop_COIN</t>
  </si>
  <si>
    <t>buy from ibshop_GOLD</t>
  </si>
  <si>
    <t>Lamp_value_COIN</t>
  </si>
  <si>
    <t>Lamp_value_GOLD</t>
  </si>
  <si>
    <t>Lamp_value_REPU</t>
  </si>
  <si>
    <t>Limit</t>
  </si>
  <si>
    <t>buy from ibshop_REPU</t>
  </si>
  <si>
    <t>ITEM_NAME</t>
  </si>
  <si>
    <t>ITEM_QUANTITY</t>
  </si>
  <si>
    <t>UNLOCK_LEVEL</t>
  </si>
  <si>
    <t>PACK_DESCRIPTION</t>
  </si>
  <si>
    <t>SALE_OFF_PERCENT</t>
  </si>
  <si>
    <t>IS_NEW</t>
  </si>
  <si>
    <t>LIMIT_DAY</t>
  </si>
  <si>
    <t>PRICE_TYPE</t>
  </si>
  <si>
    <t>PRICE_NUM</t>
  </si>
  <si>
    <t>GIFT_WHEN_BUY</t>
  </si>
  <si>
    <t>SALE_DURATION</t>
  </si>
  <si>
    <t>USE_IN</t>
  </si>
  <si>
    <t>Vợt Trắng</t>
  </si>
  <si>
    <t>Bắt Bọ Rùa, Ốc Sên, Đom Đóm cho Cây vườn nhà</t>
  </si>
  <si>
    <t>COIN</t>
  </si>
  <si>
    <t>Vợt Xanh</t>
  </si>
  <si>
    <t>Bắt để bắt Chuồn Chuồn, Ong, Bướm cho Cây  vườn nhà bạn</t>
  </si>
  <si>
    <t>REPU</t>
  </si>
  <si>
    <t>Danh Tiếng:10</t>
  </si>
  <si>
    <t>Nước Tăng Lực</t>
  </si>
  <si>
    <t>X2 món hàng yêu cầu khi nhờ Tôm tìm kiếm</t>
  </si>
  <si>
    <t>Café</t>
  </si>
  <si>
    <t>Rút ngắn 20 phút thời gian nghỉ của Tôm</t>
  </si>
  <si>
    <t>Danh Tiếng:35</t>
  </si>
  <si>
    <t>VÉ GACHA</t>
  </si>
  <si>
    <t>Sử dụng đèn thần Aladdin</t>
  </si>
  <si>
    <t>GOLD</t>
  </si>
  <si>
    <t>1,5</t>
  </si>
  <si>
    <t>CHONG CHÓNG BI:1</t>
  </si>
  <si>
    <t>CHONG CHÓNG HOA:1</t>
  </si>
  <si>
    <t>CHONG CHÓNG VIỀN:1</t>
  </si>
  <si>
    <t>VÒNG GIẤC MƠ TRĂNG:1</t>
  </si>
  <si>
    <t>VÒNG GIẤC MƠ SAO:1</t>
  </si>
  <si>
    <t>VÒNG GIẤC MƠ MẶT TRỜI:1</t>
  </si>
  <si>
    <t>CHUÔNG GIÓ ĐỎ:1</t>
  </si>
  <si>
    <t>CHUÔNG GIÓ TÍM:1</t>
  </si>
  <si>
    <t>CHUÔNG GIÓ CAM:1</t>
  </si>
  <si>
    <t>DÙ ĐỎ:1</t>
  </si>
  <si>
    <t>DÙ TÍM:1</t>
  </si>
  <si>
    <t>DÙ CAM:1</t>
  </si>
  <si>
    <t>KÈN SAXOPHONE:1</t>
  </si>
  <si>
    <t>HẠC CẦM:1</t>
  </si>
  <si>
    <t>TRỐNG LẮC:1</t>
  </si>
  <si>
    <t>HẠC GIẤY ĐỎ:1</t>
  </si>
  <si>
    <t>HẠC GIẤY TÍM:1</t>
  </si>
  <si>
    <t>HẠC GIẤY CAM:1</t>
  </si>
  <si>
    <t>GỌI %d LẦN</t>
  </si>
  <si>
    <t>Quantity</t>
  </si>
  <si>
    <t>Số lần Free User được phép mở</t>
  </si>
  <si>
    <t>NÃO TEM OS REQUISITOS NECESSÁRIOS</t>
  </si>
  <si>
    <t>BẠCH DƯƠNG:1</t>
  </si>
  <si>
    <t>KIM NGƯU:1</t>
  </si>
  <si>
    <t>SONG TỬ:1</t>
  </si>
  <si>
    <t>THIÊN BÌNH:1</t>
  </si>
  <si>
    <t>THIÊN YẾT:1</t>
  </si>
  <si>
    <t>NHÂN MÃ:1</t>
  </si>
  <si>
    <t>IBSHOP</t>
  </si>
  <si>
    <t>CỰ GIẢI:1</t>
  </si>
  <si>
    <t>SƯ TỬ:1</t>
  </si>
  <si>
    <t>XỬ NỮ:1</t>
  </si>
  <si>
    <t>MA KẾT:1</t>
  </si>
  <si>
    <t>BẢO BÌNH:1</t>
  </si>
  <si>
    <t>SONG NGƯ:1</t>
  </si>
  <si>
    <t>Value special</t>
  </si>
  <si>
    <t>VALUE gacha</t>
  </si>
  <si>
    <t>Special turn</t>
  </si>
  <si>
    <t xml:space="preserve"> aver</t>
  </si>
  <si>
    <t>Làm tròn</t>
  </si>
  <si>
    <t>HẠC GIẤY HỒNG:1</t>
  </si>
  <si>
    <t>HẠC GIẤY LỤC:1</t>
  </si>
  <si>
    <t>HẠC GIẤY VÀNG:1</t>
  </si>
  <si>
    <t>Ibshop_pack</t>
  </si>
  <si>
    <t>Diamond</t>
  </si>
  <si>
    <t>sum_gold</t>
  </si>
  <si>
    <t>sum_repu</t>
  </si>
  <si>
    <t>Rate %</t>
  </si>
  <si>
    <t>TURN_NUMBER_BALANCING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</si>
</sst>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/>
    <xf numFmtId="164" fontId="2" fillId="4" borderId="2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1" fillId="4" borderId="0" xfId="0" applyFont="1" applyFill="1"/>
    <xf numFmtId="0" fontId="0" fillId="5" borderId="1" xfId="0" applyFill="1" applyBorder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  <xf numFmtId="1" fontId="0" fillId="0" borderId="1" xfId="0" applyNumberFormat="1" applyBorder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9" fontId="0" fillId="11" borderId="0" xfId="0" applyNumberFormat="1" applyFill="1"/>
    <xf numFmtId="9" fontId="0" fillId="9" borderId="0" xfId="0" applyNumberFormat="1" applyFill="1"/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3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0" fontId="0" fillId="0" borderId="1" xfId="0" applyFont="1" applyFill="1" applyBorder="1"/>
    <xf numFmtId="0" fontId="0" fillId="3" borderId="1" xfId="0" applyFill="1" applyBorder="1" applyAlignment="1">
      <alignment horizontal="center"/>
    </xf>
    <xf numFmtId="3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8" borderId="0" xfId="0" applyFont="1" applyFill="1"/>
    <xf numFmtId="1" fontId="0" fillId="5" borderId="1" xfId="0" applyNumberFormat="1" applyFill="1" applyBorder="1"/>
    <xf numFmtId="1" fontId="0" fillId="0" borderId="0" xfId="0" applyNumberFormat="1" applyFill="1"/>
    <xf numFmtId="0" fontId="0" fillId="12" borderId="1" xfId="0" applyFill="1" applyBorder="1"/>
    <xf numFmtId="1" fontId="0" fillId="11" borderId="1" xfId="0" applyNumberFormat="1" applyFill="1" applyBorder="1"/>
    <xf numFmtId="0" fontId="0" fillId="0" borderId="0" xfId="0" applyAlignment="1">
      <alignment horizontal="left" indent="1"/>
    </xf>
    <xf numFmtId="165" fontId="0" fillId="0" borderId="0" xfId="1" applyNumberFormat="1" applyFont="1"/>
    <xf numFmtId="1" fontId="4" fillId="3" borderId="0" xfId="0" applyNumberFormat="1" applyFont="1" applyFill="1" applyBorder="1" applyAlignment="1">
      <alignment horizont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830"/>
  <sheetViews>
    <sheetView workbookViewId="0">
      <selection activeCell="D17" sqref="D17"/>
    </sheetView>
  </sheetViews>
  <sheetFormatPr defaultRowHeight="15" x14ac:dyDescent="0.25"/>
  <cols>
    <col min="1" max="1" width="35.28515625" bestFit="1" customWidth="1"/>
    <col min="4" max="4" width="73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34</v>
      </c>
      <c r="B2" s="5" t="s">
        <v>4</v>
      </c>
      <c r="C2" s="6">
        <v>10</v>
      </c>
      <c r="D2" s="5" t="s">
        <v>5</v>
      </c>
    </row>
    <row r="3" spans="1:4" x14ac:dyDescent="0.25">
      <c r="A3" s="10" t="s">
        <v>35</v>
      </c>
      <c r="B3" s="11"/>
      <c r="C3" s="12"/>
      <c r="D3" s="11" t="s">
        <v>28</v>
      </c>
    </row>
    <row r="4" spans="1:4" x14ac:dyDescent="0.25">
      <c r="A4" s="10" t="s">
        <v>36</v>
      </c>
      <c r="B4" s="11" t="s">
        <v>4</v>
      </c>
      <c r="C4" s="12">
        <v>60</v>
      </c>
      <c r="D4" s="11" t="s">
        <v>31</v>
      </c>
    </row>
    <row r="5" spans="1:4" x14ac:dyDescent="0.25">
      <c r="A5" s="7" t="s">
        <v>37</v>
      </c>
      <c r="B5" s="5" t="s">
        <v>4</v>
      </c>
      <c r="C5" s="7">
        <v>0</v>
      </c>
      <c r="D5" s="7" t="s">
        <v>6</v>
      </c>
    </row>
    <row r="6" spans="1:4" x14ac:dyDescent="0.25">
      <c r="A6" s="7" t="s">
        <v>38</v>
      </c>
      <c r="B6" s="5" t="s">
        <v>4</v>
      </c>
      <c r="C6" s="7">
        <v>4</v>
      </c>
      <c r="D6" s="7" t="s">
        <v>7</v>
      </c>
    </row>
    <row r="7" spans="1:4" x14ac:dyDescent="0.25">
      <c r="A7" s="7" t="s">
        <v>39</v>
      </c>
      <c r="B7" s="5" t="s">
        <v>4</v>
      </c>
      <c r="C7" s="7">
        <v>2</v>
      </c>
      <c r="D7" s="7" t="s">
        <v>8</v>
      </c>
    </row>
    <row r="8" spans="1:4" x14ac:dyDescent="0.25">
      <c r="A8" s="7" t="s">
        <v>40</v>
      </c>
      <c r="B8" s="5" t="s">
        <v>4</v>
      </c>
      <c r="C8" s="7">
        <v>3</v>
      </c>
      <c r="D8" s="7" t="s">
        <v>9</v>
      </c>
    </row>
    <row r="9" spans="1:4" x14ac:dyDescent="0.25">
      <c r="A9" s="7" t="s">
        <v>41</v>
      </c>
      <c r="B9" s="5" t="s">
        <v>42</v>
      </c>
      <c r="C9" s="13" t="s">
        <v>89</v>
      </c>
      <c r="D9" s="7" t="s">
        <v>29</v>
      </c>
    </row>
    <row r="1830" spans="3:3" x14ac:dyDescent="0.25">
      <c r="C1830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1943"/>
  <sheetViews>
    <sheetView tabSelected="1" workbookViewId="0">
      <selection activeCell="D22" sqref="D22"/>
    </sheetView>
  </sheetViews>
  <sheetFormatPr defaultRowHeight="15" x14ac:dyDescent="0.25"/>
  <cols>
    <col min="1" max="1" width="11.5703125" customWidth="1"/>
    <col min="2" max="2" width="30.42578125" customWidth="1"/>
    <col min="3" max="3" width="18.5703125" customWidth="1"/>
    <col min="4" max="4" width="18.28515625" customWidth="1"/>
    <col min="5" max="5" width="25.7109375" customWidth="1"/>
    <col min="6" max="6" width="12.140625" style="17" bestFit="1" customWidth="1"/>
    <col min="7" max="7" width="9" style="17" customWidth="1"/>
    <col min="8" max="8" width="26.5703125" style="17" bestFit="1" customWidth="1"/>
    <col min="9" max="10" width="13.7109375" style="17" customWidth="1"/>
    <col min="11" max="12" width="9.140625" style="17" customWidth="1"/>
    <col min="14" max="14" width="37.140625" customWidth="1"/>
    <col min="15" max="15" width="14.28515625" customWidth="1"/>
    <col min="16" max="16" width="18.85546875" bestFit="1" customWidth="1"/>
    <col min="17" max="17" width="21.7109375" bestFit="1" customWidth="1"/>
    <col min="18" max="18" width="21.7109375" customWidth="1"/>
    <col min="19" max="19" width="21.42578125" bestFit="1" customWidth="1"/>
    <col min="20" max="20" width="14" customWidth="1"/>
  </cols>
  <sheetData>
    <row r="1" spans="1:19" x14ac:dyDescent="0.25">
      <c r="A1" s="7" t="s">
        <v>33</v>
      </c>
      <c r="B1" s="9" t="s">
        <v>10</v>
      </c>
      <c r="C1" s="9" t="s">
        <v>32</v>
      </c>
      <c r="D1" s="8" t="s">
        <v>11</v>
      </c>
      <c r="E1" s="8" t="s">
        <v>27</v>
      </c>
      <c r="F1" s="22" t="s">
        <v>126</v>
      </c>
      <c r="G1" s="22"/>
      <c r="H1" s="22" t="s">
        <v>138</v>
      </c>
      <c r="I1" s="22" t="s">
        <v>125</v>
      </c>
      <c r="J1" s="59" t="s">
        <v>127</v>
      </c>
      <c r="K1" s="22" t="s">
        <v>128</v>
      </c>
      <c r="L1" s="22" t="s">
        <v>137</v>
      </c>
      <c r="N1" s="20" t="s">
        <v>43</v>
      </c>
      <c r="O1" t="s">
        <v>44</v>
      </c>
      <c r="P1" s="27" t="s">
        <v>45</v>
      </c>
      <c r="Q1" s="27" t="s">
        <v>56</v>
      </c>
      <c r="R1" s="27" t="s">
        <v>61</v>
      </c>
      <c r="S1" s="29" t="s">
        <v>55</v>
      </c>
    </row>
    <row r="2" spans="1:19" x14ac:dyDescent="0.25">
      <c r="A2" s="7">
        <v>1</v>
      </c>
      <c r="B2" s="7" t="s">
        <v>12</v>
      </c>
      <c r="C2" s="25">
        <v>500</v>
      </c>
      <c r="D2" s="7">
        <v>-1</v>
      </c>
      <c r="E2" s="7">
        <v>1</v>
      </c>
      <c r="F2" s="17">
        <v>200</v>
      </c>
      <c r="G2" s="17">
        <v>200</v>
      </c>
      <c r="I2" s="17">
        <f>G2*5</f>
        <v>1000</v>
      </c>
      <c r="J2" s="17">
        <f>I2/$O$3</f>
        <v>4.8780487804878048</v>
      </c>
      <c r="K2" s="17">
        <f>AVERAGE(C2:C19)</f>
        <v>209.88888888888889</v>
      </c>
      <c r="L2" s="60">
        <f>C2/$C$29</f>
        <v>0.12607160867372669</v>
      </c>
      <c r="O2" s="21">
        <v>0.25</v>
      </c>
      <c r="P2" s="27"/>
      <c r="Q2" s="27"/>
      <c r="R2" s="27"/>
      <c r="S2" s="29"/>
    </row>
    <row r="3" spans="1:19" x14ac:dyDescent="0.25">
      <c r="A3" s="7">
        <v>2</v>
      </c>
      <c r="B3" s="7" t="s">
        <v>13</v>
      </c>
      <c r="C3" s="25">
        <f>ROUND(C2/1.2,0)</f>
        <v>417</v>
      </c>
      <c r="D3" s="7">
        <v>-1</v>
      </c>
      <c r="E3" s="7">
        <v>1</v>
      </c>
      <c r="F3" s="17">
        <v>220</v>
      </c>
      <c r="G3" s="17">
        <v>220</v>
      </c>
      <c r="I3" s="17">
        <f t="shared" ref="I3:I28" si="0">G3*5</f>
        <v>1100</v>
      </c>
      <c r="J3" s="17">
        <f>I3/$O$3</f>
        <v>5.3658536585365857</v>
      </c>
      <c r="L3" s="60">
        <f>C3/$C$29</f>
        <v>0.10514372163388805</v>
      </c>
      <c r="N3" t="s">
        <v>54</v>
      </c>
      <c r="O3" s="17">
        <f>K19-K19*O2</f>
        <v>205</v>
      </c>
      <c r="P3" s="31">
        <v>0.4</v>
      </c>
      <c r="Q3" s="31">
        <v>0.3</v>
      </c>
      <c r="R3" s="31">
        <v>0.3</v>
      </c>
      <c r="S3" s="30">
        <v>0</v>
      </c>
    </row>
    <row r="4" spans="1:19" x14ac:dyDescent="0.25">
      <c r="A4" s="7">
        <v>3</v>
      </c>
      <c r="B4" s="7" t="s">
        <v>14</v>
      </c>
      <c r="C4" s="25">
        <f t="shared" ref="C4:C7" si="1">ROUND(C3/1.2,0)</f>
        <v>348</v>
      </c>
      <c r="D4" s="7">
        <v>-1</v>
      </c>
      <c r="E4" s="7">
        <v>1</v>
      </c>
      <c r="F4" s="17">
        <v>240</v>
      </c>
      <c r="G4" s="17">
        <v>240</v>
      </c>
      <c r="I4" s="17">
        <f t="shared" si="0"/>
        <v>1200</v>
      </c>
      <c r="J4" s="17">
        <f t="shared" ref="J4:J28" si="2">I4/$O$3</f>
        <v>5.8536585365853657</v>
      </c>
      <c r="L4" s="60">
        <f>C4/$C$29</f>
        <v>8.7745839636913764E-2</v>
      </c>
      <c r="N4" t="s">
        <v>53</v>
      </c>
      <c r="O4" s="52">
        <v>60</v>
      </c>
      <c r="P4">
        <f>$O$6*P3</f>
        <v>72</v>
      </c>
      <c r="Q4">
        <f t="shared" ref="Q4:R4" si="3">$O$6*Q3</f>
        <v>54</v>
      </c>
      <c r="R4">
        <f t="shared" si="3"/>
        <v>54</v>
      </c>
      <c r="S4">
        <f>$O$4*S3</f>
        <v>0</v>
      </c>
    </row>
    <row r="5" spans="1:19" x14ac:dyDescent="0.25">
      <c r="A5" s="7">
        <v>4</v>
      </c>
      <c r="B5" s="7" t="s">
        <v>90</v>
      </c>
      <c r="C5" s="25">
        <f t="shared" si="1"/>
        <v>290</v>
      </c>
      <c r="D5" s="7">
        <v>-1</v>
      </c>
      <c r="E5" s="7">
        <v>1</v>
      </c>
      <c r="F5" s="17">
        <v>260</v>
      </c>
      <c r="G5" s="17">
        <v>260</v>
      </c>
      <c r="I5" s="17">
        <v>1300</v>
      </c>
      <c r="J5" s="17">
        <f t="shared" si="2"/>
        <v>6.3414634146341466</v>
      </c>
      <c r="L5" s="60">
        <f t="shared" ref="L5:L7" si="4">C5/$C$29</f>
        <v>7.3121533030761479E-2</v>
      </c>
      <c r="N5" t="s">
        <v>110</v>
      </c>
      <c r="O5" s="40">
        <v>3</v>
      </c>
    </row>
    <row r="6" spans="1:19" x14ac:dyDescent="0.25">
      <c r="A6" s="7">
        <v>5</v>
      </c>
      <c r="B6" s="7" t="s">
        <v>91</v>
      </c>
      <c r="C6" s="25">
        <f t="shared" si="1"/>
        <v>242</v>
      </c>
      <c r="D6" s="7">
        <v>-1</v>
      </c>
      <c r="E6" s="7">
        <v>1</v>
      </c>
      <c r="F6" s="17">
        <v>280</v>
      </c>
      <c r="G6" s="17">
        <v>280</v>
      </c>
      <c r="I6" s="17">
        <v>1400</v>
      </c>
      <c r="J6" s="17">
        <f t="shared" si="2"/>
        <v>6.8292682926829267</v>
      </c>
      <c r="L6" s="60">
        <f t="shared" si="4"/>
        <v>6.1018658598083711E-2</v>
      </c>
      <c r="O6" s="40">
        <f>O5*O4</f>
        <v>180</v>
      </c>
    </row>
    <row r="7" spans="1:19" x14ac:dyDescent="0.25">
      <c r="A7" s="7">
        <v>6</v>
      </c>
      <c r="B7" s="7" t="s">
        <v>92</v>
      </c>
      <c r="C7" s="25">
        <f t="shared" si="1"/>
        <v>202</v>
      </c>
      <c r="D7" s="7">
        <v>-1</v>
      </c>
      <c r="E7" s="7">
        <v>1</v>
      </c>
      <c r="F7" s="17">
        <v>300</v>
      </c>
      <c r="G7" s="17">
        <v>300</v>
      </c>
      <c r="I7" s="17">
        <v>1500</v>
      </c>
      <c r="J7" s="17">
        <f t="shared" si="2"/>
        <v>7.3170731707317076</v>
      </c>
      <c r="L7" s="60">
        <f t="shared" si="4"/>
        <v>5.0932929904185575E-2</v>
      </c>
      <c r="O7" s="26"/>
      <c r="P7" s="28" t="s">
        <v>60</v>
      </c>
      <c r="Q7" s="28" t="s">
        <v>109</v>
      </c>
      <c r="R7" s="28" t="s">
        <v>118</v>
      </c>
      <c r="S7" s="28" t="s">
        <v>129</v>
      </c>
    </row>
    <row r="8" spans="1:19" x14ac:dyDescent="0.25">
      <c r="A8" s="7">
        <v>7</v>
      </c>
      <c r="B8" s="55" t="s">
        <v>15</v>
      </c>
      <c r="C8" s="25">
        <f>ROUND(C3/1.25,0)</f>
        <v>334</v>
      </c>
      <c r="D8" s="7">
        <v>-1</v>
      </c>
      <c r="E8" s="7">
        <v>1</v>
      </c>
      <c r="F8" s="17">
        <v>300</v>
      </c>
      <c r="G8" s="17">
        <v>300</v>
      </c>
      <c r="I8" s="17">
        <f t="shared" si="0"/>
        <v>1500</v>
      </c>
      <c r="J8" s="17">
        <f t="shared" si="2"/>
        <v>7.3170731707317076</v>
      </c>
      <c r="L8" s="60">
        <f>C8/$C$29</f>
        <v>8.4215834594049424E-2</v>
      </c>
      <c r="N8" s="23" t="s">
        <v>57</v>
      </c>
      <c r="O8" s="23">
        <f>ROUND($O$3/$O$4,0)</f>
        <v>3</v>
      </c>
      <c r="Q8">
        <v>5</v>
      </c>
      <c r="R8">
        <f>Q8*O8</f>
        <v>15</v>
      </c>
      <c r="S8">
        <v>15</v>
      </c>
    </row>
    <row r="9" spans="1:19" x14ac:dyDescent="0.25">
      <c r="A9" s="7">
        <v>8</v>
      </c>
      <c r="B9" s="55" t="s">
        <v>16</v>
      </c>
      <c r="C9" s="25">
        <f>ROUND(C8/1.2,0)</f>
        <v>278</v>
      </c>
      <c r="D9" s="7">
        <v>-1</v>
      </c>
      <c r="E9" s="7">
        <v>1</v>
      </c>
      <c r="F9" s="17">
        <v>320</v>
      </c>
      <c r="G9" s="17">
        <v>320</v>
      </c>
      <c r="I9" s="17">
        <f t="shared" si="0"/>
        <v>1600</v>
      </c>
      <c r="J9" s="17">
        <f t="shared" si="2"/>
        <v>7.8048780487804876</v>
      </c>
      <c r="L9" s="60">
        <f>C9/$C$29</f>
        <v>7.0095814422592037E-2</v>
      </c>
      <c r="N9" s="23" t="s">
        <v>58</v>
      </c>
      <c r="O9" s="23">
        <f>$O$8*500*1.5</f>
        <v>2250</v>
      </c>
      <c r="P9">
        <f>ROUNDUP(Q4/Q9,0)</f>
        <v>11</v>
      </c>
      <c r="Q9">
        <f>Q8</f>
        <v>5</v>
      </c>
      <c r="R9">
        <f>Q9*O9</f>
        <v>11250</v>
      </c>
      <c r="S9">
        <v>12000</v>
      </c>
    </row>
    <row r="10" spans="1:19" x14ac:dyDescent="0.25">
      <c r="A10" s="7">
        <v>9</v>
      </c>
      <c r="B10" s="55" t="s">
        <v>17</v>
      </c>
      <c r="C10" s="25">
        <f>ROUND(C9/1.2,0)</f>
        <v>232</v>
      </c>
      <c r="D10" s="7">
        <v>-1</v>
      </c>
      <c r="E10" s="7">
        <v>1</v>
      </c>
      <c r="F10" s="17">
        <v>340</v>
      </c>
      <c r="G10" s="17">
        <v>340</v>
      </c>
      <c r="I10" s="17">
        <f t="shared" si="0"/>
        <v>1700</v>
      </c>
      <c r="J10" s="17">
        <f t="shared" si="2"/>
        <v>8.2926829268292686</v>
      </c>
      <c r="L10" s="60">
        <f>C10/$C$29</f>
        <v>5.8497226424609181E-2</v>
      </c>
      <c r="N10" s="23" t="s">
        <v>59</v>
      </c>
      <c r="O10" s="23">
        <f>$O$8*10</f>
        <v>30</v>
      </c>
      <c r="P10">
        <f>ROUNDUP(R4/Q10,0)</f>
        <v>11</v>
      </c>
      <c r="Q10">
        <f>Q8</f>
        <v>5</v>
      </c>
      <c r="R10">
        <f>Q10*O10</f>
        <v>150</v>
      </c>
      <c r="S10">
        <v>150</v>
      </c>
    </row>
    <row r="11" spans="1:19" x14ac:dyDescent="0.25">
      <c r="A11" s="7">
        <v>10</v>
      </c>
      <c r="B11" s="7" t="s">
        <v>18</v>
      </c>
      <c r="C11" s="25">
        <f t="shared" ref="C11:C28" si="5">ROUND(C10/1.2,0)</f>
        <v>193</v>
      </c>
      <c r="D11" s="7">
        <v>-1</v>
      </c>
      <c r="E11" s="7">
        <v>2</v>
      </c>
      <c r="F11" s="17">
        <v>400</v>
      </c>
      <c r="G11" s="17">
        <v>400</v>
      </c>
      <c r="I11" s="17">
        <f t="shared" si="0"/>
        <v>2000</v>
      </c>
      <c r="J11" s="17">
        <f t="shared" si="2"/>
        <v>9.7560975609756095</v>
      </c>
      <c r="L11" s="60">
        <f>C11/$C$29</f>
        <v>4.8663640948058494E-2</v>
      </c>
      <c r="N11" t="s">
        <v>50</v>
      </c>
      <c r="O11" t="s">
        <v>51</v>
      </c>
      <c r="P11" t="s">
        <v>52</v>
      </c>
    </row>
    <row r="12" spans="1:19" x14ac:dyDescent="0.25">
      <c r="A12" s="7">
        <v>11</v>
      </c>
      <c r="B12" s="7" t="s">
        <v>19</v>
      </c>
      <c r="C12" s="25">
        <f t="shared" si="5"/>
        <v>161</v>
      </c>
      <c r="D12" s="7">
        <v>-1</v>
      </c>
      <c r="E12" s="7">
        <v>2</v>
      </c>
      <c r="F12" s="17">
        <v>420</v>
      </c>
      <c r="G12" s="17">
        <v>420</v>
      </c>
      <c r="I12" s="17">
        <f t="shared" si="0"/>
        <v>2100</v>
      </c>
      <c r="J12" s="17">
        <f t="shared" si="2"/>
        <v>10.24390243902439</v>
      </c>
      <c r="L12" s="60">
        <f>C12/$C$29</f>
        <v>4.0595057992939991E-2</v>
      </c>
      <c r="M12" s="7" t="s">
        <v>46</v>
      </c>
      <c r="N12" s="7">
        <v>0</v>
      </c>
      <c r="O12" s="7">
        <v>25</v>
      </c>
      <c r="P12" s="7">
        <f>O12*N12</f>
        <v>0</v>
      </c>
    </row>
    <row r="13" spans="1:19" x14ac:dyDescent="0.25">
      <c r="A13" s="7">
        <v>12</v>
      </c>
      <c r="B13" s="7" t="s">
        <v>20</v>
      </c>
      <c r="C13" s="25">
        <f t="shared" si="5"/>
        <v>134</v>
      </c>
      <c r="D13" s="7">
        <v>-1</v>
      </c>
      <c r="E13" s="7">
        <v>2</v>
      </c>
      <c r="F13" s="17">
        <v>440</v>
      </c>
      <c r="G13" s="17">
        <v>440</v>
      </c>
      <c r="I13" s="17">
        <f t="shared" si="0"/>
        <v>2200</v>
      </c>
      <c r="J13" s="17">
        <f t="shared" si="2"/>
        <v>10.731707317073171</v>
      </c>
      <c r="L13" s="60">
        <f>C13/$C$29</f>
        <v>3.3787191124558746E-2</v>
      </c>
      <c r="M13" s="7" t="s">
        <v>47</v>
      </c>
      <c r="N13" s="7">
        <v>4</v>
      </c>
      <c r="O13" s="7">
        <v>3</v>
      </c>
      <c r="P13" s="7">
        <f t="shared" ref="P13:P15" si="6">O13*N13</f>
        <v>12</v>
      </c>
    </row>
    <row r="14" spans="1:19" x14ac:dyDescent="0.25">
      <c r="A14" s="7">
        <v>13</v>
      </c>
      <c r="B14" s="55" t="s">
        <v>21</v>
      </c>
      <c r="C14" s="25">
        <f t="shared" si="5"/>
        <v>112</v>
      </c>
      <c r="D14" s="7">
        <v>-1</v>
      </c>
      <c r="E14" s="7">
        <v>2</v>
      </c>
      <c r="F14" s="17">
        <v>500</v>
      </c>
      <c r="G14" s="17">
        <v>500</v>
      </c>
      <c r="I14" s="17">
        <f t="shared" si="0"/>
        <v>2500</v>
      </c>
      <c r="J14" s="17">
        <f t="shared" si="2"/>
        <v>12.195121951219512</v>
      </c>
      <c r="L14" s="60">
        <f>C14/$C$29</f>
        <v>2.8240040342914774E-2</v>
      </c>
      <c r="M14" s="7" t="s">
        <v>49</v>
      </c>
      <c r="N14" s="7">
        <v>2</v>
      </c>
      <c r="O14" s="7">
        <v>8</v>
      </c>
      <c r="P14" s="7">
        <f t="shared" si="6"/>
        <v>16</v>
      </c>
    </row>
    <row r="15" spans="1:19" x14ac:dyDescent="0.25">
      <c r="A15" s="7">
        <v>14</v>
      </c>
      <c r="B15" s="55" t="s">
        <v>22</v>
      </c>
      <c r="C15" s="25">
        <f t="shared" si="5"/>
        <v>93</v>
      </c>
      <c r="D15" s="7">
        <v>-1</v>
      </c>
      <c r="E15" s="7">
        <v>2</v>
      </c>
      <c r="F15" s="17">
        <v>520</v>
      </c>
      <c r="G15" s="17">
        <v>520</v>
      </c>
      <c r="I15" s="17">
        <f t="shared" si="0"/>
        <v>2600</v>
      </c>
      <c r="J15" s="17">
        <f t="shared" si="2"/>
        <v>12.682926829268293</v>
      </c>
      <c r="L15" s="60">
        <f>C15/$C$29</f>
        <v>2.3449319213313162E-2</v>
      </c>
      <c r="M15" s="7" t="s">
        <v>48</v>
      </c>
      <c r="N15" s="7">
        <v>3</v>
      </c>
      <c r="O15" s="7">
        <v>5</v>
      </c>
      <c r="P15" s="7">
        <f t="shared" si="6"/>
        <v>15</v>
      </c>
    </row>
    <row r="16" spans="1:19" x14ac:dyDescent="0.25">
      <c r="A16" s="7">
        <v>15</v>
      </c>
      <c r="B16" s="55" t="s">
        <v>23</v>
      </c>
      <c r="C16" s="25">
        <f t="shared" si="5"/>
        <v>78</v>
      </c>
      <c r="D16" s="7">
        <v>-1</v>
      </c>
      <c r="E16" s="7">
        <v>2</v>
      </c>
      <c r="F16" s="17">
        <v>540</v>
      </c>
      <c r="G16" s="17">
        <v>540</v>
      </c>
      <c r="I16" s="17">
        <f t="shared" si="0"/>
        <v>2700</v>
      </c>
      <c r="J16" s="17">
        <f t="shared" si="2"/>
        <v>13.170731707317072</v>
      </c>
      <c r="L16" s="60">
        <f>C16/$C$29</f>
        <v>1.9667170953101363E-2</v>
      </c>
      <c r="P16">
        <f>SUM(P12:P15)</f>
        <v>43</v>
      </c>
    </row>
    <row r="17" spans="1:19" x14ac:dyDescent="0.25">
      <c r="A17" s="7">
        <v>16</v>
      </c>
      <c r="B17" s="7" t="s">
        <v>24</v>
      </c>
      <c r="C17" s="25">
        <f t="shared" si="5"/>
        <v>65</v>
      </c>
      <c r="D17" s="56">
        <f>H17</f>
        <v>3</v>
      </c>
      <c r="E17" s="7">
        <v>3</v>
      </c>
      <c r="F17" s="17">
        <v>600</v>
      </c>
      <c r="G17" s="17">
        <v>600</v>
      </c>
      <c r="H17" s="17">
        <f>ROUNDUP(F17/$O$3,0)</f>
        <v>3</v>
      </c>
      <c r="I17" s="17">
        <f t="shared" si="0"/>
        <v>3000</v>
      </c>
      <c r="J17" s="17">
        <f t="shared" si="2"/>
        <v>14.634146341463415</v>
      </c>
      <c r="L17" s="60">
        <f>C17/$C$29</f>
        <v>1.6389309127584469E-2</v>
      </c>
    </row>
    <row r="18" spans="1:19" x14ac:dyDescent="0.25">
      <c r="A18" s="7">
        <v>17</v>
      </c>
      <c r="B18" s="7" t="s">
        <v>25</v>
      </c>
      <c r="C18" s="25">
        <f t="shared" si="5"/>
        <v>54</v>
      </c>
      <c r="D18" s="56">
        <f t="shared" ref="D18:D19" si="7">H18</f>
        <v>4</v>
      </c>
      <c r="E18" s="7">
        <v>3</v>
      </c>
      <c r="F18" s="17">
        <v>620</v>
      </c>
      <c r="G18" s="17">
        <v>620</v>
      </c>
      <c r="H18" s="17">
        <f>ROUNDUP(F18/$O$3,0)</f>
        <v>4</v>
      </c>
      <c r="I18" s="17">
        <f t="shared" si="0"/>
        <v>3100</v>
      </c>
      <c r="J18" s="17">
        <f t="shared" si="2"/>
        <v>15.121951219512194</v>
      </c>
      <c r="L18" s="60">
        <f>C18/$C$29</f>
        <v>1.3615733736762481E-2</v>
      </c>
      <c r="O18" t="s">
        <v>134</v>
      </c>
      <c r="Q18" t="s">
        <v>135</v>
      </c>
      <c r="R18" t="s">
        <v>136</v>
      </c>
    </row>
    <row r="19" spans="1:19" x14ac:dyDescent="0.25">
      <c r="A19" s="7">
        <v>18</v>
      </c>
      <c r="B19" s="7" t="s">
        <v>26</v>
      </c>
      <c r="C19" s="25">
        <f t="shared" si="5"/>
        <v>45</v>
      </c>
      <c r="D19" s="56">
        <f t="shared" si="7"/>
        <v>4</v>
      </c>
      <c r="E19" s="7">
        <v>3</v>
      </c>
      <c r="F19" s="17">
        <v>640</v>
      </c>
      <c r="G19" s="17">
        <v>640</v>
      </c>
      <c r="H19" s="17">
        <f>ROUNDUP(F19/$O$3,0)</f>
        <v>4</v>
      </c>
      <c r="I19" s="17">
        <f t="shared" si="0"/>
        <v>3200</v>
      </c>
      <c r="J19" s="17">
        <f t="shared" si="2"/>
        <v>15.609756097560975</v>
      </c>
      <c r="K19" s="19">
        <f>AVERAGE(F2:F10)</f>
        <v>273.33333333333331</v>
      </c>
      <c r="L19" s="60">
        <f>C19/$C$29</f>
        <v>1.1346444780635401E-2</v>
      </c>
      <c r="N19" s="57" t="s">
        <v>133</v>
      </c>
      <c r="O19">
        <v>5</v>
      </c>
      <c r="P19">
        <v>15</v>
      </c>
      <c r="Q19" s="58">
        <f>S9*20*($O$4/Q10)</f>
        <v>2880000</v>
      </c>
      <c r="R19" s="58">
        <f>S10*20*($O$4/Q10)</f>
        <v>36000</v>
      </c>
    </row>
    <row r="20" spans="1:19" x14ac:dyDescent="0.25">
      <c r="A20" s="7">
        <v>19</v>
      </c>
      <c r="B20" s="55" t="s">
        <v>130</v>
      </c>
      <c r="C20" s="25">
        <f t="shared" si="5"/>
        <v>38</v>
      </c>
      <c r="D20" s="56">
        <f>H20</f>
        <v>7</v>
      </c>
      <c r="E20" s="7">
        <v>3</v>
      </c>
      <c r="F20" s="24">
        <f>G20*2</f>
        <v>1400</v>
      </c>
      <c r="G20" s="17">
        <v>700</v>
      </c>
      <c r="H20" s="17">
        <f>ROUNDUP(F20/$O$3,0)</f>
        <v>7</v>
      </c>
      <c r="I20" s="17">
        <f t="shared" si="0"/>
        <v>3500</v>
      </c>
      <c r="J20" s="17">
        <f t="shared" si="2"/>
        <v>17.073170731707318</v>
      </c>
      <c r="L20" s="60">
        <f>C20/$C$29</f>
        <v>9.5814422592032274E-3</v>
      </c>
      <c r="O20">
        <v>60</v>
      </c>
      <c r="P20">
        <f>O20*P19/O19</f>
        <v>180</v>
      </c>
    </row>
    <row r="21" spans="1:19" x14ac:dyDescent="0.25">
      <c r="A21" s="7">
        <v>20</v>
      </c>
      <c r="B21" s="55" t="s">
        <v>131</v>
      </c>
      <c r="C21" s="25">
        <f t="shared" si="5"/>
        <v>32</v>
      </c>
      <c r="D21" s="56">
        <f t="shared" ref="D21:D28" si="8">H21</f>
        <v>15</v>
      </c>
      <c r="E21" s="7">
        <v>3</v>
      </c>
      <c r="F21" s="24">
        <f t="shared" ref="F21:F28" si="9">G21*2</f>
        <v>1440</v>
      </c>
      <c r="G21" s="17">
        <v>720</v>
      </c>
      <c r="H21" s="17">
        <f>ROUNDUP(F21/$O$3,0)+H20</f>
        <v>15</v>
      </c>
      <c r="I21" s="17">
        <f t="shared" si="0"/>
        <v>3600</v>
      </c>
      <c r="J21" s="17">
        <f t="shared" si="2"/>
        <v>17.560975609756099</v>
      </c>
      <c r="L21" s="60">
        <f>C21/$C$29</f>
        <v>8.0685829551185081E-3</v>
      </c>
      <c r="P21">
        <f>P20*90%</f>
        <v>162</v>
      </c>
    </row>
    <row r="22" spans="1:19" s="26" customFormat="1" x14ac:dyDescent="0.25">
      <c r="A22" s="7">
        <v>21</v>
      </c>
      <c r="B22" s="55" t="s">
        <v>132</v>
      </c>
      <c r="C22" s="25">
        <f t="shared" si="5"/>
        <v>27</v>
      </c>
      <c r="D22" s="56">
        <f t="shared" si="8"/>
        <v>23</v>
      </c>
      <c r="E22" s="7">
        <v>3</v>
      </c>
      <c r="F22" s="24">
        <f t="shared" si="9"/>
        <v>1480</v>
      </c>
      <c r="G22" s="17">
        <v>740</v>
      </c>
      <c r="H22" s="17">
        <f t="shared" ref="H22:H28" si="10">ROUNDUP(F22/$O$3,0)+H21</f>
        <v>23</v>
      </c>
      <c r="I22" s="17">
        <f t="shared" si="0"/>
        <v>3700</v>
      </c>
      <c r="J22" s="17">
        <f t="shared" si="2"/>
        <v>18.048780487804876</v>
      </c>
      <c r="K22" s="17"/>
      <c r="L22" s="60">
        <f>C22/$C$29</f>
        <v>6.8078668683812403E-3</v>
      </c>
      <c r="N22" s="54"/>
    </row>
    <row r="23" spans="1:19" x14ac:dyDescent="0.25">
      <c r="A23" s="7">
        <v>22</v>
      </c>
      <c r="B23" s="7" t="s">
        <v>112</v>
      </c>
      <c r="C23" s="25">
        <f t="shared" si="5"/>
        <v>23</v>
      </c>
      <c r="D23" s="56">
        <f t="shared" si="8"/>
        <v>33</v>
      </c>
      <c r="E23" s="7">
        <v>4</v>
      </c>
      <c r="F23" s="24">
        <f t="shared" si="9"/>
        <v>2000</v>
      </c>
      <c r="G23" s="17">
        <v>1000</v>
      </c>
      <c r="H23" s="17">
        <f t="shared" si="10"/>
        <v>33</v>
      </c>
      <c r="I23" s="17">
        <f t="shared" si="0"/>
        <v>5000</v>
      </c>
      <c r="J23" s="17">
        <f t="shared" si="2"/>
        <v>24.390243902439025</v>
      </c>
      <c r="L23" s="60">
        <f>C23/$C$29</f>
        <v>5.7992939989914274E-3</v>
      </c>
    </row>
    <row r="24" spans="1:19" s="26" customFormat="1" x14ac:dyDescent="0.25">
      <c r="A24" s="7">
        <v>23</v>
      </c>
      <c r="B24" s="7" t="s">
        <v>113</v>
      </c>
      <c r="C24" s="25">
        <f t="shared" si="5"/>
        <v>19</v>
      </c>
      <c r="D24" s="56">
        <f t="shared" si="8"/>
        <v>45</v>
      </c>
      <c r="E24" s="7">
        <v>4</v>
      </c>
      <c r="F24" s="24">
        <f t="shared" si="9"/>
        <v>2400</v>
      </c>
      <c r="G24" s="17">
        <v>1200</v>
      </c>
      <c r="H24" s="17">
        <f t="shared" si="10"/>
        <v>45</v>
      </c>
      <c r="I24" s="17">
        <f t="shared" si="0"/>
        <v>6000</v>
      </c>
      <c r="J24" s="17">
        <f t="shared" si="2"/>
        <v>29.26829268292683</v>
      </c>
      <c r="K24" s="17"/>
      <c r="L24" s="60">
        <f>C24/$C$29</f>
        <v>4.7907211296016137E-3</v>
      </c>
      <c r="O24" s="54"/>
    </row>
    <row r="25" spans="1:19" s="23" customFormat="1" x14ac:dyDescent="0.25">
      <c r="A25" s="7">
        <v>24</v>
      </c>
      <c r="B25" s="5" t="s">
        <v>114</v>
      </c>
      <c r="C25" s="25">
        <f t="shared" si="5"/>
        <v>16</v>
      </c>
      <c r="D25" s="56">
        <f t="shared" si="8"/>
        <v>59</v>
      </c>
      <c r="E25" s="7">
        <v>4</v>
      </c>
      <c r="F25" s="24">
        <f t="shared" si="9"/>
        <v>2800</v>
      </c>
      <c r="G25" s="54">
        <v>1400</v>
      </c>
      <c r="H25" s="17">
        <f t="shared" si="10"/>
        <v>59</v>
      </c>
      <c r="I25" s="17">
        <f t="shared" si="0"/>
        <v>7000</v>
      </c>
      <c r="J25" s="17">
        <f t="shared" si="2"/>
        <v>34.146341463414636</v>
      </c>
      <c r="K25" s="54"/>
      <c r="L25" s="60">
        <f>C25/$C$29</f>
        <v>4.034291477559254E-3</v>
      </c>
      <c r="N25" s="24"/>
    </row>
    <row r="26" spans="1:19" s="18" customFormat="1" x14ac:dyDescent="0.25">
      <c r="A26" s="7">
        <v>25</v>
      </c>
      <c r="B26" s="55" t="s">
        <v>115</v>
      </c>
      <c r="C26" s="25">
        <f t="shared" si="5"/>
        <v>13</v>
      </c>
      <c r="D26" s="56">
        <f t="shared" si="8"/>
        <v>79</v>
      </c>
      <c r="E26" s="7">
        <v>4</v>
      </c>
      <c r="F26" s="24">
        <f t="shared" si="9"/>
        <v>4000</v>
      </c>
      <c r="G26" s="17">
        <v>2000</v>
      </c>
      <c r="H26" s="17">
        <f t="shared" si="10"/>
        <v>79</v>
      </c>
      <c r="I26" s="17">
        <f t="shared" si="0"/>
        <v>10000</v>
      </c>
      <c r="J26" s="17">
        <f t="shared" si="2"/>
        <v>48.780487804878049</v>
      </c>
      <c r="K26" s="17"/>
      <c r="L26" s="60">
        <f>C26/$C$29</f>
        <v>3.2778618255168935E-3</v>
      </c>
      <c r="N26"/>
      <c r="O26"/>
      <c r="P26"/>
      <c r="Q26"/>
      <c r="R26"/>
      <c r="S26"/>
    </row>
    <row r="27" spans="1:19" x14ac:dyDescent="0.25">
      <c r="A27" s="7">
        <v>26</v>
      </c>
      <c r="B27" s="55" t="s">
        <v>116</v>
      </c>
      <c r="C27" s="25">
        <f t="shared" si="5"/>
        <v>11</v>
      </c>
      <c r="D27" s="56">
        <f t="shared" si="8"/>
        <v>101</v>
      </c>
      <c r="E27" s="7">
        <v>4</v>
      </c>
      <c r="F27" s="24">
        <f t="shared" si="9"/>
        <v>4400</v>
      </c>
      <c r="G27" s="54">
        <v>2200</v>
      </c>
      <c r="H27" s="17">
        <f t="shared" si="10"/>
        <v>101</v>
      </c>
      <c r="I27" s="17">
        <f t="shared" si="0"/>
        <v>11000</v>
      </c>
      <c r="J27" s="17">
        <f t="shared" si="2"/>
        <v>53.658536585365852</v>
      </c>
      <c r="K27" s="54"/>
      <c r="L27" s="60">
        <f>C27/$C$29</f>
        <v>2.7735753908219871E-3</v>
      </c>
    </row>
    <row r="28" spans="1:19" x14ac:dyDescent="0.25">
      <c r="A28" s="7">
        <v>27</v>
      </c>
      <c r="B28" s="55" t="s">
        <v>117</v>
      </c>
      <c r="C28" s="25">
        <f t="shared" si="5"/>
        <v>9</v>
      </c>
      <c r="D28" s="56">
        <f t="shared" si="8"/>
        <v>125</v>
      </c>
      <c r="E28" s="7">
        <v>4</v>
      </c>
      <c r="F28" s="24">
        <f t="shared" si="9"/>
        <v>4800</v>
      </c>
      <c r="G28" s="24">
        <v>2400</v>
      </c>
      <c r="H28" s="17">
        <f t="shared" si="10"/>
        <v>125</v>
      </c>
      <c r="I28" s="17">
        <f t="shared" si="0"/>
        <v>12000</v>
      </c>
      <c r="J28" s="17">
        <f t="shared" si="2"/>
        <v>58.536585365853661</v>
      </c>
      <c r="K28" s="24"/>
      <c r="L28" s="60">
        <f>C28/$C$29</f>
        <v>2.2692889561270802E-3</v>
      </c>
    </row>
    <row r="29" spans="1:19" x14ac:dyDescent="0.25">
      <c r="A29" s="18"/>
      <c r="B29" s="18"/>
      <c r="C29" s="19">
        <f>SUM(C2:C28)</f>
        <v>3966</v>
      </c>
      <c r="D29" s="18"/>
      <c r="E29" s="18"/>
      <c r="F29" s="19">
        <f>AVERAGE(F2:F28)</f>
        <v>1180</v>
      </c>
      <c r="G29" s="19"/>
      <c r="H29" s="19"/>
      <c r="I29" s="19"/>
      <c r="J29" s="19"/>
      <c r="K29" s="19"/>
      <c r="L29" s="19"/>
    </row>
    <row r="1943" spans="2:2" x14ac:dyDescent="0.25">
      <c r="B1943" t="s">
        <v>108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D57"/>
  <sheetViews>
    <sheetView workbookViewId="0">
      <selection activeCell="D1" sqref="D1:D1048576"/>
    </sheetView>
  </sheetViews>
  <sheetFormatPr defaultRowHeight="15" x14ac:dyDescent="0.25"/>
  <cols>
    <col min="1" max="1" width="20.42578125" customWidth="1"/>
    <col min="2" max="2" width="12.7109375" customWidth="1"/>
    <col min="3" max="3" width="33.7109375" customWidth="1"/>
  </cols>
  <sheetData>
    <row r="1" spans="1:4" x14ac:dyDescent="0.25">
      <c r="A1" s="9" t="s">
        <v>30</v>
      </c>
      <c r="B1" s="9" t="s">
        <v>33</v>
      </c>
      <c r="C1" s="9" t="s">
        <v>10</v>
      </c>
      <c r="D1" s="15" t="s">
        <v>32</v>
      </c>
    </row>
    <row r="2" spans="1:4" ht="24.75" customHeight="1" x14ac:dyDescent="0.25">
      <c r="A2" s="53">
        <f>ROUND(AVERAGE('Rewards Default'!J2:J4),0)</f>
        <v>5</v>
      </c>
      <c r="B2" s="16"/>
      <c r="C2" s="16"/>
      <c r="D2" s="16"/>
    </row>
    <row r="3" spans="1:4" ht="24.75" customHeight="1" x14ac:dyDescent="0.25">
      <c r="A3" s="14"/>
      <c r="B3" s="14">
        <v>1</v>
      </c>
      <c r="C3" s="14" t="s">
        <v>12</v>
      </c>
      <c r="D3" s="7">
        <v>0</v>
      </c>
    </row>
    <row r="4" spans="1:4" x14ac:dyDescent="0.25">
      <c r="A4" s="14"/>
      <c r="B4" s="14">
        <v>2</v>
      </c>
      <c r="C4" s="7" t="s">
        <v>13</v>
      </c>
      <c r="D4" s="7">
        <v>100</v>
      </c>
    </row>
    <row r="5" spans="1:4" ht="20.25" customHeight="1" x14ac:dyDescent="0.25">
      <c r="A5" s="14"/>
      <c r="B5" s="14">
        <v>3</v>
      </c>
      <c r="C5" s="7" t="s">
        <v>14</v>
      </c>
      <c r="D5" s="7">
        <f>ROUNDUP(D4/1.12,0)</f>
        <v>90</v>
      </c>
    </row>
    <row r="6" spans="1:4" ht="20.25" customHeight="1" x14ac:dyDescent="0.25">
      <c r="A6" s="14"/>
      <c r="B6" s="14">
        <v>4</v>
      </c>
      <c r="C6" s="7" t="s">
        <v>90</v>
      </c>
      <c r="D6" s="7">
        <f t="shared" ref="D6:D8" si="0">ROUNDUP(D5/1.12,0)</f>
        <v>81</v>
      </c>
    </row>
    <row r="7" spans="1:4" ht="20.25" customHeight="1" x14ac:dyDescent="0.25">
      <c r="A7" s="14"/>
      <c r="B7" s="14">
        <v>5</v>
      </c>
      <c r="C7" s="7" t="s">
        <v>91</v>
      </c>
      <c r="D7" s="7">
        <f t="shared" si="0"/>
        <v>73</v>
      </c>
    </row>
    <row r="8" spans="1:4" ht="20.25" customHeight="1" x14ac:dyDescent="0.25">
      <c r="A8" s="14"/>
      <c r="B8" s="14">
        <v>6</v>
      </c>
      <c r="C8" s="7" t="s">
        <v>92</v>
      </c>
      <c r="D8" s="7">
        <f t="shared" si="0"/>
        <v>66</v>
      </c>
    </row>
    <row r="9" spans="1:4" x14ac:dyDescent="0.25">
      <c r="A9" s="53">
        <f>ROUND(AVERAGE('Rewards Default'!J8:J10)+A2,0)</f>
        <v>13</v>
      </c>
      <c r="B9" s="16"/>
      <c r="C9" s="16"/>
      <c r="D9" s="16"/>
    </row>
    <row r="10" spans="1:4" x14ac:dyDescent="0.25">
      <c r="A10" s="14"/>
      <c r="B10" s="14">
        <v>7</v>
      </c>
      <c r="C10" s="14" t="s">
        <v>15</v>
      </c>
      <c r="D10" s="7">
        <v>0</v>
      </c>
    </row>
    <row r="11" spans="1:4" x14ac:dyDescent="0.25">
      <c r="A11" s="14"/>
      <c r="B11" s="14">
        <v>8</v>
      </c>
      <c r="C11" s="7" t="s">
        <v>16</v>
      </c>
      <c r="D11" s="7">
        <v>100</v>
      </c>
    </row>
    <row r="12" spans="1:4" x14ac:dyDescent="0.25">
      <c r="A12" s="14"/>
      <c r="B12" s="14">
        <v>9</v>
      </c>
      <c r="C12" s="7" t="s">
        <v>17</v>
      </c>
      <c r="D12" s="7">
        <v>90</v>
      </c>
    </row>
    <row r="13" spans="1:4" x14ac:dyDescent="0.25">
      <c r="A13" s="14"/>
      <c r="B13" s="14">
        <v>10</v>
      </c>
      <c r="C13" s="7" t="s">
        <v>93</v>
      </c>
      <c r="D13" s="7">
        <v>81</v>
      </c>
    </row>
    <row r="14" spans="1:4" x14ac:dyDescent="0.25">
      <c r="A14" s="14"/>
      <c r="B14" s="14">
        <v>11</v>
      </c>
      <c r="C14" s="7" t="s">
        <v>94</v>
      </c>
      <c r="D14" s="7">
        <v>73</v>
      </c>
    </row>
    <row r="15" spans="1:4" x14ac:dyDescent="0.25">
      <c r="A15" s="14"/>
      <c r="B15" s="14">
        <v>12</v>
      </c>
      <c r="C15" s="7" t="s">
        <v>95</v>
      </c>
      <c r="D15" s="7">
        <v>66</v>
      </c>
    </row>
    <row r="16" spans="1:4" ht="24.75" customHeight="1" x14ac:dyDescent="0.25">
      <c r="A16" s="53">
        <f>ROUND(AVERAGE('Rewards Default'!J11:J13)+A9,0)</f>
        <v>23</v>
      </c>
      <c r="B16" s="16"/>
      <c r="C16" s="16"/>
      <c r="D16" s="16"/>
    </row>
    <row r="17" spans="1:4" ht="24.75" customHeight="1" x14ac:dyDescent="0.25">
      <c r="A17" s="14"/>
      <c r="B17" s="14">
        <v>13</v>
      </c>
      <c r="C17" s="14" t="s">
        <v>18</v>
      </c>
      <c r="D17" s="7">
        <v>0</v>
      </c>
    </row>
    <row r="18" spans="1:4" x14ac:dyDescent="0.25">
      <c r="A18" s="14"/>
      <c r="B18" s="14">
        <v>14</v>
      </c>
      <c r="C18" s="7" t="s">
        <v>19</v>
      </c>
      <c r="D18" s="7">
        <v>100</v>
      </c>
    </row>
    <row r="19" spans="1:4" ht="20.25" customHeight="1" x14ac:dyDescent="0.25">
      <c r="A19" s="14"/>
      <c r="B19" s="14">
        <v>15</v>
      </c>
      <c r="C19" s="7" t="s">
        <v>20</v>
      </c>
      <c r="D19" s="7">
        <v>90</v>
      </c>
    </row>
    <row r="20" spans="1:4" ht="20.25" customHeight="1" x14ac:dyDescent="0.25">
      <c r="A20" s="14"/>
      <c r="B20" s="14">
        <v>16</v>
      </c>
      <c r="C20" s="7" t="s">
        <v>96</v>
      </c>
      <c r="D20" s="7">
        <v>81</v>
      </c>
    </row>
    <row r="21" spans="1:4" ht="20.25" customHeight="1" x14ac:dyDescent="0.25">
      <c r="A21" s="14"/>
      <c r="B21" s="14">
        <v>17</v>
      </c>
      <c r="C21" s="7" t="s">
        <v>97</v>
      </c>
      <c r="D21" s="7">
        <v>73</v>
      </c>
    </row>
    <row r="22" spans="1:4" ht="20.25" customHeight="1" x14ac:dyDescent="0.25">
      <c r="A22" s="14"/>
      <c r="B22" s="14">
        <v>18</v>
      </c>
      <c r="C22" s="7" t="s">
        <v>98</v>
      </c>
      <c r="D22" s="7">
        <v>66</v>
      </c>
    </row>
    <row r="23" spans="1:4" x14ac:dyDescent="0.25">
      <c r="A23" s="53">
        <f>ROUND(AVERAGE('Rewards Default'!J14:J16)+A16,0)</f>
        <v>36</v>
      </c>
      <c r="B23" s="16"/>
      <c r="C23" s="16"/>
      <c r="D23" s="16"/>
    </row>
    <row r="24" spans="1:4" x14ac:dyDescent="0.25">
      <c r="A24" s="14"/>
      <c r="B24" s="14">
        <v>19</v>
      </c>
      <c r="C24" s="14" t="s">
        <v>21</v>
      </c>
      <c r="D24" s="7">
        <v>0</v>
      </c>
    </row>
    <row r="25" spans="1:4" x14ac:dyDescent="0.25">
      <c r="A25" s="14"/>
      <c r="B25" s="14">
        <v>20</v>
      </c>
      <c r="C25" s="7" t="s">
        <v>22</v>
      </c>
      <c r="D25" s="7">
        <v>100</v>
      </c>
    </row>
    <row r="26" spans="1:4" x14ac:dyDescent="0.25">
      <c r="A26" s="14"/>
      <c r="B26" s="14">
        <v>21</v>
      </c>
      <c r="C26" s="7" t="s">
        <v>23</v>
      </c>
      <c r="D26" s="7">
        <v>90</v>
      </c>
    </row>
    <row r="27" spans="1:4" x14ac:dyDescent="0.25">
      <c r="A27" s="14"/>
      <c r="B27" s="14">
        <v>22</v>
      </c>
      <c r="C27" s="7" t="s">
        <v>99</v>
      </c>
      <c r="D27" s="7">
        <v>81</v>
      </c>
    </row>
    <row r="28" spans="1:4" x14ac:dyDescent="0.25">
      <c r="A28" s="14"/>
      <c r="B28" s="14">
        <v>23</v>
      </c>
      <c r="C28" s="7" t="s">
        <v>100</v>
      </c>
      <c r="D28" s="7">
        <v>73</v>
      </c>
    </row>
    <row r="29" spans="1:4" x14ac:dyDescent="0.25">
      <c r="A29" s="14"/>
      <c r="B29" s="14">
        <v>24</v>
      </c>
      <c r="C29" s="7" t="s">
        <v>101</v>
      </c>
      <c r="D29" s="7">
        <v>66</v>
      </c>
    </row>
    <row r="30" spans="1:4" ht="24.75" customHeight="1" x14ac:dyDescent="0.25">
      <c r="A30" s="53">
        <f>ROUND(AVERAGE('Rewards Default'!J17:J19)+A23,0)</f>
        <v>51</v>
      </c>
      <c r="B30" s="16"/>
      <c r="C30" s="16"/>
      <c r="D30" s="16"/>
    </row>
    <row r="31" spans="1:4" ht="24.75" customHeight="1" x14ac:dyDescent="0.25">
      <c r="A31" s="14"/>
      <c r="B31" s="14">
        <v>25</v>
      </c>
      <c r="C31" s="14" t="s">
        <v>24</v>
      </c>
      <c r="D31" s="7">
        <v>0</v>
      </c>
    </row>
    <row r="32" spans="1:4" x14ac:dyDescent="0.25">
      <c r="A32" s="14"/>
      <c r="B32" s="14">
        <v>26</v>
      </c>
      <c r="C32" s="7" t="s">
        <v>25</v>
      </c>
      <c r="D32" s="7">
        <v>100</v>
      </c>
    </row>
    <row r="33" spans="1:4" ht="20.25" customHeight="1" x14ac:dyDescent="0.25">
      <c r="A33" s="14"/>
      <c r="B33" s="14">
        <v>27</v>
      </c>
      <c r="C33" s="7" t="s">
        <v>26</v>
      </c>
      <c r="D33" s="7">
        <v>90</v>
      </c>
    </row>
    <row r="34" spans="1:4" ht="20.25" customHeight="1" x14ac:dyDescent="0.25">
      <c r="A34" s="14"/>
      <c r="B34" s="14">
        <v>28</v>
      </c>
      <c r="C34" s="7" t="s">
        <v>102</v>
      </c>
      <c r="D34" s="7">
        <v>81</v>
      </c>
    </row>
    <row r="35" spans="1:4" ht="20.25" customHeight="1" x14ac:dyDescent="0.25">
      <c r="A35" s="14"/>
      <c r="B35" s="14">
        <v>29</v>
      </c>
      <c r="C35" s="7" t="s">
        <v>103</v>
      </c>
      <c r="D35" s="7">
        <v>73</v>
      </c>
    </row>
    <row r="36" spans="1:4" ht="20.25" customHeight="1" x14ac:dyDescent="0.25">
      <c r="A36" s="14"/>
      <c r="B36" s="14">
        <v>30</v>
      </c>
      <c r="C36" s="7" t="s">
        <v>104</v>
      </c>
      <c r="D36" s="7">
        <v>66</v>
      </c>
    </row>
    <row r="37" spans="1:4" x14ac:dyDescent="0.25">
      <c r="A37" s="53">
        <f>ROUND(AVERAGE('Rewards Default'!J20:J22)+A30,0)</f>
        <v>69</v>
      </c>
      <c r="B37" s="16"/>
      <c r="C37" s="16"/>
      <c r="D37" s="16"/>
    </row>
    <row r="38" spans="1:4" x14ac:dyDescent="0.25">
      <c r="A38" s="14"/>
      <c r="B38" s="14">
        <v>31</v>
      </c>
      <c r="C38" s="14" t="s">
        <v>130</v>
      </c>
      <c r="D38" s="7">
        <v>0</v>
      </c>
    </row>
    <row r="39" spans="1:4" x14ac:dyDescent="0.25">
      <c r="A39" s="14"/>
      <c r="B39" s="14">
        <v>32</v>
      </c>
      <c r="C39" s="7" t="s">
        <v>131</v>
      </c>
      <c r="D39" s="7">
        <v>100</v>
      </c>
    </row>
    <row r="40" spans="1:4" x14ac:dyDescent="0.25">
      <c r="A40" s="14"/>
      <c r="B40" s="14">
        <v>33</v>
      </c>
      <c r="C40" s="7" t="s">
        <v>132</v>
      </c>
      <c r="D40" s="7">
        <v>90</v>
      </c>
    </row>
    <row r="41" spans="1:4" x14ac:dyDescent="0.25">
      <c r="A41" s="14"/>
      <c r="B41" s="14">
        <v>34</v>
      </c>
      <c r="C41" s="7" t="s">
        <v>105</v>
      </c>
      <c r="D41" s="7">
        <v>81</v>
      </c>
    </row>
    <row r="42" spans="1:4" x14ac:dyDescent="0.25">
      <c r="A42" s="14"/>
      <c r="B42" s="14">
        <v>35</v>
      </c>
      <c r="C42" s="7" t="s">
        <v>106</v>
      </c>
      <c r="D42" s="7">
        <v>73</v>
      </c>
    </row>
    <row r="43" spans="1:4" x14ac:dyDescent="0.25">
      <c r="A43" s="14"/>
      <c r="B43" s="14">
        <v>36</v>
      </c>
      <c r="C43" s="7" t="s">
        <v>107</v>
      </c>
      <c r="D43" s="7">
        <v>66</v>
      </c>
    </row>
    <row r="44" spans="1:4" ht="24.75" customHeight="1" x14ac:dyDescent="0.25">
      <c r="A44" s="53">
        <f>ROUND(AVERAGE('Rewards Default'!J23:J25)+A37,0)</f>
        <v>98</v>
      </c>
      <c r="B44" s="16"/>
      <c r="C44" s="16"/>
      <c r="D44" s="16"/>
    </row>
    <row r="45" spans="1:4" ht="24.75" customHeight="1" x14ac:dyDescent="0.25">
      <c r="A45" s="14"/>
      <c r="B45" s="14">
        <v>37</v>
      </c>
      <c r="C45" s="14" t="s">
        <v>112</v>
      </c>
      <c r="D45" s="7">
        <v>100</v>
      </c>
    </row>
    <row r="46" spans="1:4" x14ac:dyDescent="0.25">
      <c r="A46" s="14"/>
      <c r="B46" s="14">
        <v>38</v>
      </c>
      <c r="C46" s="7" t="s">
        <v>113</v>
      </c>
      <c r="D46" s="7">
        <f>ROUNDUP(D45/1.12,0)</f>
        <v>90</v>
      </c>
    </row>
    <row r="47" spans="1:4" ht="20.25" customHeight="1" x14ac:dyDescent="0.25">
      <c r="A47" s="14"/>
      <c r="B47" s="14">
        <v>39</v>
      </c>
      <c r="C47" s="7" t="s">
        <v>114</v>
      </c>
      <c r="D47" s="7">
        <f t="shared" ref="D47:D50" si="1">ROUNDUP(D46/1.12,0)</f>
        <v>81</v>
      </c>
    </row>
    <row r="48" spans="1:4" ht="20.25" customHeight="1" x14ac:dyDescent="0.25">
      <c r="A48" s="14"/>
      <c r="B48" s="14">
        <v>40</v>
      </c>
      <c r="C48" s="7" t="s">
        <v>119</v>
      </c>
      <c r="D48" s="7">
        <f t="shared" si="1"/>
        <v>73</v>
      </c>
    </row>
    <row r="49" spans="1:4" ht="20.25" customHeight="1" x14ac:dyDescent="0.25">
      <c r="A49" s="14"/>
      <c r="B49" s="14">
        <v>41</v>
      </c>
      <c r="C49" s="7" t="s">
        <v>120</v>
      </c>
      <c r="D49" s="7">
        <f t="shared" si="1"/>
        <v>66</v>
      </c>
    </row>
    <row r="50" spans="1:4" ht="20.25" customHeight="1" x14ac:dyDescent="0.25">
      <c r="A50" s="14"/>
      <c r="B50" s="14">
        <v>42</v>
      </c>
      <c r="C50" s="7" t="s">
        <v>121</v>
      </c>
      <c r="D50" s="7">
        <f t="shared" si="1"/>
        <v>59</v>
      </c>
    </row>
    <row r="51" spans="1:4" x14ac:dyDescent="0.25">
      <c r="A51" s="53">
        <f>ROUND(AVERAGE('Rewards Default'!J26:J28)+A44,0)</f>
        <v>152</v>
      </c>
      <c r="B51" s="16"/>
      <c r="C51" s="16"/>
      <c r="D51" s="16"/>
    </row>
    <row r="52" spans="1:4" x14ac:dyDescent="0.25">
      <c r="A52" s="14"/>
      <c r="B52" s="14">
        <v>43</v>
      </c>
      <c r="C52" s="14" t="s">
        <v>115</v>
      </c>
      <c r="D52" s="7">
        <v>100</v>
      </c>
    </row>
    <row r="53" spans="1:4" x14ac:dyDescent="0.25">
      <c r="A53" s="14"/>
      <c r="B53" s="14">
        <v>44</v>
      </c>
      <c r="C53" s="7" t="s">
        <v>116</v>
      </c>
      <c r="D53" s="7">
        <v>90</v>
      </c>
    </row>
    <row r="54" spans="1:4" x14ac:dyDescent="0.25">
      <c r="A54" s="14"/>
      <c r="B54" s="14">
        <v>45</v>
      </c>
      <c r="C54" s="7" t="s">
        <v>117</v>
      </c>
      <c r="D54" s="7">
        <v>81</v>
      </c>
    </row>
    <row r="55" spans="1:4" x14ac:dyDescent="0.25">
      <c r="A55" s="7"/>
      <c r="B55" s="14">
        <v>46</v>
      </c>
      <c r="C55" s="7" t="s">
        <v>122</v>
      </c>
      <c r="D55" s="7">
        <v>73</v>
      </c>
    </row>
    <row r="56" spans="1:4" x14ac:dyDescent="0.25">
      <c r="A56" s="7"/>
      <c r="B56" s="14">
        <v>47</v>
      </c>
      <c r="C56" s="7" t="s">
        <v>123</v>
      </c>
      <c r="D56" s="7">
        <v>66</v>
      </c>
    </row>
    <row r="57" spans="1:4" x14ac:dyDescent="0.25">
      <c r="A57" s="7"/>
      <c r="B57" s="14">
        <v>48</v>
      </c>
      <c r="C57" s="7" t="s">
        <v>124</v>
      </c>
      <c r="D57" s="7">
        <v>59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>
      <selection activeCell="I10" sqref="I10"/>
    </sheetView>
  </sheetViews>
  <sheetFormatPr defaultRowHeight="15" x14ac:dyDescent="0.25"/>
  <cols>
    <col min="1" max="1" width="23.28515625" style="50" bestFit="1" customWidth="1"/>
    <col min="2" max="2" width="15.42578125" bestFit="1" customWidth="1"/>
    <col min="3" max="3" width="14.42578125" bestFit="1" customWidth="1"/>
    <col min="4" max="4" width="71" style="51" customWidth="1"/>
    <col min="5" max="5" width="18.7109375" bestFit="1" customWidth="1"/>
    <col min="6" max="6" width="12.140625" customWidth="1"/>
    <col min="7" max="7" width="14.85546875" bestFit="1" customWidth="1"/>
    <col min="8" max="8" width="15.7109375" bestFit="1" customWidth="1"/>
    <col min="9" max="10" width="16" bestFit="1" customWidth="1"/>
    <col min="11" max="11" width="41.28515625" customWidth="1"/>
    <col min="257" max="257" width="23.28515625" bestFit="1" customWidth="1"/>
    <col min="258" max="258" width="15.42578125" bestFit="1" customWidth="1"/>
    <col min="259" max="259" width="14.42578125" bestFit="1" customWidth="1"/>
    <col min="260" max="260" width="71" customWidth="1"/>
    <col min="261" max="261" width="18.7109375" bestFit="1" customWidth="1"/>
    <col min="262" max="262" width="12.140625" customWidth="1"/>
    <col min="263" max="263" width="14.85546875" bestFit="1" customWidth="1"/>
    <col min="264" max="264" width="15.7109375" bestFit="1" customWidth="1"/>
    <col min="265" max="266" width="16" bestFit="1" customWidth="1"/>
    <col min="267" max="267" width="41.28515625" customWidth="1"/>
    <col min="513" max="513" width="23.28515625" bestFit="1" customWidth="1"/>
    <col min="514" max="514" width="15.42578125" bestFit="1" customWidth="1"/>
    <col min="515" max="515" width="14.42578125" bestFit="1" customWidth="1"/>
    <col min="516" max="516" width="71" customWidth="1"/>
    <col min="517" max="517" width="18.7109375" bestFit="1" customWidth="1"/>
    <col min="518" max="518" width="12.140625" customWidth="1"/>
    <col min="519" max="519" width="14.85546875" bestFit="1" customWidth="1"/>
    <col min="520" max="520" width="15.7109375" bestFit="1" customWidth="1"/>
    <col min="521" max="522" width="16" bestFit="1" customWidth="1"/>
    <col min="523" max="523" width="41.28515625" customWidth="1"/>
    <col min="769" max="769" width="23.28515625" bestFit="1" customWidth="1"/>
    <col min="770" max="770" width="15.42578125" bestFit="1" customWidth="1"/>
    <col min="771" max="771" width="14.42578125" bestFit="1" customWidth="1"/>
    <col min="772" max="772" width="71" customWidth="1"/>
    <col min="773" max="773" width="18.7109375" bestFit="1" customWidth="1"/>
    <col min="774" max="774" width="12.140625" customWidth="1"/>
    <col min="775" max="775" width="14.85546875" bestFit="1" customWidth="1"/>
    <col min="776" max="776" width="15.7109375" bestFit="1" customWidth="1"/>
    <col min="777" max="778" width="16" bestFit="1" customWidth="1"/>
    <col min="779" max="779" width="41.28515625" customWidth="1"/>
    <col min="1025" max="1025" width="23.28515625" bestFit="1" customWidth="1"/>
    <col min="1026" max="1026" width="15.42578125" bestFit="1" customWidth="1"/>
    <col min="1027" max="1027" width="14.42578125" bestFit="1" customWidth="1"/>
    <col min="1028" max="1028" width="71" customWidth="1"/>
    <col min="1029" max="1029" width="18.7109375" bestFit="1" customWidth="1"/>
    <col min="1030" max="1030" width="12.140625" customWidth="1"/>
    <col min="1031" max="1031" width="14.85546875" bestFit="1" customWidth="1"/>
    <col min="1032" max="1032" width="15.7109375" bestFit="1" customWidth="1"/>
    <col min="1033" max="1034" width="16" bestFit="1" customWidth="1"/>
    <col min="1035" max="1035" width="41.28515625" customWidth="1"/>
    <col min="1281" max="1281" width="23.28515625" bestFit="1" customWidth="1"/>
    <col min="1282" max="1282" width="15.42578125" bestFit="1" customWidth="1"/>
    <col min="1283" max="1283" width="14.42578125" bestFit="1" customWidth="1"/>
    <col min="1284" max="1284" width="71" customWidth="1"/>
    <col min="1285" max="1285" width="18.7109375" bestFit="1" customWidth="1"/>
    <col min="1286" max="1286" width="12.140625" customWidth="1"/>
    <col min="1287" max="1287" width="14.85546875" bestFit="1" customWidth="1"/>
    <col min="1288" max="1288" width="15.7109375" bestFit="1" customWidth="1"/>
    <col min="1289" max="1290" width="16" bestFit="1" customWidth="1"/>
    <col min="1291" max="1291" width="41.28515625" customWidth="1"/>
    <col min="1537" max="1537" width="23.28515625" bestFit="1" customWidth="1"/>
    <col min="1538" max="1538" width="15.42578125" bestFit="1" customWidth="1"/>
    <col min="1539" max="1539" width="14.42578125" bestFit="1" customWidth="1"/>
    <col min="1540" max="1540" width="71" customWidth="1"/>
    <col min="1541" max="1541" width="18.7109375" bestFit="1" customWidth="1"/>
    <col min="1542" max="1542" width="12.140625" customWidth="1"/>
    <col min="1543" max="1543" width="14.85546875" bestFit="1" customWidth="1"/>
    <col min="1544" max="1544" width="15.7109375" bestFit="1" customWidth="1"/>
    <col min="1545" max="1546" width="16" bestFit="1" customWidth="1"/>
    <col min="1547" max="1547" width="41.28515625" customWidth="1"/>
    <col min="1793" max="1793" width="23.28515625" bestFit="1" customWidth="1"/>
    <col min="1794" max="1794" width="15.42578125" bestFit="1" customWidth="1"/>
    <col min="1795" max="1795" width="14.42578125" bestFit="1" customWidth="1"/>
    <col min="1796" max="1796" width="71" customWidth="1"/>
    <col min="1797" max="1797" width="18.7109375" bestFit="1" customWidth="1"/>
    <col min="1798" max="1798" width="12.140625" customWidth="1"/>
    <col min="1799" max="1799" width="14.85546875" bestFit="1" customWidth="1"/>
    <col min="1800" max="1800" width="15.7109375" bestFit="1" customWidth="1"/>
    <col min="1801" max="1802" width="16" bestFit="1" customWidth="1"/>
    <col min="1803" max="1803" width="41.28515625" customWidth="1"/>
    <col min="2049" max="2049" width="23.28515625" bestFit="1" customWidth="1"/>
    <col min="2050" max="2050" width="15.42578125" bestFit="1" customWidth="1"/>
    <col min="2051" max="2051" width="14.42578125" bestFit="1" customWidth="1"/>
    <col min="2052" max="2052" width="71" customWidth="1"/>
    <col min="2053" max="2053" width="18.7109375" bestFit="1" customWidth="1"/>
    <col min="2054" max="2054" width="12.140625" customWidth="1"/>
    <col min="2055" max="2055" width="14.85546875" bestFit="1" customWidth="1"/>
    <col min="2056" max="2056" width="15.7109375" bestFit="1" customWidth="1"/>
    <col min="2057" max="2058" width="16" bestFit="1" customWidth="1"/>
    <col min="2059" max="2059" width="41.28515625" customWidth="1"/>
    <col min="2305" max="2305" width="23.28515625" bestFit="1" customWidth="1"/>
    <col min="2306" max="2306" width="15.42578125" bestFit="1" customWidth="1"/>
    <col min="2307" max="2307" width="14.42578125" bestFit="1" customWidth="1"/>
    <col min="2308" max="2308" width="71" customWidth="1"/>
    <col min="2309" max="2309" width="18.7109375" bestFit="1" customWidth="1"/>
    <col min="2310" max="2310" width="12.140625" customWidth="1"/>
    <col min="2311" max="2311" width="14.85546875" bestFit="1" customWidth="1"/>
    <col min="2312" max="2312" width="15.7109375" bestFit="1" customWidth="1"/>
    <col min="2313" max="2314" width="16" bestFit="1" customWidth="1"/>
    <col min="2315" max="2315" width="41.28515625" customWidth="1"/>
    <col min="2561" max="2561" width="23.28515625" bestFit="1" customWidth="1"/>
    <col min="2562" max="2562" width="15.42578125" bestFit="1" customWidth="1"/>
    <col min="2563" max="2563" width="14.42578125" bestFit="1" customWidth="1"/>
    <col min="2564" max="2564" width="71" customWidth="1"/>
    <col min="2565" max="2565" width="18.7109375" bestFit="1" customWidth="1"/>
    <col min="2566" max="2566" width="12.140625" customWidth="1"/>
    <col min="2567" max="2567" width="14.85546875" bestFit="1" customWidth="1"/>
    <col min="2568" max="2568" width="15.7109375" bestFit="1" customWidth="1"/>
    <col min="2569" max="2570" width="16" bestFit="1" customWidth="1"/>
    <col min="2571" max="2571" width="41.28515625" customWidth="1"/>
    <col min="2817" max="2817" width="23.28515625" bestFit="1" customWidth="1"/>
    <col min="2818" max="2818" width="15.42578125" bestFit="1" customWidth="1"/>
    <col min="2819" max="2819" width="14.42578125" bestFit="1" customWidth="1"/>
    <col min="2820" max="2820" width="71" customWidth="1"/>
    <col min="2821" max="2821" width="18.7109375" bestFit="1" customWidth="1"/>
    <col min="2822" max="2822" width="12.140625" customWidth="1"/>
    <col min="2823" max="2823" width="14.85546875" bestFit="1" customWidth="1"/>
    <col min="2824" max="2824" width="15.7109375" bestFit="1" customWidth="1"/>
    <col min="2825" max="2826" width="16" bestFit="1" customWidth="1"/>
    <col min="2827" max="2827" width="41.28515625" customWidth="1"/>
    <col min="3073" max="3073" width="23.28515625" bestFit="1" customWidth="1"/>
    <col min="3074" max="3074" width="15.42578125" bestFit="1" customWidth="1"/>
    <col min="3075" max="3075" width="14.42578125" bestFit="1" customWidth="1"/>
    <col min="3076" max="3076" width="71" customWidth="1"/>
    <col min="3077" max="3077" width="18.7109375" bestFit="1" customWidth="1"/>
    <col min="3078" max="3078" width="12.140625" customWidth="1"/>
    <col min="3079" max="3079" width="14.85546875" bestFit="1" customWidth="1"/>
    <col min="3080" max="3080" width="15.7109375" bestFit="1" customWidth="1"/>
    <col min="3081" max="3082" width="16" bestFit="1" customWidth="1"/>
    <col min="3083" max="3083" width="41.28515625" customWidth="1"/>
    <col min="3329" max="3329" width="23.28515625" bestFit="1" customWidth="1"/>
    <col min="3330" max="3330" width="15.42578125" bestFit="1" customWidth="1"/>
    <col min="3331" max="3331" width="14.42578125" bestFit="1" customWidth="1"/>
    <col min="3332" max="3332" width="71" customWidth="1"/>
    <col min="3333" max="3333" width="18.7109375" bestFit="1" customWidth="1"/>
    <col min="3334" max="3334" width="12.140625" customWidth="1"/>
    <col min="3335" max="3335" width="14.85546875" bestFit="1" customWidth="1"/>
    <col min="3336" max="3336" width="15.7109375" bestFit="1" customWidth="1"/>
    <col min="3337" max="3338" width="16" bestFit="1" customWidth="1"/>
    <col min="3339" max="3339" width="41.28515625" customWidth="1"/>
    <col min="3585" max="3585" width="23.28515625" bestFit="1" customWidth="1"/>
    <col min="3586" max="3586" width="15.42578125" bestFit="1" customWidth="1"/>
    <col min="3587" max="3587" width="14.42578125" bestFit="1" customWidth="1"/>
    <col min="3588" max="3588" width="71" customWidth="1"/>
    <col min="3589" max="3589" width="18.7109375" bestFit="1" customWidth="1"/>
    <col min="3590" max="3590" width="12.140625" customWidth="1"/>
    <col min="3591" max="3591" width="14.85546875" bestFit="1" customWidth="1"/>
    <col min="3592" max="3592" width="15.7109375" bestFit="1" customWidth="1"/>
    <col min="3593" max="3594" width="16" bestFit="1" customWidth="1"/>
    <col min="3595" max="3595" width="41.28515625" customWidth="1"/>
    <col min="3841" max="3841" width="23.28515625" bestFit="1" customWidth="1"/>
    <col min="3842" max="3842" width="15.42578125" bestFit="1" customWidth="1"/>
    <col min="3843" max="3843" width="14.42578125" bestFit="1" customWidth="1"/>
    <col min="3844" max="3844" width="71" customWidth="1"/>
    <col min="3845" max="3845" width="18.7109375" bestFit="1" customWidth="1"/>
    <col min="3846" max="3846" width="12.140625" customWidth="1"/>
    <col min="3847" max="3847" width="14.85546875" bestFit="1" customWidth="1"/>
    <col min="3848" max="3848" width="15.7109375" bestFit="1" customWidth="1"/>
    <col min="3849" max="3850" width="16" bestFit="1" customWidth="1"/>
    <col min="3851" max="3851" width="41.28515625" customWidth="1"/>
    <col min="4097" max="4097" width="23.28515625" bestFit="1" customWidth="1"/>
    <col min="4098" max="4098" width="15.42578125" bestFit="1" customWidth="1"/>
    <col min="4099" max="4099" width="14.42578125" bestFit="1" customWidth="1"/>
    <col min="4100" max="4100" width="71" customWidth="1"/>
    <col min="4101" max="4101" width="18.7109375" bestFit="1" customWidth="1"/>
    <col min="4102" max="4102" width="12.140625" customWidth="1"/>
    <col min="4103" max="4103" width="14.85546875" bestFit="1" customWidth="1"/>
    <col min="4104" max="4104" width="15.7109375" bestFit="1" customWidth="1"/>
    <col min="4105" max="4106" width="16" bestFit="1" customWidth="1"/>
    <col min="4107" max="4107" width="41.28515625" customWidth="1"/>
    <col min="4353" max="4353" width="23.28515625" bestFit="1" customWidth="1"/>
    <col min="4354" max="4354" width="15.42578125" bestFit="1" customWidth="1"/>
    <col min="4355" max="4355" width="14.42578125" bestFit="1" customWidth="1"/>
    <col min="4356" max="4356" width="71" customWidth="1"/>
    <col min="4357" max="4357" width="18.7109375" bestFit="1" customWidth="1"/>
    <col min="4358" max="4358" width="12.140625" customWidth="1"/>
    <col min="4359" max="4359" width="14.85546875" bestFit="1" customWidth="1"/>
    <col min="4360" max="4360" width="15.7109375" bestFit="1" customWidth="1"/>
    <col min="4361" max="4362" width="16" bestFit="1" customWidth="1"/>
    <col min="4363" max="4363" width="41.28515625" customWidth="1"/>
    <col min="4609" max="4609" width="23.28515625" bestFit="1" customWidth="1"/>
    <col min="4610" max="4610" width="15.42578125" bestFit="1" customWidth="1"/>
    <col min="4611" max="4611" width="14.42578125" bestFit="1" customWidth="1"/>
    <col min="4612" max="4612" width="71" customWidth="1"/>
    <col min="4613" max="4613" width="18.7109375" bestFit="1" customWidth="1"/>
    <col min="4614" max="4614" width="12.140625" customWidth="1"/>
    <col min="4615" max="4615" width="14.85546875" bestFit="1" customWidth="1"/>
    <col min="4616" max="4616" width="15.7109375" bestFit="1" customWidth="1"/>
    <col min="4617" max="4618" width="16" bestFit="1" customWidth="1"/>
    <col min="4619" max="4619" width="41.28515625" customWidth="1"/>
    <col min="4865" max="4865" width="23.28515625" bestFit="1" customWidth="1"/>
    <col min="4866" max="4866" width="15.42578125" bestFit="1" customWidth="1"/>
    <col min="4867" max="4867" width="14.42578125" bestFit="1" customWidth="1"/>
    <col min="4868" max="4868" width="71" customWidth="1"/>
    <col min="4869" max="4869" width="18.7109375" bestFit="1" customWidth="1"/>
    <col min="4870" max="4870" width="12.140625" customWidth="1"/>
    <col min="4871" max="4871" width="14.85546875" bestFit="1" customWidth="1"/>
    <col min="4872" max="4872" width="15.7109375" bestFit="1" customWidth="1"/>
    <col min="4873" max="4874" width="16" bestFit="1" customWidth="1"/>
    <col min="4875" max="4875" width="41.28515625" customWidth="1"/>
    <col min="5121" max="5121" width="23.28515625" bestFit="1" customWidth="1"/>
    <col min="5122" max="5122" width="15.42578125" bestFit="1" customWidth="1"/>
    <col min="5123" max="5123" width="14.42578125" bestFit="1" customWidth="1"/>
    <col min="5124" max="5124" width="71" customWidth="1"/>
    <col min="5125" max="5125" width="18.7109375" bestFit="1" customWidth="1"/>
    <col min="5126" max="5126" width="12.140625" customWidth="1"/>
    <col min="5127" max="5127" width="14.85546875" bestFit="1" customWidth="1"/>
    <col min="5128" max="5128" width="15.7109375" bestFit="1" customWidth="1"/>
    <col min="5129" max="5130" width="16" bestFit="1" customWidth="1"/>
    <col min="5131" max="5131" width="41.28515625" customWidth="1"/>
    <col min="5377" max="5377" width="23.28515625" bestFit="1" customWidth="1"/>
    <col min="5378" max="5378" width="15.42578125" bestFit="1" customWidth="1"/>
    <col min="5379" max="5379" width="14.42578125" bestFit="1" customWidth="1"/>
    <col min="5380" max="5380" width="71" customWidth="1"/>
    <col min="5381" max="5381" width="18.7109375" bestFit="1" customWidth="1"/>
    <col min="5382" max="5382" width="12.140625" customWidth="1"/>
    <col min="5383" max="5383" width="14.85546875" bestFit="1" customWidth="1"/>
    <col min="5384" max="5384" width="15.7109375" bestFit="1" customWidth="1"/>
    <col min="5385" max="5386" width="16" bestFit="1" customWidth="1"/>
    <col min="5387" max="5387" width="41.28515625" customWidth="1"/>
    <col min="5633" max="5633" width="23.28515625" bestFit="1" customWidth="1"/>
    <col min="5634" max="5634" width="15.42578125" bestFit="1" customWidth="1"/>
    <col min="5635" max="5635" width="14.42578125" bestFit="1" customWidth="1"/>
    <col min="5636" max="5636" width="71" customWidth="1"/>
    <col min="5637" max="5637" width="18.7109375" bestFit="1" customWidth="1"/>
    <col min="5638" max="5638" width="12.140625" customWidth="1"/>
    <col min="5639" max="5639" width="14.85546875" bestFit="1" customWidth="1"/>
    <col min="5640" max="5640" width="15.7109375" bestFit="1" customWidth="1"/>
    <col min="5641" max="5642" width="16" bestFit="1" customWidth="1"/>
    <col min="5643" max="5643" width="41.28515625" customWidth="1"/>
    <col min="5889" max="5889" width="23.28515625" bestFit="1" customWidth="1"/>
    <col min="5890" max="5890" width="15.42578125" bestFit="1" customWidth="1"/>
    <col min="5891" max="5891" width="14.42578125" bestFit="1" customWidth="1"/>
    <col min="5892" max="5892" width="71" customWidth="1"/>
    <col min="5893" max="5893" width="18.7109375" bestFit="1" customWidth="1"/>
    <col min="5894" max="5894" width="12.140625" customWidth="1"/>
    <col min="5895" max="5895" width="14.85546875" bestFit="1" customWidth="1"/>
    <col min="5896" max="5896" width="15.7109375" bestFit="1" customWidth="1"/>
    <col min="5897" max="5898" width="16" bestFit="1" customWidth="1"/>
    <col min="5899" max="5899" width="41.28515625" customWidth="1"/>
    <col min="6145" max="6145" width="23.28515625" bestFit="1" customWidth="1"/>
    <col min="6146" max="6146" width="15.42578125" bestFit="1" customWidth="1"/>
    <col min="6147" max="6147" width="14.42578125" bestFit="1" customWidth="1"/>
    <col min="6148" max="6148" width="71" customWidth="1"/>
    <col min="6149" max="6149" width="18.7109375" bestFit="1" customWidth="1"/>
    <col min="6150" max="6150" width="12.140625" customWidth="1"/>
    <col min="6151" max="6151" width="14.85546875" bestFit="1" customWidth="1"/>
    <col min="6152" max="6152" width="15.7109375" bestFit="1" customWidth="1"/>
    <col min="6153" max="6154" width="16" bestFit="1" customWidth="1"/>
    <col min="6155" max="6155" width="41.28515625" customWidth="1"/>
    <col min="6401" max="6401" width="23.28515625" bestFit="1" customWidth="1"/>
    <col min="6402" max="6402" width="15.42578125" bestFit="1" customWidth="1"/>
    <col min="6403" max="6403" width="14.42578125" bestFit="1" customWidth="1"/>
    <col min="6404" max="6404" width="71" customWidth="1"/>
    <col min="6405" max="6405" width="18.7109375" bestFit="1" customWidth="1"/>
    <col min="6406" max="6406" width="12.140625" customWidth="1"/>
    <col min="6407" max="6407" width="14.85546875" bestFit="1" customWidth="1"/>
    <col min="6408" max="6408" width="15.7109375" bestFit="1" customWidth="1"/>
    <col min="6409" max="6410" width="16" bestFit="1" customWidth="1"/>
    <col min="6411" max="6411" width="41.28515625" customWidth="1"/>
    <col min="6657" max="6657" width="23.28515625" bestFit="1" customWidth="1"/>
    <col min="6658" max="6658" width="15.42578125" bestFit="1" customWidth="1"/>
    <col min="6659" max="6659" width="14.42578125" bestFit="1" customWidth="1"/>
    <col min="6660" max="6660" width="71" customWidth="1"/>
    <col min="6661" max="6661" width="18.7109375" bestFit="1" customWidth="1"/>
    <col min="6662" max="6662" width="12.140625" customWidth="1"/>
    <col min="6663" max="6663" width="14.85546875" bestFit="1" customWidth="1"/>
    <col min="6664" max="6664" width="15.7109375" bestFit="1" customWidth="1"/>
    <col min="6665" max="6666" width="16" bestFit="1" customWidth="1"/>
    <col min="6667" max="6667" width="41.28515625" customWidth="1"/>
    <col min="6913" max="6913" width="23.28515625" bestFit="1" customWidth="1"/>
    <col min="6914" max="6914" width="15.42578125" bestFit="1" customWidth="1"/>
    <col min="6915" max="6915" width="14.42578125" bestFit="1" customWidth="1"/>
    <col min="6916" max="6916" width="71" customWidth="1"/>
    <col min="6917" max="6917" width="18.7109375" bestFit="1" customWidth="1"/>
    <col min="6918" max="6918" width="12.140625" customWidth="1"/>
    <col min="6919" max="6919" width="14.85546875" bestFit="1" customWidth="1"/>
    <col min="6920" max="6920" width="15.7109375" bestFit="1" customWidth="1"/>
    <col min="6921" max="6922" width="16" bestFit="1" customWidth="1"/>
    <col min="6923" max="6923" width="41.28515625" customWidth="1"/>
    <col min="7169" max="7169" width="23.28515625" bestFit="1" customWidth="1"/>
    <col min="7170" max="7170" width="15.42578125" bestFit="1" customWidth="1"/>
    <col min="7171" max="7171" width="14.42578125" bestFit="1" customWidth="1"/>
    <col min="7172" max="7172" width="71" customWidth="1"/>
    <col min="7173" max="7173" width="18.7109375" bestFit="1" customWidth="1"/>
    <col min="7174" max="7174" width="12.140625" customWidth="1"/>
    <col min="7175" max="7175" width="14.85546875" bestFit="1" customWidth="1"/>
    <col min="7176" max="7176" width="15.7109375" bestFit="1" customWidth="1"/>
    <col min="7177" max="7178" width="16" bestFit="1" customWidth="1"/>
    <col min="7179" max="7179" width="41.28515625" customWidth="1"/>
    <col min="7425" max="7425" width="23.28515625" bestFit="1" customWidth="1"/>
    <col min="7426" max="7426" width="15.42578125" bestFit="1" customWidth="1"/>
    <col min="7427" max="7427" width="14.42578125" bestFit="1" customWidth="1"/>
    <col min="7428" max="7428" width="71" customWidth="1"/>
    <col min="7429" max="7429" width="18.7109375" bestFit="1" customWidth="1"/>
    <col min="7430" max="7430" width="12.140625" customWidth="1"/>
    <col min="7431" max="7431" width="14.85546875" bestFit="1" customWidth="1"/>
    <col min="7432" max="7432" width="15.7109375" bestFit="1" customWidth="1"/>
    <col min="7433" max="7434" width="16" bestFit="1" customWidth="1"/>
    <col min="7435" max="7435" width="41.28515625" customWidth="1"/>
    <col min="7681" max="7681" width="23.28515625" bestFit="1" customWidth="1"/>
    <col min="7682" max="7682" width="15.42578125" bestFit="1" customWidth="1"/>
    <col min="7683" max="7683" width="14.42578125" bestFit="1" customWidth="1"/>
    <col min="7684" max="7684" width="71" customWidth="1"/>
    <col min="7685" max="7685" width="18.7109375" bestFit="1" customWidth="1"/>
    <col min="7686" max="7686" width="12.140625" customWidth="1"/>
    <col min="7687" max="7687" width="14.85546875" bestFit="1" customWidth="1"/>
    <col min="7688" max="7688" width="15.7109375" bestFit="1" customWidth="1"/>
    <col min="7689" max="7690" width="16" bestFit="1" customWidth="1"/>
    <col min="7691" max="7691" width="41.28515625" customWidth="1"/>
    <col min="7937" max="7937" width="23.28515625" bestFit="1" customWidth="1"/>
    <col min="7938" max="7938" width="15.42578125" bestFit="1" customWidth="1"/>
    <col min="7939" max="7939" width="14.42578125" bestFit="1" customWidth="1"/>
    <col min="7940" max="7940" width="71" customWidth="1"/>
    <col min="7941" max="7941" width="18.7109375" bestFit="1" customWidth="1"/>
    <col min="7942" max="7942" width="12.140625" customWidth="1"/>
    <col min="7943" max="7943" width="14.85546875" bestFit="1" customWidth="1"/>
    <col min="7944" max="7944" width="15.7109375" bestFit="1" customWidth="1"/>
    <col min="7945" max="7946" width="16" bestFit="1" customWidth="1"/>
    <col min="7947" max="7947" width="41.28515625" customWidth="1"/>
    <col min="8193" max="8193" width="23.28515625" bestFit="1" customWidth="1"/>
    <col min="8194" max="8194" width="15.42578125" bestFit="1" customWidth="1"/>
    <col min="8195" max="8195" width="14.42578125" bestFit="1" customWidth="1"/>
    <col min="8196" max="8196" width="71" customWidth="1"/>
    <col min="8197" max="8197" width="18.7109375" bestFit="1" customWidth="1"/>
    <col min="8198" max="8198" width="12.140625" customWidth="1"/>
    <col min="8199" max="8199" width="14.85546875" bestFit="1" customWidth="1"/>
    <col min="8200" max="8200" width="15.7109375" bestFit="1" customWidth="1"/>
    <col min="8201" max="8202" width="16" bestFit="1" customWidth="1"/>
    <col min="8203" max="8203" width="41.28515625" customWidth="1"/>
    <col min="8449" max="8449" width="23.28515625" bestFit="1" customWidth="1"/>
    <col min="8450" max="8450" width="15.42578125" bestFit="1" customWidth="1"/>
    <col min="8451" max="8451" width="14.42578125" bestFit="1" customWidth="1"/>
    <col min="8452" max="8452" width="71" customWidth="1"/>
    <col min="8453" max="8453" width="18.7109375" bestFit="1" customWidth="1"/>
    <col min="8454" max="8454" width="12.140625" customWidth="1"/>
    <col min="8455" max="8455" width="14.85546875" bestFit="1" customWidth="1"/>
    <col min="8456" max="8456" width="15.7109375" bestFit="1" customWidth="1"/>
    <col min="8457" max="8458" width="16" bestFit="1" customWidth="1"/>
    <col min="8459" max="8459" width="41.28515625" customWidth="1"/>
    <col min="8705" max="8705" width="23.28515625" bestFit="1" customWidth="1"/>
    <col min="8706" max="8706" width="15.42578125" bestFit="1" customWidth="1"/>
    <col min="8707" max="8707" width="14.42578125" bestFit="1" customWidth="1"/>
    <col min="8708" max="8708" width="71" customWidth="1"/>
    <col min="8709" max="8709" width="18.7109375" bestFit="1" customWidth="1"/>
    <col min="8710" max="8710" width="12.140625" customWidth="1"/>
    <col min="8711" max="8711" width="14.85546875" bestFit="1" customWidth="1"/>
    <col min="8712" max="8712" width="15.7109375" bestFit="1" customWidth="1"/>
    <col min="8713" max="8714" width="16" bestFit="1" customWidth="1"/>
    <col min="8715" max="8715" width="41.28515625" customWidth="1"/>
    <col min="8961" max="8961" width="23.28515625" bestFit="1" customWidth="1"/>
    <col min="8962" max="8962" width="15.42578125" bestFit="1" customWidth="1"/>
    <col min="8963" max="8963" width="14.42578125" bestFit="1" customWidth="1"/>
    <col min="8964" max="8964" width="71" customWidth="1"/>
    <col min="8965" max="8965" width="18.7109375" bestFit="1" customWidth="1"/>
    <col min="8966" max="8966" width="12.140625" customWidth="1"/>
    <col min="8967" max="8967" width="14.85546875" bestFit="1" customWidth="1"/>
    <col min="8968" max="8968" width="15.7109375" bestFit="1" customWidth="1"/>
    <col min="8969" max="8970" width="16" bestFit="1" customWidth="1"/>
    <col min="8971" max="8971" width="41.28515625" customWidth="1"/>
    <col min="9217" max="9217" width="23.28515625" bestFit="1" customWidth="1"/>
    <col min="9218" max="9218" width="15.42578125" bestFit="1" customWidth="1"/>
    <col min="9219" max="9219" width="14.42578125" bestFit="1" customWidth="1"/>
    <col min="9220" max="9220" width="71" customWidth="1"/>
    <col min="9221" max="9221" width="18.7109375" bestFit="1" customWidth="1"/>
    <col min="9222" max="9222" width="12.140625" customWidth="1"/>
    <col min="9223" max="9223" width="14.85546875" bestFit="1" customWidth="1"/>
    <col min="9224" max="9224" width="15.7109375" bestFit="1" customWidth="1"/>
    <col min="9225" max="9226" width="16" bestFit="1" customWidth="1"/>
    <col min="9227" max="9227" width="41.28515625" customWidth="1"/>
    <col min="9473" max="9473" width="23.28515625" bestFit="1" customWidth="1"/>
    <col min="9474" max="9474" width="15.42578125" bestFit="1" customWidth="1"/>
    <col min="9475" max="9475" width="14.42578125" bestFit="1" customWidth="1"/>
    <col min="9476" max="9476" width="71" customWidth="1"/>
    <col min="9477" max="9477" width="18.7109375" bestFit="1" customWidth="1"/>
    <col min="9478" max="9478" width="12.140625" customWidth="1"/>
    <col min="9479" max="9479" width="14.85546875" bestFit="1" customWidth="1"/>
    <col min="9480" max="9480" width="15.7109375" bestFit="1" customWidth="1"/>
    <col min="9481" max="9482" width="16" bestFit="1" customWidth="1"/>
    <col min="9483" max="9483" width="41.28515625" customWidth="1"/>
    <col min="9729" max="9729" width="23.28515625" bestFit="1" customWidth="1"/>
    <col min="9730" max="9730" width="15.42578125" bestFit="1" customWidth="1"/>
    <col min="9731" max="9731" width="14.42578125" bestFit="1" customWidth="1"/>
    <col min="9732" max="9732" width="71" customWidth="1"/>
    <col min="9733" max="9733" width="18.7109375" bestFit="1" customWidth="1"/>
    <col min="9734" max="9734" width="12.140625" customWidth="1"/>
    <col min="9735" max="9735" width="14.85546875" bestFit="1" customWidth="1"/>
    <col min="9736" max="9736" width="15.7109375" bestFit="1" customWidth="1"/>
    <col min="9737" max="9738" width="16" bestFit="1" customWidth="1"/>
    <col min="9739" max="9739" width="41.28515625" customWidth="1"/>
    <col min="9985" max="9985" width="23.28515625" bestFit="1" customWidth="1"/>
    <col min="9986" max="9986" width="15.42578125" bestFit="1" customWidth="1"/>
    <col min="9987" max="9987" width="14.42578125" bestFit="1" customWidth="1"/>
    <col min="9988" max="9988" width="71" customWidth="1"/>
    <col min="9989" max="9989" width="18.7109375" bestFit="1" customWidth="1"/>
    <col min="9990" max="9990" width="12.140625" customWidth="1"/>
    <col min="9991" max="9991" width="14.85546875" bestFit="1" customWidth="1"/>
    <col min="9992" max="9992" width="15.7109375" bestFit="1" customWidth="1"/>
    <col min="9993" max="9994" width="16" bestFit="1" customWidth="1"/>
    <col min="9995" max="9995" width="41.28515625" customWidth="1"/>
    <col min="10241" max="10241" width="23.28515625" bestFit="1" customWidth="1"/>
    <col min="10242" max="10242" width="15.42578125" bestFit="1" customWidth="1"/>
    <col min="10243" max="10243" width="14.42578125" bestFit="1" customWidth="1"/>
    <col min="10244" max="10244" width="71" customWidth="1"/>
    <col min="10245" max="10245" width="18.7109375" bestFit="1" customWidth="1"/>
    <col min="10246" max="10246" width="12.140625" customWidth="1"/>
    <col min="10247" max="10247" width="14.85546875" bestFit="1" customWidth="1"/>
    <col min="10248" max="10248" width="15.7109375" bestFit="1" customWidth="1"/>
    <col min="10249" max="10250" width="16" bestFit="1" customWidth="1"/>
    <col min="10251" max="10251" width="41.28515625" customWidth="1"/>
    <col min="10497" max="10497" width="23.28515625" bestFit="1" customWidth="1"/>
    <col min="10498" max="10498" width="15.42578125" bestFit="1" customWidth="1"/>
    <col min="10499" max="10499" width="14.42578125" bestFit="1" customWidth="1"/>
    <col min="10500" max="10500" width="71" customWidth="1"/>
    <col min="10501" max="10501" width="18.7109375" bestFit="1" customWidth="1"/>
    <col min="10502" max="10502" width="12.140625" customWidth="1"/>
    <col min="10503" max="10503" width="14.85546875" bestFit="1" customWidth="1"/>
    <col min="10504" max="10504" width="15.7109375" bestFit="1" customWidth="1"/>
    <col min="10505" max="10506" width="16" bestFit="1" customWidth="1"/>
    <col min="10507" max="10507" width="41.28515625" customWidth="1"/>
    <col min="10753" max="10753" width="23.28515625" bestFit="1" customWidth="1"/>
    <col min="10754" max="10754" width="15.42578125" bestFit="1" customWidth="1"/>
    <col min="10755" max="10755" width="14.42578125" bestFit="1" customWidth="1"/>
    <col min="10756" max="10756" width="71" customWidth="1"/>
    <col min="10757" max="10757" width="18.7109375" bestFit="1" customWidth="1"/>
    <col min="10758" max="10758" width="12.140625" customWidth="1"/>
    <col min="10759" max="10759" width="14.85546875" bestFit="1" customWidth="1"/>
    <col min="10760" max="10760" width="15.7109375" bestFit="1" customWidth="1"/>
    <col min="10761" max="10762" width="16" bestFit="1" customWidth="1"/>
    <col min="10763" max="10763" width="41.28515625" customWidth="1"/>
    <col min="11009" max="11009" width="23.28515625" bestFit="1" customWidth="1"/>
    <col min="11010" max="11010" width="15.42578125" bestFit="1" customWidth="1"/>
    <col min="11011" max="11011" width="14.42578125" bestFit="1" customWidth="1"/>
    <col min="11012" max="11012" width="71" customWidth="1"/>
    <col min="11013" max="11013" width="18.7109375" bestFit="1" customWidth="1"/>
    <col min="11014" max="11014" width="12.140625" customWidth="1"/>
    <col min="11015" max="11015" width="14.85546875" bestFit="1" customWidth="1"/>
    <col min="11016" max="11016" width="15.7109375" bestFit="1" customWidth="1"/>
    <col min="11017" max="11018" width="16" bestFit="1" customWidth="1"/>
    <col min="11019" max="11019" width="41.28515625" customWidth="1"/>
    <col min="11265" max="11265" width="23.28515625" bestFit="1" customWidth="1"/>
    <col min="11266" max="11266" width="15.42578125" bestFit="1" customWidth="1"/>
    <col min="11267" max="11267" width="14.42578125" bestFit="1" customWidth="1"/>
    <col min="11268" max="11268" width="71" customWidth="1"/>
    <col min="11269" max="11269" width="18.7109375" bestFit="1" customWidth="1"/>
    <col min="11270" max="11270" width="12.140625" customWidth="1"/>
    <col min="11271" max="11271" width="14.85546875" bestFit="1" customWidth="1"/>
    <col min="11272" max="11272" width="15.7109375" bestFit="1" customWidth="1"/>
    <col min="11273" max="11274" width="16" bestFit="1" customWidth="1"/>
    <col min="11275" max="11275" width="41.28515625" customWidth="1"/>
    <col min="11521" max="11521" width="23.28515625" bestFit="1" customWidth="1"/>
    <col min="11522" max="11522" width="15.42578125" bestFit="1" customWidth="1"/>
    <col min="11523" max="11523" width="14.42578125" bestFit="1" customWidth="1"/>
    <col min="11524" max="11524" width="71" customWidth="1"/>
    <col min="11525" max="11525" width="18.7109375" bestFit="1" customWidth="1"/>
    <col min="11526" max="11526" width="12.140625" customWidth="1"/>
    <col min="11527" max="11527" width="14.85546875" bestFit="1" customWidth="1"/>
    <col min="11528" max="11528" width="15.7109375" bestFit="1" customWidth="1"/>
    <col min="11529" max="11530" width="16" bestFit="1" customWidth="1"/>
    <col min="11531" max="11531" width="41.28515625" customWidth="1"/>
    <col min="11777" max="11777" width="23.28515625" bestFit="1" customWidth="1"/>
    <col min="11778" max="11778" width="15.42578125" bestFit="1" customWidth="1"/>
    <col min="11779" max="11779" width="14.42578125" bestFit="1" customWidth="1"/>
    <col min="11780" max="11780" width="71" customWidth="1"/>
    <col min="11781" max="11781" width="18.7109375" bestFit="1" customWidth="1"/>
    <col min="11782" max="11782" width="12.140625" customWidth="1"/>
    <col min="11783" max="11783" width="14.85546875" bestFit="1" customWidth="1"/>
    <col min="11784" max="11784" width="15.7109375" bestFit="1" customWidth="1"/>
    <col min="11785" max="11786" width="16" bestFit="1" customWidth="1"/>
    <col min="11787" max="11787" width="41.28515625" customWidth="1"/>
    <col min="12033" max="12033" width="23.28515625" bestFit="1" customWidth="1"/>
    <col min="12034" max="12034" width="15.42578125" bestFit="1" customWidth="1"/>
    <col min="12035" max="12035" width="14.42578125" bestFit="1" customWidth="1"/>
    <col min="12036" max="12036" width="71" customWidth="1"/>
    <col min="12037" max="12037" width="18.7109375" bestFit="1" customWidth="1"/>
    <col min="12038" max="12038" width="12.140625" customWidth="1"/>
    <col min="12039" max="12039" width="14.85546875" bestFit="1" customWidth="1"/>
    <col min="12040" max="12040" width="15.7109375" bestFit="1" customWidth="1"/>
    <col min="12041" max="12042" width="16" bestFit="1" customWidth="1"/>
    <col min="12043" max="12043" width="41.28515625" customWidth="1"/>
    <col min="12289" max="12289" width="23.28515625" bestFit="1" customWidth="1"/>
    <col min="12290" max="12290" width="15.42578125" bestFit="1" customWidth="1"/>
    <col min="12291" max="12291" width="14.42578125" bestFit="1" customWidth="1"/>
    <col min="12292" max="12292" width="71" customWidth="1"/>
    <col min="12293" max="12293" width="18.7109375" bestFit="1" customWidth="1"/>
    <col min="12294" max="12294" width="12.140625" customWidth="1"/>
    <col min="12295" max="12295" width="14.85546875" bestFit="1" customWidth="1"/>
    <col min="12296" max="12296" width="15.7109375" bestFit="1" customWidth="1"/>
    <col min="12297" max="12298" width="16" bestFit="1" customWidth="1"/>
    <col min="12299" max="12299" width="41.28515625" customWidth="1"/>
    <col min="12545" max="12545" width="23.28515625" bestFit="1" customWidth="1"/>
    <col min="12546" max="12546" width="15.42578125" bestFit="1" customWidth="1"/>
    <col min="12547" max="12547" width="14.42578125" bestFit="1" customWidth="1"/>
    <col min="12548" max="12548" width="71" customWidth="1"/>
    <col min="12549" max="12549" width="18.7109375" bestFit="1" customWidth="1"/>
    <col min="12550" max="12550" width="12.140625" customWidth="1"/>
    <col min="12551" max="12551" width="14.85546875" bestFit="1" customWidth="1"/>
    <col min="12552" max="12552" width="15.7109375" bestFit="1" customWidth="1"/>
    <col min="12553" max="12554" width="16" bestFit="1" customWidth="1"/>
    <col min="12555" max="12555" width="41.28515625" customWidth="1"/>
    <col min="12801" max="12801" width="23.28515625" bestFit="1" customWidth="1"/>
    <col min="12802" max="12802" width="15.42578125" bestFit="1" customWidth="1"/>
    <col min="12803" max="12803" width="14.42578125" bestFit="1" customWidth="1"/>
    <col min="12804" max="12804" width="71" customWidth="1"/>
    <col min="12805" max="12805" width="18.7109375" bestFit="1" customWidth="1"/>
    <col min="12806" max="12806" width="12.140625" customWidth="1"/>
    <col min="12807" max="12807" width="14.85546875" bestFit="1" customWidth="1"/>
    <col min="12808" max="12808" width="15.7109375" bestFit="1" customWidth="1"/>
    <col min="12809" max="12810" width="16" bestFit="1" customWidth="1"/>
    <col min="12811" max="12811" width="41.28515625" customWidth="1"/>
    <col min="13057" max="13057" width="23.28515625" bestFit="1" customWidth="1"/>
    <col min="13058" max="13058" width="15.42578125" bestFit="1" customWidth="1"/>
    <col min="13059" max="13059" width="14.42578125" bestFit="1" customWidth="1"/>
    <col min="13060" max="13060" width="71" customWidth="1"/>
    <col min="13061" max="13061" width="18.7109375" bestFit="1" customWidth="1"/>
    <col min="13062" max="13062" width="12.140625" customWidth="1"/>
    <col min="13063" max="13063" width="14.85546875" bestFit="1" customWidth="1"/>
    <col min="13064" max="13064" width="15.7109375" bestFit="1" customWidth="1"/>
    <col min="13065" max="13066" width="16" bestFit="1" customWidth="1"/>
    <col min="13067" max="13067" width="41.28515625" customWidth="1"/>
    <col min="13313" max="13313" width="23.28515625" bestFit="1" customWidth="1"/>
    <col min="13314" max="13314" width="15.42578125" bestFit="1" customWidth="1"/>
    <col min="13315" max="13315" width="14.42578125" bestFit="1" customWidth="1"/>
    <col min="13316" max="13316" width="71" customWidth="1"/>
    <col min="13317" max="13317" width="18.7109375" bestFit="1" customWidth="1"/>
    <col min="13318" max="13318" width="12.140625" customWidth="1"/>
    <col min="13319" max="13319" width="14.85546875" bestFit="1" customWidth="1"/>
    <col min="13320" max="13320" width="15.7109375" bestFit="1" customWidth="1"/>
    <col min="13321" max="13322" width="16" bestFit="1" customWidth="1"/>
    <col min="13323" max="13323" width="41.28515625" customWidth="1"/>
    <col min="13569" max="13569" width="23.28515625" bestFit="1" customWidth="1"/>
    <col min="13570" max="13570" width="15.42578125" bestFit="1" customWidth="1"/>
    <col min="13571" max="13571" width="14.42578125" bestFit="1" customWidth="1"/>
    <col min="13572" max="13572" width="71" customWidth="1"/>
    <col min="13573" max="13573" width="18.7109375" bestFit="1" customWidth="1"/>
    <col min="13574" max="13574" width="12.140625" customWidth="1"/>
    <col min="13575" max="13575" width="14.85546875" bestFit="1" customWidth="1"/>
    <col min="13576" max="13576" width="15.7109375" bestFit="1" customWidth="1"/>
    <col min="13577" max="13578" width="16" bestFit="1" customWidth="1"/>
    <col min="13579" max="13579" width="41.28515625" customWidth="1"/>
    <col min="13825" max="13825" width="23.28515625" bestFit="1" customWidth="1"/>
    <col min="13826" max="13826" width="15.42578125" bestFit="1" customWidth="1"/>
    <col min="13827" max="13827" width="14.42578125" bestFit="1" customWidth="1"/>
    <col min="13828" max="13828" width="71" customWidth="1"/>
    <col min="13829" max="13829" width="18.7109375" bestFit="1" customWidth="1"/>
    <col min="13830" max="13830" width="12.140625" customWidth="1"/>
    <col min="13831" max="13831" width="14.85546875" bestFit="1" customWidth="1"/>
    <col min="13832" max="13832" width="15.7109375" bestFit="1" customWidth="1"/>
    <col min="13833" max="13834" width="16" bestFit="1" customWidth="1"/>
    <col min="13835" max="13835" width="41.28515625" customWidth="1"/>
    <col min="14081" max="14081" width="23.28515625" bestFit="1" customWidth="1"/>
    <col min="14082" max="14082" width="15.42578125" bestFit="1" customWidth="1"/>
    <col min="14083" max="14083" width="14.42578125" bestFit="1" customWidth="1"/>
    <col min="14084" max="14084" width="71" customWidth="1"/>
    <col min="14085" max="14085" width="18.7109375" bestFit="1" customWidth="1"/>
    <col min="14086" max="14086" width="12.140625" customWidth="1"/>
    <col min="14087" max="14087" width="14.85546875" bestFit="1" customWidth="1"/>
    <col min="14088" max="14088" width="15.7109375" bestFit="1" customWidth="1"/>
    <col min="14089" max="14090" width="16" bestFit="1" customWidth="1"/>
    <col min="14091" max="14091" width="41.28515625" customWidth="1"/>
    <col min="14337" max="14337" width="23.28515625" bestFit="1" customWidth="1"/>
    <col min="14338" max="14338" width="15.42578125" bestFit="1" customWidth="1"/>
    <col min="14339" max="14339" width="14.42578125" bestFit="1" customWidth="1"/>
    <col min="14340" max="14340" width="71" customWidth="1"/>
    <col min="14341" max="14341" width="18.7109375" bestFit="1" customWidth="1"/>
    <col min="14342" max="14342" width="12.140625" customWidth="1"/>
    <col min="14343" max="14343" width="14.85546875" bestFit="1" customWidth="1"/>
    <col min="14344" max="14344" width="15.7109375" bestFit="1" customWidth="1"/>
    <col min="14345" max="14346" width="16" bestFit="1" customWidth="1"/>
    <col min="14347" max="14347" width="41.28515625" customWidth="1"/>
    <col min="14593" max="14593" width="23.28515625" bestFit="1" customWidth="1"/>
    <col min="14594" max="14594" width="15.42578125" bestFit="1" customWidth="1"/>
    <col min="14595" max="14595" width="14.42578125" bestFit="1" customWidth="1"/>
    <col min="14596" max="14596" width="71" customWidth="1"/>
    <col min="14597" max="14597" width="18.7109375" bestFit="1" customWidth="1"/>
    <col min="14598" max="14598" width="12.140625" customWidth="1"/>
    <col min="14599" max="14599" width="14.85546875" bestFit="1" customWidth="1"/>
    <col min="14600" max="14600" width="15.7109375" bestFit="1" customWidth="1"/>
    <col min="14601" max="14602" width="16" bestFit="1" customWidth="1"/>
    <col min="14603" max="14603" width="41.28515625" customWidth="1"/>
    <col min="14849" max="14849" width="23.28515625" bestFit="1" customWidth="1"/>
    <col min="14850" max="14850" width="15.42578125" bestFit="1" customWidth="1"/>
    <col min="14851" max="14851" width="14.42578125" bestFit="1" customWidth="1"/>
    <col min="14852" max="14852" width="71" customWidth="1"/>
    <col min="14853" max="14853" width="18.7109375" bestFit="1" customWidth="1"/>
    <col min="14854" max="14854" width="12.140625" customWidth="1"/>
    <col min="14855" max="14855" width="14.85546875" bestFit="1" customWidth="1"/>
    <col min="14856" max="14856" width="15.7109375" bestFit="1" customWidth="1"/>
    <col min="14857" max="14858" width="16" bestFit="1" customWidth="1"/>
    <col min="14859" max="14859" width="41.28515625" customWidth="1"/>
    <col min="15105" max="15105" width="23.28515625" bestFit="1" customWidth="1"/>
    <col min="15106" max="15106" width="15.42578125" bestFit="1" customWidth="1"/>
    <col min="15107" max="15107" width="14.42578125" bestFit="1" customWidth="1"/>
    <col min="15108" max="15108" width="71" customWidth="1"/>
    <col min="15109" max="15109" width="18.7109375" bestFit="1" customWidth="1"/>
    <col min="15110" max="15110" width="12.140625" customWidth="1"/>
    <col min="15111" max="15111" width="14.85546875" bestFit="1" customWidth="1"/>
    <col min="15112" max="15112" width="15.7109375" bestFit="1" customWidth="1"/>
    <col min="15113" max="15114" width="16" bestFit="1" customWidth="1"/>
    <col min="15115" max="15115" width="41.28515625" customWidth="1"/>
    <col min="15361" max="15361" width="23.28515625" bestFit="1" customWidth="1"/>
    <col min="15362" max="15362" width="15.42578125" bestFit="1" customWidth="1"/>
    <col min="15363" max="15363" width="14.42578125" bestFit="1" customWidth="1"/>
    <col min="15364" max="15364" width="71" customWidth="1"/>
    <col min="15365" max="15365" width="18.7109375" bestFit="1" customWidth="1"/>
    <col min="15366" max="15366" width="12.140625" customWidth="1"/>
    <col min="15367" max="15367" width="14.85546875" bestFit="1" customWidth="1"/>
    <col min="15368" max="15368" width="15.7109375" bestFit="1" customWidth="1"/>
    <col min="15369" max="15370" width="16" bestFit="1" customWidth="1"/>
    <col min="15371" max="15371" width="41.28515625" customWidth="1"/>
    <col min="15617" max="15617" width="23.28515625" bestFit="1" customWidth="1"/>
    <col min="15618" max="15618" width="15.42578125" bestFit="1" customWidth="1"/>
    <col min="15619" max="15619" width="14.42578125" bestFit="1" customWidth="1"/>
    <col min="15620" max="15620" width="71" customWidth="1"/>
    <col min="15621" max="15621" width="18.7109375" bestFit="1" customWidth="1"/>
    <col min="15622" max="15622" width="12.140625" customWidth="1"/>
    <col min="15623" max="15623" width="14.85546875" bestFit="1" customWidth="1"/>
    <col min="15624" max="15624" width="15.7109375" bestFit="1" customWidth="1"/>
    <col min="15625" max="15626" width="16" bestFit="1" customWidth="1"/>
    <col min="15627" max="15627" width="41.28515625" customWidth="1"/>
    <col min="15873" max="15873" width="23.28515625" bestFit="1" customWidth="1"/>
    <col min="15874" max="15874" width="15.42578125" bestFit="1" customWidth="1"/>
    <col min="15875" max="15875" width="14.42578125" bestFit="1" customWidth="1"/>
    <col min="15876" max="15876" width="71" customWidth="1"/>
    <col min="15877" max="15877" width="18.7109375" bestFit="1" customWidth="1"/>
    <col min="15878" max="15878" width="12.140625" customWidth="1"/>
    <col min="15879" max="15879" width="14.85546875" bestFit="1" customWidth="1"/>
    <col min="15880" max="15880" width="15.7109375" bestFit="1" customWidth="1"/>
    <col min="15881" max="15882" width="16" bestFit="1" customWidth="1"/>
    <col min="15883" max="15883" width="41.28515625" customWidth="1"/>
    <col min="16129" max="16129" width="23.28515625" bestFit="1" customWidth="1"/>
    <col min="16130" max="16130" width="15.42578125" bestFit="1" customWidth="1"/>
    <col min="16131" max="16131" width="14.42578125" bestFit="1" customWidth="1"/>
    <col min="16132" max="16132" width="71" customWidth="1"/>
    <col min="16133" max="16133" width="18.7109375" bestFit="1" customWidth="1"/>
    <col min="16134" max="16134" width="12.140625" customWidth="1"/>
    <col min="16135" max="16135" width="14.85546875" bestFit="1" customWidth="1"/>
    <col min="16136" max="16136" width="15.7109375" bestFit="1" customWidth="1"/>
    <col min="16137" max="16138" width="16" bestFit="1" customWidth="1"/>
    <col min="16139" max="16139" width="41.28515625" customWidth="1"/>
  </cols>
  <sheetData>
    <row r="1" spans="1:12" s="34" customFormat="1" x14ac:dyDescent="0.25">
      <c r="A1" s="32" t="s">
        <v>62</v>
      </c>
      <c r="B1" s="32" t="s">
        <v>63</v>
      </c>
      <c r="C1" s="32" t="s">
        <v>64</v>
      </c>
      <c r="D1" s="32" t="s">
        <v>65</v>
      </c>
      <c r="E1" s="32" t="s">
        <v>66</v>
      </c>
      <c r="F1" s="32" t="s">
        <v>67</v>
      </c>
      <c r="G1" s="32" t="s">
        <v>68</v>
      </c>
      <c r="H1" s="32" t="s">
        <v>69</v>
      </c>
      <c r="I1" s="32" t="s">
        <v>70</v>
      </c>
      <c r="J1" s="32" t="s">
        <v>71</v>
      </c>
      <c r="K1" s="32" t="s">
        <v>72</v>
      </c>
      <c r="L1" s="33" t="s">
        <v>73</v>
      </c>
    </row>
    <row r="2" spans="1:12" s="40" customFormat="1" x14ac:dyDescent="0.25">
      <c r="A2" s="35" t="s">
        <v>74</v>
      </c>
      <c r="B2" s="36">
        <v>5</v>
      </c>
      <c r="C2" s="37">
        <v>1</v>
      </c>
      <c r="D2" s="35" t="s">
        <v>75</v>
      </c>
      <c r="E2" s="37">
        <v>0</v>
      </c>
      <c r="F2" s="37">
        <v>0</v>
      </c>
      <c r="G2" s="37"/>
      <c r="H2" s="38" t="s">
        <v>76</v>
      </c>
      <c r="I2" s="36">
        <v>5</v>
      </c>
      <c r="J2" s="35"/>
      <c r="K2" s="35"/>
      <c r="L2" s="39"/>
    </row>
    <row r="3" spans="1:12" s="40" customFormat="1" x14ac:dyDescent="0.25">
      <c r="A3" s="35" t="s">
        <v>77</v>
      </c>
      <c r="B3" s="36">
        <v>5</v>
      </c>
      <c r="C3" s="37">
        <v>1</v>
      </c>
      <c r="D3" s="35" t="s">
        <v>78</v>
      </c>
      <c r="E3" s="37">
        <v>0</v>
      </c>
      <c r="F3" s="37">
        <v>0</v>
      </c>
      <c r="G3" s="37"/>
      <c r="H3" s="38" t="s">
        <v>76</v>
      </c>
      <c r="I3" s="36">
        <v>5</v>
      </c>
      <c r="J3" s="35"/>
      <c r="K3" s="35"/>
      <c r="L3" s="39"/>
    </row>
    <row r="4" spans="1:12" s="40" customFormat="1" x14ac:dyDescent="0.25">
      <c r="A4" s="35" t="s">
        <v>74</v>
      </c>
      <c r="B4" s="36">
        <v>5</v>
      </c>
      <c r="C4" s="37">
        <v>1</v>
      </c>
      <c r="D4" s="35" t="s">
        <v>75</v>
      </c>
      <c r="E4" s="37">
        <v>0</v>
      </c>
      <c r="F4" s="37">
        <v>0</v>
      </c>
      <c r="G4" s="37"/>
      <c r="H4" s="38" t="s">
        <v>79</v>
      </c>
      <c r="I4" s="36">
        <v>50</v>
      </c>
      <c r="J4" s="35"/>
      <c r="K4" s="35"/>
      <c r="L4" s="39"/>
    </row>
    <row r="5" spans="1:12" s="40" customFormat="1" x14ac:dyDescent="0.25">
      <c r="A5" s="35" t="s">
        <v>77</v>
      </c>
      <c r="B5" s="36">
        <v>5</v>
      </c>
      <c r="C5" s="37">
        <v>1</v>
      </c>
      <c r="D5" s="35" t="s">
        <v>78</v>
      </c>
      <c r="E5" s="37">
        <v>0</v>
      </c>
      <c r="F5" s="37">
        <v>0</v>
      </c>
      <c r="G5" s="37"/>
      <c r="H5" s="38" t="s">
        <v>79</v>
      </c>
      <c r="I5" s="36">
        <v>50</v>
      </c>
      <c r="J5" s="35"/>
      <c r="K5" s="35"/>
      <c r="L5" s="39"/>
    </row>
    <row r="6" spans="1:12" s="40" customFormat="1" x14ac:dyDescent="0.25">
      <c r="A6" s="35" t="s">
        <v>74</v>
      </c>
      <c r="B6" s="36">
        <v>20</v>
      </c>
      <c r="C6" s="37">
        <v>1</v>
      </c>
      <c r="D6" s="35" t="s">
        <v>75</v>
      </c>
      <c r="E6" s="37">
        <v>0</v>
      </c>
      <c r="F6" s="37">
        <v>0</v>
      </c>
      <c r="G6" s="37"/>
      <c r="H6" s="38" t="s">
        <v>76</v>
      </c>
      <c r="I6" s="36">
        <v>15</v>
      </c>
      <c r="J6" s="35" t="s">
        <v>80</v>
      </c>
      <c r="K6" s="35"/>
      <c r="L6" s="39"/>
    </row>
    <row r="7" spans="1:12" s="40" customFormat="1" x14ac:dyDescent="0.25">
      <c r="A7" s="35" t="s">
        <v>77</v>
      </c>
      <c r="B7" s="36">
        <v>20</v>
      </c>
      <c r="C7" s="37">
        <v>1</v>
      </c>
      <c r="D7" s="35" t="s">
        <v>78</v>
      </c>
      <c r="E7" s="37">
        <v>0</v>
      </c>
      <c r="F7" s="37">
        <v>0</v>
      </c>
      <c r="G7" s="37"/>
      <c r="H7" s="38" t="s">
        <v>76</v>
      </c>
      <c r="I7" s="36">
        <v>15</v>
      </c>
      <c r="J7" s="35" t="s">
        <v>80</v>
      </c>
      <c r="K7" s="35"/>
      <c r="L7" s="39"/>
    </row>
    <row r="8" spans="1:12" s="23" customFormat="1" x14ac:dyDescent="0.25">
      <c r="A8" s="44" t="s">
        <v>86</v>
      </c>
      <c r="B8" s="45">
        <v>5</v>
      </c>
      <c r="C8" s="46">
        <v>10</v>
      </c>
      <c r="D8" s="44" t="s">
        <v>87</v>
      </c>
      <c r="E8" s="47">
        <v>0</v>
      </c>
      <c r="F8" s="47">
        <v>0</v>
      </c>
      <c r="G8" s="11"/>
      <c r="H8" s="48" t="s">
        <v>76</v>
      </c>
      <c r="I8" s="45">
        <v>15</v>
      </c>
      <c r="J8" s="49"/>
      <c r="K8" s="49"/>
      <c r="L8" s="49"/>
    </row>
    <row r="9" spans="1:12" s="23" customFormat="1" x14ac:dyDescent="0.25">
      <c r="A9" s="44" t="s">
        <v>86</v>
      </c>
      <c r="B9" s="45">
        <v>60</v>
      </c>
      <c r="C9" s="46">
        <v>10</v>
      </c>
      <c r="D9" s="44" t="s">
        <v>87</v>
      </c>
      <c r="E9" s="47">
        <v>0</v>
      </c>
      <c r="F9" s="47">
        <v>0</v>
      </c>
      <c r="G9" s="11"/>
      <c r="H9" s="48" t="s">
        <v>76</v>
      </c>
      <c r="I9" s="45">
        <v>160</v>
      </c>
      <c r="J9" s="49"/>
      <c r="K9" s="49"/>
      <c r="L9" s="49"/>
    </row>
    <row r="10" spans="1:12" s="23" customFormat="1" x14ac:dyDescent="0.25">
      <c r="A10" s="44" t="s">
        <v>86</v>
      </c>
      <c r="B10" s="45">
        <v>5</v>
      </c>
      <c r="C10" s="46">
        <v>10</v>
      </c>
      <c r="D10" s="44" t="s">
        <v>87</v>
      </c>
      <c r="E10" s="47">
        <v>0</v>
      </c>
      <c r="F10" s="47">
        <v>0</v>
      </c>
      <c r="G10" s="11">
        <v>15</v>
      </c>
      <c r="H10" s="48" t="s">
        <v>88</v>
      </c>
      <c r="I10" s="45">
        <v>12000</v>
      </c>
      <c r="J10" s="49"/>
      <c r="K10" s="49"/>
      <c r="L10" s="49"/>
    </row>
    <row r="11" spans="1:12" s="23" customFormat="1" x14ac:dyDescent="0.25">
      <c r="A11" s="44" t="s">
        <v>86</v>
      </c>
      <c r="B11" s="45">
        <v>5</v>
      </c>
      <c r="C11" s="46">
        <v>10</v>
      </c>
      <c r="D11" s="44" t="s">
        <v>87</v>
      </c>
      <c r="E11" s="47">
        <v>0</v>
      </c>
      <c r="F11" s="47">
        <v>0</v>
      </c>
      <c r="G11" s="11">
        <v>15</v>
      </c>
      <c r="H11" s="48" t="s">
        <v>79</v>
      </c>
      <c r="I11" s="45">
        <v>150</v>
      </c>
      <c r="J11" s="49"/>
      <c r="K11" s="49"/>
      <c r="L11" s="49"/>
    </row>
    <row r="12" spans="1:12" s="43" customFormat="1" x14ac:dyDescent="0.25">
      <c r="A12" s="35" t="s">
        <v>81</v>
      </c>
      <c r="B12" s="41">
        <v>1</v>
      </c>
      <c r="C12" s="42">
        <v>13</v>
      </c>
      <c r="D12" s="35" t="s">
        <v>82</v>
      </c>
      <c r="E12" s="37">
        <v>0</v>
      </c>
      <c r="F12" s="37">
        <v>0</v>
      </c>
      <c r="G12" s="37"/>
      <c r="H12" s="38" t="s">
        <v>76</v>
      </c>
      <c r="I12" s="41">
        <v>15</v>
      </c>
      <c r="J12" s="35"/>
      <c r="K12" s="35"/>
    </row>
    <row r="13" spans="1:12" s="43" customFormat="1" x14ac:dyDescent="0.25">
      <c r="A13" s="35" t="s">
        <v>83</v>
      </c>
      <c r="B13" s="41">
        <v>1</v>
      </c>
      <c r="C13" s="42">
        <v>13</v>
      </c>
      <c r="D13" s="35" t="s">
        <v>84</v>
      </c>
      <c r="E13" s="37">
        <v>0</v>
      </c>
      <c r="F13" s="37">
        <v>0</v>
      </c>
      <c r="G13" s="37"/>
      <c r="H13" s="38" t="s">
        <v>76</v>
      </c>
      <c r="I13" s="41">
        <v>9</v>
      </c>
      <c r="J13" s="35"/>
      <c r="K13" s="35"/>
    </row>
    <row r="14" spans="1:12" s="43" customFormat="1" x14ac:dyDescent="0.25">
      <c r="A14" s="35" t="s">
        <v>81</v>
      </c>
      <c r="B14" s="41">
        <v>1</v>
      </c>
      <c r="C14" s="42">
        <v>13</v>
      </c>
      <c r="D14" s="35" t="s">
        <v>82</v>
      </c>
      <c r="E14" s="37">
        <v>0</v>
      </c>
      <c r="F14" s="37">
        <v>0</v>
      </c>
      <c r="G14" s="37">
        <v>5</v>
      </c>
      <c r="H14" s="38" t="s">
        <v>79</v>
      </c>
      <c r="I14" s="41">
        <v>150</v>
      </c>
      <c r="J14" s="35"/>
      <c r="K14" s="35"/>
    </row>
    <row r="15" spans="1:12" s="43" customFormat="1" x14ac:dyDescent="0.25">
      <c r="A15" s="35" t="s">
        <v>83</v>
      </c>
      <c r="B15" s="41">
        <v>1</v>
      </c>
      <c r="C15" s="42">
        <v>13</v>
      </c>
      <c r="D15" s="35" t="s">
        <v>84</v>
      </c>
      <c r="E15" s="37">
        <v>0</v>
      </c>
      <c r="F15" s="37">
        <v>0</v>
      </c>
      <c r="G15" s="37">
        <v>5</v>
      </c>
      <c r="H15" s="38" t="s">
        <v>79</v>
      </c>
      <c r="I15" s="41">
        <v>90</v>
      </c>
      <c r="J15" s="35"/>
      <c r="K15" s="35"/>
    </row>
    <row r="16" spans="1:12" s="43" customFormat="1" x14ac:dyDescent="0.25">
      <c r="A16" s="35" t="s">
        <v>81</v>
      </c>
      <c r="B16" s="41">
        <v>6</v>
      </c>
      <c r="C16" s="42">
        <v>13</v>
      </c>
      <c r="D16" s="35" t="s">
        <v>82</v>
      </c>
      <c r="E16" s="37">
        <v>0</v>
      </c>
      <c r="F16" s="37">
        <v>0</v>
      </c>
      <c r="G16" s="37"/>
      <c r="H16" s="38" t="s">
        <v>76</v>
      </c>
      <c r="I16" s="41">
        <v>70</v>
      </c>
      <c r="J16" s="35" t="s">
        <v>85</v>
      </c>
      <c r="K16" s="35"/>
    </row>
    <row r="17" spans="1:11" s="43" customFormat="1" x14ac:dyDescent="0.25">
      <c r="A17" s="35" t="s">
        <v>83</v>
      </c>
      <c r="B17" s="41">
        <v>9</v>
      </c>
      <c r="C17" s="42">
        <v>13</v>
      </c>
      <c r="D17" s="35" t="s">
        <v>84</v>
      </c>
      <c r="E17" s="37">
        <v>0</v>
      </c>
      <c r="F17" s="37">
        <v>0</v>
      </c>
      <c r="G17" s="37"/>
      <c r="H17" s="38" t="s">
        <v>76</v>
      </c>
      <c r="I17" s="41">
        <v>70</v>
      </c>
      <c r="J17" s="35" t="s">
        <v>85</v>
      </c>
      <c r="K17" s="35"/>
    </row>
  </sheetData>
  <autoFilter ref="A1:K7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 Info</vt:lpstr>
      <vt:lpstr>Rewards Default</vt:lpstr>
      <vt:lpstr>Rewards Special</vt:lpstr>
      <vt:lpstr>MISC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2019-08-16T04:23:37Z</dcterms:created>
  <dcterms:modified xsi:type="dcterms:W3CDTF">2020-02-13T03:47:12Z</dcterms:modified>
</cp:coreProperties>
</file>