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6BFFBDD0-5DCA-43B6-929D-9CBD16DB111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52" i="1"/>
  <c r="L53" i="1"/>
  <c r="L54" i="1"/>
  <c r="L55" i="1"/>
  <c r="L56" i="1"/>
  <c r="L57" i="1"/>
  <c r="L58" i="1"/>
  <c r="L59" i="1"/>
  <c r="L60" i="1"/>
  <c r="L61" i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F53" i="1" l="1"/>
  <c r="G53" i="1" s="1"/>
  <c r="F52" i="1"/>
  <c r="G52" i="1" s="1"/>
  <c r="F51" i="1"/>
  <c r="G51" i="1" s="1"/>
  <c r="F49" i="1"/>
  <c r="G49" i="1" s="1"/>
  <c r="F50" i="1"/>
  <c r="G50" i="1" s="1"/>
  <c r="E46" i="1"/>
  <c r="E45" i="1"/>
  <c r="F46" i="1"/>
  <c r="G46" i="1" s="1"/>
  <c r="F45" i="1"/>
  <c r="G45" i="1" s="1"/>
  <c r="F44" i="1"/>
  <c r="G44" i="1" s="1"/>
  <c r="F43" i="1"/>
  <c r="G43" i="1" s="1"/>
  <c r="E40" i="1"/>
  <c r="E39" i="1"/>
  <c r="E38" i="1"/>
  <c r="F41" i="1"/>
  <c r="G41" i="1" s="1"/>
  <c r="E37" i="1"/>
  <c r="E36" i="1"/>
  <c r="F37" i="1"/>
  <c r="G37" i="1" s="1"/>
  <c r="F36" i="1"/>
  <c r="G36" i="1" s="1"/>
  <c r="F34" i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E52" i="2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M31" i="1"/>
  <c r="K33" i="1" l="1"/>
  <c r="L33" i="1" s="1"/>
  <c r="M32" i="1"/>
  <c r="K34" i="1" l="1"/>
  <c r="L34" i="1" s="1"/>
  <c r="M33" i="1"/>
  <c r="K35" i="1" l="1"/>
  <c r="L35" i="1" s="1"/>
  <c r="M34" i="1"/>
  <c r="K36" i="1" l="1"/>
  <c r="L36" i="1" s="1"/>
  <c r="M35" i="1"/>
  <c r="K37" i="1" l="1"/>
  <c r="L37" i="1" s="1"/>
  <c r="M36" i="1"/>
  <c r="K38" i="1" l="1"/>
  <c r="L38" i="1" s="1"/>
  <c r="M37" i="1"/>
  <c r="K39" i="1" l="1"/>
  <c r="L39" i="1" s="1"/>
  <c r="M38" i="1"/>
  <c r="K40" i="1" l="1"/>
  <c r="L40" i="1" s="1"/>
  <c r="M39" i="1"/>
  <c r="K41" i="1" l="1"/>
  <c r="L41" i="1" s="1"/>
  <c r="M40" i="1"/>
  <c r="K42" i="1" l="1"/>
  <c r="L42" i="1" s="1"/>
  <c r="M41" i="1"/>
  <c r="K43" i="1" l="1"/>
  <c r="L43" i="1" s="1"/>
  <c r="M42" i="1"/>
  <c r="K44" i="1" l="1"/>
  <c r="L44" i="1" s="1"/>
  <c r="M43" i="1"/>
  <c r="K45" i="1" l="1"/>
  <c r="L45" i="1" s="1"/>
  <c r="M44" i="1"/>
  <c r="K46" i="1" l="1"/>
  <c r="L46" i="1" s="1"/>
  <c r="M45" i="1"/>
  <c r="K47" i="1" l="1"/>
  <c r="L47" i="1" s="1"/>
  <c r="M46" i="1"/>
  <c r="K48" i="1" l="1"/>
  <c r="L48" i="1" s="1"/>
  <c r="M47" i="1"/>
  <c r="K49" i="1" l="1"/>
  <c r="L49" i="1" s="1"/>
  <c r="M48" i="1"/>
  <c r="K50" i="1" l="1"/>
  <c r="L50" i="1" s="1"/>
  <c r="M49" i="1"/>
  <c r="K51" i="1" l="1"/>
  <c r="L51" i="1" s="1"/>
  <c r="P3" i="1" s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<sst xmlns="http://schemas.openxmlformats.org/spreadsheetml/2006/main" count="26" uniqueCount="23">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</sst>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" fontId="8" fillId="4" borderId="0" xfId="8" applyNumberFormat="1"/>
    <xf numFmtId="166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66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7396.9999999999973</c:v>
                </c:pt>
                <c:pt idx="31">
                  <c:v>8165.285714285711</c:v>
                </c:pt>
                <c:pt idx="32">
                  <c:v>9038.7142857142826</c:v>
                </c:pt>
                <c:pt idx="33">
                  <c:v>9953.8571428571395</c:v>
                </c:pt>
                <c:pt idx="34">
                  <c:v>10889.857142857139</c:v>
                </c:pt>
                <c:pt idx="35">
                  <c:v>11868.714285714283</c:v>
                </c:pt>
                <c:pt idx="36">
                  <c:v>12809.857142857139</c:v>
                </c:pt>
                <c:pt idx="37">
                  <c:v>13704.714285714283</c:v>
                </c:pt>
                <c:pt idx="38">
                  <c:v>14600.714285714283</c:v>
                </c:pt>
                <c:pt idx="39">
                  <c:v>15483.571428571424</c:v>
                </c:pt>
                <c:pt idx="40">
                  <c:v>16321.857142857138</c:v>
                </c:pt>
                <c:pt idx="41">
                  <c:v>17102.428571428565</c:v>
                </c:pt>
                <c:pt idx="42">
                  <c:v>17847.57142857142</c:v>
                </c:pt>
                <c:pt idx="43">
                  <c:v>18546.428571428562</c:v>
                </c:pt>
                <c:pt idx="44">
                  <c:v>19205.571428571417</c:v>
                </c:pt>
                <c:pt idx="45">
                  <c:v>19888.999999999989</c:v>
                </c:pt>
                <c:pt idx="46">
                  <c:v>20553.571428571417</c:v>
                </c:pt>
                <c:pt idx="47">
                  <c:v>21222.428571428558</c:v>
                </c:pt>
                <c:pt idx="48">
                  <c:v>21859.571428571413</c:v>
                </c:pt>
                <c:pt idx="49">
                  <c:v>22484.142857142841</c:v>
                </c:pt>
                <c:pt idx="50">
                  <c:v>23073.906331838549</c:v>
                </c:pt>
                <c:pt idx="51">
                  <c:v>23611.929301516557</c:v>
                </c:pt>
                <c:pt idx="52">
                  <c:v>24087.686366255326</c:v>
                </c:pt>
                <c:pt idx="53">
                  <c:v>24496.965448315801</c:v>
                </c:pt>
                <c:pt idx="54">
                  <c:v>24840.869997178994</c:v>
                </c:pt>
                <c:pt idx="55">
                  <c:v>25124.339875814156</c:v>
                </c:pt>
                <c:pt idx="56">
                  <c:v>25354.593687188408</c:v>
                </c:pt>
                <c:pt idx="57">
                  <c:v>25539.779703231434</c:v>
                </c:pt>
                <c:pt idx="58">
                  <c:v>25687.978341899769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106.00000000000273</c:v>
                </c:pt>
                <c:pt idx="31">
                  <c:v>-0.28571428571103752</c:v>
                </c:pt>
                <c:pt idx="32">
                  <c:v>95.285714285717404</c:v>
                </c:pt>
                <c:pt idx="33">
                  <c:v>69.142857142860521</c:v>
                </c:pt>
                <c:pt idx="34">
                  <c:v>-110.85714285713948</c:v>
                </c:pt>
                <c:pt idx="35">
                  <c:v>-277.7142857142826</c:v>
                </c:pt>
                <c:pt idx="36">
                  <c:v>-381.85714285713948</c:v>
                </c:pt>
                <c:pt idx="37">
                  <c:v>-549.7142857142826</c:v>
                </c:pt>
                <c:pt idx="38">
                  <c:v>-685.7142857142826</c:v>
                </c:pt>
                <c:pt idx="39">
                  <c:v>-802.57142857142389</c:v>
                </c:pt>
                <c:pt idx="40">
                  <c:v>-959.85714285713766</c:v>
                </c:pt>
                <c:pt idx="41">
                  <c:v>-1215.4285714285652</c:v>
                </c:pt>
                <c:pt idx="42">
                  <c:v>-1324.5714285714203</c:v>
                </c:pt>
                <c:pt idx="43">
                  <c:v>-1419.4285714285616</c:v>
                </c:pt>
                <c:pt idx="44">
                  <c:v>-1536.5714285714166</c:v>
                </c:pt>
                <c:pt idx="45">
                  <c:v>-1609.9999999999891</c:v>
                </c:pt>
                <c:pt idx="46">
                  <c:v>-1704.5714285714166</c:v>
                </c:pt>
                <c:pt idx="47">
                  <c:v>-1754.4285714285579</c:v>
                </c:pt>
                <c:pt idx="48">
                  <c:v>-1960.571428571413</c:v>
                </c:pt>
                <c:pt idx="49">
                  <c:v>-2019.1428571428405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765.14285714285666</c:v>
                </c:pt>
                <c:pt idx="31">
                  <c:v>768.28571428571377</c:v>
                </c:pt>
                <c:pt idx="32">
                  <c:v>873.42857142857076</c:v>
                </c:pt>
                <c:pt idx="33">
                  <c:v>915.14285714285654</c:v>
                </c:pt>
                <c:pt idx="34">
                  <c:v>935.99999999999932</c:v>
                </c:pt>
                <c:pt idx="35">
                  <c:v>978.85714285714221</c:v>
                </c:pt>
                <c:pt idx="36">
                  <c:v>941.14285714285654</c:v>
                </c:pt>
                <c:pt idx="37">
                  <c:v>894.85714285714221</c:v>
                </c:pt>
                <c:pt idx="38">
                  <c:v>895.99999999999932</c:v>
                </c:pt>
                <c:pt idx="39">
                  <c:v>882.85714285714221</c:v>
                </c:pt>
                <c:pt idx="40">
                  <c:v>838.28571428571365</c:v>
                </c:pt>
                <c:pt idx="41">
                  <c:v>780.57142857142799</c:v>
                </c:pt>
                <c:pt idx="42">
                  <c:v>745.14285714285666</c:v>
                </c:pt>
                <c:pt idx="43">
                  <c:v>698.85714285714232</c:v>
                </c:pt>
                <c:pt idx="44">
                  <c:v>659.14285714285666</c:v>
                </c:pt>
                <c:pt idx="45">
                  <c:v>683.42857142857099</c:v>
                </c:pt>
                <c:pt idx="46">
                  <c:v>664.5714285714281</c:v>
                </c:pt>
                <c:pt idx="47">
                  <c:v>668.85714285714232</c:v>
                </c:pt>
                <c:pt idx="48">
                  <c:v>637.14285714285666</c:v>
                </c:pt>
                <c:pt idx="49">
                  <c:v>624.5714285714281</c:v>
                </c:pt>
                <c:pt idx="50">
                  <c:v>589.76347469570737</c:v>
                </c:pt>
                <c:pt idx="51">
                  <c:v>538.02296967800862</c:v>
                </c:pt>
                <c:pt idx="52">
                  <c:v>475.75706473877068</c:v>
                </c:pt>
                <c:pt idx="53">
                  <c:v>409.27908206047425</c:v>
                </c:pt>
                <c:pt idx="54">
                  <c:v>343.90454886319128</c:v>
                </c:pt>
                <c:pt idx="55">
                  <c:v>283.46987863516102</c:v>
                </c:pt>
                <c:pt idx="56">
                  <c:v>230.25381137425344</c:v>
                </c:pt>
                <c:pt idx="57">
                  <c:v>185.18601604302734</c:v>
                </c:pt>
                <c:pt idx="58">
                  <c:v>148.19863866833475</c:v>
                </c:pt>
                <c:pt idx="59">
                  <c:v>118.59878500785209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0.96054519368723101</c:v>
                </c:pt>
                <c:pt idx="31">
                  <c:v>1.0041075429424944</c:v>
                </c:pt>
                <c:pt idx="32">
                  <c:v>1.1368538490145035</c:v>
                </c:pt>
                <c:pt idx="33">
                  <c:v>1.0477592410860321</c:v>
                </c:pt>
                <c:pt idx="34">
                  <c:v>1.0227911333125195</c:v>
                </c:pt>
                <c:pt idx="35">
                  <c:v>1.0457875457875458</c:v>
                </c:pt>
                <c:pt idx="36">
                  <c:v>0.96147110332749564</c:v>
                </c:pt>
                <c:pt idx="37">
                  <c:v>0.95081967213114749</c:v>
                </c:pt>
                <c:pt idx="38">
                  <c:v>1.0012771392081736</c:v>
                </c:pt>
                <c:pt idx="39">
                  <c:v>0.98533163265306123</c:v>
                </c:pt>
                <c:pt idx="40">
                  <c:v>0.94951456310679616</c:v>
                </c:pt>
                <c:pt idx="41">
                  <c:v>0.93115201090661215</c:v>
                </c:pt>
                <c:pt idx="42">
                  <c:v>0.9546120058565154</c:v>
                </c:pt>
                <c:pt idx="43">
                  <c:v>0.93788343558282206</c:v>
                </c:pt>
                <c:pt idx="44">
                  <c:v>0.94317252657399842</c:v>
                </c:pt>
                <c:pt idx="45">
                  <c:v>1.0368443866493282</c:v>
                </c:pt>
                <c:pt idx="46">
                  <c:v>0.97240802675585281</c:v>
                </c:pt>
                <c:pt idx="47">
                  <c:v>1.0064488392089423</c:v>
                </c:pt>
                <c:pt idx="48">
                  <c:v>0.9525843656557027</c:v>
                </c:pt>
                <c:pt idx="49">
                  <c:v>0.98026905829596411</c:v>
                </c:pt>
                <c:pt idx="50">
                  <c:v>0.94426905829596408</c:v>
                </c:pt>
                <c:pt idx="51">
                  <c:v>0.91226905829596405</c:v>
                </c:pt>
                <c:pt idx="52">
                  <c:v>0.88426905829596403</c:v>
                </c:pt>
                <c:pt idx="53">
                  <c:v>0.86026905829596401</c:v>
                </c:pt>
                <c:pt idx="54">
                  <c:v>0.84026905829596399</c:v>
                </c:pt>
                <c:pt idx="55">
                  <c:v>0.82426905829596397</c:v>
                </c:pt>
                <c:pt idx="56">
                  <c:v>0.81226905829596396</c:v>
                </c:pt>
                <c:pt idx="57">
                  <c:v>0.80426905829596396</c:v>
                </c:pt>
                <c:pt idx="58">
                  <c:v>0.80026905829596395</c:v>
                </c:pt>
                <c:pt idx="59">
                  <c:v>0.80026905829596395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italia'!$M$1</c:f>
              <c:strCache>
                <c:ptCount val="1"/>
                <c:pt idx="0">
                  <c:v>Estimated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italia'!$M$2:$M$61</c:f>
              <c:numCache>
                <c:formatCode>0</c:formatCode>
                <c:ptCount val="60"/>
                <c:pt idx="0">
                  <c:v>875</c:v>
                </c:pt>
                <c:pt idx="1">
                  <c:v>1250</c:v>
                </c:pt>
                <c:pt idx="2">
                  <c:v>1500</c:v>
                </c:pt>
                <c:pt idx="3">
                  <c:v>2125</c:v>
                </c:pt>
                <c:pt idx="4">
                  <c:v>2625</c:v>
                </c:pt>
                <c:pt idx="5">
                  <c:v>3303.5714285714289</c:v>
                </c:pt>
                <c:pt idx="6">
                  <c:v>4089.2857142857142</c:v>
                </c:pt>
                <c:pt idx="7">
                  <c:v>5339.2857142857147</c:v>
                </c:pt>
                <c:pt idx="8">
                  <c:v>7410.7142857142862</c:v>
                </c:pt>
                <c:pt idx="9">
                  <c:v>10196.428571428572</c:v>
                </c:pt>
                <c:pt idx="10">
                  <c:v>14267.857142857145</c:v>
                </c:pt>
                <c:pt idx="11">
                  <c:v>19446.428571428576</c:v>
                </c:pt>
                <c:pt idx="12">
                  <c:v>24946.428571428576</c:v>
                </c:pt>
                <c:pt idx="13">
                  <c:v>34196.428571428572</c:v>
                </c:pt>
                <c:pt idx="14">
                  <c:v>45446.428571428572</c:v>
                </c:pt>
                <c:pt idx="15">
                  <c:v>60946.428571428572</c:v>
                </c:pt>
                <c:pt idx="16">
                  <c:v>82160.71428571429</c:v>
                </c:pt>
                <c:pt idx="17">
                  <c:v>105375</c:v>
                </c:pt>
                <c:pt idx="18">
                  <c:v>134053.57142857142</c:v>
                </c:pt>
                <c:pt idx="19">
                  <c:v>162982.14285714284</c:v>
                </c:pt>
                <c:pt idx="20">
                  <c:v>198053.57142857139</c:v>
                </c:pt>
                <c:pt idx="21">
                  <c:v>238839.28571428565</c:v>
                </c:pt>
                <c:pt idx="22">
                  <c:v>283017.8571428571</c:v>
                </c:pt>
                <c:pt idx="23">
                  <c:v>337910.7142857142</c:v>
                </c:pt>
                <c:pt idx="24">
                  <c:v>394910.7142857142</c:v>
                </c:pt>
                <c:pt idx="25">
                  <c:v>461839.28571428562</c:v>
                </c:pt>
                <c:pt idx="26">
                  <c:v>544767.85714285704</c:v>
                </c:pt>
                <c:pt idx="27">
                  <c:v>633982.14285714261</c:v>
                </c:pt>
                <c:pt idx="28">
                  <c:v>729410.71428571397</c:v>
                </c:pt>
                <c:pt idx="29">
                  <c:v>828982.14285714249</c:v>
                </c:pt>
                <c:pt idx="30">
                  <c:v>924624.99999999965</c:v>
                </c:pt>
                <c:pt idx="31">
                  <c:v>1020660.7142857139</c:v>
                </c:pt>
                <c:pt idx="32">
                  <c:v>1129839.2857142852</c:v>
                </c:pt>
                <c:pt idx="33">
                  <c:v>1244232.1428571425</c:v>
                </c:pt>
                <c:pt idx="34">
                  <c:v>1361232.1428571425</c:v>
                </c:pt>
                <c:pt idx="35">
                  <c:v>1483589.2857142852</c:v>
                </c:pt>
                <c:pt idx="36">
                  <c:v>1601232.1428571425</c:v>
                </c:pt>
                <c:pt idx="37">
                  <c:v>1713089.2857142852</c:v>
                </c:pt>
                <c:pt idx="38">
                  <c:v>1825089.2857142852</c:v>
                </c:pt>
                <c:pt idx="39">
                  <c:v>1935446.4285714279</c:v>
                </c:pt>
                <c:pt idx="40">
                  <c:v>2040232.1428571423</c:v>
                </c:pt>
                <c:pt idx="41">
                  <c:v>2137803.5714285704</c:v>
                </c:pt>
                <c:pt idx="42">
                  <c:v>2230946.4285714277</c:v>
                </c:pt>
                <c:pt idx="43">
                  <c:v>2318303.57142857</c:v>
                </c:pt>
                <c:pt idx="44">
                  <c:v>2400696.4285714272</c:v>
                </c:pt>
                <c:pt idx="45">
                  <c:v>2486124.9999999986</c:v>
                </c:pt>
                <c:pt idx="46">
                  <c:v>2569196.4285714272</c:v>
                </c:pt>
                <c:pt idx="47">
                  <c:v>2652803.5714285695</c:v>
                </c:pt>
                <c:pt idx="48">
                  <c:v>2732446.4285714268</c:v>
                </c:pt>
                <c:pt idx="49">
                  <c:v>2810517.8571428549</c:v>
                </c:pt>
                <c:pt idx="50">
                  <c:v>2884238.2914798185</c:v>
                </c:pt>
                <c:pt idx="51">
                  <c:v>2951491.1626895694</c:v>
                </c:pt>
                <c:pt idx="52">
                  <c:v>3010960.7957819155</c:v>
                </c:pt>
                <c:pt idx="53">
                  <c:v>3062120.6810394749</c:v>
                </c:pt>
                <c:pt idx="54">
                  <c:v>3105108.7496473743</c:v>
                </c:pt>
                <c:pt idx="55">
                  <c:v>3140542.4844767693</c:v>
                </c:pt>
                <c:pt idx="56">
                  <c:v>3169324.2108985507</c:v>
                </c:pt>
                <c:pt idx="57">
                  <c:v>3192472.4629039289</c:v>
                </c:pt>
                <c:pt idx="58">
                  <c:v>3210997.2927374709</c:v>
                </c:pt>
                <c:pt idx="59">
                  <c:v>3225822.1408634526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2-4727-AF94-2749D62F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44"/>
        <c:axId val="1471809152"/>
      </c:scatterChart>
      <c:valAx>
        <c:axId val="19968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09152"/>
        <c:crosses val="autoZero"/>
        <c:crossBetween val="midCat"/>
      </c:valAx>
      <c:valAx>
        <c:axId val="1471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711572</xdr:colOff>
      <xdr:row>60</xdr:row>
      <xdr:rowOff>79560</xdr:rowOff>
    </xdr:from>
    <xdr:to>
      <xdr:col>19</xdr:col>
      <xdr:colOff>212912</xdr:colOff>
      <xdr:row>87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5D613-116C-46B8-8C56-6B2AD20F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6"/>
    <tableColumn id="14" xr3:uid="{3C1A2DC8-B62F-4F8D-9926-7CDE293A81DE}" name="Weight of the Slow Down Growth Factor" dataDxfId="5">
      <calculatedColumnFormula>IF(Table6[[#This Row],[Prediction]]=0,0,1)</calculatedColumnFormula>
    </tableColumn>
    <tableColumn id="7" xr3:uid="{DB173916-1D6D-45BC-9FF9-F77D89C7AFBC}" name="Growth Factor Prediction" dataDxfId="4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3">
      <calculatedColumnFormula>J1*I2</calculatedColumnFormula>
    </tableColumn>
    <tableColumn id="9" xr3:uid="{BB655958-1405-4883-984C-F9F41833616E}" name="Deceased Prediction" dataDxfId="2">
      <calculatedColumnFormula>K1+J2</calculatedColumnFormula>
    </tableColumn>
    <tableColumn id="10" xr3:uid="{09DC77CF-3123-43CC-9821-6D8E29DFE17E}" name="Error" dataDxfId="1">
      <calculatedColumnFormula>IF(C2&lt;&gt;"",(C2-K2),"")</calculatedColumnFormula>
    </tableColumn>
    <tableColumn id="11" xr3:uid="{2ADA9B86-7623-4228-A3C4-EE9E0833756D}" name="Estimated Infected" dataDxfId="0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topLeftCell="K1" zoomScale="85" zoomScaleNormal="85" workbookViewId="0">
      <selection activeCell="C7" sqref="C7:C25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 t="shared" ref="L2:L33" si="0"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 t="shared" si="0"/>
        <v>0</v>
      </c>
      <c r="M3" s="18">
        <f t="shared" ref="M3:M61" si="1">K3/$P$1</f>
        <v>1250</v>
      </c>
      <c r="O3" s="15" t="s">
        <v>19</v>
      </c>
      <c r="P3" s="16">
        <f>AVERAGE(L7:L61)</f>
        <v>-311.06349206348864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2">IF(C4&lt;&gt;"", C4-C3,"")</f>
        <v>2</v>
      </c>
      <c r="E4" s="19">
        <f t="shared" ref="E4:E35" si="3">IF(D3&lt;&gt;"",IF(D4&lt;&gt;"",D4/D3,""),"")</f>
        <v>0.66666666666666663</v>
      </c>
      <c r="F4" s="20"/>
      <c r="G4" s="20"/>
      <c r="H4" s="20"/>
      <c r="I4" s="21"/>
      <c r="J4" s="20">
        <f t="shared" ref="J4:J6" si="4">D4</f>
        <v>2</v>
      </c>
      <c r="K4" s="20">
        <f t="shared" ref="K4:K61" si="5">K3+J4</f>
        <v>12</v>
      </c>
      <c r="L4" s="20">
        <f t="shared" si="0"/>
        <v>0</v>
      </c>
      <c r="M4" s="18">
        <f t="shared" si="1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2"/>
        <v>5</v>
      </c>
      <c r="E5" s="19">
        <f t="shared" si="3"/>
        <v>2.5</v>
      </c>
      <c r="F5" s="20"/>
      <c r="G5" s="20"/>
      <c r="H5" s="20"/>
      <c r="I5" s="21"/>
      <c r="J5" s="20">
        <f t="shared" si="4"/>
        <v>5</v>
      </c>
      <c r="K5" s="20">
        <f t="shared" si="5"/>
        <v>17</v>
      </c>
      <c r="L5" s="20">
        <f t="shared" si="0"/>
        <v>0</v>
      </c>
      <c r="M5" s="18">
        <f t="shared" si="1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2"/>
        <v>4</v>
      </c>
      <c r="E6" s="19">
        <f t="shared" si="3"/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4"/>
        <v>4</v>
      </c>
      <c r="K6" s="20">
        <f t="shared" si="5"/>
        <v>21</v>
      </c>
      <c r="L6" s="20">
        <f t="shared" si="0"/>
        <v>0</v>
      </c>
      <c r="M6" s="18">
        <f t="shared" si="1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2"/>
        <v>8</v>
      </c>
      <c r="E7" s="19">
        <f t="shared" si="3"/>
        <v>2</v>
      </c>
      <c r="F7" s="18">
        <f t="shared" ref="F7:F61" si="6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7">J6*I7</f>
        <v>5.4285714285714288</v>
      </c>
      <c r="K7" s="18">
        <f t="shared" si="5"/>
        <v>26.428571428571431</v>
      </c>
      <c r="L7" s="18">
        <f t="shared" si="0"/>
        <v>2.5714285714285694</v>
      </c>
      <c r="M7" s="18">
        <f t="shared" si="1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2"/>
        <v>5</v>
      </c>
      <c r="E8" s="19">
        <f t="shared" si="3"/>
        <v>0.625</v>
      </c>
      <c r="F8" s="18">
        <f t="shared" si="6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7"/>
        <v>6.2857142857142865</v>
      </c>
      <c r="K8" s="18">
        <f t="shared" si="5"/>
        <v>32.714285714285715</v>
      </c>
      <c r="L8" s="18">
        <f t="shared" si="0"/>
        <v>1.2857142857142847</v>
      </c>
      <c r="M8" s="18">
        <f t="shared" si="1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2"/>
        <v>18</v>
      </c>
      <c r="E9" s="19">
        <f t="shared" si="3"/>
        <v>3.6</v>
      </c>
      <c r="F9" s="18">
        <f t="shared" si="6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7"/>
        <v>10</v>
      </c>
      <c r="K9" s="18">
        <f t="shared" si="5"/>
        <v>42.714285714285715</v>
      </c>
      <c r="L9" s="18">
        <f t="shared" si="0"/>
        <v>9.2857142857142847</v>
      </c>
      <c r="M9" s="18">
        <f t="shared" si="1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2"/>
        <v>27</v>
      </c>
      <c r="E10" s="19">
        <f t="shared" si="3"/>
        <v>1.5</v>
      </c>
      <c r="F10" s="18">
        <f t="shared" si="6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7"/>
        <v>16.571428571428573</v>
      </c>
      <c r="K10" s="18">
        <f t="shared" si="5"/>
        <v>59.285714285714292</v>
      </c>
      <c r="L10" s="18">
        <f t="shared" si="0"/>
        <v>19.714285714285708</v>
      </c>
      <c r="M10" s="18">
        <f t="shared" si="1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2"/>
        <v>28</v>
      </c>
      <c r="E11" s="19">
        <f t="shared" si="3"/>
        <v>1.037037037037037</v>
      </c>
      <c r="F11" s="18">
        <f t="shared" si="6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7"/>
        <v>22.285714285714288</v>
      </c>
      <c r="K11" s="18">
        <f t="shared" si="5"/>
        <v>81.571428571428584</v>
      </c>
      <c r="L11" s="18">
        <f t="shared" si="0"/>
        <v>25.428571428571416</v>
      </c>
      <c r="M11" s="18">
        <f t="shared" si="1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2"/>
        <v>41</v>
      </c>
      <c r="E12" s="19">
        <f t="shared" si="3"/>
        <v>1.4642857142857142</v>
      </c>
      <c r="F12" s="18">
        <f t="shared" si="6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7"/>
        <v>32.571428571428577</v>
      </c>
      <c r="K12" s="18">
        <f t="shared" si="5"/>
        <v>114.14285714285717</v>
      </c>
      <c r="L12" s="18">
        <f t="shared" si="0"/>
        <v>33.857142857142833</v>
      </c>
      <c r="M12" s="18">
        <f t="shared" si="1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2"/>
        <v>49</v>
      </c>
      <c r="E13" s="19">
        <f t="shared" si="3"/>
        <v>1.1951219512195121</v>
      </c>
      <c r="F13" s="18">
        <f t="shared" si="6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7"/>
        <v>41.428571428571431</v>
      </c>
      <c r="K13" s="18">
        <f t="shared" si="5"/>
        <v>155.57142857142861</v>
      </c>
      <c r="L13" s="18">
        <f t="shared" si="0"/>
        <v>41.428571428571388</v>
      </c>
      <c r="M13" s="18">
        <f t="shared" si="1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2"/>
        <v>36</v>
      </c>
      <c r="E14" s="19">
        <f t="shared" si="3"/>
        <v>0.73469387755102045</v>
      </c>
      <c r="F14" s="18">
        <f t="shared" si="6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7"/>
        <v>44</v>
      </c>
      <c r="K14" s="18">
        <f t="shared" si="5"/>
        <v>199.57142857142861</v>
      </c>
      <c r="L14" s="18">
        <f t="shared" si="0"/>
        <v>33.428571428571388</v>
      </c>
      <c r="M14" s="18">
        <f t="shared" si="1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2"/>
        <v>133</v>
      </c>
      <c r="E15" s="19">
        <f t="shared" si="3"/>
        <v>3.6944444444444446</v>
      </c>
      <c r="F15" s="18">
        <f t="shared" si="6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7"/>
        <v>74</v>
      </c>
      <c r="K15" s="18">
        <f t="shared" si="5"/>
        <v>273.57142857142861</v>
      </c>
      <c r="L15" s="18">
        <f t="shared" si="0"/>
        <v>92.428571428571388</v>
      </c>
      <c r="M15" s="18">
        <f t="shared" si="1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2"/>
        <v>97</v>
      </c>
      <c r="E16" s="19">
        <f t="shared" si="3"/>
        <v>0.72932330827067671</v>
      </c>
      <c r="F16" s="18">
        <f t="shared" si="6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7"/>
        <v>90</v>
      </c>
      <c r="K16" s="18">
        <f t="shared" si="5"/>
        <v>363.57142857142861</v>
      </c>
      <c r="L16" s="18">
        <f t="shared" si="0"/>
        <v>99.428571428571388</v>
      </c>
      <c r="M16" s="18">
        <f t="shared" si="1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2"/>
        <v>168</v>
      </c>
      <c r="E17" s="19">
        <f t="shared" si="3"/>
        <v>1.731958762886598</v>
      </c>
      <c r="F17" s="18">
        <f t="shared" si="6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7"/>
        <v>124</v>
      </c>
      <c r="K17" s="18">
        <f t="shared" si="5"/>
        <v>487.57142857142861</v>
      </c>
      <c r="L17" s="18">
        <f t="shared" si="0"/>
        <v>143.42857142857139</v>
      </c>
      <c r="M17" s="18">
        <f t="shared" si="1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2"/>
        <v>196</v>
      </c>
      <c r="E18" s="19">
        <f t="shared" si="3"/>
        <v>1.1666666666666667</v>
      </c>
      <c r="F18" s="18">
        <f t="shared" si="6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7"/>
        <v>169.71428571428572</v>
      </c>
      <c r="K18" s="18">
        <f t="shared" si="5"/>
        <v>657.28571428571433</v>
      </c>
      <c r="L18" s="18">
        <f t="shared" si="0"/>
        <v>169.71428571428567</v>
      </c>
      <c r="M18" s="18">
        <f t="shared" si="1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2"/>
        <v>189</v>
      </c>
      <c r="E19" s="19">
        <f t="shared" si="3"/>
        <v>0.9642857142857143</v>
      </c>
      <c r="F19" s="18">
        <f t="shared" si="6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7"/>
        <v>185.71428571428572</v>
      </c>
      <c r="K19" s="18">
        <f t="shared" si="5"/>
        <v>843</v>
      </c>
      <c r="L19" s="18">
        <f t="shared" si="0"/>
        <v>173</v>
      </c>
      <c r="M19" s="18">
        <f t="shared" si="1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2"/>
        <v>250</v>
      </c>
      <c r="E20" s="19">
        <f t="shared" si="3"/>
        <v>1.3227513227513228</v>
      </c>
      <c r="F20" s="18">
        <f t="shared" si="6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7"/>
        <v>229.42857142857142</v>
      </c>
      <c r="K20" s="18">
        <f t="shared" si="5"/>
        <v>1072.4285714285713</v>
      </c>
      <c r="L20" s="18">
        <f t="shared" si="0"/>
        <v>193.57142857142867</v>
      </c>
      <c r="M20" s="18">
        <f t="shared" si="1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2"/>
        <v>175</v>
      </c>
      <c r="E21" s="19">
        <f t="shared" si="3"/>
        <v>0.7</v>
      </c>
      <c r="F21" s="18">
        <f t="shared" si="6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7"/>
        <v>231.42857142857142</v>
      </c>
      <c r="K21" s="18">
        <f t="shared" si="5"/>
        <v>1303.8571428571427</v>
      </c>
      <c r="L21" s="18">
        <f t="shared" si="0"/>
        <v>137.14285714285734</v>
      </c>
      <c r="M21" s="18">
        <f t="shared" si="1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2"/>
        <v>368</v>
      </c>
      <c r="E22" s="19">
        <f t="shared" si="3"/>
        <v>2.1028571428571428</v>
      </c>
      <c r="F22" s="18">
        <f t="shared" si="6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7"/>
        <v>280.57142857142856</v>
      </c>
      <c r="K22" s="18">
        <f t="shared" si="5"/>
        <v>1584.4285714285711</v>
      </c>
      <c r="L22" s="18">
        <f t="shared" si="0"/>
        <v>224.5714285714289</v>
      </c>
      <c r="M22" s="18">
        <f t="shared" si="1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2"/>
        <v>349</v>
      </c>
      <c r="E23" s="19">
        <f t="shared" si="3"/>
        <v>0.94836956521739135</v>
      </c>
      <c r="F23" s="18">
        <f t="shared" si="6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7"/>
        <v>326.28571428571422</v>
      </c>
      <c r="K23" s="18">
        <f t="shared" si="5"/>
        <v>1910.7142857142853</v>
      </c>
      <c r="L23" s="18">
        <f t="shared" si="0"/>
        <v>247.28571428571468</v>
      </c>
      <c r="M23" s="18">
        <f t="shared" si="1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2"/>
        <v>345</v>
      </c>
      <c r="E24" s="19">
        <f t="shared" si="3"/>
        <v>0.98853868194842409</v>
      </c>
      <c r="F24" s="18">
        <f t="shared" si="6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7"/>
        <v>353.42857142857139</v>
      </c>
      <c r="K24" s="18">
        <f t="shared" si="5"/>
        <v>2264.1428571428569</v>
      </c>
      <c r="L24" s="18">
        <f t="shared" si="0"/>
        <v>238.85714285714312</v>
      </c>
      <c r="M24" s="18">
        <f t="shared" si="1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2"/>
        <v>475</v>
      </c>
      <c r="E25" s="19">
        <f t="shared" si="3"/>
        <v>1.3768115942028984</v>
      </c>
      <c r="F25" s="18">
        <f t="shared" si="6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7"/>
        <v>439.14285714285705</v>
      </c>
      <c r="K25" s="18">
        <f t="shared" si="5"/>
        <v>2703.2857142857138</v>
      </c>
      <c r="L25" s="18">
        <f t="shared" si="0"/>
        <v>274.71428571428623</v>
      </c>
      <c r="M25" s="18">
        <f t="shared" si="1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2"/>
        <v>427</v>
      </c>
      <c r="E26" s="19">
        <f t="shared" si="3"/>
        <v>0.89894736842105261</v>
      </c>
      <c r="F26" s="18">
        <f t="shared" si="6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7"/>
        <v>455.99999999999989</v>
      </c>
      <c r="K26" s="18">
        <f t="shared" si="5"/>
        <v>3159.2857142857138</v>
      </c>
      <c r="L26" s="18">
        <f t="shared" si="0"/>
        <v>245.71428571428623</v>
      </c>
      <c r="M26" s="18">
        <f t="shared" si="1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2"/>
        <v>627</v>
      </c>
      <c r="E27" s="19">
        <f t="shared" si="3"/>
        <v>1.4683840749414521</v>
      </c>
      <c r="F27" s="18">
        <f t="shared" si="6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7"/>
        <v>535.42857142857122</v>
      </c>
      <c r="K27" s="18">
        <f t="shared" si="5"/>
        <v>3694.7142857142849</v>
      </c>
      <c r="L27" s="18">
        <f t="shared" si="0"/>
        <v>337.28571428571513</v>
      </c>
      <c r="M27" s="18">
        <f t="shared" si="1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2"/>
        <v>793</v>
      </c>
      <c r="E28" s="19">
        <f t="shared" si="3"/>
        <v>1.2647527910685805</v>
      </c>
      <c r="F28" s="18">
        <f t="shared" si="6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7"/>
        <v>663.4285714285711</v>
      </c>
      <c r="K28" s="18">
        <f t="shared" si="5"/>
        <v>4358.142857142856</v>
      </c>
      <c r="L28" s="18">
        <f t="shared" si="0"/>
        <v>466.85714285714403</v>
      </c>
      <c r="M28" s="18">
        <f t="shared" si="1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2"/>
        <v>651</v>
      </c>
      <c r="E29" s="19">
        <f t="shared" si="3"/>
        <v>0.82093316519546022</v>
      </c>
      <c r="F29" s="18">
        <f t="shared" si="6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7"/>
        <v>713.71428571428532</v>
      </c>
      <c r="K29" s="18">
        <f t="shared" si="5"/>
        <v>5071.8571428571413</v>
      </c>
      <c r="L29" s="18">
        <f t="shared" si="0"/>
        <v>404.1428571428587</v>
      </c>
      <c r="M29" s="18">
        <f t="shared" si="1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2"/>
        <v>601</v>
      </c>
      <c r="E30" s="19">
        <f t="shared" si="3"/>
        <v>0.9231950844854071</v>
      </c>
      <c r="F30" s="18">
        <f t="shared" si="6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7"/>
        <v>763.42857142857099</v>
      </c>
      <c r="K30" s="18">
        <f t="shared" si="5"/>
        <v>5835.2857142857119</v>
      </c>
      <c r="L30" s="18">
        <f t="shared" si="0"/>
        <v>241.71428571428805</v>
      </c>
      <c r="M30" s="18">
        <f t="shared" si="1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2"/>
        <v>743</v>
      </c>
      <c r="E31" s="19">
        <f t="shared" si="3"/>
        <v>1.2362728785357737</v>
      </c>
      <c r="F31" s="18">
        <f t="shared" si="6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7"/>
        <v>796.5714285714281</v>
      </c>
      <c r="K31" s="18">
        <f t="shared" si="5"/>
        <v>6631.8571428571404</v>
      </c>
      <c r="L31" s="18">
        <f t="shared" si="0"/>
        <v>188.14285714285961</v>
      </c>
      <c r="M31" s="18">
        <f t="shared" si="1"/>
        <v>828982.14285714249</v>
      </c>
    </row>
    <row r="32" spans="1:13" x14ac:dyDescent="0.25">
      <c r="A32" s="17">
        <v>43915.708333333336</v>
      </c>
      <c r="B32" s="18">
        <v>31</v>
      </c>
      <c r="C32" s="22">
        <v>7503</v>
      </c>
      <c r="D32" s="18">
        <f t="shared" si="2"/>
        <v>683</v>
      </c>
      <c r="E32" s="19">
        <f t="shared" si="3"/>
        <v>0.91924629878869446</v>
      </c>
      <c r="F32" s="18">
        <f t="shared" si="6"/>
        <v>669.5</v>
      </c>
      <c r="G32" s="18">
        <f>IF(Table6[[#This Row],[Variation MA4]]&lt;&gt;"",0,1)</f>
        <v>0</v>
      </c>
      <c r="H32" s="19">
        <f>IF(Table6[[#This Row],[Prediction]]=0,0,(1/SUM($G$7:$G$61))*(MAX($B$2:$B$61)-Table6[[#This Row],[Day]]))</f>
        <v>0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0.96054519368723101</v>
      </c>
      <c r="J32" s="18">
        <f t="shared" si="7"/>
        <v>765.14285714285666</v>
      </c>
      <c r="K32" s="18">
        <f t="shared" si="5"/>
        <v>7396.9999999999973</v>
      </c>
      <c r="L32" s="18">
        <f t="shared" si="0"/>
        <v>106.00000000000273</v>
      </c>
      <c r="M32" s="18">
        <f t="shared" si="1"/>
        <v>924624.99999999965</v>
      </c>
    </row>
    <row r="33" spans="1:13" x14ac:dyDescent="0.25">
      <c r="A33" s="17">
        <v>43916.708333333336</v>
      </c>
      <c r="B33" s="18">
        <v>32</v>
      </c>
      <c r="C33" s="22">
        <v>8165</v>
      </c>
      <c r="D33" s="18">
        <f t="shared" si="2"/>
        <v>662</v>
      </c>
      <c r="E33" s="19">
        <f t="shared" si="3"/>
        <v>0.96925329428989748</v>
      </c>
      <c r="F33" s="18">
        <f t="shared" si="6"/>
        <v>672.25</v>
      </c>
      <c r="G33" s="18">
        <f>IF(Table6[[#This Row],[Variation MA4]]&lt;&gt;"",0,1)</f>
        <v>0</v>
      </c>
      <c r="H33" s="19">
        <f>IF(Table6[[#This Row],[Prediction]]=0,0,(1/SUM($G$7:$G$61))*(MAX($B$2:$B$61)-Table6[[#This Row],[Day]]))</f>
        <v>0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1.0041075429424944</v>
      </c>
      <c r="J33" s="18">
        <f t="shared" si="7"/>
        <v>768.28571428571377</v>
      </c>
      <c r="K33" s="18">
        <f t="shared" si="5"/>
        <v>8165.285714285711</v>
      </c>
      <c r="L33" s="18">
        <f t="shared" si="0"/>
        <v>-0.28571428571103752</v>
      </c>
      <c r="M33" s="18">
        <f t="shared" si="1"/>
        <v>1020660.7142857139</v>
      </c>
    </row>
    <row r="34" spans="1:13" x14ac:dyDescent="0.25">
      <c r="A34" s="17">
        <v>43917.708333333336</v>
      </c>
      <c r="B34" s="18">
        <v>33</v>
      </c>
      <c r="C34" s="22">
        <v>9134</v>
      </c>
      <c r="D34" s="18">
        <f t="shared" si="2"/>
        <v>969</v>
      </c>
      <c r="E34" s="19">
        <f t="shared" si="3"/>
        <v>1.4637462235649548</v>
      </c>
      <c r="F34" s="18">
        <f t="shared" si="6"/>
        <v>764.25</v>
      </c>
      <c r="G34" s="18">
        <f>IF(Table6[[#This Row],[Variation MA4]]&lt;&gt;"",0,1)</f>
        <v>0</v>
      </c>
      <c r="H34" s="19">
        <f>IF(Table6[[#This Row],[Prediction]]=0,0,(1/SUM($G$7:$G$61))*(MAX($B$2:$B$61)-Table6[[#This Row],[Day]]))</f>
        <v>0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1.1368538490145035</v>
      </c>
      <c r="J34" s="18">
        <f t="shared" si="7"/>
        <v>873.42857142857076</v>
      </c>
      <c r="K34" s="18">
        <f t="shared" si="5"/>
        <v>9038.7142857142826</v>
      </c>
      <c r="L34" s="18">
        <f t="shared" ref="L34:L61" si="8">IF(C34&lt;&gt;"",(C34-K34),"")</f>
        <v>95.285714285717404</v>
      </c>
      <c r="M34" s="18">
        <f t="shared" si="1"/>
        <v>1129839.2857142852</v>
      </c>
    </row>
    <row r="35" spans="1:13" x14ac:dyDescent="0.25">
      <c r="A35" s="17">
        <v>43918.708333333336</v>
      </c>
      <c r="B35" s="18">
        <v>34</v>
      </c>
      <c r="C35" s="22">
        <v>10023</v>
      </c>
      <c r="D35" s="18">
        <f t="shared" si="2"/>
        <v>889</v>
      </c>
      <c r="E35" s="19">
        <f t="shared" si="3"/>
        <v>0.91744066047471617</v>
      </c>
      <c r="F35" s="18">
        <f t="shared" si="6"/>
        <v>800.75</v>
      </c>
      <c r="G35" s="18">
        <f>IF(Table6[[#This Row],[Variation MA4]]&lt;&gt;"",0,1)</f>
        <v>0</v>
      </c>
      <c r="H35" s="19">
        <f>IF(Table6[[#This Row],[Prediction]]=0,0,(1/SUM($G$7:$G$61))*(MAX($B$2:$B$61)-Table6[[#This Row],[Day]]))</f>
        <v>0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1.0477592410860321</v>
      </c>
      <c r="J35" s="18">
        <f>J34*I35</f>
        <v>915.14285714285654</v>
      </c>
      <c r="K35" s="18">
        <f t="shared" si="5"/>
        <v>9953.8571428571395</v>
      </c>
      <c r="L35" s="18">
        <f t="shared" si="8"/>
        <v>69.142857142860521</v>
      </c>
      <c r="M35" s="18">
        <f t="shared" si="1"/>
        <v>1244232.1428571425</v>
      </c>
    </row>
    <row r="36" spans="1:13" x14ac:dyDescent="0.25">
      <c r="A36" s="17">
        <v>43919.708333333336</v>
      </c>
      <c r="B36" s="18">
        <v>35</v>
      </c>
      <c r="C36" s="22">
        <v>10779</v>
      </c>
      <c r="D36" s="18">
        <f t="shared" si="2"/>
        <v>756</v>
      </c>
      <c r="E36" s="19">
        <f t="shared" ref="E36:E61" si="9">IF(D35&lt;&gt;"",IF(D36&lt;&gt;"",D36/D35,""),"")</f>
        <v>0.85039370078740162</v>
      </c>
      <c r="F36" s="18">
        <f t="shared" si="6"/>
        <v>819</v>
      </c>
      <c r="G36" s="18">
        <f>IF(Table6[[#This Row],[Variation MA4]]&lt;&gt;"",0,1)</f>
        <v>0</v>
      </c>
      <c r="H36" s="19">
        <f>IF(Table6[[#This Row],[Prediction]]=0,0,(1/SUM($G$7:$G$61))*(MAX($B$2:$B$61)-Table6[[#This Row],[Day]]))</f>
        <v>0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1.0227911333125195</v>
      </c>
      <c r="J36" s="18">
        <f t="shared" si="7"/>
        <v>935.99999999999932</v>
      </c>
      <c r="K36" s="18">
        <f t="shared" si="5"/>
        <v>10889.857142857139</v>
      </c>
      <c r="L36" s="18">
        <f t="shared" si="8"/>
        <v>-110.85714285713948</v>
      </c>
      <c r="M36" s="18">
        <f t="shared" si="1"/>
        <v>1361232.1428571425</v>
      </c>
    </row>
    <row r="37" spans="1:13" x14ac:dyDescent="0.25">
      <c r="A37" s="17">
        <v>43920.708333333336</v>
      </c>
      <c r="B37" s="18">
        <v>36</v>
      </c>
      <c r="C37" s="22">
        <v>11591</v>
      </c>
      <c r="D37" s="18">
        <f t="shared" si="2"/>
        <v>812</v>
      </c>
      <c r="E37" s="19">
        <f t="shared" si="9"/>
        <v>1.0740740740740742</v>
      </c>
      <c r="F37" s="18">
        <f t="shared" si="6"/>
        <v>856.5</v>
      </c>
      <c r="G37" s="18">
        <f>IF(Table6[[#This Row],[Variation MA4]]&lt;&gt;"",0,1)</f>
        <v>0</v>
      </c>
      <c r="H37" s="19">
        <f>IF(Table6[[#This Row],[Prediction]]=0,0,(1/SUM($G$7:$G$61))*(MAX($B$2:$B$61)-Table6[[#This Row],[Day]]))</f>
        <v>0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1.0457875457875458</v>
      </c>
      <c r="J37" s="18">
        <f t="shared" si="7"/>
        <v>978.85714285714221</v>
      </c>
      <c r="K37" s="18">
        <f t="shared" si="5"/>
        <v>11868.714285714283</v>
      </c>
      <c r="L37" s="18">
        <f t="shared" si="8"/>
        <v>-277.7142857142826</v>
      </c>
      <c r="M37" s="18">
        <f t="shared" si="1"/>
        <v>1483589.2857142852</v>
      </c>
    </row>
    <row r="38" spans="1:13" x14ac:dyDescent="0.25">
      <c r="A38" s="17">
        <v>43921.708333333336</v>
      </c>
      <c r="B38" s="18">
        <v>37</v>
      </c>
      <c r="C38" s="22">
        <v>12428</v>
      </c>
      <c r="D38" s="18">
        <f t="shared" si="2"/>
        <v>837</v>
      </c>
      <c r="E38" s="19">
        <f t="shared" si="9"/>
        <v>1.0307881773399015</v>
      </c>
      <c r="F38" s="18">
        <f t="shared" si="6"/>
        <v>823.5</v>
      </c>
      <c r="G38" s="18">
        <f>IF(Table6[[#This Row],[Variation MA4]]&lt;&gt;"",0,1)</f>
        <v>0</v>
      </c>
      <c r="H38" s="19">
        <f>IF(Table6[[#This Row],[Prediction]]=0,0,(1/SUM($G$7:$G$61))*(MAX($B$2:$B$61)-Table6[[#This Row],[Day]]))</f>
        <v>0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0.96147110332749564</v>
      </c>
      <c r="J38" s="18">
        <f t="shared" si="7"/>
        <v>941.14285714285654</v>
      </c>
      <c r="K38" s="18">
        <f t="shared" si="5"/>
        <v>12809.857142857139</v>
      </c>
      <c r="L38" s="18">
        <f t="shared" si="8"/>
        <v>-381.85714285713948</v>
      </c>
      <c r="M38" s="18">
        <f t="shared" si="1"/>
        <v>1601232.1428571425</v>
      </c>
    </row>
    <row r="39" spans="1:13" x14ac:dyDescent="0.25">
      <c r="A39" s="17">
        <v>43922.708333333336</v>
      </c>
      <c r="B39" s="18">
        <v>38</v>
      </c>
      <c r="C39" s="22">
        <v>13155</v>
      </c>
      <c r="D39" s="18">
        <f t="shared" si="2"/>
        <v>727</v>
      </c>
      <c r="E39" s="19">
        <f t="shared" si="9"/>
        <v>0.86857825567502989</v>
      </c>
      <c r="F39" s="18">
        <f t="shared" si="6"/>
        <v>783</v>
      </c>
      <c r="G39" s="18">
        <f>IF(Table6[[#This Row],[Variation MA4]]&lt;&gt;"",0,1)</f>
        <v>0</v>
      </c>
      <c r="H39" s="19">
        <f>IF(Table6[[#This Row],[Prediction]]=0,0,(1/SUM($G$7:$G$61))*(MAX($B$2:$B$61)-Table6[[#This Row],[Day]]))</f>
        <v>0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0.95081967213114749</v>
      </c>
      <c r="J39" s="18">
        <f t="shared" si="7"/>
        <v>894.85714285714221</v>
      </c>
      <c r="K39" s="18">
        <f t="shared" si="5"/>
        <v>13704.714285714283</v>
      </c>
      <c r="L39" s="18">
        <f t="shared" si="8"/>
        <v>-549.7142857142826</v>
      </c>
      <c r="M39" s="18">
        <f t="shared" si="1"/>
        <v>1713089.2857142852</v>
      </c>
    </row>
    <row r="40" spans="1:13" x14ac:dyDescent="0.25">
      <c r="A40" s="17">
        <v>43923.708333333336</v>
      </c>
      <c r="B40" s="18">
        <v>39</v>
      </c>
      <c r="C40" s="22">
        <v>13915</v>
      </c>
      <c r="D40" s="18">
        <f t="shared" si="2"/>
        <v>760</v>
      </c>
      <c r="E40" s="19">
        <f t="shared" si="9"/>
        <v>1.0453920220082531</v>
      </c>
      <c r="F40" s="18">
        <f t="shared" si="6"/>
        <v>784</v>
      </c>
      <c r="G40" s="18">
        <f>IF(Table6[[#This Row],[Variation MA4]]&lt;&gt;"",0,1)</f>
        <v>0</v>
      </c>
      <c r="H40" s="19">
        <f>IF(Table6[[#This Row],[Prediction]]=0,0,(1/SUM($G$7:$G$61))*(MAX($B$2:$B$61)-Table6[[#This Row],[Day]]))</f>
        <v>0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1.0012771392081736</v>
      </c>
      <c r="J40" s="18">
        <f t="shared" si="7"/>
        <v>895.99999999999932</v>
      </c>
      <c r="K40" s="18">
        <f t="shared" si="5"/>
        <v>14600.714285714283</v>
      </c>
      <c r="L40" s="18">
        <f t="shared" si="8"/>
        <v>-685.7142857142826</v>
      </c>
      <c r="M40" s="18">
        <f t="shared" si="1"/>
        <v>1825089.2857142852</v>
      </c>
    </row>
    <row r="41" spans="1:13" x14ac:dyDescent="0.25">
      <c r="A41" s="17">
        <v>43924.708333333336</v>
      </c>
      <c r="B41" s="18">
        <v>40</v>
      </c>
      <c r="C41" s="22">
        <v>14681</v>
      </c>
      <c r="D41" s="18">
        <f t="shared" si="2"/>
        <v>766</v>
      </c>
      <c r="E41" s="19">
        <f t="shared" si="9"/>
        <v>1.0078947368421052</v>
      </c>
      <c r="F41" s="18">
        <f t="shared" si="6"/>
        <v>772.5</v>
      </c>
      <c r="G41" s="18">
        <f>IF(Table6[[#This Row],[Variation MA4]]&lt;&gt;"",0,1)</f>
        <v>0</v>
      </c>
      <c r="H41" s="19">
        <f>IF(Table6[[#This Row],[Prediction]]=0,0,(1/SUM($G$7:$G$61))*(MAX($B$2:$B$61)-Table6[[#This Row],[Day]]))</f>
        <v>0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0.98533163265306123</v>
      </c>
      <c r="J41" s="18">
        <f t="shared" si="7"/>
        <v>882.85714285714221</v>
      </c>
      <c r="K41" s="18">
        <f t="shared" si="5"/>
        <v>15483.571428571424</v>
      </c>
      <c r="L41" s="18">
        <f t="shared" si="8"/>
        <v>-802.57142857142389</v>
      </c>
      <c r="M41" s="18">
        <f t="shared" si="1"/>
        <v>1935446.4285714279</v>
      </c>
    </row>
    <row r="42" spans="1:13" x14ac:dyDescent="0.25">
      <c r="A42" s="17">
        <v>43925.708333333336</v>
      </c>
      <c r="B42" s="18">
        <v>41</v>
      </c>
      <c r="C42" s="22">
        <v>15362</v>
      </c>
      <c r="D42" s="18">
        <f t="shared" si="2"/>
        <v>681</v>
      </c>
      <c r="E42" s="19">
        <f t="shared" si="9"/>
        <v>0.88903394255874668</v>
      </c>
      <c r="F42" s="18">
        <f t="shared" si="6"/>
        <v>733.5</v>
      </c>
      <c r="G42" s="18">
        <f>IF(Table6[[#This Row],[Variation MA4]]&lt;&gt;"",0,1)</f>
        <v>0</v>
      </c>
      <c r="H42" s="19">
        <f>IF(Table6[[#This Row],[Prediction]]=0,0,(1/SUM($G$7:$G$61))*(MAX($B$2:$B$61)-Table6[[#This Row],[Day]]))</f>
        <v>0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0.94951456310679616</v>
      </c>
      <c r="J42" s="18">
        <f t="shared" si="7"/>
        <v>838.28571428571365</v>
      </c>
      <c r="K42" s="18">
        <f t="shared" si="5"/>
        <v>16321.857142857138</v>
      </c>
      <c r="L42" s="18">
        <f t="shared" si="8"/>
        <v>-959.85714285713766</v>
      </c>
      <c r="M42" s="18">
        <f t="shared" si="1"/>
        <v>2040232.1428571423</v>
      </c>
    </row>
    <row r="43" spans="1:13" x14ac:dyDescent="0.25">
      <c r="A43" s="17">
        <v>43926.708333333336</v>
      </c>
      <c r="B43" s="18">
        <v>42</v>
      </c>
      <c r="C43" s="22">
        <v>15887</v>
      </c>
      <c r="D43" s="18">
        <f t="shared" si="2"/>
        <v>525</v>
      </c>
      <c r="E43" s="19">
        <f t="shared" si="9"/>
        <v>0.77092511013215859</v>
      </c>
      <c r="F43" s="18">
        <f t="shared" si="6"/>
        <v>683</v>
      </c>
      <c r="G43" s="18">
        <f>IF(Table6[[#This Row],[Variation MA4]]&lt;&gt;"",0,1)</f>
        <v>0</v>
      </c>
      <c r="H43" s="19">
        <f>IF(Table6[[#This Row],[Prediction]]=0,0,(1/SUM($G$7:$G$61))*(MAX($B$2:$B$61)-Table6[[#This Row],[Day]]))</f>
        <v>0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0.93115201090661215</v>
      </c>
      <c r="J43" s="18">
        <f t="shared" si="7"/>
        <v>780.57142857142799</v>
      </c>
      <c r="K43" s="18">
        <f t="shared" si="5"/>
        <v>17102.428571428565</v>
      </c>
      <c r="L43" s="18">
        <f t="shared" si="8"/>
        <v>-1215.4285714285652</v>
      </c>
      <c r="M43" s="18">
        <f t="shared" si="1"/>
        <v>2137803.5714285704</v>
      </c>
    </row>
    <row r="44" spans="1:13" x14ac:dyDescent="0.25">
      <c r="A44" s="17">
        <v>43927.708333333336</v>
      </c>
      <c r="B44" s="18">
        <v>43</v>
      </c>
      <c r="C44" s="22">
        <v>16523</v>
      </c>
      <c r="D44" s="18">
        <f t="shared" si="2"/>
        <v>636</v>
      </c>
      <c r="E44" s="19">
        <f t="shared" si="9"/>
        <v>1.2114285714285715</v>
      </c>
      <c r="F44" s="18">
        <f t="shared" si="6"/>
        <v>652</v>
      </c>
      <c r="G44" s="18">
        <f>IF(Table6[[#This Row],[Variation MA4]]&lt;&gt;"",0,1)</f>
        <v>0</v>
      </c>
      <c r="H44" s="19">
        <f>IF(Table6[[#This Row],[Prediction]]=0,0,(1/SUM($G$7:$G$61))*(MAX($B$2:$B$61)-Table6[[#This Row],[Day]]))</f>
        <v>0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0.9546120058565154</v>
      </c>
      <c r="J44" s="18">
        <f t="shared" si="7"/>
        <v>745.14285714285666</v>
      </c>
      <c r="K44" s="18">
        <f t="shared" si="5"/>
        <v>17847.57142857142</v>
      </c>
      <c r="L44" s="18">
        <f t="shared" si="8"/>
        <v>-1324.5714285714203</v>
      </c>
      <c r="M44" s="18">
        <f t="shared" si="1"/>
        <v>2230946.4285714277</v>
      </c>
    </row>
    <row r="45" spans="1:13" x14ac:dyDescent="0.25">
      <c r="A45" s="17">
        <v>43928.708333333336</v>
      </c>
      <c r="B45" s="18">
        <v>44</v>
      </c>
      <c r="C45" s="22">
        <v>17127</v>
      </c>
      <c r="D45" s="18">
        <f t="shared" si="2"/>
        <v>604</v>
      </c>
      <c r="E45" s="19">
        <f t="shared" si="9"/>
        <v>0.94968553459119498</v>
      </c>
      <c r="F45" s="18">
        <f t="shared" si="6"/>
        <v>611.5</v>
      </c>
      <c r="G45" s="18">
        <f>IF(Table6[[#This Row],[Variation MA4]]&lt;&gt;"",0,1)</f>
        <v>0</v>
      </c>
      <c r="H45" s="19">
        <f>IF(Table6[[#This Row],[Prediction]]=0,0,(1/SUM($G$7:$G$61))*(MAX($B$2:$B$61)-Table6[[#This Row],[Day]]))</f>
        <v>0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0.93788343558282206</v>
      </c>
      <c r="J45" s="18">
        <f t="shared" si="7"/>
        <v>698.85714285714232</v>
      </c>
      <c r="K45" s="18">
        <f t="shared" si="5"/>
        <v>18546.428571428562</v>
      </c>
      <c r="L45" s="18">
        <f t="shared" si="8"/>
        <v>-1419.4285714285616</v>
      </c>
      <c r="M45" s="18">
        <f t="shared" si="1"/>
        <v>2318303.57142857</v>
      </c>
    </row>
    <row r="46" spans="1:13" x14ac:dyDescent="0.25">
      <c r="A46" s="17">
        <v>43929.708333333336</v>
      </c>
      <c r="B46" s="18">
        <v>45</v>
      </c>
      <c r="C46" s="22">
        <v>17669</v>
      </c>
      <c r="D46" s="18">
        <f t="shared" si="2"/>
        <v>542</v>
      </c>
      <c r="E46" s="19">
        <f t="shared" si="9"/>
        <v>0.89735099337748347</v>
      </c>
      <c r="F46" s="18">
        <f t="shared" si="6"/>
        <v>576.75</v>
      </c>
      <c r="G46" s="18">
        <f>IF(Table6[[#This Row],[Variation MA4]]&lt;&gt;"",0,1)</f>
        <v>0</v>
      </c>
      <c r="H46" s="19">
        <f>IF(Table6[[#This Row],[Prediction]]=0,0,(1/SUM($G$7:$G$61))*(MAX($B$2:$B$61)-Table6[[#This Row],[Day]]))</f>
        <v>0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0.94317252657399842</v>
      </c>
      <c r="J46" s="18">
        <f t="shared" si="7"/>
        <v>659.14285714285666</v>
      </c>
      <c r="K46" s="18">
        <f t="shared" si="5"/>
        <v>19205.571428571417</v>
      </c>
      <c r="L46" s="18">
        <f t="shared" si="8"/>
        <v>-1536.5714285714166</v>
      </c>
      <c r="M46" s="18">
        <f t="shared" si="1"/>
        <v>2400696.4285714272</v>
      </c>
    </row>
    <row r="47" spans="1:13" x14ac:dyDescent="0.25">
      <c r="A47" s="17">
        <v>43930.708333333336</v>
      </c>
      <c r="B47" s="18">
        <v>46</v>
      </c>
      <c r="C47" s="22">
        <v>18279</v>
      </c>
      <c r="D47" s="18">
        <f t="shared" si="2"/>
        <v>610</v>
      </c>
      <c r="E47" s="19">
        <f t="shared" si="9"/>
        <v>1.1254612546125462</v>
      </c>
      <c r="F47" s="18">
        <f t="shared" si="6"/>
        <v>598</v>
      </c>
      <c r="G47" s="18">
        <f>IF(Table6[[#This Row],[Variation MA4]]&lt;&gt;"",0,1)</f>
        <v>0</v>
      </c>
      <c r="H47" s="19">
        <f>IF(Table6[[#This Row],[Prediction]]=0,0,(1/SUM($G$7:$G$61))*(MAX($B$2:$B$61)-Table6[[#This Row],[Day]]))</f>
        <v>0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1.0368443866493282</v>
      </c>
      <c r="J47" s="18">
        <f t="shared" si="7"/>
        <v>683.42857142857099</v>
      </c>
      <c r="K47" s="18">
        <f t="shared" si="5"/>
        <v>19888.999999999989</v>
      </c>
      <c r="L47" s="18">
        <f t="shared" si="8"/>
        <v>-1609.9999999999891</v>
      </c>
      <c r="M47" s="18">
        <f t="shared" si="1"/>
        <v>2486124.9999999986</v>
      </c>
    </row>
    <row r="48" spans="1:13" x14ac:dyDescent="0.25">
      <c r="A48" s="17">
        <v>43931.708333333336</v>
      </c>
      <c r="B48" s="18">
        <v>47</v>
      </c>
      <c r="C48" s="22">
        <v>18849</v>
      </c>
      <c r="D48" s="18">
        <f t="shared" si="2"/>
        <v>570</v>
      </c>
      <c r="E48" s="19">
        <f t="shared" si="9"/>
        <v>0.93442622950819676</v>
      </c>
      <c r="F48" s="18">
        <f t="shared" si="6"/>
        <v>581.5</v>
      </c>
      <c r="G48" s="18">
        <f>IF(Table6[[#This Row],[Variation MA4]]&lt;&gt;"",0,1)</f>
        <v>0</v>
      </c>
      <c r="H48" s="19">
        <f>IF(Table6[[#This Row],[Prediction]]=0,0,(1/SUM($G$7:$G$61))*(MAX($B$2:$B$61)-Table6[[#This Row],[Day]]))</f>
        <v>0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0.97240802675585281</v>
      </c>
      <c r="J48" s="18">
        <f t="shared" si="7"/>
        <v>664.5714285714281</v>
      </c>
      <c r="K48" s="18">
        <f t="shared" si="5"/>
        <v>20553.571428571417</v>
      </c>
      <c r="L48" s="18">
        <f t="shared" si="8"/>
        <v>-1704.5714285714166</v>
      </c>
      <c r="M48" s="18">
        <f t="shared" si="1"/>
        <v>2569196.4285714272</v>
      </c>
    </row>
    <row r="49" spans="1:13" x14ac:dyDescent="0.25">
      <c r="A49" s="17">
        <v>43932.708333333336</v>
      </c>
      <c r="B49" s="18">
        <v>48</v>
      </c>
      <c r="C49" s="22">
        <v>19468</v>
      </c>
      <c r="D49" s="18">
        <f t="shared" si="2"/>
        <v>619</v>
      </c>
      <c r="E49" s="19">
        <f t="shared" si="9"/>
        <v>1.0859649122807018</v>
      </c>
      <c r="F49" s="18">
        <f t="shared" si="6"/>
        <v>585.25</v>
      </c>
      <c r="G49" s="18">
        <f>IF(Table6[[#This Row],[Variation MA4]]&lt;&gt;"",0,1)</f>
        <v>0</v>
      </c>
      <c r="H49" s="19">
        <f>IF(Table6[[#This Row],[Prediction]]=0,0,(1/SUM($G$7:$G$61))*(MAX($B$2:$B$61)-Table6[[#This Row],[Day]]))</f>
        <v>0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1.0064488392089423</v>
      </c>
      <c r="J49" s="18">
        <f t="shared" si="7"/>
        <v>668.85714285714232</v>
      </c>
      <c r="K49" s="18">
        <f t="shared" si="5"/>
        <v>21222.428571428558</v>
      </c>
      <c r="L49" s="18">
        <f t="shared" si="8"/>
        <v>-1754.4285714285579</v>
      </c>
      <c r="M49" s="18">
        <f t="shared" si="1"/>
        <v>2652803.5714285695</v>
      </c>
    </row>
    <row r="50" spans="1:13" x14ac:dyDescent="0.25">
      <c r="A50" s="17">
        <v>43933.708333333336</v>
      </c>
      <c r="B50" s="18">
        <v>49</v>
      </c>
      <c r="C50" s="22">
        <v>19899</v>
      </c>
      <c r="D50" s="18">
        <f t="shared" si="2"/>
        <v>431</v>
      </c>
      <c r="E50" s="19">
        <f t="shared" si="9"/>
        <v>0.69628432956381259</v>
      </c>
      <c r="F50" s="18">
        <f t="shared" si="6"/>
        <v>557.5</v>
      </c>
      <c r="G50" s="18">
        <f>IF(Table6[[#This Row],[Variation MA4]]&lt;&gt;"",0,1)</f>
        <v>0</v>
      </c>
      <c r="H50" s="19">
        <f>IF(Table6[[#This Row],[Prediction]]=0,0,(1/SUM($G$7:$G$61))*(MAX($B$2:$B$61)-Table6[[#This Row],[Day]]))</f>
        <v>0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0.9525843656557027</v>
      </c>
      <c r="J50" s="18">
        <f t="shared" si="7"/>
        <v>637.14285714285666</v>
      </c>
      <c r="K50" s="18">
        <f t="shared" si="5"/>
        <v>21859.571428571413</v>
      </c>
      <c r="L50" s="18">
        <f t="shared" si="8"/>
        <v>-1960.571428571413</v>
      </c>
      <c r="M50" s="18">
        <f t="shared" si="1"/>
        <v>2732446.4285714268</v>
      </c>
    </row>
    <row r="51" spans="1:13" x14ac:dyDescent="0.25">
      <c r="A51" s="17">
        <v>43934.708333333336</v>
      </c>
      <c r="B51" s="18">
        <v>50</v>
      </c>
      <c r="C51" s="22">
        <v>20465</v>
      </c>
      <c r="D51" s="18">
        <f t="shared" si="2"/>
        <v>566</v>
      </c>
      <c r="E51" s="19">
        <f t="shared" si="9"/>
        <v>1.3132250580046403</v>
      </c>
      <c r="F51" s="18">
        <f t="shared" si="6"/>
        <v>546.5</v>
      </c>
      <c r="G51" s="18">
        <f>IF(Table6[[#This Row],[Variation MA4]]&lt;&gt;"",0,1)</f>
        <v>0</v>
      </c>
      <c r="H51" s="19">
        <f>IF(Table6[[#This Row],[Prediction]]=0,0,(1/SUM($G$7:$G$61))*(MAX($B$2:$B$61)-Table6[[#This Row],[Day]]))</f>
        <v>0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0.98026905829596411</v>
      </c>
      <c r="J51" s="18">
        <f t="shared" si="7"/>
        <v>624.5714285714281</v>
      </c>
      <c r="K51" s="18">
        <f t="shared" si="5"/>
        <v>22484.142857142841</v>
      </c>
      <c r="L51" s="18">
        <f t="shared" si="8"/>
        <v>-2019.1428571428405</v>
      </c>
      <c r="M51" s="18">
        <f t="shared" si="1"/>
        <v>2810517.8571428549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2"/>
        <v/>
      </c>
      <c r="E52" s="19" t="str">
        <f t="shared" si="9"/>
        <v/>
      </c>
      <c r="F52" s="18" t="str">
        <f t="shared" si="6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0.9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0.94426905829596408</v>
      </c>
      <c r="J52" s="18">
        <f t="shared" si="7"/>
        <v>589.76347469570737</v>
      </c>
      <c r="K52" s="18">
        <f t="shared" si="5"/>
        <v>23073.906331838549</v>
      </c>
      <c r="L52" s="18" t="str">
        <f t="shared" si="8"/>
        <v/>
      </c>
      <c r="M52" s="18">
        <f t="shared" si="1"/>
        <v>2884238.2914798185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2"/>
        <v/>
      </c>
      <c r="E53" s="19" t="str">
        <f t="shared" si="9"/>
        <v/>
      </c>
      <c r="F53" s="18" t="str">
        <f t="shared" si="6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0.8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0.91226905829596405</v>
      </c>
      <c r="J53" s="18">
        <f t="shared" si="7"/>
        <v>538.02296967800862</v>
      </c>
      <c r="K53" s="18">
        <f t="shared" si="5"/>
        <v>23611.929301516557</v>
      </c>
      <c r="L53" s="18" t="str">
        <f t="shared" si="8"/>
        <v/>
      </c>
      <c r="M53" s="18">
        <f t="shared" si="1"/>
        <v>2951491.1626895694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2"/>
        <v/>
      </c>
      <c r="E54" s="19" t="str">
        <f t="shared" si="9"/>
        <v/>
      </c>
      <c r="F54" s="18" t="str">
        <f t="shared" si="6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0.70000000000000007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0.88426905829596403</v>
      </c>
      <c r="J54" s="18">
        <f t="shared" si="7"/>
        <v>475.75706473877068</v>
      </c>
      <c r="K54" s="18">
        <f t="shared" si="5"/>
        <v>24087.686366255326</v>
      </c>
      <c r="L54" s="18" t="str">
        <f t="shared" si="8"/>
        <v/>
      </c>
      <c r="M54" s="18">
        <f t="shared" si="1"/>
        <v>3010960.7957819155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2"/>
        <v/>
      </c>
      <c r="E55" s="19" t="str">
        <f t="shared" si="9"/>
        <v/>
      </c>
      <c r="F55" s="18" t="str">
        <f t="shared" si="6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0.60000000000000009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0.86026905829596401</v>
      </c>
      <c r="J55" s="18">
        <f t="shared" si="7"/>
        <v>409.27908206047425</v>
      </c>
      <c r="K55" s="18">
        <f t="shared" si="5"/>
        <v>24496.965448315801</v>
      </c>
      <c r="L55" s="18" t="str">
        <f t="shared" si="8"/>
        <v/>
      </c>
      <c r="M55" s="18">
        <f t="shared" si="1"/>
        <v>3062120.6810394749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2"/>
        <v/>
      </c>
      <c r="E56" s="19" t="str">
        <f t="shared" si="9"/>
        <v/>
      </c>
      <c r="F56" s="18" t="str">
        <f t="shared" si="6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0.5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0.84026905829596399</v>
      </c>
      <c r="J56" s="18">
        <f t="shared" si="7"/>
        <v>343.90454886319128</v>
      </c>
      <c r="K56" s="18">
        <f t="shared" si="5"/>
        <v>24840.869997178994</v>
      </c>
      <c r="L56" s="18" t="str">
        <f t="shared" si="8"/>
        <v/>
      </c>
      <c r="M56" s="18">
        <f t="shared" si="1"/>
        <v>3105108.7496473743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2"/>
        <v/>
      </c>
      <c r="E57" s="19" t="str">
        <f t="shared" si="9"/>
        <v/>
      </c>
      <c r="F57" s="18" t="str">
        <f t="shared" si="6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0.4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0.82426905829596397</v>
      </c>
      <c r="J57" s="18">
        <f t="shared" si="7"/>
        <v>283.46987863516102</v>
      </c>
      <c r="K57" s="18">
        <f t="shared" si="5"/>
        <v>25124.339875814156</v>
      </c>
      <c r="L57" s="18" t="str">
        <f t="shared" si="8"/>
        <v/>
      </c>
      <c r="M57" s="18">
        <f t="shared" si="1"/>
        <v>3140542.4844767693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2"/>
        <v/>
      </c>
      <c r="E58" s="19" t="str">
        <f t="shared" si="9"/>
        <v/>
      </c>
      <c r="F58" s="18" t="str">
        <f t="shared" si="6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0.30000000000000004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0.81226905829596396</v>
      </c>
      <c r="J58" s="18">
        <f t="shared" si="7"/>
        <v>230.25381137425344</v>
      </c>
      <c r="K58" s="18">
        <f t="shared" si="5"/>
        <v>25354.593687188408</v>
      </c>
      <c r="L58" s="18" t="str">
        <f t="shared" si="8"/>
        <v/>
      </c>
      <c r="M58" s="18">
        <f t="shared" si="1"/>
        <v>3169324.2108985507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2"/>
        <v/>
      </c>
      <c r="E59" s="19" t="str">
        <f t="shared" si="9"/>
        <v/>
      </c>
      <c r="F59" s="18" t="str">
        <f t="shared" si="6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0.2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0.80426905829596396</v>
      </c>
      <c r="J59" s="18">
        <f t="shared" si="7"/>
        <v>185.18601604302734</v>
      </c>
      <c r="K59" s="18">
        <f t="shared" si="5"/>
        <v>25539.779703231434</v>
      </c>
      <c r="L59" s="18" t="str">
        <f t="shared" si="8"/>
        <v/>
      </c>
      <c r="M59" s="18">
        <f t="shared" si="1"/>
        <v>3192472.4629039289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2"/>
        <v/>
      </c>
      <c r="E60" s="19" t="str">
        <f t="shared" si="9"/>
        <v/>
      </c>
      <c r="F60" s="18" t="str">
        <f t="shared" si="6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0.1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0.80026905829596395</v>
      </c>
      <c r="J60" s="18">
        <f t="shared" si="7"/>
        <v>148.19863866833475</v>
      </c>
      <c r="K60" s="18">
        <f t="shared" si="5"/>
        <v>25687.978341899769</v>
      </c>
      <c r="L60" s="18" t="str">
        <f t="shared" si="8"/>
        <v/>
      </c>
      <c r="M60" s="18">
        <f t="shared" si="1"/>
        <v>3210997.2927374709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2"/>
        <v/>
      </c>
      <c r="E61" s="19" t="str">
        <f t="shared" si="9"/>
        <v/>
      </c>
      <c r="F61" s="18" t="str">
        <f t="shared" si="6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0.80026905829596395</v>
      </c>
      <c r="J61" s="18">
        <f t="shared" si="7"/>
        <v>118.59878500785209</v>
      </c>
      <c r="K61" s="18">
        <f t="shared" si="5"/>
        <v>25806.577126907621</v>
      </c>
      <c r="L61" s="18" t="str">
        <f t="shared" si="8"/>
        <v/>
      </c>
      <c r="M61" s="18">
        <f t="shared" si="1"/>
        <v>3225822.1408634526</v>
      </c>
    </row>
  </sheetData>
  <phoneticPr fontId="20" type="noConversion"/>
  <dataValidations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Props1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2020-04-13T16:27:44Z</dcterms:modified>
</cp:coreProperties>
</file>