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54C0E892-5B23-4AD3-8E04-CE9F34FF1CF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1" l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1" i="1"/>
  <c r="H57" i="1"/>
  <c r="H58" i="1"/>
  <c r="H59" i="1"/>
  <c r="H60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L91" i="1"/>
  <c r="L82" i="1"/>
  <c r="L83" i="1"/>
  <c r="L84" i="1"/>
  <c r="L85" i="1"/>
  <c r="L86" i="1"/>
  <c r="L87" i="1"/>
  <c r="L88" i="1"/>
  <c r="L89" i="1"/>
  <c r="L90" i="1"/>
  <c r="L76" i="1"/>
  <c r="L77" i="1"/>
  <c r="L78" i="1"/>
  <c r="L79" i="1"/>
  <c r="L80" i="1"/>
  <c r="L8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D4" i="1"/>
  <c r="D5" i="1"/>
  <c r="J5" i="1" s="1"/>
  <c r="D6" i="1"/>
  <c r="D7" i="1"/>
  <c r="D8" i="1"/>
  <c r="F9" i="1" s="1"/>
  <c r="G9" i="1" s="1"/>
  <c r="H9" i="1" s="1"/>
  <c r="D9" i="1"/>
  <c r="F12" i="1" s="1"/>
  <c r="G12" i="1" s="1"/>
  <c r="H12" i="1" s="1"/>
  <c r="D10" i="1"/>
  <c r="E11" i="1" s="1"/>
  <c r="D11" i="1"/>
  <c r="D12" i="1"/>
  <c r="D13" i="1"/>
  <c r="D14" i="1"/>
  <c r="D15" i="1"/>
  <c r="D16" i="1"/>
  <c r="D17" i="1"/>
  <c r="F20" i="1" s="1"/>
  <c r="G20" i="1" s="1"/>
  <c r="H20" i="1" s="1"/>
  <c r="D18" i="1"/>
  <c r="E19" i="1" s="1"/>
  <c r="D19" i="1"/>
  <c r="D20" i="1"/>
  <c r="D21" i="1"/>
  <c r="D22" i="1"/>
  <c r="D23" i="1"/>
  <c r="D24" i="1"/>
  <c r="D25" i="1"/>
  <c r="F28" i="1" s="1"/>
  <c r="G28" i="1" s="1"/>
  <c r="H28" i="1" s="1"/>
  <c r="D26" i="1"/>
  <c r="E27" i="1" s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" i="1"/>
  <c r="E4" i="1" s="1"/>
  <c r="K2" i="1"/>
  <c r="L2" i="1" s="1"/>
  <c r="C28" i="1"/>
  <c r="D28" i="1" s="1"/>
  <c r="F60" i="1" l="1"/>
  <c r="F56" i="1"/>
  <c r="G56" i="1" s="1"/>
  <c r="F59" i="1"/>
  <c r="G59" i="1" s="1"/>
  <c r="E56" i="1"/>
  <c r="E55" i="1"/>
  <c r="F57" i="1"/>
  <c r="G57" i="1" s="1"/>
  <c r="E53" i="1"/>
  <c r="F54" i="1"/>
  <c r="G54" i="1" s="1"/>
  <c r="H54" i="1" s="1"/>
  <c r="F53" i="1"/>
  <c r="G53" i="1" s="1"/>
  <c r="F52" i="1"/>
  <c r="G52" i="1" s="1"/>
  <c r="F51" i="1"/>
  <c r="G51" i="1" s="1"/>
  <c r="F49" i="1"/>
  <c r="G49" i="1" s="1"/>
  <c r="F50" i="1"/>
  <c r="G50" i="1" s="1"/>
  <c r="E46" i="1"/>
  <c r="E45" i="1"/>
  <c r="F46" i="1"/>
  <c r="G46" i="1" s="1"/>
  <c r="H46" i="1" s="1"/>
  <c r="F45" i="1"/>
  <c r="G45" i="1" s="1"/>
  <c r="F44" i="1"/>
  <c r="G44" i="1" s="1"/>
  <c r="F43" i="1"/>
  <c r="G43" i="1" s="1"/>
  <c r="E40" i="1"/>
  <c r="E39" i="1"/>
  <c r="E38" i="1"/>
  <c r="F41" i="1"/>
  <c r="G41" i="1" s="1"/>
  <c r="E37" i="1"/>
  <c r="E36" i="1"/>
  <c r="F37" i="1"/>
  <c r="G37" i="1" s="1"/>
  <c r="F36" i="1"/>
  <c r="G36" i="1" s="1"/>
  <c r="F34" i="1"/>
  <c r="G34" i="1" s="1"/>
  <c r="F35" i="1"/>
  <c r="G35" i="1" s="1"/>
  <c r="F33" i="1"/>
  <c r="G33" i="1" s="1"/>
  <c r="F40" i="1"/>
  <c r="G40" i="1" s="1"/>
  <c r="H40" i="1" s="1"/>
  <c r="F22" i="1"/>
  <c r="G22" i="1" s="1"/>
  <c r="H22" i="1" s="1"/>
  <c r="F14" i="1"/>
  <c r="G14" i="1" s="1"/>
  <c r="H14" i="1" s="1"/>
  <c r="E35" i="1"/>
  <c r="F6" i="1"/>
  <c r="E20" i="1"/>
  <c r="E12" i="1"/>
  <c r="F25" i="1"/>
  <c r="G25" i="1" s="1"/>
  <c r="H25" i="1" s="1"/>
  <c r="F48" i="1"/>
  <c r="G48" i="1" s="1"/>
  <c r="F24" i="1"/>
  <c r="G24" i="1" s="1"/>
  <c r="H24" i="1" s="1"/>
  <c r="F16" i="1"/>
  <c r="G16" i="1" s="1"/>
  <c r="H16" i="1" s="1"/>
  <c r="F23" i="1"/>
  <c r="F15" i="1"/>
  <c r="G15" i="1" s="1"/>
  <c r="H15" i="1" s="1"/>
  <c r="F7" i="1"/>
  <c r="G7" i="1" s="1"/>
  <c r="H7" i="1" s="1"/>
  <c r="F58" i="1"/>
  <c r="G58" i="1" s="1"/>
  <c r="F42" i="1"/>
  <c r="G42" i="1" s="1"/>
  <c r="F31" i="1"/>
  <c r="G31" i="1" s="1"/>
  <c r="H31" i="1" s="1"/>
  <c r="F55" i="1"/>
  <c r="G55" i="1" s="1"/>
  <c r="H55" i="1" s="1"/>
  <c r="F27" i="1"/>
  <c r="F26" i="1"/>
  <c r="F39" i="1"/>
  <c r="G39" i="1" s="1"/>
  <c r="H39" i="1" s="1"/>
  <c r="E52" i="1"/>
  <c r="F38" i="1"/>
  <c r="G38" i="1" s="1"/>
  <c r="H38" i="1" s="1"/>
  <c r="F19" i="1"/>
  <c r="F18" i="1"/>
  <c r="G18" i="1" s="1"/>
  <c r="H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H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H8" i="1" s="1"/>
  <c r="G27" i="1"/>
  <c r="H27" i="1" s="1"/>
  <c r="G21" i="1"/>
  <c r="H21" i="1" s="1"/>
  <c r="G17" i="1"/>
  <c r="H17" i="1" s="1"/>
  <c r="G10" i="1"/>
  <c r="H10" i="1" s="1"/>
  <c r="G11" i="1"/>
  <c r="H11" i="1" s="1"/>
  <c r="G19" i="1"/>
  <c r="H19" i="1" s="1"/>
  <c r="G23" i="1"/>
  <c r="H23" i="1" s="1"/>
  <c r="G13" i="1"/>
  <c r="H13" i="1" s="1"/>
  <c r="G26" i="1"/>
  <c r="H26" i="1" s="1"/>
  <c r="E30" i="1"/>
  <c r="F32" i="1"/>
  <c r="F30" i="1"/>
  <c r="F29" i="1"/>
  <c r="G29" i="1" s="1"/>
  <c r="H29" i="1" s="1"/>
  <c r="E29" i="1"/>
  <c r="K4" i="1"/>
  <c r="L4" i="1" s="1"/>
  <c r="M3" i="1"/>
  <c r="E63" i="2"/>
  <c r="G32" i="1" l="1"/>
  <c r="H32" i="1" s="1"/>
  <c r="G30" i="1"/>
  <c r="H30" i="1" s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I32" i="1" l="1"/>
  <c r="H48" i="1"/>
  <c r="H56" i="1"/>
  <c r="H41" i="1"/>
  <c r="H49" i="1"/>
  <c r="H44" i="1"/>
  <c r="H42" i="1"/>
  <c r="H50" i="1"/>
  <c r="H43" i="1"/>
  <c r="H51" i="1"/>
  <c r="H52" i="1"/>
  <c r="H37" i="1"/>
  <c r="H45" i="1"/>
  <c r="H53" i="1"/>
  <c r="H34" i="1"/>
  <c r="H36" i="1"/>
  <c r="H35" i="1"/>
  <c r="H33" i="1"/>
  <c r="I33" i="1" s="1"/>
  <c r="I34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E52" i="2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M31" i="1"/>
  <c r="K33" i="1" l="1"/>
  <c r="L33" i="1" s="1"/>
  <c r="M32" i="1"/>
  <c r="K34" i="1" l="1"/>
  <c r="L34" i="1" s="1"/>
  <c r="M33" i="1"/>
  <c r="K35" i="1" l="1"/>
  <c r="L35" i="1" s="1"/>
  <c r="M34" i="1"/>
  <c r="K36" i="1" l="1"/>
  <c r="L36" i="1" s="1"/>
  <c r="M35" i="1"/>
  <c r="K37" i="1" l="1"/>
  <c r="L37" i="1" s="1"/>
  <c r="M36" i="1"/>
  <c r="K38" i="1" l="1"/>
  <c r="L38" i="1" s="1"/>
  <c r="M37" i="1"/>
  <c r="K39" i="1" l="1"/>
  <c r="L39" i="1" s="1"/>
  <c r="M38" i="1"/>
  <c r="K40" i="1" l="1"/>
  <c r="L40" i="1" s="1"/>
  <c r="M39" i="1"/>
  <c r="K41" i="1" l="1"/>
  <c r="L41" i="1" s="1"/>
  <c r="M40" i="1"/>
  <c r="K42" i="1" l="1"/>
  <c r="L42" i="1" s="1"/>
  <c r="M41" i="1"/>
  <c r="K43" i="1" l="1"/>
  <c r="L43" i="1" s="1"/>
  <c r="M42" i="1"/>
  <c r="K44" i="1" l="1"/>
  <c r="L44" i="1" s="1"/>
  <c r="M43" i="1"/>
  <c r="K45" i="1" l="1"/>
  <c r="L45" i="1" s="1"/>
  <c r="M44" i="1"/>
  <c r="K46" i="1" l="1"/>
  <c r="L46" i="1" s="1"/>
  <c r="M45" i="1"/>
  <c r="K47" i="1" l="1"/>
  <c r="L47" i="1" s="1"/>
  <c r="M46" i="1"/>
  <c r="K48" i="1" l="1"/>
  <c r="L48" i="1" s="1"/>
  <c r="M47" i="1"/>
  <c r="K49" i="1" l="1"/>
  <c r="L49" i="1" s="1"/>
  <c r="M48" i="1"/>
  <c r="K50" i="1" l="1"/>
  <c r="L50" i="1" s="1"/>
  <c r="M49" i="1"/>
  <c r="K51" i="1" l="1"/>
  <c r="L51" i="1" s="1"/>
  <c r="M50" i="1"/>
  <c r="K52" i="1" l="1"/>
  <c r="L52" i="1" s="1"/>
  <c r="M51" i="1"/>
  <c r="K53" i="1" l="1"/>
  <c r="L53" i="1" s="1"/>
  <c r="M52" i="1"/>
  <c r="K54" i="1" l="1"/>
  <c r="L54" i="1" s="1"/>
  <c r="M53" i="1"/>
  <c r="K55" i="1" l="1"/>
  <c r="L55" i="1" s="1"/>
  <c r="M54" i="1"/>
  <c r="K56" i="1" l="1"/>
  <c r="L56" i="1" s="1"/>
  <c r="M55" i="1"/>
  <c r="K57" i="1" l="1"/>
  <c r="L57" i="1" s="1"/>
  <c r="M56" i="1"/>
  <c r="K58" i="1" l="1"/>
  <c r="L58" i="1" s="1"/>
  <c r="M57" i="1"/>
  <c r="K59" i="1" l="1"/>
  <c r="L59" i="1" s="1"/>
  <c r="M58" i="1"/>
  <c r="K60" i="1" l="1"/>
  <c r="L60" i="1" s="1"/>
  <c r="M59" i="1"/>
  <c r="K61" i="1" l="1"/>
  <c r="K62" i="1" s="1"/>
  <c r="M60" i="1"/>
  <c r="M62" i="1" l="1"/>
  <c r="K63" i="1"/>
  <c r="M61" i="1"/>
  <c r="L61" i="1"/>
  <c r="P3" i="1" s="1"/>
  <c r="K64" i="1" l="1"/>
  <c r="M63" i="1"/>
  <c r="K65" i="1" l="1"/>
  <c r="M64" i="1"/>
  <c r="K66" i="1" l="1"/>
  <c r="M65" i="1"/>
  <c r="K67" i="1" l="1"/>
  <c r="M66" i="1"/>
  <c r="M67" i="1" l="1"/>
  <c r="K68" i="1"/>
  <c r="M68" i="1" l="1"/>
  <c r="K69" i="1"/>
  <c r="M69" i="1" l="1"/>
  <c r="K70" i="1"/>
  <c r="M70" i="1" l="1"/>
  <c r="K71" i="1"/>
  <c r="K72" i="1" l="1"/>
  <c r="M71" i="1"/>
  <c r="K73" i="1" l="1"/>
  <c r="M72" i="1"/>
  <c r="M73" i="1" l="1"/>
  <c r="K74" i="1"/>
  <c r="K75" i="1" l="1"/>
  <c r="M74" i="1"/>
  <c r="M75" i="1" l="1"/>
  <c r="K76" i="1"/>
  <c r="K77" i="1" l="1"/>
  <c r="M76" i="1"/>
  <c r="M77" i="1" l="1"/>
  <c r="K78" i="1"/>
  <c r="M78" i="1" l="1"/>
  <c r="K79" i="1"/>
  <c r="K80" i="1" l="1"/>
  <c r="M79" i="1"/>
  <c r="M80" i="1" l="1"/>
  <c r="K81" i="1"/>
  <c r="M81" i="1" l="1"/>
  <c r="K82" i="1"/>
  <c r="K83" i="1" l="1"/>
  <c r="M82" i="1"/>
  <c r="K84" i="1" l="1"/>
  <c r="M83" i="1"/>
  <c r="K85" i="1" l="1"/>
  <c r="M84" i="1"/>
  <c r="K86" i="1" l="1"/>
  <c r="M85" i="1"/>
  <c r="K87" i="1" l="1"/>
  <c r="M86" i="1"/>
  <c r="K88" i="1" l="1"/>
  <c r="M87" i="1"/>
  <c r="K89" i="1" l="1"/>
  <c r="M88" i="1"/>
  <c r="K90" i="1" l="1"/>
  <c r="M89" i="1"/>
  <c r="M90" i="1" l="1"/>
  <c r="K91" i="1"/>
  <c r="M91" i="1" s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<sst xmlns="http://schemas.openxmlformats.org/spreadsheetml/2006/main" count="26" uniqueCount="23">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</sst>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7396.9999999999973</c:v>
                </c:pt>
                <c:pt idx="31">
                  <c:v>8165.285714285711</c:v>
                </c:pt>
                <c:pt idx="32">
                  <c:v>9038.7142857142826</c:v>
                </c:pt>
                <c:pt idx="33">
                  <c:v>9953.8571428571395</c:v>
                </c:pt>
                <c:pt idx="34">
                  <c:v>10889.857142857139</c:v>
                </c:pt>
                <c:pt idx="35">
                  <c:v>11868.714285714283</c:v>
                </c:pt>
                <c:pt idx="36">
                  <c:v>12809.857142857139</c:v>
                </c:pt>
                <c:pt idx="37">
                  <c:v>13704.714285714283</c:v>
                </c:pt>
                <c:pt idx="38">
                  <c:v>14600.714285714283</c:v>
                </c:pt>
                <c:pt idx="39">
                  <c:v>15483.571428571424</c:v>
                </c:pt>
                <c:pt idx="40">
                  <c:v>16321.857142857138</c:v>
                </c:pt>
                <c:pt idx="41">
                  <c:v>17102.428571428565</c:v>
                </c:pt>
                <c:pt idx="42">
                  <c:v>17847.57142857142</c:v>
                </c:pt>
                <c:pt idx="43">
                  <c:v>18546.428571428562</c:v>
                </c:pt>
                <c:pt idx="44">
                  <c:v>19205.571428571417</c:v>
                </c:pt>
                <c:pt idx="45">
                  <c:v>19888.999999999989</c:v>
                </c:pt>
                <c:pt idx="46">
                  <c:v>20553.571428571417</c:v>
                </c:pt>
                <c:pt idx="47">
                  <c:v>21222.428571428558</c:v>
                </c:pt>
                <c:pt idx="48">
                  <c:v>21859.571428571413</c:v>
                </c:pt>
                <c:pt idx="49">
                  <c:v>22484.142857142841</c:v>
                </c:pt>
                <c:pt idx="50">
                  <c:v>23117.857142857127</c:v>
                </c:pt>
                <c:pt idx="51">
                  <c:v>23739.857142857127</c:v>
                </c:pt>
                <c:pt idx="52">
                  <c:v>24388.714285714268</c:v>
                </c:pt>
                <c:pt idx="53">
                  <c:v>25040.142857142841</c:v>
                </c:pt>
                <c:pt idx="54">
                  <c:v>25657.285714285696</c:v>
                </c:pt>
                <c:pt idx="55">
                  <c:v>26232.999999999982</c:v>
                </c:pt>
                <c:pt idx="56">
                  <c:v>26788.428571428554</c:v>
                </c:pt>
                <c:pt idx="57">
                  <c:v>27332.142857142841</c:v>
                </c:pt>
                <c:pt idx="58">
                  <c:v>27862.999999999982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italia'!$B$2:$B$91</c:f>
              <c:numCache>
                <c:formatCode>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'prediction italia'!$L$2:$L$91</c:f>
              <c:numCache>
                <c:formatCode>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106.00000000000273</c:v>
                </c:pt>
                <c:pt idx="31">
                  <c:v>-0.28571428571103752</c:v>
                </c:pt>
                <c:pt idx="32">
                  <c:v>95.285714285717404</c:v>
                </c:pt>
                <c:pt idx="33">
                  <c:v>69.142857142860521</c:v>
                </c:pt>
                <c:pt idx="34">
                  <c:v>-110.85714285713948</c:v>
                </c:pt>
                <c:pt idx="35">
                  <c:v>-277.7142857142826</c:v>
                </c:pt>
                <c:pt idx="36">
                  <c:v>-381.85714285713948</c:v>
                </c:pt>
                <c:pt idx="37">
                  <c:v>-549.7142857142826</c:v>
                </c:pt>
                <c:pt idx="38">
                  <c:v>-685.7142857142826</c:v>
                </c:pt>
                <c:pt idx="39">
                  <c:v>-802.57142857142389</c:v>
                </c:pt>
                <c:pt idx="40">
                  <c:v>-959.85714285713766</c:v>
                </c:pt>
                <c:pt idx="41">
                  <c:v>-1215.4285714285652</c:v>
                </c:pt>
                <c:pt idx="42">
                  <c:v>-1324.5714285714203</c:v>
                </c:pt>
                <c:pt idx="43">
                  <c:v>-1419.4285714285616</c:v>
                </c:pt>
                <c:pt idx="44">
                  <c:v>-1536.5714285714166</c:v>
                </c:pt>
                <c:pt idx="45">
                  <c:v>-1609.9999999999891</c:v>
                </c:pt>
                <c:pt idx="46">
                  <c:v>-1704.5714285714166</c:v>
                </c:pt>
                <c:pt idx="47">
                  <c:v>-1754.4285714285579</c:v>
                </c:pt>
                <c:pt idx="48">
                  <c:v>-1960.571428571413</c:v>
                </c:pt>
                <c:pt idx="49">
                  <c:v>-2019.1428571428405</c:v>
                </c:pt>
                <c:pt idx="50">
                  <c:v>-2050.8571428571267</c:v>
                </c:pt>
                <c:pt idx="51">
                  <c:v>-2094.8571428571267</c:v>
                </c:pt>
                <c:pt idx="52">
                  <c:v>-2218.714285714268</c:v>
                </c:pt>
                <c:pt idx="53">
                  <c:v>-2295.1428571428405</c:v>
                </c:pt>
                <c:pt idx="54">
                  <c:v>-2430.2857142856956</c:v>
                </c:pt>
                <c:pt idx="55">
                  <c:v>-2572.9999999999818</c:v>
                </c:pt>
                <c:pt idx="56">
                  <c:v>-2674.4285714285543</c:v>
                </c:pt>
                <c:pt idx="57">
                  <c:v>-2684.1428571428405</c:v>
                </c:pt>
                <c:pt idx="58">
                  <c:v>-2777.9999999999818</c:v>
                </c:pt>
                <c:pt idx="59">
                  <c:v>-2853.714285714268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italia'!$B$2:$B$91</c:f>
              <c:numCache>
                <c:formatCode>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'prediction italia'!$J$2:$J$91</c:f>
              <c:numCache>
                <c:formatCode>0</c:formatCode>
                <c:ptCount val="9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765.14285714285666</c:v>
                </c:pt>
                <c:pt idx="31">
                  <c:v>768.28571428571377</c:v>
                </c:pt>
                <c:pt idx="32">
                  <c:v>873.42857142857076</c:v>
                </c:pt>
                <c:pt idx="33">
                  <c:v>915.14285714285654</c:v>
                </c:pt>
                <c:pt idx="34">
                  <c:v>935.99999999999932</c:v>
                </c:pt>
                <c:pt idx="35">
                  <c:v>978.85714285714221</c:v>
                </c:pt>
                <c:pt idx="36">
                  <c:v>941.14285714285654</c:v>
                </c:pt>
                <c:pt idx="37">
                  <c:v>894.85714285714221</c:v>
                </c:pt>
                <c:pt idx="38">
                  <c:v>895.99999999999932</c:v>
                </c:pt>
                <c:pt idx="39">
                  <c:v>882.85714285714221</c:v>
                </c:pt>
                <c:pt idx="40">
                  <c:v>838.28571428571365</c:v>
                </c:pt>
                <c:pt idx="41">
                  <c:v>780.57142857142799</c:v>
                </c:pt>
                <c:pt idx="42">
                  <c:v>745.14285714285666</c:v>
                </c:pt>
                <c:pt idx="43">
                  <c:v>698.85714285714232</c:v>
                </c:pt>
                <c:pt idx="44">
                  <c:v>659.14285714285666</c:v>
                </c:pt>
                <c:pt idx="45">
                  <c:v>683.42857142857099</c:v>
                </c:pt>
                <c:pt idx="46">
                  <c:v>664.5714285714281</c:v>
                </c:pt>
                <c:pt idx="47">
                  <c:v>668.85714285714232</c:v>
                </c:pt>
                <c:pt idx="48">
                  <c:v>637.14285714285666</c:v>
                </c:pt>
                <c:pt idx="49">
                  <c:v>624.5714285714281</c:v>
                </c:pt>
                <c:pt idx="50">
                  <c:v>633.71428571428521</c:v>
                </c:pt>
                <c:pt idx="51">
                  <c:v>621.99999999999955</c:v>
                </c:pt>
                <c:pt idx="52">
                  <c:v>648.85714285714243</c:v>
                </c:pt>
                <c:pt idx="53">
                  <c:v>651.42857142857099</c:v>
                </c:pt>
                <c:pt idx="54">
                  <c:v>617.14285714285666</c:v>
                </c:pt>
                <c:pt idx="55">
                  <c:v>575.71428571428521</c:v>
                </c:pt>
                <c:pt idx="56">
                  <c:v>555.42857142857088</c:v>
                </c:pt>
                <c:pt idx="57">
                  <c:v>543.71428571428521</c:v>
                </c:pt>
                <c:pt idx="58">
                  <c:v>530.85714285714243</c:v>
                </c:pt>
                <c:pt idx="59">
                  <c:v>539.71428571428532</c:v>
                </c:pt>
                <c:pt idx="60">
                  <c:v>527.13063509149583</c:v>
                </c:pt>
                <c:pt idx="61">
                  <c:v>493.75515182337762</c:v>
                </c:pt>
                <c:pt idx="62">
                  <c:v>442.74264431852527</c:v>
                </c:pt>
                <c:pt idx="63">
                  <c:v>379.2908082963848</c:v>
                </c:pt>
                <c:pt idx="64">
                  <c:v>309.76096475184829</c:v>
                </c:pt>
                <c:pt idx="65">
                  <c:v>240.58657320457326</c:v>
                </c:pt>
                <c:pt idx="66">
                  <c:v>177.23642515580818</c:v>
                </c:pt>
                <c:pt idx="67">
                  <c:v>123.47788922426493</c:v>
                </c:pt>
                <c:pt idx="68">
                  <c:v>81.086029171318643</c:v>
                </c:pt>
                <c:pt idx="69">
                  <c:v>50.004506041171609</c:v>
                </c:pt>
                <c:pt idx="70">
                  <c:v>28.836828919803292</c:v>
                </c:pt>
                <c:pt idx="71">
                  <c:v>15.476282198961801</c:v>
                </c:pt>
                <c:pt idx="72">
                  <c:v>7.6868311434283623</c:v>
                </c:pt>
                <c:pt idx="73">
                  <c:v>3.5104574606145471</c:v>
                </c:pt>
                <c:pt idx="74">
                  <c:v>1.4627535877329279</c:v>
                </c:pt>
                <c:pt idx="75">
                  <c:v>0.55099676048574842</c:v>
                </c:pt>
                <c:pt idx="76">
                  <c:v>0.18551212781994855</c:v>
                </c:pt>
                <c:pt idx="77">
                  <c:v>5.5038592755365087E-2</c:v>
                </c:pt>
                <c:pt idx="78">
                  <c:v>1.4127559556990682E-2</c:v>
                </c:pt>
                <c:pt idx="79">
                  <c:v>3.0612246919507215E-3</c:v>
                </c:pt>
                <c:pt idx="80">
                  <c:v>5.4087128195564108E-4</c:v>
                </c:pt>
                <c:pt idx="81">
                  <c:v>7.3928778668167001E-5</c:v>
                </c:pt>
                <c:pt idx="82">
                  <c:v>7.1477749192408366E-6</c:v>
                </c:pt>
                <c:pt idx="83">
                  <c:v>4.0516881296794425E-7</c:v>
                </c:pt>
                <c:pt idx="84">
                  <c:v>6.7600824553315484E-9</c:v>
                </c:pt>
                <c:pt idx="85">
                  <c:v>-1.5761397845261945E-10</c:v>
                </c:pt>
                <c:pt idx="86">
                  <c:v>9.9793909715641831E-12</c:v>
                </c:pt>
                <c:pt idx="87">
                  <c:v>-1.0310246990858272E-12</c:v>
                </c:pt>
                <c:pt idx="88">
                  <c:v>1.477617098345397E-13</c:v>
                </c:pt>
                <c:pt idx="89">
                  <c:v>-2.7086995893242368E-14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italia'!$B$2:$B$91</c:f>
              <c:numCache>
                <c:formatCode>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'prediction italia'!$I$2:$I$91</c:f>
              <c:numCache>
                <c:formatCode>0.000000</c:formatCode>
                <c:ptCount val="9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0.96054519368723101</c:v>
                </c:pt>
                <c:pt idx="31">
                  <c:v>1.0041075429424944</c:v>
                </c:pt>
                <c:pt idx="32">
                  <c:v>1.1368538490145035</c:v>
                </c:pt>
                <c:pt idx="33">
                  <c:v>1.0477592410860321</c:v>
                </c:pt>
                <c:pt idx="34">
                  <c:v>1.0227911333125195</c:v>
                </c:pt>
                <c:pt idx="35">
                  <c:v>1.0457875457875458</c:v>
                </c:pt>
                <c:pt idx="36">
                  <c:v>0.96147110332749564</c:v>
                </c:pt>
                <c:pt idx="37">
                  <c:v>0.95081967213114749</c:v>
                </c:pt>
                <c:pt idx="38">
                  <c:v>1.0012771392081736</c:v>
                </c:pt>
                <c:pt idx="39">
                  <c:v>0.98533163265306123</c:v>
                </c:pt>
                <c:pt idx="40">
                  <c:v>0.94951456310679616</c:v>
                </c:pt>
                <c:pt idx="41">
                  <c:v>0.93115201090661215</c:v>
                </c:pt>
                <c:pt idx="42">
                  <c:v>0.9546120058565154</c:v>
                </c:pt>
                <c:pt idx="43">
                  <c:v>0.93788343558282206</c:v>
                </c:pt>
                <c:pt idx="44">
                  <c:v>0.94317252657399842</c:v>
                </c:pt>
                <c:pt idx="45">
                  <c:v>1.0368443866493282</c:v>
                </c:pt>
                <c:pt idx="46">
                  <c:v>0.97240802675585281</c:v>
                </c:pt>
                <c:pt idx="47">
                  <c:v>1.0064488392089423</c:v>
                </c:pt>
                <c:pt idx="48">
                  <c:v>0.9525843656557027</c:v>
                </c:pt>
                <c:pt idx="49">
                  <c:v>0.98026905829596411</c:v>
                </c:pt>
                <c:pt idx="50">
                  <c:v>1.0146386093321134</c:v>
                </c:pt>
                <c:pt idx="51">
                  <c:v>0.98151487826871053</c:v>
                </c:pt>
                <c:pt idx="52">
                  <c:v>1.043178686265503</c:v>
                </c:pt>
                <c:pt idx="53">
                  <c:v>1.0039630118890357</c:v>
                </c:pt>
                <c:pt idx="54">
                  <c:v>0.94736842105263153</c:v>
                </c:pt>
                <c:pt idx="55">
                  <c:v>0.93287037037037035</c:v>
                </c:pt>
                <c:pt idx="56">
                  <c:v>0.96476426799007442</c:v>
                </c:pt>
                <c:pt idx="57">
                  <c:v>0.97890946502057619</c:v>
                </c:pt>
                <c:pt idx="58">
                  <c:v>0.97635312664214402</c:v>
                </c:pt>
                <c:pt idx="59">
                  <c:v>1.0166846071044133</c:v>
                </c:pt>
                <c:pt idx="60">
                  <c:v>0.97668460710441329</c:v>
                </c:pt>
                <c:pt idx="61">
                  <c:v>0.93668460710441326</c:v>
                </c:pt>
                <c:pt idx="62">
                  <c:v>0.89668460710441322</c:v>
                </c:pt>
                <c:pt idx="63">
                  <c:v>0.85668460710441319</c:v>
                </c:pt>
                <c:pt idx="64">
                  <c:v>0.81668460710441315</c:v>
                </c:pt>
                <c:pt idx="65">
                  <c:v>0.77668460710441312</c:v>
                </c:pt>
                <c:pt idx="66">
                  <c:v>0.73668460710441308</c:v>
                </c:pt>
                <c:pt idx="67">
                  <c:v>0.69668460710441305</c:v>
                </c:pt>
                <c:pt idx="68">
                  <c:v>0.65668460710441301</c:v>
                </c:pt>
                <c:pt idx="69">
                  <c:v>0.61668460710441297</c:v>
                </c:pt>
                <c:pt idx="70">
                  <c:v>0.57668460710441294</c:v>
                </c:pt>
                <c:pt idx="71">
                  <c:v>0.5366846071044129</c:v>
                </c:pt>
                <c:pt idx="72">
                  <c:v>0.49668460710441292</c:v>
                </c:pt>
                <c:pt idx="73">
                  <c:v>0.45668460710441294</c:v>
                </c:pt>
                <c:pt idx="74">
                  <c:v>0.41668460710441296</c:v>
                </c:pt>
                <c:pt idx="75">
                  <c:v>0.37668460710441298</c:v>
                </c:pt>
                <c:pt idx="76">
                  <c:v>0.336684607104413</c:v>
                </c:pt>
                <c:pt idx="77">
                  <c:v>0.29668460710441302</c:v>
                </c:pt>
                <c:pt idx="78">
                  <c:v>0.25668460710441304</c:v>
                </c:pt>
                <c:pt idx="79">
                  <c:v>0.21668460710441304</c:v>
                </c:pt>
                <c:pt idx="80">
                  <c:v>0.17668460710441303</c:v>
                </c:pt>
                <c:pt idx="81">
                  <c:v>0.13668460710441302</c:v>
                </c:pt>
                <c:pt idx="82">
                  <c:v>9.6684607104413012E-2</c:v>
                </c:pt>
                <c:pt idx="83">
                  <c:v>5.6684607104413011E-2</c:v>
                </c:pt>
                <c:pt idx="84">
                  <c:v>1.668460710441301E-2</c:v>
                </c:pt>
                <c:pt idx="85">
                  <c:v>-2.3315392895586991E-2</c:v>
                </c:pt>
                <c:pt idx="86">
                  <c:v>-6.3315392895586992E-2</c:v>
                </c:pt>
                <c:pt idx="87">
                  <c:v>-0.103315392895587</c:v>
                </c:pt>
                <c:pt idx="88">
                  <c:v>-0.14331539289558701</c:v>
                </c:pt>
                <c:pt idx="89">
                  <c:v>-0.18331539289558701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italia'!$B$2:$B$91</c:f>
              <c:numCache>
                <c:formatCode>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'prediction italia'!$M$2:$M$91</c:f>
              <c:numCache>
                <c:formatCode>0</c:formatCode>
                <c:ptCount val="90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924624.99999999965</c:v>
                </c:pt>
                <c:pt idx="31">
                  <c:v>1020660.7142857139</c:v>
                </c:pt>
                <c:pt idx="32">
                  <c:v>1129839.2857142852</c:v>
                </c:pt>
                <c:pt idx="33">
                  <c:v>1244232.1428571425</c:v>
                </c:pt>
                <c:pt idx="34">
                  <c:v>1361232.1428571425</c:v>
                </c:pt>
                <c:pt idx="35">
                  <c:v>1483589.2857142852</c:v>
                </c:pt>
                <c:pt idx="36">
                  <c:v>1601232.1428571425</c:v>
                </c:pt>
                <c:pt idx="37">
                  <c:v>1713089.2857142852</c:v>
                </c:pt>
                <c:pt idx="38">
                  <c:v>1825089.2857142852</c:v>
                </c:pt>
                <c:pt idx="39">
                  <c:v>1935446.4285714279</c:v>
                </c:pt>
                <c:pt idx="40">
                  <c:v>2040232.1428571423</c:v>
                </c:pt>
                <c:pt idx="41">
                  <c:v>2137803.5714285704</c:v>
                </c:pt>
                <c:pt idx="42">
                  <c:v>2230946.4285714277</c:v>
                </c:pt>
                <c:pt idx="43">
                  <c:v>2318303.57142857</c:v>
                </c:pt>
                <c:pt idx="44">
                  <c:v>2400696.4285714272</c:v>
                </c:pt>
                <c:pt idx="45">
                  <c:v>2486124.9999999986</c:v>
                </c:pt>
                <c:pt idx="46">
                  <c:v>2569196.4285714272</c:v>
                </c:pt>
                <c:pt idx="47">
                  <c:v>2652803.5714285695</c:v>
                </c:pt>
                <c:pt idx="48">
                  <c:v>2732446.4285714268</c:v>
                </c:pt>
                <c:pt idx="49">
                  <c:v>2810517.8571428549</c:v>
                </c:pt>
                <c:pt idx="50">
                  <c:v>2889732.1428571409</c:v>
                </c:pt>
                <c:pt idx="51">
                  <c:v>2967482.1428571409</c:v>
                </c:pt>
                <c:pt idx="52">
                  <c:v>3048589.2857142836</c:v>
                </c:pt>
                <c:pt idx="53">
                  <c:v>3130017.8571428549</c:v>
                </c:pt>
                <c:pt idx="54">
                  <c:v>3207160.7142857118</c:v>
                </c:pt>
                <c:pt idx="55">
                  <c:v>3279124.9999999977</c:v>
                </c:pt>
                <c:pt idx="56">
                  <c:v>3348553.571428569</c:v>
                </c:pt>
                <c:pt idx="57">
                  <c:v>3416517.8571428549</c:v>
                </c:pt>
                <c:pt idx="58">
                  <c:v>3482874.9999999977</c:v>
                </c:pt>
                <c:pt idx="59">
                  <c:v>3550339.2857142836</c:v>
                </c:pt>
                <c:pt idx="60">
                  <c:v>3616230.6151007204</c:v>
                </c:pt>
                <c:pt idx="61">
                  <c:v>3677950.0090786428</c:v>
                </c:pt>
                <c:pt idx="62">
                  <c:v>3733292.8396184584</c:v>
                </c:pt>
                <c:pt idx="63">
                  <c:v>3780704.1906555062</c:v>
                </c:pt>
                <c:pt idx="64">
                  <c:v>3819424.3112494871</c:v>
                </c:pt>
                <c:pt idx="65">
                  <c:v>3849497.6329000592</c:v>
                </c:pt>
                <c:pt idx="66">
                  <c:v>3871652.1860445351</c:v>
                </c:pt>
                <c:pt idx="67">
                  <c:v>3887086.9221975682</c:v>
                </c:pt>
                <c:pt idx="68">
                  <c:v>3897222.675843983</c:v>
                </c:pt>
                <c:pt idx="69">
                  <c:v>3903473.2390991291</c:v>
                </c:pt>
                <c:pt idx="70">
                  <c:v>3907077.8427141048</c:v>
                </c:pt>
                <c:pt idx="71">
                  <c:v>3909012.377988975</c:v>
                </c:pt>
                <c:pt idx="72">
                  <c:v>3909973.2318819035</c:v>
                </c:pt>
                <c:pt idx="73">
                  <c:v>3910412.0390644805</c:v>
                </c:pt>
                <c:pt idx="74">
                  <c:v>3910594.8832629472</c:v>
                </c:pt>
                <c:pt idx="75">
                  <c:v>3910663.7578580081</c:v>
                </c:pt>
                <c:pt idx="76">
                  <c:v>3910686.9468739857</c:v>
                </c:pt>
                <c:pt idx="77">
                  <c:v>3910693.8266980802</c:v>
                </c:pt>
                <c:pt idx="78">
                  <c:v>3910695.5926430244</c:v>
                </c:pt>
                <c:pt idx="79">
                  <c:v>3910695.9752961108</c:v>
                </c:pt>
                <c:pt idx="80">
                  <c:v>3910696.0429050215</c:v>
                </c:pt>
                <c:pt idx="81">
                  <c:v>3910696.0521461186</c:v>
                </c:pt>
                <c:pt idx="82">
                  <c:v>3910696.0530395904</c:v>
                </c:pt>
                <c:pt idx="83">
                  <c:v>3910696.0530902366</c:v>
                </c:pt>
                <c:pt idx="84">
                  <c:v>3910696.0530910813</c:v>
                </c:pt>
                <c:pt idx="85">
                  <c:v>3910696.0530910618</c:v>
                </c:pt>
                <c:pt idx="86">
                  <c:v>3910696.0530910632</c:v>
                </c:pt>
                <c:pt idx="87">
                  <c:v>3910696.0530910632</c:v>
                </c:pt>
                <c:pt idx="88">
                  <c:v>3910696.0530910632</c:v>
                </c:pt>
                <c:pt idx="89">
                  <c:v>3910696.0530910632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91" totalsRowShown="0">
  <autoFilter ref="A1:M9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"/>
  <sheetViews>
    <sheetView tabSelected="1" topLeftCell="A47" zoomScale="80" zoomScaleNormal="80" workbookViewId="0">
      <selection activeCell="H69" sqref="H69"/>
    </sheetView>
  </sheetViews>
  <sheetFormatPr defaultColWidth="13.28515625" defaultRowHeight="15" x14ac:dyDescent="0.25"/>
  <cols>
    <col min="1" max="1" width="9.140625" bestFit="1" customWidth="1"/>
    <col min="2" max="2" width="7.7109375" bestFit="1" customWidth="1"/>
    <col min="3" max="3" width="12.7109375" bestFit="1" customWidth="1"/>
    <col min="4" max="4" width="12.140625" bestFit="1" customWidth="1"/>
    <col min="5" max="6" width="16.7109375" bestFit="1" customWidth="1"/>
    <col min="7" max="7" width="12.85546875" bestFit="1" customWidth="1"/>
    <col min="8" max="8" width="41" bestFit="1" customWidth="1"/>
    <col min="9" max="9" width="26.5703125" bestFit="1" customWidth="1"/>
    <col min="10" max="10" width="21.7109375" bestFit="1" customWidth="1"/>
    <col min="11" max="11" width="22.28515625" bestFit="1" customWidth="1"/>
    <col min="12" max="12" width="8.42578125" bestFit="1" customWidth="1"/>
    <col min="13" max="13" width="20.85546875" bestFit="1" customWidth="1"/>
    <col min="15" max="15" width="25" bestFit="1" customWidth="1"/>
    <col min="16" max="16" width="6.5703125" bestFit="1" customWidth="1"/>
    <col min="18" max="18" width="58.42578125" bestFit="1" customWidth="1"/>
    <col min="24" max="24" width="27.85546875" bestFit="1" customWidth="1"/>
    <col min="26" max="26" width="14.140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-702.74545454544864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7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70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Row],[Prediction]]=0,0,(1/SUM($G$7:$G$61))*(MAX($B$2:$B$91)-Table6[[#This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Row],[Prediction]]=0,0,(1/SUM($G$7:$G$61))*(MAX($B$2:$B$91)-Table6[[#This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Row],[Prediction]]=0,0,(1/SUM($G$7:$G$61))*(MAX($B$2:$B$91)-Table6[[#This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Row],[Prediction]]=0,0,(1/SUM($G$7:$G$61))*(MAX($B$2:$B$91)-Table6[[#This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Row],[Prediction]]=0,0,(1/SUM($G$7:$G$61))*(MAX($B$2:$B$91)-Table6[[#This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Row],[Prediction]]=0,0,(1/SUM($G$7:$G$61))*(MAX($B$2:$B$91)-Table6[[#This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Row],[Prediction]]=0,0,(1/SUM($G$7:$G$61))*(MAX($B$2:$B$91)-Table6[[#This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Row],[Prediction]]=0,0,(1/SUM($G$7:$G$61))*(MAX($B$2:$B$91)-Table6[[#This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Row],[Prediction]]=0,0,(1/SUM($G$7:$G$61))*(MAX($B$2:$B$91)-Table6[[#This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Row],[Prediction]]=0,0,(1/SUM($G$7:$G$61))*(MAX($B$2:$B$91)-Table6[[#This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Row],[Prediction]]=0,0,(1/SUM($G$7:$G$61))*(MAX($B$2:$B$91)-Table6[[#This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Row],[Prediction]]=0,0,(1/SUM($G$7:$G$61))*(MAX($B$2:$B$91)-Table6[[#This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Row],[Prediction]]=0,0,(1/SUM($G$7:$G$61))*(MAX($B$2:$B$91)-Table6[[#This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Row],[Prediction]]=0,0,(1/SUM($G$7:$G$61))*(MAX($B$2:$B$91)-Table6[[#This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Row],[Prediction]]=0,0,(1/SUM($G$7:$G$61))*(MAX($B$2:$B$91)-Table6[[#This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Row],[Prediction]]=0,0,(1/SUM($G$7:$G$61))*(MAX($B$2:$B$91)-Table6[[#This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Row],[Prediction]]=0,0,(1/SUM($G$7:$G$61))*(MAX($B$2:$B$91)-Table6[[#This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Row],[Prediction]]=0,0,(1/SUM($G$7:$G$61))*(MAX($B$2:$B$91)-Table6[[#This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Row],[Prediction]]=0,0,(1/SUM($G$7:$G$61))*(MAX($B$2:$B$91)-Table6[[#This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Row],[Prediction]]=0,0,(1/SUM($G$7:$G$61))*(MAX($B$2:$B$91)-Table6[[#This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Row],[Prediction]]=0,0,(1/SUM($G$7:$G$61))*(MAX($B$2:$B$91)-Table6[[#This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Row],[Prediction]]=0,0,(1/SUM($G$7:$G$61))*(MAX($B$2:$B$91)-Table6[[#This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Row],[Prediction]]=0,0,(1/SUM($G$7:$G$61))*(MAX($B$2:$B$91)-Table6[[#This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Row],[Prediction]]=0,0,(1/SUM($G$7:$G$61))*(MAX($B$2:$B$91)-Table6[[#This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Row],[Prediction]]=0,0,(1/SUM($G$7:$G$61))*(MAX($B$2:$B$91)-Table6[[#This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>
        <v>7503</v>
      </c>
      <c r="D32" s="18">
        <f t="shared" si="2"/>
        <v>683</v>
      </c>
      <c r="E32" s="19">
        <f t="shared" si="3"/>
        <v>0.91924629878869446</v>
      </c>
      <c r="F32" s="18">
        <f t="shared" si="6"/>
        <v>669.5</v>
      </c>
      <c r="G32" s="18">
        <f>IF(Table6[[#This Row],[Variation MA4]]&lt;&gt;"",0,1)</f>
        <v>0</v>
      </c>
      <c r="H32" s="19">
        <f>IF(Table6[[#This Row],[Prediction]]=0,0,(1/SUM($G$7:$G$61))*(MAX($B$2:$B$91)-Table6[[#This Row],[Day]]))</f>
        <v>0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0.96054519368723101</v>
      </c>
      <c r="J32" s="18">
        <f t="shared" si="7"/>
        <v>765.14285714285666</v>
      </c>
      <c r="K32" s="18">
        <f t="shared" si="5"/>
        <v>7396.9999999999973</v>
      </c>
      <c r="L32" s="18">
        <f t="shared" si="0"/>
        <v>106.00000000000273</v>
      </c>
      <c r="M32" s="18">
        <f t="shared" si="1"/>
        <v>924624.99999999965</v>
      </c>
    </row>
    <row r="33" spans="1:13" x14ac:dyDescent="0.25">
      <c r="A33" s="17">
        <v>43916.708333333336</v>
      </c>
      <c r="B33" s="18">
        <v>32</v>
      </c>
      <c r="C33" s="22">
        <v>8165</v>
      </c>
      <c r="D33" s="18">
        <f t="shared" si="2"/>
        <v>662</v>
      </c>
      <c r="E33" s="19">
        <f t="shared" si="3"/>
        <v>0.96925329428989748</v>
      </c>
      <c r="F33" s="18">
        <f t="shared" si="6"/>
        <v>672.25</v>
      </c>
      <c r="G33" s="18">
        <f>IF(Table6[[#This Row],[Variation MA4]]&lt;&gt;"",0,1)</f>
        <v>0</v>
      </c>
      <c r="H33" s="19">
        <f>IF(Table6[[#This Row],[Prediction]]=0,0,(1/SUM($G$7:$G$61))*(MAX($B$2:$B$61)-Table6[[#This Row],[Day]]))</f>
        <v>0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1.0041075429424944</v>
      </c>
      <c r="J33" s="18">
        <f t="shared" si="7"/>
        <v>768.28571428571377</v>
      </c>
      <c r="K33" s="18">
        <f t="shared" si="5"/>
        <v>8165.285714285711</v>
      </c>
      <c r="L33" s="18">
        <f t="shared" si="0"/>
        <v>-0.28571428571103752</v>
      </c>
      <c r="M33" s="18">
        <f t="shared" si="1"/>
        <v>1020660.7142857139</v>
      </c>
    </row>
    <row r="34" spans="1:13" x14ac:dyDescent="0.25">
      <c r="A34" s="17">
        <v>43917.708333333336</v>
      </c>
      <c r="B34" s="18">
        <v>33</v>
      </c>
      <c r="C34" s="22">
        <v>9134</v>
      </c>
      <c r="D34" s="18">
        <f t="shared" si="2"/>
        <v>969</v>
      </c>
      <c r="E34" s="19">
        <f t="shared" si="3"/>
        <v>1.4637462235649548</v>
      </c>
      <c r="F34" s="18">
        <f t="shared" si="6"/>
        <v>764.25</v>
      </c>
      <c r="G34" s="18">
        <f>IF(Table6[[#This Row],[Variation MA4]]&lt;&gt;"",0,1)</f>
        <v>0</v>
      </c>
      <c r="H34" s="19">
        <f>IF(Table6[[#This Row],[Prediction]]=0,0,(1/SUM($G$7:$G$61))*(MAX($B$2:$B$61)-Table6[[#This Row],[Day]]))</f>
        <v>0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1.1368538490145035</v>
      </c>
      <c r="J34" s="18">
        <f t="shared" si="7"/>
        <v>873.42857142857076</v>
      </c>
      <c r="K34" s="18">
        <f t="shared" si="5"/>
        <v>9038.7142857142826</v>
      </c>
      <c r="L34" s="18">
        <f t="shared" ref="L34:L61" si="8">IF(C34&lt;&gt;"",(C34-K34),"")</f>
        <v>95.285714285717404</v>
      </c>
      <c r="M34" s="18">
        <f t="shared" si="1"/>
        <v>1129839.2857142852</v>
      </c>
    </row>
    <row r="35" spans="1:13" x14ac:dyDescent="0.25">
      <c r="A35" s="17">
        <v>43918.708333333336</v>
      </c>
      <c r="B35" s="18">
        <v>34</v>
      </c>
      <c r="C35" s="22">
        <v>10023</v>
      </c>
      <c r="D35" s="18">
        <f t="shared" si="2"/>
        <v>889</v>
      </c>
      <c r="E35" s="19">
        <f t="shared" si="3"/>
        <v>0.91744066047471617</v>
      </c>
      <c r="F35" s="18">
        <f t="shared" si="6"/>
        <v>800.75</v>
      </c>
      <c r="G35" s="18">
        <f>IF(Table6[[#This Row],[Variation MA4]]&lt;&gt;"",0,1)</f>
        <v>0</v>
      </c>
      <c r="H35" s="19">
        <f>IF(Table6[[#This Row],[Prediction]]=0,0,(1/SUM($G$7:$G$61))*(MAX($B$2:$B$61)-Table6[[#This Row],[Day]]))</f>
        <v>0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1.0477592410860321</v>
      </c>
      <c r="J35" s="18">
        <f>J34*I35</f>
        <v>915.14285714285654</v>
      </c>
      <c r="K35" s="18">
        <f t="shared" si="5"/>
        <v>9953.8571428571395</v>
      </c>
      <c r="L35" s="18">
        <f t="shared" si="8"/>
        <v>69.142857142860521</v>
      </c>
      <c r="M35" s="18">
        <f t="shared" si="1"/>
        <v>1244232.1428571425</v>
      </c>
    </row>
    <row r="36" spans="1:13" x14ac:dyDescent="0.25">
      <c r="A36" s="17">
        <v>43919.708333333336</v>
      </c>
      <c r="B36" s="18">
        <v>35</v>
      </c>
      <c r="C36" s="22">
        <v>10779</v>
      </c>
      <c r="D36" s="18">
        <f t="shared" si="2"/>
        <v>756</v>
      </c>
      <c r="E36" s="19">
        <f t="shared" ref="E36:E91" si="9">IF(D35&lt;&gt;"",IF(D36&lt;&gt;"",D36/D35,""),"")</f>
        <v>0.85039370078740162</v>
      </c>
      <c r="F36" s="18">
        <f t="shared" si="6"/>
        <v>819</v>
      </c>
      <c r="G36" s="18">
        <f>IF(Table6[[#This Row],[Variation MA4]]&lt;&gt;"",0,1)</f>
        <v>0</v>
      </c>
      <c r="H36" s="19">
        <f>IF(Table6[[#This Row],[Prediction]]=0,0,(1/SUM($G$7:$G$61))*(MAX($B$2:$B$61)-Table6[[#This Row],[Day]]))</f>
        <v>0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1.0227911333125195</v>
      </c>
      <c r="J36" s="18">
        <f t="shared" si="7"/>
        <v>935.99999999999932</v>
      </c>
      <c r="K36" s="18">
        <f t="shared" si="5"/>
        <v>10889.857142857139</v>
      </c>
      <c r="L36" s="18">
        <f t="shared" si="8"/>
        <v>-110.85714285713948</v>
      </c>
      <c r="M36" s="18">
        <f t="shared" si="1"/>
        <v>1361232.1428571425</v>
      </c>
    </row>
    <row r="37" spans="1:13" x14ac:dyDescent="0.25">
      <c r="A37" s="17">
        <v>43920.708333333336</v>
      </c>
      <c r="B37" s="18">
        <v>36</v>
      </c>
      <c r="C37" s="22">
        <v>11591</v>
      </c>
      <c r="D37" s="18">
        <f t="shared" si="2"/>
        <v>812</v>
      </c>
      <c r="E37" s="19">
        <f t="shared" si="9"/>
        <v>1.0740740740740742</v>
      </c>
      <c r="F37" s="18">
        <f t="shared" si="6"/>
        <v>856.5</v>
      </c>
      <c r="G37" s="18">
        <f>IF(Table6[[#This Row],[Variation MA4]]&lt;&gt;"",0,1)</f>
        <v>0</v>
      </c>
      <c r="H37" s="19">
        <f>IF(Table6[[#This Row],[Prediction]]=0,0,(1/SUM($G$7:$G$61))*(MAX($B$2:$B$61)-Table6[[#This Row],[Day]]))</f>
        <v>0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1.0457875457875458</v>
      </c>
      <c r="J37" s="18">
        <f t="shared" si="7"/>
        <v>978.85714285714221</v>
      </c>
      <c r="K37" s="18">
        <f t="shared" si="5"/>
        <v>11868.714285714283</v>
      </c>
      <c r="L37" s="18">
        <f t="shared" si="8"/>
        <v>-277.7142857142826</v>
      </c>
      <c r="M37" s="18">
        <f t="shared" si="1"/>
        <v>1483589.2857142852</v>
      </c>
    </row>
    <row r="38" spans="1:13" x14ac:dyDescent="0.25">
      <c r="A38" s="17">
        <v>43921.708333333336</v>
      </c>
      <c r="B38" s="18">
        <v>37</v>
      </c>
      <c r="C38" s="22">
        <v>12428</v>
      </c>
      <c r="D38" s="18">
        <f t="shared" si="2"/>
        <v>837</v>
      </c>
      <c r="E38" s="19">
        <f t="shared" si="9"/>
        <v>1.0307881773399015</v>
      </c>
      <c r="F38" s="18">
        <f t="shared" si="6"/>
        <v>823.5</v>
      </c>
      <c r="G38" s="18">
        <f>IF(Table6[[#This Row],[Variation MA4]]&lt;&gt;"",0,1)</f>
        <v>0</v>
      </c>
      <c r="H38" s="19">
        <f>IF(Table6[[#This Row],[Prediction]]=0,0,(1/SUM($G$7:$G$61))*(MAX($B$2:$B$91)-Table6[[#This Row],[Day]]))</f>
        <v>0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0.96147110332749564</v>
      </c>
      <c r="J38" s="18">
        <f t="shared" si="7"/>
        <v>941.14285714285654</v>
      </c>
      <c r="K38" s="18">
        <f t="shared" si="5"/>
        <v>12809.857142857139</v>
      </c>
      <c r="L38" s="18">
        <f t="shared" si="8"/>
        <v>-381.85714285713948</v>
      </c>
      <c r="M38" s="18">
        <f t="shared" si="1"/>
        <v>1601232.1428571425</v>
      </c>
    </row>
    <row r="39" spans="1:13" x14ac:dyDescent="0.25">
      <c r="A39" s="17">
        <v>43922.708333333336</v>
      </c>
      <c r="B39" s="18">
        <v>38</v>
      </c>
      <c r="C39" s="22">
        <v>13155</v>
      </c>
      <c r="D39" s="18">
        <f t="shared" si="2"/>
        <v>727</v>
      </c>
      <c r="E39" s="19">
        <f t="shared" si="9"/>
        <v>0.86857825567502989</v>
      </c>
      <c r="F39" s="18">
        <f t="shared" si="6"/>
        <v>783</v>
      </c>
      <c r="G39" s="18">
        <f>IF(Table6[[#This Row],[Variation MA4]]&lt;&gt;"",0,1)</f>
        <v>0</v>
      </c>
      <c r="H39" s="19">
        <f>IF(Table6[[#This Row],[Prediction]]=0,0,(1/SUM($G$7:$G$61))*(MAX($B$2:$B$91)-Table6[[#This Row],[Day]]))</f>
        <v>0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0.95081967213114749</v>
      </c>
      <c r="J39" s="18">
        <f t="shared" si="7"/>
        <v>894.85714285714221</v>
      </c>
      <c r="K39" s="18">
        <f t="shared" si="5"/>
        <v>13704.714285714283</v>
      </c>
      <c r="L39" s="18">
        <f t="shared" si="8"/>
        <v>-549.7142857142826</v>
      </c>
      <c r="M39" s="18">
        <f t="shared" si="1"/>
        <v>1713089.2857142852</v>
      </c>
    </row>
    <row r="40" spans="1:13" x14ac:dyDescent="0.25">
      <c r="A40" s="17">
        <v>43923.708333333336</v>
      </c>
      <c r="B40" s="18">
        <v>39</v>
      </c>
      <c r="C40" s="22">
        <v>13915</v>
      </c>
      <c r="D40" s="18">
        <f t="shared" si="2"/>
        <v>760</v>
      </c>
      <c r="E40" s="19">
        <f t="shared" si="9"/>
        <v>1.0453920220082531</v>
      </c>
      <c r="F40" s="18">
        <f t="shared" si="6"/>
        <v>784</v>
      </c>
      <c r="G40" s="18">
        <f>IF(Table6[[#This Row],[Variation MA4]]&lt;&gt;"",0,1)</f>
        <v>0</v>
      </c>
      <c r="H40" s="19">
        <f>IF(Table6[[#This Row],[Prediction]]=0,0,(1/SUM($G$7:$G$61))*(MAX($B$2:$B$91)-Table6[[#This Row],[Day]]))</f>
        <v>0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1.0012771392081736</v>
      </c>
      <c r="J40" s="18">
        <f t="shared" si="7"/>
        <v>895.99999999999932</v>
      </c>
      <c r="K40" s="18">
        <f t="shared" si="5"/>
        <v>14600.714285714283</v>
      </c>
      <c r="L40" s="18">
        <f t="shared" si="8"/>
        <v>-685.7142857142826</v>
      </c>
      <c r="M40" s="18">
        <f t="shared" si="1"/>
        <v>1825089.2857142852</v>
      </c>
    </row>
    <row r="41" spans="1:13" x14ac:dyDescent="0.25">
      <c r="A41" s="17">
        <v>43924.708333333336</v>
      </c>
      <c r="B41" s="18">
        <v>40</v>
      </c>
      <c r="C41" s="22">
        <v>14681</v>
      </c>
      <c r="D41" s="18">
        <f t="shared" si="2"/>
        <v>766</v>
      </c>
      <c r="E41" s="19">
        <f t="shared" si="9"/>
        <v>1.0078947368421052</v>
      </c>
      <c r="F41" s="18">
        <f t="shared" si="6"/>
        <v>772.5</v>
      </c>
      <c r="G41" s="18">
        <f>IF(Table6[[#This Row],[Variation MA4]]&lt;&gt;"",0,1)</f>
        <v>0</v>
      </c>
      <c r="H41" s="19">
        <f>IF(Table6[[#This Row],[Prediction]]=0,0,(1/SUM($G$7:$G$61))*(MAX($B$2:$B$61)-Table6[[#This Row],[Day]]))</f>
        <v>0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0.98533163265306123</v>
      </c>
      <c r="J41" s="18">
        <f t="shared" si="7"/>
        <v>882.85714285714221</v>
      </c>
      <c r="K41" s="18">
        <f t="shared" si="5"/>
        <v>15483.571428571424</v>
      </c>
      <c r="L41" s="18">
        <f t="shared" si="8"/>
        <v>-802.57142857142389</v>
      </c>
      <c r="M41" s="18">
        <f t="shared" si="1"/>
        <v>1935446.4285714279</v>
      </c>
    </row>
    <row r="42" spans="1:13" x14ac:dyDescent="0.25">
      <c r="A42" s="17">
        <v>43925.708333333336</v>
      </c>
      <c r="B42" s="18">
        <v>41</v>
      </c>
      <c r="C42" s="22">
        <v>15362</v>
      </c>
      <c r="D42" s="18">
        <f t="shared" si="2"/>
        <v>681</v>
      </c>
      <c r="E42" s="19">
        <f t="shared" si="9"/>
        <v>0.88903394255874668</v>
      </c>
      <c r="F42" s="18">
        <f t="shared" si="6"/>
        <v>733.5</v>
      </c>
      <c r="G42" s="18">
        <f>IF(Table6[[#This Row],[Variation MA4]]&lt;&gt;"",0,1)</f>
        <v>0</v>
      </c>
      <c r="H42" s="19">
        <f>IF(Table6[[#This Row],[Prediction]]=0,0,(1/SUM($G$7:$G$61))*(MAX($B$2:$B$61)-Table6[[#This Row],[Day]]))</f>
        <v>0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0.94951456310679616</v>
      </c>
      <c r="J42" s="18">
        <f t="shared" si="7"/>
        <v>838.28571428571365</v>
      </c>
      <c r="K42" s="18">
        <f t="shared" si="5"/>
        <v>16321.857142857138</v>
      </c>
      <c r="L42" s="18">
        <f t="shared" si="8"/>
        <v>-959.85714285713766</v>
      </c>
      <c r="M42" s="18">
        <f t="shared" si="1"/>
        <v>2040232.1428571423</v>
      </c>
    </row>
    <row r="43" spans="1:13" x14ac:dyDescent="0.25">
      <c r="A43" s="17">
        <v>43926.708333333336</v>
      </c>
      <c r="B43" s="18">
        <v>42</v>
      </c>
      <c r="C43" s="22">
        <v>15887</v>
      </c>
      <c r="D43" s="18">
        <f t="shared" si="2"/>
        <v>525</v>
      </c>
      <c r="E43" s="19">
        <f t="shared" si="9"/>
        <v>0.77092511013215859</v>
      </c>
      <c r="F43" s="18">
        <f t="shared" si="6"/>
        <v>683</v>
      </c>
      <c r="G43" s="18">
        <f>IF(Table6[[#This Row],[Variation MA4]]&lt;&gt;"",0,1)</f>
        <v>0</v>
      </c>
      <c r="H43" s="19">
        <f>IF(Table6[[#This Row],[Prediction]]=0,0,(1/SUM($G$7:$G$61))*(MAX($B$2:$B$61)-Table6[[#This Row],[Day]]))</f>
        <v>0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0.93115201090661215</v>
      </c>
      <c r="J43" s="18">
        <f t="shared" si="7"/>
        <v>780.57142857142799</v>
      </c>
      <c r="K43" s="18">
        <f t="shared" si="5"/>
        <v>17102.428571428565</v>
      </c>
      <c r="L43" s="18">
        <f t="shared" si="8"/>
        <v>-1215.4285714285652</v>
      </c>
      <c r="M43" s="18">
        <f t="shared" si="1"/>
        <v>2137803.5714285704</v>
      </c>
    </row>
    <row r="44" spans="1:13" x14ac:dyDescent="0.25">
      <c r="A44" s="17">
        <v>43927.708333333336</v>
      </c>
      <c r="B44" s="18">
        <v>43</v>
      </c>
      <c r="C44" s="22">
        <v>16523</v>
      </c>
      <c r="D44" s="18">
        <f t="shared" si="2"/>
        <v>636</v>
      </c>
      <c r="E44" s="19">
        <f t="shared" si="9"/>
        <v>1.2114285714285715</v>
      </c>
      <c r="F44" s="18">
        <f t="shared" si="6"/>
        <v>652</v>
      </c>
      <c r="G44" s="18">
        <f>IF(Table6[[#This Row],[Variation MA4]]&lt;&gt;"",0,1)</f>
        <v>0</v>
      </c>
      <c r="H44" s="19">
        <f>IF(Table6[[#This Row],[Prediction]]=0,0,(1/SUM($G$7:$G$61))*(MAX($B$2:$B$61)-Table6[[#This Row],[Day]]))</f>
        <v>0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0.9546120058565154</v>
      </c>
      <c r="J44" s="18">
        <f t="shared" si="7"/>
        <v>745.14285714285666</v>
      </c>
      <c r="K44" s="18">
        <f t="shared" si="5"/>
        <v>17847.57142857142</v>
      </c>
      <c r="L44" s="18">
        <f t="shared" si="8"/>
        <v>-1324.5714285714203</v>
      </c>
      <c r="M44" s="18">
        <f t="shared" si="1"/>
        <v>2230946.4285714277</v>
      </c>
    </row>
    <row r="45" spans="1:13" x14ac:dyDescent="0.25">
      <c r="A45" s="17">
        <v>43928.708333333336</v>
      </c>
      <c r="B45" s="18">
        <v>44</v>
      </c>
      <c r="C45" s="22">
        <v>17127</v>
      </c>
      <c r="D45" s="18">
        <f t="shared" si="2"/>
        <v>604</v>
      </c>
      <c r="E45" s="19">
        <f t="shared" si="9"/>
        <v>0.94968553459119498</v>
      </c>
      <c r="F45" s="18">
        <f t="shared" si="6"/>
        <v>611.5</v>
      </c>
      <c r="G45" s="18">
        <f>IF(Table6[[#This Row],[Variation MA4]]&lt;&gt;"",0,1)</f>
        <v>0</v>
      </c>
      <c r="H45" s="19">
        <f>IF(Table6[[#This Row],[Prediction]]=0,0,(1/SUM($G$7:$G$61))*(MAX($B$2:$B$61)-Table6[[#This Row],[Day]]))</f>
        <v>0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0.93788343558282206</v>
      </c>
      <c r="J45" s="18">
        <f t="shared" si="7"/>
        <v>698.85714285714232</v>
      </c>
      <c r="K45" s="18">
        <f t="shared" si="5"/>
        <v>18546.428571428562</v>
      </c>
      <c r="L45" s="18">
        <f t="shared" si="8"/>
        <v>-1419.4285714285616</v>
      </c>
      <c r="M45" s="18">
        <f t="shared" si="1"/>
        <v>2318303.57142857</v>
      </c>
    </row>
    <row r="46" spans="1:13" x14ac:dyDescent="0.25">
      <c r="A46" s="17">
        <v>43929.708333333336</v>
      </c>
      <c r="B46" s="18">
        <v>45</v>
      </c>
      <c r="C46" s="22">
        <v>17669</v>
      </c>
      <c r="D46" s="18">
        <f t="shared" si="2"/>
        <v>542</v>
      </c>
      <c r="E46" s="19">
        <f t="shared" si="9"/>
        <v>0.89735099337748347</v>
      </c>
      <c r="F46" s="18">
        <f t="shared" si="6"/>
        <v>576.75</v>
      </c>
      <c r="G46" s="18">
        <f>IF(Table6[[#This Row],[Variation MA4]]&lt;&gt;"",0,1)</f>
        <v>0</v>
      </c>
      <c r="H46" s="19">
        <f>IF(Table6[[#This Row],[Prediction]]=0,0,(1/SUM($G$7:$G$61))*(MAX($B$2:$B$91)-Table6[[#This Row],[Day]]))</f>
        <v>0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0.94317252657399842</v>
      </c>
      <c r="J46" s="18">
        <f t="shared" si="7"/>
        <v>659.14285714285666</v>
      </c>
      <c r="K46" s="18">
        <f t="shared" si="5"/>
        <v>19205.571428571417</v>
      </c>
      <c r="L46" s="18">
        <f t="shared" si="8"/>
        <v>-1536.5714285714166</v>
      </c>
      <c r="M46" s="18">
        <f t="shared" si="1"/>
        <v>2400696.4285714272</v>
      </c>
    </row>
    <row r="47" spans="1:13" x14ac:dyDescent="0.25">
      <c r="A47" s="17">
        <v>43930.708333333336</v>
      </c>
      <c r="B47" s="18">
        <v>46</v>
      </c>
      <c r="C47" s="22">
        <v>18279</v>
      </c>
      <c r="D47" s="18">
        <f t="shared" si="2"/>
        <v>610</v>
      </c>
      <c r="E47" s="19">
        <f t="shared" si="9"/>
        <v>1.1254612546125462</v>
      </c>
      <c r="F47" s="18">
        <f t="shared" si="6"/>
        <v>598</v>
      </c>
      <c r="G47" s="18">
        <f>IF(Table6[[#This Row],[Variation MA4]]&lt;&gt;"",0,1)</f>
        <v>0</v>
      </c>
      <c r="H47" s="19">
        <f>IF(Table6[[#This Row],[Prediction]]=0,0,(1/SUM($G$7:$G$61))*(MAX($B$2:$B$91)-Table6[[#This Row],[Day]]))</f>
        <v>0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1.0368443866493282</v>
      </c>
      <c r="J47" s="18">
        <f t="shared" si="7"/>
        <v>683.42857142857099</v>
      </c>
      <c r="K47" s="18">
        <f t="shared" si="5"/>
        <v>19888.999999999989</v>
      </c>
      <c r="L47" s="18">
        <f t="shared" si="8"/>
        <v>-1609.9999999999891</v>
      </c>
      <c r="M47" s="18">
        <f t="shared" si="1"/>
        <v>2486124.9999999986</v>
      </c>
    </row>
    <row r="48" spans="1:13" x14ac:dyDescent="0.25">
      <c r="A48" s="17">
        <v>43931.708333333336</v>
      </c>
      <c r="B48" s="18">
        <v>47</v>
      </c>
      <c r="C48" s="22">
        <v>18849</v>
      </c>
      <c r="D48" s="18">
        <f t="shared" si="2"/>
        <v>570</v>
      </c>
      <c r="E48" s="19">
        <f t="shared" si="9"/>
        <v>0.93442622950819676</v>
      </c>
      <c r="F48" s="18">
        <f t="shared" si="6"/>
        <v>581.5</v>
      </c>
      <c r="G48" s="18">
        <f>IF(Table6[[#This Row],[Variation MA4]]&lt;&gt;"",0,1)</f>
        <v>0</v>
      </c>
      <c r="H48" s="19">
        <f>IF(Table6[[#This Row],[Prediction]]=0,0,(1/SUM($G$7:$G$61))*(MAX($B$2:$B$61)-Table6[[#This Row],[Day]]))</f>
        <v>0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0.97240802675585281</v>
      </c>
      <c r="J48" s="18">
        <f t="shared" si="7"/>
        <v>664.5714285714281</v>
      </c>
      <c r="K48" s="18">
        <f t="shared" si="5"/>
        <v>20553.571428571417</v>
      </c>
      <c r="L48" s="18">
        <f t="shared" si="8"/>
        <v>-1704.5714285714166</v>
      </c>
      <c r="M48" s="18">
        <f t="shared" si="1"/>
        <v>2569196.4285714272</v>
      </c>
    </row>
    <row r="49" spans="1:13" x14ac:dyDescent="0.25">
      <c r="A49" s="17">
        <v>43932.708333333336</v>
      </c>
      <c r="B49" s="18">
        <v>48</v>
      </c>
      <c r="C49" s="22">
        <v>19468</v>
      </c>
      <c r="D49" s="18">
        <f t="shared" si="2"/>
        <v>619</v>
      </c>
      <c r="E49" s="19">
        <f t="shared" si="9"/>
        <v>1.0859649122807018</v>
      </c>
      <c r="F49" s="18">
        <f t="shared" si="6"/>
        <v>585.25</v>
      </c>
      <c r="G49" s="18">
        <f>IF(Table6[[#This Row],[Variation MA4]]&lt;&gt;"",0,1)</f>
        <v>0</v>
      </c>
      <c r="H49" s="19">
        <f>IF(Table6[[#This Row],[Prediction]]=0,0,(1/SUM($G$7:$G$61))*(MAX($B$2:$B$61)-Table6[[#This Row],[Day]]))</f>
        <v>0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1.0064488392089423</v>
      </c>
      <c r="J49" s="18">
        <f t="shared" si="7"/>
        <v>668.85714285714232</v>
      </c>
      <c r="K49" s="18">
        <f t="shared" si="5"/>
        <v>21222.428571428558</v>
      </c>
      <c r="L49" s="18">
        <f t="shared" si="8"/>
        <v>-1754.4285714285579</v>
      </c>
      <c r="M49" s="18">
        <f t="shared" si="1"/>
        <v>2652803.5714285695</v>
      </c>
    </row>
    <row r="50" spans="1:13" x14ac:dyDescent="0.25">
      <c r="A50" s="17">
        <v>43933.708333333336</v>
      </c>
      <c r="B50" s="18">
        <v>49</v>
      </c>
      <c r="C50" s="22">
        <v>19899</v>
      </c>
      <c r="D50" s="18">
        <f t="shared" si="2"/>
        <v>431</v>
      </c>
      <c r="E50" s="19">
        <f t="shared" si="9"/>
        <v>0.69628432956381259</v>
      </c>
      <c r="F50" s="18">
        <f t="shared" si="6"/>
        <v>557.5</v>
      </c>
      <c r="G50" s="18">
        <f>IF(Table6[[#This Row],[Variation MA4]]&lt;&gt;"",0,1)</f>
        <v>0</v>
      </c>
      <c r="H50" s="19">
        <f>IF(Table6[[#This Row],[Prediction]]=0,0,(1/SUM($G$7:$G$61))*(MAX($B$2:$B$61)-Table6[[#This Row],[Day]]))</f>
        <v>0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0.9525843656557027</v>
      </c>
      <c r="J50" s="18">
        <f t="shared" si="7"/>
        <v>637.14285714285666</v>
      </c>
      <c r="K50" s="18">
        <f t="shared" si="5"/>
        <v>21859.571428571413</v>
      </c>
      <c r="L50" s="18">
        <f t="shared" si="8"/>
        <v>-1960.571428571413</v>
      </c>
      <c r="M50" s="18">
        <f t="shared" si="1"/>
        <v>2732446.4285714268</v>
      </c>
    </row>
    <row r="51" spans="1:13" x14ac:dyDescent="0.25">
      <c r="A51" s="17">
        <v>43934.708333333336</v>
      </c>
      <c r="B51" s="18">
        <v>50</v>
      </c>
      <c r="C51" s="22">
        <v>20465</v>
      </c>
      <c r="D51" s="18">
        <f t="shared" si="2"/>
        <v>566</v>
      </c>
      <c r="E51" s="19">
        <f t="shared" si="9"/>
        <v>1.3132250580046403</v>
      </c>
      <c r="F51" s="18">
        <f t="shared" si="6"/>
        <v>546.5</v>
      </c>
      <c r="G51" s="18">
        <f>IF(Table6[[#This Row],[Variation MA4]]&lt;&gt;"",0,1)</f>
        <v>0</v>
      </c>
      <c r="H51" s="19">
        <f>IF(Table6[[#This Row],[Prediction]]=0,0,(1/SUM($G$7:$G$61))*(MAX($B$2:$B$61)-Table6[[#This Row],[Day]]))</f>
        <v>0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0.98026905829596411</v>
      </c>
      <c r="J51" s="18">
        <f t="shared" si="7"/>
        <v>624.5714285714281</v>
      </c>
      <c r="K51" s="18">
        <f t="shared" si="5"/>
        <v>22484.142857142841</v>
      </c>
      <c r="L51" s="18">
        <f t="shared" si="8"/>
        <v>-2019.1428571428405</v>
      </c>
      <c r="M51" s="18">
        <f t="shared" si="1"/>
        <v>2810517.8571428549</v>
      </c>
    </row>
    <row r="52" spans="1:13" x14ac:dyDescent="0.25">
      <c r="A52" s="17">
        <v>43935.708333333336</v>
      </c>
      <c r="B52" s="18">
        <v>51</v>
      </c>
      <c r="C52" s="22">
        <v>21067</v>
      </c>
      <c r="D52" s="18">
        <f t="shared" si="2"/>
        <v>602</v>
      </c>
      <c r="E52" s="19">
        <f t="shared" si="9"/>
        <v>1.0636042402826855</v>
      </c>
      <c r="F52" s="18">
        <f t="shared" si="6"/>
        <v>554.5</v>
      </c>
      <c r="G52" s="18">
        <f>IF(Table6[[#This Row],[Variation MA4]]&lt;&gt;"",0,1)</f>
        <v>0</v>
      </c>
      <c r="H52" s="19">
        <f>IF(Table6[[#This Row],[Prediction]]=0,0,(1/SUM($G$7:$G$61))*(MAX($B$2:$B$61)-Table6[[#This Row],[Day]]))</f>
        <v>0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1.0146386093321134</v>
      </c>
      <c r="J52" s="18">
        <f t="shared" si="7"/>
        <v>633.71428571428521</v>
      </c>
      <c r="K52" s="18">
        <f t="shared" si="5"/>
        <v>23117.857142857127</v>
      </c>
      <c r="L52" s="18">
        <f t="shared" si="8"/>
        <v>-2050.8571428571267</v>
      </c>
      <c r="M52" s="18">
        <f t="shared" si="1"/>
        <v>2889732.1428571409</v>
      </c>
    </row>
    <row r="53" spans="1:13" x14ac:dyDescent="0.25">
      <c r="A53" s="17">
        <v>43936.708333333336</v>
      </c>
      <c r="B53" s="18">
        <v>52</v>
      </c>
      <c r="C53" s="22">
        <v>21645</v>
      </c>
      <c r="D53" s="18">
        <f t="shared" si="2"/>
        <v>578</v>
      </c>
      <c r="E53" s="19">
        <f t="shared" si="9"/>
        <v>0.96013289036544847</v>
      </c>
      <c r="F53" s="18">
        <f t="shared" si="6"/>
        <v>544.25</v>
      </c>
      <c r="G53" s="18">
        <f>IF(Table6[[#This Row],[Variation MA4]]&lt;&gt;"",0,1)</f>
        <v>0</v>
      </c>
      <c r="H53" s="19">
        <f>IF(Table6[[#This Row],[Prediction]]=0,0,(1/SUM($G$7:$G$61))*(MAX($B$2:$B$61)-Table6[[#This Row],[Day]]))</f>
        <v>0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0.98151487826871053</v>
      </c>
      <c r="J53" s="18">
        <f t="shared" si="7"/>
        <v>621.99999999999955</v>
      </c>
      <c r="K53" s="18">
        <f t="shared" si="5"/>
        <v>23739.857142857127</v>
      </c>
      <c r="L53" s="18">
        <f t="shared" si="8"/>
        <v>-2094.8571428571267</v>
      </c>
      <c r="M53" s="18">
        <f t="shared" si="1"/>
        <v>2967482.1428571409</v>
      </c>
    </row>
    <row r="54" spans="1:13" x14ac:dyDescent="0.25">
      <c r="A54" s="17">
        <v>43937.708333333336</v>
      </c>
      <c r="B54" s="18">
        <v>53</v>
      </c>
      <c r="C54" s="22">
        <v>22170</v>
      </c>
      <c r="D54" s="18">
        <f t="shared" si="2"/>
        <v>525</v>
      </c>
      <c r="E54" s="19">
        <f t="shared" si="9"/>
        <v>0.90830449826989623</v>
      </c>
      <c r="F54" s="18">
        <f t="shared" si="6"/>
        <v>567.75</v>
      </c>
      <c r="G54" s="18">
        <f>IF(Table6[[#This Row],[Variation MA4]]&lt;&gt;"",0,1)</f>
        <v>0</v>
      </c>
      <c r="H54" s="19">
        <f>IF(Table6[[#This Row],[Prediction]]=0,0,(1/SUM($G$7:$G$61))*(MAX($B$2:$B$91)-Table6[[#This Row],[Day]]))</f>
        <v>0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1.043178686265503</v>
      </c>
      <c r="J54" s="18">
        <f t="shared" si="7"/>
        <v>648.85714285714243</v>
      </c>
      <c r="K54" s="18">
        <f t="shared" si="5"/>
        <v>24388.714285714268</v>
      </c>
      <c r="L54" s="18">
        <f t="shared" si="8"/>
        <v>-2218.714285714268</v>
      </c>
      <c r="M54" s="18">
        <f t="shared" si="1"/>
        <v>3048589.2857142836</v>
      </c>
    </row>
    <row r="55" spans="1:13" x14ac:dyDescent="0.25">
      <c r="A55" s="17">
        <v>43938.708333333336</v>
      </c>
      <c r="B55" s="18">
        <v>54</v>
      </c>
      <c r="C55" s="22">
        <v>22745</v>
      </c>
      <c r="D55" s="18">
        <f t="shared" si="2"/>
        <v>575</v>
      </c>
      <c r="E55" s="19">
        <f t="shared" si="9"/>
        <v>1.0952380952380953</v>
      </c>
      <c r="F55" s="18">
        <f t="shared" si="6"/>
        <v>570</v>
      </c>
      <c r="G55" s="18">
        <f>IF(Table6[[#This Row],[Variation MA4]]&lt;&gt;"",0,1)</f>
        <v>0</v>
      </c>
      <c r="H55" s="19">
        <f>IF(Table6[[#This Row],[Prediction]]=0,0,(1/SUM($G$7:$G$61))*(MAX($B$2:$B$91)-Table6[[#This Row],[Day]]))</f>
        <v>0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1.0039630118890357</v>
      </c>
      <c r="J55" s="18">
        <f t="shared" si="7"/>
        <v>651.42857142857099</v>
      </c>
      <c r="K55" s="18">
        <f t="shared" si="5"/>
        <v>25040.142857142841</v>
      </c>
      <c r="L55" s="18">
        <f t="shared" si="8"/>
        <v>-2295.1428571428405</v>
      </c>
      <c r="M55" s="18">
        <f t="shared" si="1"/>
        <v>3130017.8571428549</v>
      </c>
    </row>
    <row r="56" spans="1:13" x14ac:dyDescent="0.25">
      <c r="A56" s="17">
        <v>43939.708333333336</v>
      </c>
      <c r="B56" s="18">
        <v>55</v>
      </c>
      <c r="C56" s="22">
        <v>23227</v>
      </c>
      <c r="D56" s="18">
        <f t="shared" si="2"/>
        <v>482</v>
      </c>
      <c r="E56" s="19">
        <f t="shared" si="9"/>
        <v>0.83826086956521739</v>
      </c>
      <c r="F56" s="18">
        <f t="shared" si="6"/>
        <v>540</v>
      </c>
      <c r="G56" s="18">
        <f>IF(Table6[[#This Row],[Variation MA4]]&lt;&gt;"",0,1)</f>
        <v>0</v>
      </c>
      <c r="H56" s="19">
        <f>IF(Table6[[#This Row],[Prediction]]=0,0,(1/SUM($G$7:$G$61))*(MAX($B$2:$B$61)-Table6[[#This Row],[Day]]))</f>
        <v>0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0.94736842105263153</v>
      </c>
      <c r="J56" s="18">
        <f t="shared" si="7"/>
        <v>617.14285714285666</v>
      </c>
      <c r="K56" s="18">
        <f t="shared" si="5"/>
        <v>25657.285714285696</v>
      </c>
      <c r="L56" s="18">
        <f t="shared" si="8"/>
        <v>-2430.2857142856956</v>
      </c>
      <c r="M56" s="18">
        <f t="shared" si="1"/>
        <v>3207160.7142857118</v>
      </c>
    </row>
    <row r="57" spans="1:13" x14ac:dyDescent="0.25">
      <c r="A57" s="17">
        <v>43940.708333333336</v>
      </c>
      <c r="B57" s="18">
        <v>56</v>
      </c>
      <c r="C57" s="22">
        <v>23660</v>
      </c>
      <c r="D57" s="18">
        <f t="shared" si="2"/>
        <v>433</v>
      </c>
      <c r="E57" s="19">
        <f t="shared" si="9"/>
        <v>0.89834024896265563</v>
      </c>
      <c r="F57" s="18">
        <f t="shared" si="6"/>
        <v>503.75</v>
      </c>
      <c r="G57" s="18">
        <f>IF(Table6[[#This Row],[Variation MA4]]&lt;&gt;"",0,1)</f>
        <v>0</v>
      </c>
      <c r="H57" s="19">
        <f>IF(Table6[[#This Row],[Prediction]]=0,0,(1/SUM($G$7:$G$61))*(MAX($B$2:$B$61)-Table6[[#This Row],[Day]]))</f>
        <v>0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0.93287037037037035</v>
      </c>
      <c r="J57" s="18">
        <f t="shared" si="7"/>
        <v>575.71428571428521</v>
      </c>
      <c r="K57" s="18">
        <f t="shared" si="5"/>
        <v>26232.999999999982</v>
      </c>
      <c r="L57" s="18">
        <f t="shared" si="8"/>
        <v>-2572.9999999999818</v>
      </c>
      <c r="M57" s="18">
        <f t="shared" si="1"/>
        <v>3279124.9999999977</v>
      </c>
    </row>
    <row r="58" spans="1:13" x14ac:dyDescent="0.25">
      <c r="A58" s="17">
        <v>43941.708333333336</v>
      </c>
      <c r="B58" s="18">
        <v>57</v>
      </c>
      <c r="C58" s="22">
        <v>24114</v>
      </c>
      <c r="D58" s="18">
        <f t="shared" si="2"/>
        <v>454</v>
      </c>
      <c r="E58" s="19">
        <f t="shared" si="9"/>
        <v>1.048498845265589</v>
      </c>
      <c r="F58" s="18">
        <f t="shared" si="6"/>
        <v>486</v>
      </c>
      <c r="G58" s="18">
        <f>IF(Table6[[#This Row],[Variation MA4]]&lt;&gt;"",0,1)</f>
        <v>0</v>
      </c>
      <c r="H58" s="19">
        <f>IF(Table6[[#This Row],[Prediction]]=0,0,(1/SUM($G$7:$G$61))*(MAX($B$2:$B$61)-Table6[[#This Row],[Day]]))</f>
        <v>0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0.96476426799007442</v>
      </c>
      <c r="J58" s="18">
        <f t="shared" si="7"/>
        <v>555.42857142857088</v>
      </c>
      <c r="K58" s="18">
        <f t="shared" si="5"/>
        <v>26788.428571428554</v>
      </c>
      <c r="L58" s="18">
        <f t="shared" si="8"/>
        <v>-2674.4285714285543</v>
      </c>
      <c r="M58" s="18">
        <f t="shared" si="1"/>
        <v>3348553.571428569</v>
      </c>
    </row>
    <row r="59" spans="1:13" x14ac:dyDescent="0.25">
      <c r="A59" s="17">
        <v>43942.708333333336</v>
      </c>
      <c r="B59" s="18">
        <v>58</v>
      </c>
      <c r="C59" s="22">
        <v>24648</v>
      </c>
      <c r="D59" s="18">
        <f t="shared" si="2"/>
        <v>534</v>
      </c>
      <c r="E59" s="19">
        <f t="shared" si="9"/>
        <v>1.1762114537444934</v>
      </c>
      <c r="F59" s="18">
        <f t="shared" si="6"/>
        <v>475.75</v>
      </c>
      <c r="G59" s="18">
        <f>IF(Table6[[#This Row],[Variation MA4]]&lt;&gt;"",0,1)</f>
        <v>0</v>
      </c>
      <c r="H59" s="19">
        <f>IF(Table6[[#This Row],[Prediction]]=0,0,(1/SUM($G$7:$G$61))*(MAX($B$2:$B$61)-Table6[[#This Row],[Day]]))</f>
        <v>0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0.97890946502057619</v>
      </c>
      <c r="J59" s="18">
        <f t="shared" si="7"/>
        <v>543.71428571428521</v>
      </c>
      <c r="K59" s="18">
        <f t="shared" si="5"/>
        <v>27332.142857142841</v>
      </c>
      <c r="L59" s="18">
        <f t="shared" si="8"/>
        <v>-2684.1428571428405</v>
      </c>
      <c r="M59" s="18">
        <f t="shared" si="1"/>
        <v>3416517.8571428549</v>
      </c>
    </row>
    <row r="60" spans="1:13" x14ac:dyDescent="0.25">
      <c r="A60" s="17">
        <v>43943.708333333336</v>
      </c>
      <c r="B60" s="18">
        <v>59</v>
      </c>
      <c r="C60" s="22">
        <v>25085</v>
      </c>
      <c r="D60" s="18">
        <f t="shared" si="2"/>
        <v>437</v>
      </c>
      <c r="E60" s="19">
        <f t="shared" si="9"/>
        <v>0.81835205992509363</v>
      </c>
      <c r="F60" s="18">
        <f t="shared" si="6"/>
        <v>464.5</v>
      </c>
      <c r="G60" s="18">
        <f>IF(Table6[[#This Row],[Variation MA4]]&lt;&gt;"",0,1)</f>
        <v>0</v>
      </c>
      <c r="H60" s="19">
        <f>IF(Table6[[#This Row],[Prediction]]=0,0,(1/SUM($G$7:$G$61))*(MAX($B$2:$B$61)-Table6[[#This Row],[Day]]))</f>
        <v>0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0.97635312664214402</v>
      </c>
      <c r="J60" s="18">
        <f t="shared" si="7"/>
        <v>530.85714285714243</v>
      </c>
      <c r="K60" s="18">
        <f t="shared" si="5"/>
        <v>27862.999999999982</v>
      </c>
      <c r="L60" s="18">
        <f t="shared" si="8"/>
        <v>-2777.9999999999818</v>
      </c>
      <c r="M60" s="18">
        <f t="shared" si="1"/>
        <v>3482874.9999999977</v>
      </c>
    </row>
    <row r="61" spans="1:13" x14ac:dyDescent="0.25">
      <c r="A61" s="17">
        <v>43944.708333333336</v>
      </c>
      <c r="B61" s="18">
        <v>60</v>
      </c>
      <c r="C61" s="22">
        <v>25549</v>
      </c>
      <c r="D61" s="18">
        <f t="shared" si="2"/>
        <v>464</v>
      </c>
      <c r="E61" s="19">
        <f t="shared" si="9"/>
        <v>1.0617848970251715</v>
      </c>
      <c r="F61" s="18">
        <f t="shared" si="6"/>
        <v>472.25</v>
      </c>
      <c r="G61" s="18">
        <f>IF(Table6[[#This Row],[Variation MA4]]&lt;&gt;"",0,1)</f>
        <v>0</v>
      </c>
      <c r="H61" s="19">
        <f>IF(Table6[[#This Row],[Prediction]]=0,0,(1/SUM($G$7:$G$91))*(MAX($B$2:$B$91)-Table6[[#This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1.0166846071044133</v>
      </c>
      <c r="J61" s="18">
        <f t="shared" si="7"/>
        <v>539.71428571428532</v>
      </c>
      <c r="K61" s="18">
        <f t="shared" si="5"/>
        <v>28402.714285714268</v>
      </c>
      <c r="L61" s="18">
        <f t="shared" si="8"/>
        <v>-2853.714285714268</v>
      </c>
      <c r="M61" s="18">
        <f t="shared" si="1"/>
        <v>3550339.2857142836</v>
      </c>
    </row>
    <row r="62" spans="1:13" x14ac:dyDescent="0.25">
      <c r="A62" s="17">
        <v>43945</v>
      </c>
      <c r="B62" s="18">
        <v>61</v>
      </c>
      <c r="C62" s="22"/>
      <c r="D62" s="18" t="str">
        <f t="shared" si="2"/>
        <v/>
      </c>
      <c r="E62" s="19" t="str">
        <f t="shared" si="9"/>
        <v/>
      </c>
      <c r="F62" s="18" t="str">
        <f t="shared" si="6"/>
        <v/>
      </c>
      <c r="G62" s="18">
        <f>IF(Table6[[#This Row],[Variation MA4]]&lt;&gt;"",0,1)</f>
        <v>1</v>
      </c>
      <c r="H62" s="19">
        <f>IF(Table6[[#This Row],[Prediction]]=0,0,(1/SUM($G$7:$G$91))*(MAX($B$2:$B$91)-Table6[[#This Row],[Day]]))</f>
        <v>0.96666666666666667</v>
      </c>
      <c r="I62" s="19">
        <f>IF(F61&lt;&gt;"",IF(F62&lt;&gt;"",F62/F61,I61-'prediction italia'!$P$2),I61-'prediction italia'!$P$2)</f>
        <v>0.97668460710441329</v>
      </c>
      <c r="J62" s="18">
        <f t="shared" ref="J62:J75" si="10">J61*I62</f>
        <v>527.13063509149583</v>
      </c>
      <c r="K62" s="18">
        <f t="shared" ref="K62:K75" si="11">K61+J62</f>
        <v>28929.844920805765</v>
      </c>
      <c r="L62" s="18" t="str">
        <f t="shared" ref="L62:L75" si="12">IF(C62&lt;&gt;"",(C62-K62),"")</f>
        <v/>
      </c>
      <c r="M62" s="18">
        <f t="shared" ref="M62:M75" si="13">K62/$P$1</f>
        <v>3616230.6151007204</v>
      </c>
    </row>
    <row r="63" spans="1:13" x14ac:dyDescent="0.25">
      <c r="A63" s="17">
        <v>43946</v>
      </c>
      <c r="B63" s="18">
        <v>62</v>
      </c>
      <c r="C63" s="22"/>
      <c r="D63" s="18" t="str">
        <f t="shared" si="2"/>
        <v/>
      </c>
      <c r="E63" s="19" t="str">
        <f t="shared" si="9"/>
        <v/>
      </c>
      <c r="F63" s="18" t="str">
        <f t="shared" si="6"/>
        <v/>
      </c>
      <c r="G63" s="18">
        <f>IF(Table6[[#This Row],[Variation MA4]]&lt;&gt;"",0,1)</f>
        <v>1</v>
      </c>
      <c r="H63" s="19">
        <f>IF(Table6[[#This Row],[Prediction]]=0,0,(1/SUM($G$7:$G$91))*(MAX($B$2:$B$91)-Table6[[#This Row],[Day]]))</f>
        <v>0.93333333333333335</v>
      </c>
      <c r="I63" s="19">
        <f>IF(F62&lt;&gt;"",IF(F63&lt;&gt;"",F63/F62,I62-'prediction italia'!$P$2),I62-'prediction italia'!$P$2)</f>
        <v>0.93668460710441326</v>
      </c>
      <c r="J63" s="18">
        <f t="shared" si="10"/>
        <v>493.75515182337762</v>
      </c>
      <c r="K63" s="18">
        <f t="shared" si="11"/>
        <v>29423.600072629142</v>
      </c>
      <c r="L63" s="18" t="str">
        <f t="shared" si="12"/>
        <v/>
      </c>
      <c r="M63" s="18">
        <f t="shared" si="13"/>
        <v>3677950.0090786428</v>
      </c>
    </row>
    <row r="64" spans="1:13" x14ac:dyDescent="0.25">
      <c r="A64" s="17">
        <v>43947</v>
      </c>
      <c r="B64" s="18">
        <v>63</v>
      </c>
      <c r="C64" s="22"/>
      <c r="D64" s="18" t="str">
        <f t="shared" si="2"/>
        <v/>
      </c>
      <c r="E64" s="19" t="str">
        <f t="shared" si="9"/>
        <v/>
      </c>
      <c r="F64" s="18" t="str">
        <f t="shared" si="6"/>
        <v/>
      </c>
      <c r="G64" s="18">
        <f>IF(Table6[[#This Row],[Variation MA4]]&lt;&gt;"",0,1)</f>
        <v>1</v>
      </c>
      <c r="H64" s="19">
        <f>IF(Table6[[#This Row],[Prediction]]=0,0,(1/SUM($G$7:$G$91))*(MAX($B$2:$B$91)-Table6[[#This Row],[Day]]))</f>
        <v>0.9</v>
      </c>
      <c r="I64" s="19">
        <f>IF(F63&lt;&gt;"",IF(F64&lt;&gt;"",F64/F63,I63-'prediction italia'!$P$2),I63-'prediction italia'!$P$2)</f>
        <v>0.89668460710441322</v>
      </c>
      <c r="J64" s="18">
        <f t="shared" si="10"/>
        <v>442.74264431852527</v>
      </c>
      <c r="K64" s="18">
        <f t="shared" si="11"/>
        <v>29866.342716947667</v>
      </c>
      <c r="L64" s="18" t="str">
        <f t="shared" si="12"/>
        <v/>
      </c>
      <c r="M64" s="18">
        <f t="shared" si="13"/>
        <v>3733292.8396184584</v>
      </c>
    </row>
    <row r="65" spans="1:13" x14ac:dyDescent="0.25">
      <c r="A65" s="17">
        <v>43948</v>
      </c>
      <c r="B65" s="18">
        <v>64</v>
      </c>
      <c r="C65" s="22"/>
      <c r="D65" s="18" t="str">
        <f t="shared" si="2"/>
        <v/>
      </c>
      <c r="E65" s="19" t="str">
        <f t="shared" si="9"/>
        <v/>
      </c>
      <c r="F65" s="18" t="str">
        <f t="shared" si="6"/>
        <v/>
      </c>
      <c r="G65" s="18">
        <f>IF(Table6[[#This Row],[Variation MA4]]&lt;&gt;"",0,1)</f>
        <v>1</v>
      </c>
      <c r="H65" s="19">
        <f>IF(Table6[[#This Row],[Prediction]]=0,0,(1/SUM($G$7:$G$91))*(MAX($B$2:$B$91)-Table6[[#This Row],[Day]]))</f>
        <v>0.8666666666666667</v>
      </c>
      <c r="I65" s="19">
        <f>IF(F64&lt;&gt;"",IF(F65&lt;&gt;"",F65/F64,I64-'prediction italia'!$P$2),I64-'prediction italia'!$P$2)</f>
        <v>0.85668460710441319</v>
      </c>
      <c r="J65" s="18">
        <f t="shared" si="10"/>
        <v>379.2908082963848</v>
      </c>
      <c r="K65" s="18">
        <f t="shared" si="11"/>
        <v>30245.633525244051</v>
      </c>
      <c r="L65" s="18" t="str">
        <f t="shared" si="12"/>
        <v/>
      </c>
      <c r="M65" s="18">
        <f t="shared" si="13"/>
        <v>3780704.1906555062</v>
      </c>
    </row>
    <row r="66" spans="1:13" x14ac:dyDescent="0.25">
      <c r="A66" s="17">
        <v>43949</v>
      </c>
      <c r="B66" s="18">
        <v>65</v>
      </c>
      <c r="C66" s="22"/>
      <c r="D66" s="18" t="str">
        <f t="shared" si="2"/>
        <v/>
      </c>
      <c r="E66" s="19" t="str">
        <f t="shared" si="9"/>
        <v/>
      </c>
      <c r="F66" s="18" t="str">
        <f t="shared" si="6"/>
        <v/>
      </c>
      <c r="G66" s="18">
        <f>IF(Table6[[#This Row],[Variation MA4]]&lt;&gt;"",0,1)</f>
        <v>1</v>
      </c>
      <c r="H66" s="19">
        <f>IF(Table6[[#This Row],[Prediction]]=0,0,(1/SUM($G$7:$G$91))*(MAX($B$2:$B$91)-Table6[[#This Row],[Day]]))</f>
        <v>0.83333333333333337</v>
      </c>
      <c r="I66" s="19">
        <f>IF(F65&lt;&gt;"",IF(F66&lt;&gt;"",F66/F65,I65-'prediction italia'!$P$2),I65-'prediction italia'!$P$2)</f>
        <v>0.81668460710441315</v>
      </c>
      <c r="J66" s="18">
        <f t="shared" si="10"/>
        <v>309.76096475184829</v>
      </c>
      <c r="K66" s="18">
        <f t="shared" si="11"/>
        <v>30555.394489995899</v>
      </c>
      <c r="L66" s="18" t="str">
        <f t="shared" si="12"/>
        <v/>
      </c>
      <c r="M66" s="18">
        <f t="shared" si="13"/>
        <v>3819424.3112494871</v>
      </c>
    </row>
    <row r="67" spans="1:13" x14ac:dyDescent="0.25">
      <c r="A67" s="17">
        <v>43950</v>
      </c>
      <c r="B67" s="18">
        <v>66</v>
      </c>
      <c r="C67" s="22"/>
      <c r="D67" s="18" t="str">
        <f t="shared" si="2"/>
        <v/>
      </c>
      <c r="E67" s="19" t="str">
        <f t="shared" si="9"/>
        <v/>
      </c>
      <c r="F67" s="18" t="str">
        <f t="shared" si="6"/>
        <v/>
      </c>
      <c r="G67" s="18">
        <f>IF(Table6[[#This Row],[Variation MA4]]&lt;&gt;"",0,1)</f>
        <v>1</v>
      </c>
      <c r="H67" s="19">
        <f>IF(Table6[[#This Row],[Prediction]]=0,0,(1/SUM($G$7:$G$91))*(MAX($B$2:$B$91)-Table6[[#This Row],[Day]]))</f>
        <v>0.8</v>
      </c>
      <c r="I67" s="19">
        <f>IF(F66&lt;&gt;"",IF(F67&lt;&gt;"",F67/F66,I66-'prediction italia'!$P$2),I66-'prediction italia'!$P$2)</f>
        <v>0.77668460710441312</v>
      </c>
      <c r="J67" s="18">
        <f t="shared" si="10"/>
        <v>240.58657320457326</v>
      </c>
      <c r="K67" s="18">
        <f t="shared" si="11"/>
        <v>30795.981063200474</v>
      </c>
      <c r="L67" s="18" t="str">
        <f t="shared" si="12"/>
        <v/>
      </c>
      <c r="M67" s="18">
        <f t="shared" si="13"/>
        <v>3849497.6329000592</v>
      </c>
    </row>
    <row r="68" spans="1:13" x14ac:dyDescent="0.25">
      <c r="A68" s="17">
        <v>43951</v>
      </c>
      <c r="B68" s="18">
        <v>67</v>
      </c>
      <c r="C68" s="22"/>
      <c r="D68" s="18" t="str">
        <f t="shared" ref="D68:D91" si="14">IF(C68&lt;&gt;"", C68-C67,"")</f>
        <v/>
      </c>
      <c r="E68" s="19" t="str">
        <f t="shared" si="9"/>
        <v/>
      </c>
      <c r="F68" s="18" t="str">
        <f t="shared" si="6"/>
        <v/>
      </c>
      <c r="G68" s="18">
        <f>IF(Table6[[#This Row],[Variation MA4]]&lt;&gt;"",0,1)</f>
        <v>1</v>
      </c>
      <c r="H68" s="19">
        <f>IF(Table6[[#This Row],[Prediction]]=0,0,(1/SUM($G$7:$G$91))*(MAX($B$2:$B$91)-Table6[[#This Row],[Day]]))</f>
        <v>0.76666666666666661</v>
      </c>
      <c r="I68" s="19">
        <f>IF(F67&lt;&gt;"",IF(F68&lt;&gt;"",F68/F67,I67-'prediction italia'!$P$2),I67-'prediction italia'!$P$2)</f>
        <v>0.73668460710441308</v>
      </c>
      <c r="J68" s="18">
        <f t="shared" si="10"/>
        <v>177.23642515580818</v>
      </c>
      <c r="K68" s="18">
        <f t="shared" si="11"/>
        <v>30973.21748835628</v>
      </c>
      <c r="L68" s="18" t="str">
        <f t="shared" si="12"/>
        <v/>
      </c>
      <c r="M68" s="18">
        <f t="shared" si="13"/>
        <v>3871652.1860445351</v>
      </c>
    </row>
    <row r="69" spans="1:13" x14ac:dyDescent="0.25">
      <c r="A69" s="17">
        <v>43952</v>
      </c>
      <c r="B69" s="18">
        <v>68</v>
      </c>
      <c r="C69" s="22"/>
      <c r="D69" s="18" t="str">
        <f t="shared" si="14"/>
        <v/>
      </c>
      <c r="E69" s="19" t="str">
        <f t="shared" si="9"/>
        <v/>
      </c>
      <c r="F69" s="18" t="str">
        <f t="shared" si="6"/>
        <v/>
      </c>
      <c r="G69" s="18">
        <f>IF(Table6[[#This Row],[Variation MA4]]&lt;&gt;"",0,1)</f>
        <v>1</v>
      </c>
      <c r="H69" s="19">
        <f>IF(Table6[[#This Row],[Prediction]]=0,0,(1/SUM($G$7:$G$91))*(MAX($B$2:$B$91)-Table6[[#This Row],[Day]]))</f>
        <v>0.73333333333333328</v>
      </c>
      <c r="I69" s="19">
        <f>IF(F68&lt;&gt;"",IF(F69&lt;&gt;"",F69/F68,I68-'prediction italia'!$P$2),I68-'prediction italia'!$P$2)</f>
        <v>0.69668460710441305</v>
      </c>
      <c r="J69" s="18">
        <f t="shared" si="10"/>
        <v>123.47788922426493</v>
      </c>
      <c r="K69" s="18">
        <f t="shared" si="11"/>
        <v>31096.695377580545</v>
      </c>
      <c r="L69" s="18" t="str">
        <f t="shared" si="12"/>
        <v/>
      </c>
      <c r="M69" s="18">
        <f t="shared" si="13"/>
        <v>3887086.9221975682</v>
      </c>
    </row>
    <row r="70" spans="1:13" x14ac:dyDescent="0.25">
      <c r="A70" s="17">
        <v>43953</v>
      </c>
      <c r="B70" s="18">
        <v>69</v>
      </c>
      <c r="C70" s="22"/>
      <c r="D70" s="18" t="str">
        <f t="shared" si="14"/>
        <v/>
      </c>
      <c r="E70" s="19" t="str">
        <f t="shared" si="9"/>
        <v/>
      </c>
      <c r="F70" s="18" t="str">
        <f t="shared" si="6"/>
        <v/>
      </c>
      <c r="G70" s="18">
        <f>IF(Table6[[#This Row],[Variation MA4]]&lt;&gt;"",0,1)</f>
        <v>1</v>
      </c>
      <c r="H70" s="19">
        <f>IF(Table6[[#This Row],[Prediction]]=0,0,(1/SUM($G$7:$G$91))*(MAX($B$2:$B$91)-Table6[[#This Row],[Day]]))</f>
        <v>0.7</v>
      </c>
      <c r="I70" s="19">
        <f>IF(F69&lt;&gt;"",IF(F70&lt;&gt;"",F70/F69,I69-'prediction italia'!$P$2),I69-'prediction italia'!$P$2)</f>
        <v>0.65668460710441301</v>
      </c>
      <c r="J70" s="18">
        <f t="shared" si="10"/>
        <v>81.086029171318643</v>
      </c>
      <c r="K70" s="18">
        <f t="shared" si="11"/>
        <v>31177.781406751863</v>
      </c>
      <c r="L70" s="18" t="str">
        <f t="shared" si="12"/>
        <v/>
      </c>
      <c r="M70" s="18">
        <f t="shared" si="13"/>
        <v>3897222.675843983</v>
      </c>
    </row>
    <row r="71" spans="1:13" x14ac:dyDescent="0.25">
      <c r="A71" s="17">
        <v>43954</v>
      </c>
      <c r="B71" s="18">
        <v>70</v>
      </c>
      <c r="C71" s="22"/>
      <c r="D71" s="18" t="str">
        <f t="shared" si="14"/>
        <v/>
      </c>
      <c r="E71" s="19" t="str">
        <f t="shared" si="9"/>
        <v/>
      </c>
      <c r="F71" s="18" t="str">
        <f t="shared" ref="F71:F91" si="15">IF(D68="","",IF(D69="","",IF(D70="","",IF(D71="","",AVERAGE(D68,D69,D70,D71)))))</f>
        <v/>
      </c>
      <c r="G71" s="18">
        <f>IF(Table6[[#This Row],[Variation MA4]]&lt;&gt;"",0,1)</f>
        <v>1</v>
      </c>
      <c r="H71" s="19">
        <f>IF(Table6[[#This Row],[Prediction]]=0,0,(1/SUM($G$7:$G$91))*(MAX($B$2:$B$91)-Table6[[#This Row],[Day]]))</f>
        <v>0.66666666666666663</v>
      </c>
      <c r="I71" s="19">
        <f>IF(F70&lt;&gt;"",IF(F71&lt;&gt;"",F71/F70,I70-'prediction italia'!$P$2),I70-'prediction italia'!$P$2)</f>
        <v>0.61668460710441297</v>
      </c>
      <c r="J71" s="18">
        <f t="shared" si="10"/>
        <v>50.004506041171609</v>
      </c>
      <c r="K71" s="18">
        <f t="shared" si="11"/>
        <v>31227.785912793035</v>
      </c>
      <c r="L71" s="18" t="str">
        <f t="shared" si="12"/>
        <v/>
      </c>
      <c r="M71" s="18">
        <f t="shared" si="13"/>
        <v>3903473.2390991291</v>
      </c>
    </row>
    <row r="72" spans="1:13" x14ac:dyDescent="0.25">
      <c r="A72" s="17">
        <v>43955</v>
      </c>
      <c r="B72" s="18">
        <v>71</v>
      </c>
      <c r="C72" s="22"/>
      <c r="D72" s="18" t="str">
        <f t="shared" si="14"/>
        <v/>
      </c>
      <c r="E72" s="19" t="str">
        <f t="shared" si="9"/>
        <v/>
      </c>
      <c r="F72" s="18" t="str">
        <f t="shared" si="15"/>
        <v/>
      </c>
      <c r="G72" s="18">
        <f>IF(Table6[[#This Row],[Variation MA4]]&lt;&gt;"",0,1)</f>
        <v>1</v>
      </c>
      <c r="H72" s="19">
        <f>IF(Table6[[#This Row],[Prediction]]=0,0,(1/SUM($G$7:$G$91))*(MAX($B$2:$B$91)-Table6[[#This Row],[Day]]))</f>
        <v>0.6333333333333333</v>
      </c>
      <c r="I72" s="19">
        <f>IF(F71&lt;&gt;"",IF(F72&lt;&gt;"",F72/F71,I71-'prediction italia'!$P$2),I71-'prediction italia'!$P$2)</f>
        <v>0.57668460710441294</v>
      </c>
      <c r="J72" s="18">
        <f t="shared" si="10"/>
        <v>28.836828919803292</v>
      </c>
      <c r="K72" s="18">
        <f t="shared" si="11"/>
        <v>31256.622741712839</v>
      </c>
      <c r="L72" s="18" t="str">
        <f t="shared" si="12"/>
        <v/>
      </c>
      <c r="M72" s="18">
        <f t="shared" si="13"/>
        <v>3907077.8427141048</v>
      </c>
    </row>
    <row r="73" spans="1:13" x14ac:dyDescent="0.25">
      <c r="A73" s="17">
        <v>43956</v>
      </c>
      <c r="B73" s="18">
        <v>72</v>
      </c>
      <c r="C73" s="22"/>
      <c r="D73" s="18" t="str">
        <f t="shared" si="14"/>
        <v/>
      </c>
      <c r="E73" s="19" t="str">
        <f t="shared" si="9"/>
        <v/>
      </c>
      <c r="F73" s="18" t="str">
        <f t="shared" si="15"/>
        <v/>
      </c>
      <c r="G73" s="18">
        <f>IF(Table6[[#This Row],[Variation MA4]]&lt;&gt;"",0,1)</f>
        <v>1</v>
      </c>
      <c r="H73" s="19">
        <f>IF(Table6[[#This Row],[Prediction]]=0,0,(1/SUM($G$7:$G$91))*(MAX($B$2:$B$91)-Table6[[#This Row],[Day]]))</f>
        <v>0.6</v>
      </c>
      <c r="I73" s="19">
        <f>IF(F72&lt;&gt;"",IF(F73&lt;&gt;"",F73/F72,I72-'prediction italia'!$P$2),I72-'prediction italia'!$P$2)</f>
        <v>0.5366846071044129</v>
      </c>
      <c r="J73" s="18">
        <f t="shared" si="10"/>
        <v>15.476282198961801</v>
      </c>
      <c r="K73" s="18">
        <f t="shared" si="11"/>
        <v>31272.0990239118</v>
      </c>
      <c r="L73" s="18" t="str">
        <f t="shared" si="12"/>
        <v/>
      </c>
      <c r="M73" s="18">
        <f t="shared" si="13"/>
        <v>3909012.377988975</v>
      </c>
    </row>
    <row r="74" spans="1:13" x14ac:dyDescent="0.25">
      <c r="A74" s="17">
        <v>43957</v>
      </c>
      <c r="B74" s="18">
        <v>73</v>
      </c>
      <c r="C74" s="22"/>
      <c r="D74" s="18" t="str">
        <f t="shared" si="14"/>
        <v/>
      </c>
      <c r="E74" s="19" t="str">
        <f t="shared" si="9"/>
        <v/>
      </c>
      <c r="F74" s="18" t="str">
        <f t="shared" si="15"/>
        <v/>
      </c>
      <c r="G74" s="18">
        <f>IF(Table6[[#This Row],[Variation MA4]]&lt;&gt;"",0,1)</f>
        <v>1</v>
      </c>
      <c r="H74" s="19">
        <f>IF(Table6[[#This Row],[Prediction]]=0,0,(1/SUM($G$7:$G$91))*(MAX($B$2:$B$91)-Table6[[#This Row],[Day]]))</f>
        <v>0.56666666666666665</v>
      </c>
      <c r="I74" s="19">
        <f>IF(F73&lt;&gt;"",IF(F74&lt;&gt;"",F74/F73,I73-'prediction italia'!$P$2),I73-'prediction italia'!$P$2)</f>
        <v>0.49668460710441292</v>
      </c>
      <c r="J74" s="18">
        <f t="shared" si="10"/>
        <v>7.6868311434283623</v>
      </c>
      <c r="K74" s="18">
        <f t="shared" si="11"/>
        <v>31279.78585505523</v>
      </c>
      <c r="L74" s="18" t="str">
        <f t="shared" si="12"/>
        <v/>
      </c>
      <c r="M74" s="18">
        <f t="shared" si="13"/>
        <v>3909973.2318819035</v>
      </c>
    </row>
    <row r="75" spans="1:13" x14ac:dyDescent="0.25">
      <c r="A75" s="17">
        <v>43958</v>
      </c>
      <c r="B75" s="18">
        <v>74</v>
      </c>
      <c r="C75" s="22"/>
      <c r="D75" s="18" t="str">
        <f t="shared" si="14"/>
        <v/>
      </c>
      <c r="E75" s="19" t="str">
        <f t="shared" si="9"/>
        <v/>
      </c>
      <c r="F75" s="18" t="str">
        <f t="shared" si="15"/>
        <v/>
      </c>
      <c r="G75" s="18">
        <f>IF(Table6[[#This Row],[Variation MA4]]&lt;&gt;"",0,1)</f>
        <v>1</v>
      </c>
      <c r="H75" s="19">
        <f>IF(Table6[[#This Row],[Prediction]]=0,0,(1/SUM($G$7:$G$91))*(MAX($B$2:$B$91)-Table6[[#This Row],[Day]]))</f>
        <v>0.53333333333333333</v>
      </c>
      <c r="I75" s="19">
        <f>IF(F74&lt;&gt;"",IF(F75&lt;&gt;"",F75/F74,I74-'prediction italia'!$P$2),I74-'prediction italia'!$P$2)</f>
        <v>0.45668460710441294</v>
      </c>
      <c r="J75" s="18">
        <f t="shared" si="10"/>
        <v>3.5104574606145471</v>
      </c>
      <c r="K75" s="18">
        <f t="shared" si="11"/>
        <v>31283.296312515846</v>
      </c>
      <c r="L75" s="18" t="str">
        <f t="shared" si="12"/>
        <v/>
      </c>
      <c r="M75" s="18">
        <f t="shared" si="13"/>
        <v>3910412.0390644805</v>
      </c>
    </row>
    <row r="76" spans="1:13" x14ac:dyDescent="0.25">
      <c r="A76" s="17">
        <v>43959</v>
      </c>
      <c r="B76" s="18">
        <v>75</v>
      </c>
      <c r="C76" s="22"/>
      <c r="D76" s="18" t="str">
        <f t="shared" si="14"/>
        <v/>
      </c>
      <c r="E76" s="19" t="str">
        <f t="shared" si="9"/>
        <v/>
      </c>
      <c r="F76" s="18" t="str">
        <f t="shared" si="15"/>
        <v/>
      </c>
      <c r="G76" s="18">
        <f>IF(Table6[[#This Row],[Variation MA4]]&lt;&gt;"",0,1)</f>
        <v>1</v>
      </c>
      <c r="H76" s="19">
        <f>IF(Table6[[#This Row],[Prediction]]=0,0,(1/SUM($G$7:$G$91))*(MAX($B$2:$B$91)-Table6[[#This Row],[Day]]))</f>
        <v>0.5</v>
      </c>
      <c r="I76" s="19">
        <f>IF(F75&lt;&gt;"",IF(F76&lt;&gt;"",F76/F75,I75-'prediction italia'!$P$2),I75-'prediction italia'!$P$2)</f>
        <v>0.41668460710441296</v>
      </c>
      <c r="J76" s="18">
        <f t="shared" ref="J76:J84" si="16">J75*I76</f>
        <v>1.4627535877329279</v>
      </c>
      <c r="K76" s="18">
        <f t="shared" ref="K76:K84" si="17">K75+J76</f>
        <v>31284.759066103579</v>
      </c>
      <c r="L76" s="18" t="str">
        <f t="shared" ref="L76:L84" si="18">IF(C76&lt;&gt;"",(C76-K76),"")</f>
        <v/>
      </c>
      <c r="M76" s="18">
        <f t="shared" ref="M76:M84" si="19">K76/$P$1</f>
        <v>3910594.8832629472</v>
      </c>
    </row>
    <row r="77" spans="1:13" x14ac:dyDescent="0.25">
      <c r="A77" s="17">
        <v>43960</v>
      </c>
      <c r="B77" s="18">
        <v>76</v>
      </c>
      <c r="C77" s="22"/>
      <c r="D77" s="18" t="str">
        <f t="shared" si="14"/>
        <v/>
      </c>
      <c r="E77" s="19" t="str">
        <f t="shared" si="9"/>
        <v/>
      </c>
      <c r="F77" s="18" t="str">
        <f t="shared" si="15"/>
        <v/>
      </c>
      <c r="G77" s="18">
        <f>IF(Table6[[#This Row],[Variation MA4]]&lt;&gt;"",0,1)</f>
        <v>1</v>
      </c>
      <c r="H77" s="19">
        <f>IF(Table6[[#This Row],[Prediction]]=0,0,(1/SUM($G$7:$G$91))*(MAX($B$2:$B$91)-Table6[[#This Row],[Day]]))</f>
        <v>0.46666666666666667</v>
      </c>
      <c r="I77" s="19">
        <f>IF(F76&lt;&gt;"",IF(F77&lt;&gt;"",F77/F76,I76-'prediction italia'!$P$2),I76-'prediction italia'!$P$2)</f>
        <v>0.37668460710441298</v>
      </c>
      <c r="J77" s="18">
        <f t="shared" si="16"/>
        <v>0.55099676048574842</v>
      </c>
      <c r="K77" s="18">
        <f t="shared" si="17"/>
        <v>31285.310062864064</v>
      </c>
      <c r="L77" s="18" t="str">
        <f t="shared" si="18"/>
        <v/>
      </c>
      <c r="M77" s="18">
        <f t="shared" si="19"/>
        <v>3910663.7578580081</v>
      </c>
    </row>
    <row r="78" spans="1:13" x14ac:dyDescent="0.25">
      <c r="A78" s="17">
        <v>43961</v>
      </c>
      <c r="B78" s="18">
        <v>77</v>
      </c>
      <c r="C78" s="22"/>
      <c r="D78" s="18" t="str">
        <f t="shared" si="14"/>
        <v/>
      </c>
      <c r="E78" s="19" t="str">
        <f t="shared" si="9"/>
        <v/>
      </c>
      <c r="F78" s="18" t="str">
        <f t="shared" si="15"/>
        <v/>
      </c>
      <c r="G78" s="18">
        <f>IF(Table6[[#This Row],[Variation MA4]]&lt;&gt;"",0,1)</f>
        <v>1</v>
      </c>
      <c r="H78" s="19">
        <f>IF(Table6[[#This Row],[Prediction]]=0,0,(1/SUM($G$7:$G$91))*(MAX($B$2:$B$91)-Table6[[#This Row],[Day]]))</f>
        <v>0.43333333333333335</v>
      </c>
      <c r="I78" s="19">
        <f>IF(F77&lt;&gt;"",IF(F78&lt;&gt;"",F78/F77,I77-'prediction italia'!$P$2),I77-'prediction italia'!$P$2)</f>
        <v>0.336684607104413</v>
      </c>
      <c r="J78" s="18">
        <f t="shared" si="16"/>
        <v>0.18551212781994855</v>
      </c>
      <c r="K78" s="18">
        <f t="shared" si="17"/>
        <v>31285.495574991884</v>
      </c>
      <c r="L78" s="18" t="str">
        <f t="shared" si="18"/>
        <v/>
      </c>
      <c r="M78" s="18">
        <f t="shared" si="19"/>
        <v>3910686.9468739857</v>
      </c>
    </row>
    <row r="79" spans="1:13" x14ac:dyDescent="0.25">
      <c r="A79" s="17">
        <v>43962</v>
      </c>
      <c r="B79" s="18">
        <v>78</v>
      </c>
      <c r="C79" s="22"/>
      <c r="D79" s="18" t="str">
        <f t="shared" si="14"/>
        <v/>
      </c>
      <c r="E79" s="19" t="str">
        <f t="shared" si="9"/>
        <v/>
      </c>
      <c r="F79" s="18" t="str">
        <f t="shared" si="15"/>
        <v/>
      </c>
      <c r="G79" s="18">
        <f>IF(Table6[[#This Row],[Variation MA4]]&lt;&gt;"",0,1)</f>
        <v>1</v>
      </c>
      <c r="H79" s="19">
        <f>IF(Table6[[#This Row],[Prediction]]=0,0,(1/SUM($G$7:$G$91))*(MAX($B$2:$B$91)-Table6[[#This Row],[Day]]))</f>
        <v>0.4</v>
      </c>
      <c r="I79" s="19">
        <f>IF(F78&lt;&gt;"",IF(F79&lt;&gt;"",F79/F78,I78-'prediction italia'!$P$2),I78-'prediction italia'!$P$2)</f>
        <v>0.29668460710441302</v>
      </c>
      <c r="J79" s="18">
        <f t="shared" si="16"/>
        <v>5.5038592755365087E-2</v>
      </c>
      <c r="K79" s="18">
        <f t="shared" si="17"/>
        <v>31285.550613584641</v>
      </c>
      <c r="L79" s="18" t="str">
        <f t="shared" si="18"/>
        <v/>
      </c>
      <c r="M79" s="18">
        <f t="shared" si="19"/>
        <v>3910693.8266980802</v>
      </c>
    </row>
    <row r="80" spans="1:13" x14ac:dyDescent="0.25">
      <c r="A80" s="17">
        <v>43963</v>
      </c>
      <c r="B80" s="18">
        <v>79</v>
      </c>
      <c r="C80" s="22"/>
      <c r="D80" s="18" t="str">
        <f t="shared" si="14"/>
        <v/>
      </c>
      <c r="E80" s="19" t="str">
        <f t="shared" si="9"/>
        <v/>
      </c>
      <c r="F80" s="18" t="str">
        <f t="shared" si="15"/>
        <v/>
      </c>
      <c r="G80" s="18">
        <f>IF(Table6[[#This Row],[Variation MA4]]&lt;&gt;"",0,1)</f>
        <v>1</v>
      </c>
      <c r="H80" s="19">
        <f>IF(Table6[[#This Row],[Prediction]]=0,0,(1/SUM($G$7:$G$91))*(MAX($B$2:$B$91)-Table6[[#This Row],[Day]]))</f>
        <v>0.36666666666666664</v>
      </c>
      <c r="I80" s="19">
        <f>IF(F79&lt;&gt;"",IF(F80&lt;&gt;"",F80/F79,I79-'prediction italia'!$P$2),I79-'prediction italia'!$P$2)</f>
        <v>0.25668460710441304</v>
      </c>
      <c r="J80" s="18">
        <f t="shared" si="16"/>
        <v>1.4127559556990682E-2</v>
      </c>
      <c r="K80" s="18">
        <f t="shared" si="17"/>
        <v>31285.564741144197</v>
      </c>
      <c r="L80" s="18" t="str">
        <f t="shared" si="18"/>
        <v/>
      </c>
      <c r="M80" s="18">
        <f t="shared" si="19"/>
        <v>3910695.5926430244</v>
      </c>
    </row>
    <row r="81" spans="1:13" x14ac:dyDescent="0.25">
      <c r="A81" s="17">
        <v>43964</v>
      </c>
      <c r="B81" s="18">
        <v>80</v>
      </c>
      <c r="C81" s="22"/>
      <c r="D81" s="18" t="str">
        <f t="shared" si="14"/>
        <v/>
      </c>
      <c r="E81" s="19" t="str">
        <f t="shared" si="9"/>
        <v/>
      </c>
      <c r="F81" s="18" t="str">
        <f t="shared" si="15"/>
        <v/>
      </c>
      <c r="G81" s="18">
        <f>IF(Table6[[#This Row],[Variation MA4]]&lt;&gt;"",0,1)</f>
        <v>1</v>
      </c>
      <c r="H81" s="19">
        <f>IF(Table6[[#This Row],[Prediction]]=0,0,(1/SUM($G$7:$G$91))*(MAX($B$2:$B$91)-Table6[[#This Row],[Day]]))</f>
        <v>0.33333333333333331</v>
      </c>
      <c r="I81" s="19">
        <f>IF(F80&lt;&gt;"",IF(F81&lt;&gt;"",F81/F80,I80-'prediction italia'!$P$2),I80-'prediction italia'!$P$2)</f>
        <v>0.21668460710441304</v>
      </c>
      <c r="J81" s="18">
        <f t="shared" si="16"/>
        <v>3.0612246919507215E-3</v>
      </c>
      <c r="K81" s="18">
        <f t="shared" si="17"/>
        <v>31285.567802368889</v>
      </c>
      <c r="L81" s="18" t="str">
        <f t="shared" si="18"/>
        <v/>
      </c>
      <c r="M81" s="18">
        <f t="shared" si="19"/>
        <v>3910695.9752961108</v>
      </c>
    </row>
    <row r="82" spans="1:13" x14ac:dyDescent="0.25">
      <c r="A82" s="17">
        <v>43965</v>
      </c>
      <c r="B82" s="18">
        <v>81</v>
      </c>
      <c r="C82" s="22"/>
      <c r="D82" s="18" t="str">
        <f t="shared" si="14"/>
        <v/>
      </c>
      <c r="E82" s="19" t="str">
        <f t="shared" si="9"/>
        <v/>
      </c>
      <c r="F82" s="18" t="str">
        <f t="shared" si="15"/>
        <v/>
      </c>
      <c r="G82" s="18">
        <f>IF(Table6[[#This Row],[Variation MA4]]&lt;&gt;"",0,1)</f>
        <v>1</v>
      </c>
      <c r="H82" s="19">
        <f>IF(Table6[[#This Row],[Prediction]]=0,0,(1/SUM($G$7:$G$91))*(MAX($B$2:$B$91)-Table6[[#This Row],[Day]]))</f>
        <v>0.3</v>
      </c>
      <c r="I82" s="19">
        <f>IF(F81&lt;&gt;"",IF(F82&lt;&gt;"",F82/F81,I81-'prediction italia'!$P$2),I81-'prediction italia'!$P$2)</f>
        <v>0.17668460710441303</v>
      </c>
      <c r="J82" s="18">
        <f t="shared" si="16"/>
        <v>5.4087128195564108E-4</v>
      </c>
      <c r="K82" s="18">
        <f t="shared" si="17"/>
        <v>31285.568343240171</v>
      </c>
      <c r="L82" s="18" t="str">
        <f t="shared" si="18"/>
        <v/>
      </c>
      <c r="M82" s="18">
        <f t="shared" si="19"/>
        <v>3910696.0429050215</v>
      </c>
    </row>
    <row r="83" spans="1:13" x14ac:dyDescent="0.25">
      <c r="A83" s="17">
        <v>43966</v>
      </c>
      <c r="B83" s="18">
        <v>82</v>
      </c>
      <c r="C83" s="22"/>
      <c r="D83" s="18" t="str">
        <f t="shared" si="14"/>
        <v/>
      </c>
      <c r="E83" s="19" t="str">
        <f t="shared" si="9"/>
        <v/>
      </c>
      <c r="F83" s="18" t="str">
        <f t="shared" si="15"/>
        <v/>
      </c>
      <c r="G83" s="18">
        <f>IF(Table6[[#This Row],[Variation MA4]]&lt;&gt;"",0,1)</f>
        <v>1</v>
      </c>
      <c r="H83" s="19">
        <f>IF(Table6[[#This Row],[Prediction]]=0,0,(1/SUM($G$7:$G$91))*(MAX($B$2:$B$91)-Table6[[#This Row],[Day]]))</f>
        <v>0.26666666666666666</v>
      </c>
      <c r="I83" s="19">
        <f>IF(F82&lt;&gt;"",IF(F83&lt;&gt;"",F83/F82,I82-'prediction italia'!$P$2),I82-'prediction italia'!$P$2)</f>
        <v>0.13668460710441302</v>
      </c>
      <c r="J83" s="18">
        <f t="shared" si="16"/>
        <v>7.3928778668167001E-5</v>
      </c>
      <c r="K83" s="18">
        <f t="shared" si="17"/>
        <v>31285.56841716895</v>
      </c>
      <c r="L83" s="18" t="str">
        <f t="shared" si="18"/>
        <v/>
      </c>
      <c r="M83" s="18">
        <f t="shared" si="19"/>
        <v>3910696.0521461186</v>
      </c>
    </row>
    <row r="84" spans="1:13" x14ac:dyDescent="0.25">
      <c r="A84" s="17">
        <v>43967</v>
      </c>
      <c r="B84" s="18">
        <v>83</v>
      </c>
      <c r="C84" s="22"/>
      <c r="D84" s="18" t="str">
        <f t="shared" si="14"/>
        <v/>
      </c>
      <c r="E84" s="19" t="str">
        <f t="shared" si="9"/>
        <v/>
      </c>
      <c r="F84" s="18" t="str">
        <f t="shared" si="15"/>
        <v/>
      </c>
      <c r="G84" s="18">
        <f>IF(Table6[[#This Row],[Variation MA4]]&lt;&gt;"",0,1)</f>
        <v>1</v>
      </c>
      <c r="H84" s="19">
        <f>IF(Table6[[#This Row],[Prediction]]=0,0,(1/SUM($G$7:$G$91))*(MAX($B$2:$B$91)-Table6[[#This Row],[Day]]))</f>
        <v>0.23333333333333334</v>
      </c>
      <c r="I84" s="19">
        <f>IF(F83&lt;&gt;"",IF(F84&lt;&gt;"",F84/F83,I83-'prediction italia'!$P$2),I83-'prediction italia'!$P$2)</f>
        <v>9.6684607104413012E-2</v>
      </c>
      <c r="J84" s="18">
        <f t="shared" si="16"/>
        <v>7.1477749192408366E-6</v>
      </c>
      <c r="K84" s="18">
        <f t="shared" si="17"/>
        <v>31285.568424316723</v>
      </c>
      <c r="L84" s="18" t="str">
        <f t="shared" si="18"/>
        <v/>
      </c>
      <c r="M84" s="18">
        <f t="shared" si="19"/>
        <v>3910696.0530395904</v>
      </c>
    </row>
    <row r="85" spans="1:13" x14ac:dyDescent="0.25">
      <c r="A85" s="17">
        <v>43968</v>
      </c>
      <c r="B85" s="18">
        <v>84</v>
      </c>
      <c r="C85" s="22"/>
      <c r="D85" s="18" t="str">
        <f t="shared" si="14"/>
        <v/>
      </c>
      <c r="E85" s="19" t="str">
        <f t="shared" si="9"/>
        <v/>
      </c>
      <c r="F85" s="18" t="str">
        <f t="shared" si="15"/>
        <v/>
      </c>
      <c r="G85" s="18">
        <f>IF(Table6[[#This Row],[Variation MA4]]&lt;&gt;"",0,1)</f>
        <v>1</v>
      </c>
      <c r="H85" s="19">
        <f>IF(Table6[[#This Row],[Prediction]]=0,0,(1/SUM($G$7:$G$91))*(MAX($B$2:$B$91)-Table6[[#This Row],[Day]]))</f>
        <v>0.2</v>
      </c>
      <c r="I85" s="19">
        <f>IF(F84&lt;&gt;"",IF(F85&lt;&gt;"",F85/F84,I84-'prediction italia'!$P$2),I84-'prediction italia'!$P$2)</f>
        <v>5.6684607104413011E-2</v>
      </c>
      <c r="J85" s="18">
        <f t="shared" ref="J85:J91" si="20">J84*I85</f>
        <v>4.0516881296794425E-7</v>
      </c>
      <c r="K85" s="18">
        <f t="shared" ref="K85:K91" si="21">K84+J85</f>
        <v>31285.568424721892</v>
      </c>
      <c r="L85" s="18" t="str">
        <f t="shared" ref="L85:L91" si="22">IF(C85&lt;&gt;"",(C85-K85),"")</f>
        <v/>
      </c>
      <c r="M85" s="18">
        <f t="shared" ref="M85:M91" si="23">K85/$P$1</f>
        <v>3910696.0530902366</v>
      </c>
    </row>
    <row r="86" spans="1:13" x14ac:dyDescent="0.25">
      <c r="A86" s="17">
        <v>43969</v>
      </c>
      <c r="B86" s="18">
        <v>85</v>
      </c>
      <c r="C86" s="22"/>
      <c r="D86" s="18" t="str">
        <f t="shared" si="14"/>
        <v/>
      </c>
      <c r="E86" s="19" t="str">
        <f t="shared" si="9"/>
        <v/>
      </c>
      <c r="F86" s="18" t="str">
        <f t="shared" si="15"/>
        <v/>
      </c>
      <c r="G86" s="18">
        <f>IF(Table6[[#This Row],[Variation MA4]]&lt;&gt;"",0,1)</f>
        <v>1</v>
      </c>
      <c r="H86" s="19">
        <f>IF(Table6[[#This Row],[Prediction]]=0,0,(1/SUM($G$7:$G$91))*(MAX($B$2:$B$91)-Table6[[#This Row],[Day]]))</f>
        <v>0.16666666666666666</v>
      </c>
      <c r="I86" s="19">
        <f>IF(F85&lt;&gt;"",IF(F86&lt;&gt;"",F86/F85,I85-'prediction italia'!$P$2),I85-'prediction italia'!$P$2)</f>
        <v>1.668460710441301E-2</v>
      </c>
      <c r="J86" s="18">
        <f t="shared" si="20"/>
        <v>6.7600824553315484E-9</v>
      </c>
      <c r="K86" s="18">
        <f t="shared" si="21"/>
        <v>31285.568424728652</v>
      </c>
      <c r="L86" s="18" t="str">
        <f t="shared" si="22"/>
        <v/>
      </c>
      <c r="M86" s="18">
        <f t="shared" si="23"/>
        <v>3910696.0530910813</v>
      </c>
    </row>
    <row r="87" spans="1:13" x14ac:dyDescent="0.25">
      <c r="A87" s="17">
        <v>43970</v>
      </c>
      <c r="B87" s="18">
        <v>86</v>
      </c>
      <c r="C87" s="22"/>
      <c r="D87" s="18" t="str">
        <f t="shared" si="14"/>
        <v/>
      </c>
      <c r="E87" s="19" t="str">
        <f t="shared" si="9"/>
        <v/>
      </c>
      <c r="F87" s="18" t="str">
        <f t="shared" si="15"/>
        <v/>
      </c>
      <c r="G87" s="18">
        <f>IF(Table6[[#This Row],[Variation MA4]]&lt;&gt;"",0,1)</f>
        <v>1</v>
      </c>
      <c r="H87" s="19">
        <f>IF(Table6[[#This Row],[Prediction]]=0,0,(1/SUM($G$7:$G$91))*(MAX($B$2:$B$91)-Table6[[#This Row],[Day]]))</f>
        <v>0.13333333333333333</v>
      </c>
      <c r="I87" s="19">
        <f>IF(F86&lt;&gt;"",IF(F87&lt;&gt;"",F87/F86,I86-'prediction italia'!$P$2),I86-'prediction italia'!$P$2)</f>
        <v>-2.3315392895586991E-2</v>
      </c>
      <c r="J87" s="18">
        <f t="shared" si="20"/>
        <v>-1.5761397845261945E-10</v>
      </c>
      <c r="K87" s="18">
        <f t="shared" si="21"/>
        <v>31285.568424728495</v>
      </c>
      <c r="L87" s="18" t="str">
        <f t="shared" si="22"/>
        <v/>
      </c>
      <c r="M87" s="18">
        <f t="shared" si="23"/>
        <v>3910696.0530910618</v>
      </c>
    </row>
    <row r="88" spans="1:13" x14ac:dyDescent="0.25">
      <c r="A88" s="17">
        <v>43971</v>
      </c>
      <c r="B88" s="18">
        <v>87</v>
      </c>
      <c r="C88" s="22"/>
      <c r="D88" s="18" t="str">
        <f t="shared" si="14"/>
        <v/>
      </c>
      <c r="E88" s="19" t="str">
        <f t="shared" si="9"/>
        <v/>
      </c>
      <c r="F88" s="18" t="str">
        <f t="shared" si="15"/>
        <v/>
      </c>
      <c r="G88" s="18">
        <f>IF(Table6[[#This Row],[Variation MA4]]&lt;&gt;"",0,1)</f>
        <v>1</v>
      </c>
      <c r="H88" s="19">
        <f>IF(Table6[[#This Row],[Prediction]]=0,0,(1/SUM($G$7:$G$91))*(MAX($B$2:$B$91)-Table6[[#This Row],[Day]]))</f>
        <v>0.1</v>
      </c>
      <c r="I88" s="19">
        <f>IF(F87&lt;&gt;"",IF(F88&lt;&gt;"",F88/F87,I87-'prediction italia'!$P$2),I87-'prediction italia'!$P$2)</f>
        <v>-6.3315392895586992E-2</v>
      </c>
      <c r="J88" s="18">
        <f t="shared" si="20"/>
        <v>9.9793909715641831E-12</v>
      </c>
      <c r="K88" s="18">
        <f t="shared" si="21"/>
        <v>31285.568424728506</v>
      </c>
      <c r="L88" s="18" t="str">
        <f t="shared" si="22"/>
        <v/>
      </c>
      <c r="M88" s="18">
        <f t="shared" si="23"/>
        <v>3910696.0530910632</v>
      </c>
    </row>
    <row r="89" spans="1:13" x14ac:dyDescent="0.25">
      <c r="A89" s="17">
        <v>43972</v>
      </c>
      <c r="B89" s="18">
        <v>88</v>
      </c>
      <c r="C89" s="22"/>
      <c r="D89" s="18" t="str">
        <f t="shared" si="14"/>
        <v/>
      </c>
      <c r="E89" s="19" t="str">
        <f t="shared" si="9"/>
        <v/>
      </c>
      <c r="F89" s="18" t="str">
        <f t="shared" si="15"/>
        <v/>
      </c>
      <c r="G89" s="18">
        <f>IF(Table6[[#This Row],[Variation MA4]]&lt;&gt;"",0,1)</f>
        <v>1</v>
      </c>
      <c r="H89" s="19">
        <f>IF(Table6[[#This Row],[Prediction]]=0,0,(1/SUM($G$7:$G$91))*(MAX($B$2:$B$91)-Table6[[#This Row],[Day]]))</f>
        <v>6.6666666666666666E-2</v>
      </c>
      <c r="I89" s="19">
        <f>IF(F88&lt;&gt;"",IF(F89&lt;&gt;"",F89/F88,I88-'prediction italia'!$P$2),I88-'prediction italia'!$P$2)</f>
        <v>-0.103315392895587</v>
      </c>
      <c r="J89" s="18">
        <f t="shared" si="20"/>
        <v>-1.0310246990858272E-12</v>
      </c>
      <c r="K89" s="18">
        <f t="shared" si="21"/>
        <v>31285.568424728506</v>
      </c>
      <c r="L89" s="18" t="str">
        <f t="shared" si="22"/>
        <v/>
      </c>
      <c r="M89" s="18">
        <f t="shared" si="23"/>
        <v>3910696.0530910632</v>
      </c>
    </row>
    <row r="90" spans="1:13" x14ac:dyDescent="0.25">
      <c r="A90" s="17">
        <v>43973</v>
      </c>
      <c r="B90" s="18">
        <v>89</v>
      </c>
      <c r="C90" s="22"/>
      <c r="D90" s="18" t="str">
        <f t="shared" si="14"/>
        <v/>
      </c>
      <c r="E90" s="19" t="str">
        <f t="shared" si="9"/>
        <v/>
      </c>
      <c r="F90" s="18" t="str">
        <f t="shared" si="15"/>
        <v/>
      </c>
      <c r="G90" s="18">
        <f>IF(Table6[[#This Row],[Variation MA4]]&lt;&gt;"",0,1)</f>
        <v>1</v>
      </c>
      <c r="H90" s="19">
        <f>IF(Table6[[#This Row],[Prediction]]=0,0,(1/SUM($G$7:$G$91))*(MAX($B$2:$B$91)-Table6[[#This Row],[Day]]))</f>
        <v>3.3333333333333333E-2</v>
      </c>
      <c r="I90" s="19">
        <f>IF(F89&lt;&gt;"",IF(F90&lt;&gt;"",F90/F89,I89-'prediction italia'!$P$2),I89-'prediction italia'!$P$2)</f>
        <v>-0.14331539289558701</v>
      </c>
      <c r="J90" s="18">
        <f t="shared" si="20"/>
        <v>1.477617098345397E-13</v>
      </c>
      <c r="K90" s="18">
        <f t="shared" si="21"/>
        <v>31285.568424728506</v>
      </c>
      <c r="L90" s="18" t="str">
        <f t="shared" si="22"/>
        <v/>
      </c>
      <c r="M90" s="18">
        <f t="shared" si="23"/>
        <v>3910696.0530910632</v>
      </c>
    </row>
    <row r="91" spans="1:13" x14ac:dyDescent="0.25">
      <c r="A91" s="17">
        <v>43974</v>
      </c>
      <c r="B91" s="18">
        <v>90</v>
      </c>
      <c r="C91" s="22"/>
      <c r="D91" s="18" t="str">
        <f t="shared" si="14"/>
        <v/>
      </c>
      <c r="E91" s="19" t="str">
        <f t="shared" si="9"/>
        <v/>
      </c>
      <c r="F91" s="18" t="str">
        <f t="shared" si="15"/>
        <v/>
      </c>
      <c r="G91" s="18">
        <f>IF(Table6[[#This Row],[Variation MA4]]&lt;&gt;"",0,1)</f>
        <v>1</v>
      </c>
      <c r="H91" s="19">
        <f>IF(Table6[[#This Row],[Prediction]]=0,0,(1/SUM($G$7:$G$91))*(MAX($B$2:$B$91)-Table6[[#This Row],[Day]]))</f>
        <v>0</v>
      </c>
      <c r="I91" s="19">
        <f>IF(F90&lt;&gt;"",IF(F91&lt;&gt;"",F91/F90,I90-'prediction italia'!$P$2),I90-'prediction italia'!$P$2)</f>
        <v>-0.18331539289558701</v>
      </c>
      <c r="J91" s="18">
        <f t="shared" si="20"/>
        <v>-2.7086995893242368E-14</v>
      </c>
      <c r="K91" s="18">
        <f t="shared" si="21"/>
        <v>31285.568424728506</v>
      </c>
      <c r="L91" s="18" t="str">
        <f t="shared" si="22"/>
        <v/>
      </c>
      <c r="M91" s="18">
        <f t="shared" si="23"/>
        <v>3910696.0530910632</v>
      </c>
    </row>
  </sheetData>
  <phoneticPr fontId="20" type="noConversion"/>
  <dataValidations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I7:I59 H33:H37 H48:H53 H56 H41:H45 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Props1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2020-04-26T15:31:54Z</dcterms:modified>
</cp:coreProperties>
</file>