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Metadata/LabelInfo.xml" ContentType="application/vnd.ms-office.classificationlabel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ak20002_stu_tomakomai-ct_ac_jp/Documents/"/>
    </mc:Choice>
  </mc:AlternateContent>
  <xr:revisionPtr revIDLastSave="0" documentId="8_{EFBB6569-4E45-8C4D-A598-565D986FA90D}" xr6:coauthVersionLast="47" xr6:coauthVersionMax="47" xr10:uidLastSave="{00000000-0000-0000-0000-000000000000}"/>
  <bookViews>
    <workbookView xWindow="1152" yWindow="1152" windowWidth="9096" windowHeight="11652" xr2:uid="{02EC7604-79C8-4E34-A7B7-A07661B8D7F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5" i="1" l="1"/>
  <c r="I71" i="1"/>
  <c r="E71" i="1"/>
  <c r="I72" i="1"/>
  <c r="E72" i="1"/>
  <c r="I73" i="1"/>
  <c r="E73" i="1"/>
  <c r="I74" i="1"/>
  <c r="E74" i="1"/>
  <c r="E75" i="1"/>
  <c r="I76" i="1"/>
  <c r="E76" i="1"/>
  <c r="I77" i="1"/>
  <c r="E77" i="1"/>
  <c r="I78" i="1"/>
  <c r="E78" i="1"/>
  <c r="I79" i="1"/>
  <c r="E79" i="1"/>
  <c r="F79" i="1"/>
  <c r="I5" i="1"/>
  <c r="I4" i="1"/>
  <c r="E4" i="1"/>
  <c r="K20" i="1"/>
  <c r="I60" i="1"/>
  <c r="I61" i="1"/>
  <c r="I62" i="1"/>
  <c r="I63" i="1"/>
  <c r="I64" i="1"/>
  <c r="I65" i="1"/>
  <c r="I66" i="1"/>
  <c r="I67" i="1"/>
  <c r="I68" i="1"/>
  <c r="E68" i="1"/>
  <c r="F68" i="1"/>
  <c r="I32" i="1"/>
  <c r="I47" i="1"/>
  <c r="I48" i="1"/>
  <c r="I49" i="1"/>
  <c r="I50" i="1"/>
  <c r="I51" i="1"/>
  <c r="I52" i="1"/>
  <c r="I53" i="1"/>
  <c r="I54" i="1"/>
  <c r="I46" i="1"/>
  <c r="I36" i="1"/>
  <c r="I37" i="1"/>
  <c r="I38" i="1"/>
  <c r="I39" i="1"/>
  <c r="I40" i="1"/>
  <c r="I41" i="1"/>
  <c r="I42" i="1"/>
  <c r="I43" i="1"/>
  <c r="I35" i="1"/>
  <c r="I25" i="1"/>
  <c r="I26" i="1"/>
  <c r="I27" i="1"/>
  <c r="I28" i="1"/>
  <c r="I29" i="1"/>
  <c r="I30" i="1"/>
  <c r="I31" i="1"/>
  <c r="I24" i="1"/>
  <c r="I14" i="1"/>
  <c r="I15" i="1"/>
  <c r="I16" i="1"/>
  <c r="I17" i="1"/>
  <c r="I18" i="1"/>
  <c r="I19" i="1"/>
  <c r="I20" i="1"/>
  <c r="I21" i="1"/>
  <c r="I13" i="1"/>
  <c r="I3" i="1"/>
  <c r="I6" i="1"/>
  <c r="I7" i="1"/>
  <c r="I8" i="1"/>
  <c r="I9" i="1"/>
  <c r="I10" i="1"/>
  <c r="I2" i="1"/>
  <c r="E43" i="1"/>
  <c r="F43" i="1"/>
  <c r="F78" i="1"/>
  <c r="F77" i="1"/>
  <c r="F76" i="1"/>
  <c r="F75" i="1"/>
  <c r="F74" i="1"/>
  <c r="F73" i="1"/>
  <c r="F72" i="1"/>
  <c r="F71" i="1"/>
  <c r="E61" i="1"/>
  <c r="F61" i="1"/>
  <c r="E67" i="1"/>
  <c r="E66" i="1"/>
  <c r="E65" i="1"/>
  <c r="E64" i="1"/>
  <c r="E63" i="1"/>
  <c r="E62" i="1"/>
  <c r="E35" i="1"/>
  <c r="E60" i="1"/>
  <c r="F67" i="1"/>
  <c r="F66" i="1"/>
  <c r="F65" i="1"/>
  <c r="F64" i="1"/>
  <c r="F63" i="1"/>
  <c r="F62" i="1"/>
  <c r="F60" i="1"/>
  <c r="E2" i="1"/>
  <c r="Q3" i="1"/>
  <c r="E21" i="1"/>
  <c r="F21" i="1"/>
  <c r="N11" i="1"/>
  <c r="N3" i="1"/>
  <c r="O3" i="1"/>
  <c r="P3" i="1"/>
  <c r="M3" i="1"/>
  <c r="F2" i="1"/>
  <c r="E7" i="1"/>
  <c r="E6" i="1"/>
  <c r="F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46" i="1"/>
  <c r="F46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F35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24" i="1"/>
  <c r="F24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13" i="1"/>
  <c r="F13" i="1"/>
  <c r="E3" i="1"/>
  <c r="F3" i="1"/>
  <c r="F4" i="1"/>
  <c r="E5" i="1"/>
  <c r="F5" i="1"/>
  <c r="F7" i="1"/>
  <c r="E8" i="1"/>
  <c r="F8" i="1"/>
  <c r="E10" i="1"/>
  <c r="F10" i="1"/>
  <c r="N10" i="1"/>
  <c r="K26" i="1"/>
  <c r="K22" i="1"/>
  <c r="N26" i="1"/>
  <c r="O21" i="1"/>
  <c r="O20" i="1"/>
  <c r="O25" i="1"/>
  <c r="K21" i="1"/>
  <c r="O24" i="1"/>
  <c r="N14" i="1"/>
  <c r="O26" i="1"/>
  <c r="O22" i="1"/>
  <c r="K24" i="1"/>
  <c r="L25" i="1"/>
  <c r="L24" i="1"/>
  <c r="L22" i="1"/>
  <c r="L26" i="1"/>
  <c r="N24" i="1"/>
  <c r="N25" i="1"/>
  <c r="N12" i="1"/>
  <c r="M26" i="1"/>
  <c r="M22" i="1"/>
  <c r="M25" i="1"/>
  <c r="M24" i="1"/>
  <c r="M20" i="1"/>
  <c r="M21" i="1"/>
  <c r="N13" i="1"/>
  <c r="N22" i="1"/>
  <c r="N21" i="1"/>
  <c r="N20" i="1"/>
  <c r="L21" i="1"/>
  <c r="L20" i="1"/>
  <c r="E9" i="1"/>
  <c r="K25" i="1"/>
  <c r="F9" i="1"/>
</calcChain>
</file>

<file path=xl/sharedStrings.xml><?xml version="1.0" encoding="utf-8"?>
<sst xmlns="http://schemas.openxmlformats.org/spreadsheetml/2006/main" count="64" uniqueCount="23">
  <si>
    <t>ε</t>
    <phoneticPr fontId="1"/>
  </si>
  <si>
    <t>Q</t>
    <phoneticPr fontId="1"/>
  </si>
  <si>
    <t>Sw</t>
    <phoneticPr fontId="1"/>
  </si>
  <si>
    <t>dm</t>
    <phoneticPr fontId="1"/>
  </si>
  <si>
    <t>ε1</t>
    <phoneticPr fontId="1"/>
  </si>
  <si>
    <t>ΔP ( h )</t>
    <phoneticPr fontId="1"/>
  </si>
  <si>
    <t>ε2</t>
    <phoneticPr fontId="1"/>
  </si>
  <si>
    <t>ε3</t>
    <phoneticPr fontId="1"/>
  </si>
  <si>
    <t>ε4</t>
    <phoneticPr fontId="1"/>
  </si>
  <si>
    <t>ε5</t>
    <phoneticPr fontId="1"/>
  </si>
  <si>
    <t>k</t>
    <phoneticPr fontId="1"/>
  </si>
  <si>
    <t>η</t>
    <phoneticPr fontId="1"/>
  </si>
  <si>
    <t>t(秒)</t>
    <rPh sb="2" eb="3">
      <t>ビョウ</t>
    </rPh>
    <phoneticPr fontId="1"/>
  </si>
  <si>
    <t>グラフ2</t>
    <phoneticPr fontId="1"/>
  </si>
  <si>
    <t xml:space="preserve">グラフ3 </t>
    <phoneticPr fontId="1"/>
  </si>
  <si>
    <t>グラフ1</t>
    <phoneticPr fontId="1"/>
  </si>
  <si>
    <t>※ε5のみ厚さ0.5</t>
  </si>
  <si>
    <t>定めた値</t>
  </si>
  <si>
    <t>理論値</t>
  </si>
  <si>
    <t>実測値</t>
  </si>
  <si>
    <t>２回目</t>
  </si>
  <si>
    <t>ε3</t>
  </si>
  <si>
    <t>ε5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</si>
</sst>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0000000"/>
    <numFmt numFmtId="181" formatCode="0.0000000E+00"/>
    <numFmt numFmtId="277" formatCode="0.00000E+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0" xfId="0" applyNumberFormat="1">
      <alignment vertical="center"/>
    </xf>
    <xf numFmtId="181" fontId="0" fillId="0" borderId="0" xfId="0" applyNumberFormat="1">
      <alignment vertical="center"/>
    </xf>
    <xf numFmtId="2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Sheet1!$T$2:$X$2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0.57999999999999996</c:v>
                </c:pt>
                <c:pt idx="2">
                  <c:v>0.61</c:v>
                </c:pt>
                <c:pt idx="3">
                  <c:v>0.64</c:v>
                </c:pt>
                <c:pt idx="4">
                  <c:v>0.67</c:v>
                </c:pt>
              </c:numCache>
            </c:numRef>
          </c:xVal>
          <c:yVal>
            <c:numRef>
              <c:f>Sheet1!$T$3:$X$3</c:f>
              <c:numCache>
                <c:formatCode>0.000000000</c:formatCode>
                <c:ptCount val="5"/>
                <c:pt idx="0">
                  <c:v>1.1851800000000001E-4</c:v>
                </c:pt>
                <c:pt idx="1">
                  <c:v>9.1298400000000007E-5</c:v>
                </c:pt>
                <c:pt idx="2">
                  <c:v>1.5676399999999999E-4</c:v>
                </c:pt>
                <c:pt idx="3">
                  <c:v>3.0108799999999997E-4</c:v>
                </c:pt>
                <c:pt idx="4">
                  <c:v>5.5424399999999996E-4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E3AE-B74A-BC73-495AFF88B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238752"/>
        <c:axId val="1301451344"/>
      </c:scatterChart>
      <c:valAx>
        <c:axId val="13022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1451344"/>
        <c:crosses val="autoZero"/>
        <c:crossBetween val="midCat"/>
      </c:valAx>
      <c:valAx>
        <c:axId val="1301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22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270147</xdr:colOff>
      <xdr:row>3</xdr:row>
      <xdr:rowOff>159899</xdr:rowOff>
    </xdr:from>
    <xdr:to>
      <xdr:col>23</xdr:col>
      <xdr:colOff>811390</xdr:colOff>
      <xdr:row>21</xdr:row>
      <xdr:rowOff>98777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75970F8-F471-D671-E69A-FAA225FA7DAB}"/>
            </a:ext>
            <a:ext uri="{147F2762-F138-4A5C-976F-8EAC2B608ADB}">
              <a16:predDERef xmlns:a16="http://schemas.microsoft.com/office/drawing/2014/main" pred="{A80FC2F1-0327-D7AA-CAC8-55F99EB14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67BD-CFE4-4BB0-A3EF-1115B4848CEB}">
  <dimension ref="A1:X79"/>
  <sheetViews>
    <sheetView tabSelected="1" zoomScale="86" workbookViewId="0">
      <selection activeCell="AF28" sqref="AF28"/>
    </sheetView>
  </sheetViews>
  <sheetFormatPr defaultRowHeight="14.25" x14ac:dyDescent="0.2"/>
  <cols>
    <col min="5" max="5" width="13.484375" customWidth="1"/>
    <col min="6" max="6" width="15.4453125" customWidth="1"/>
    <col min="9" max="9" width="11.3984375" bestFit="1" customWidth="1"/>
    <col min="11" max="11" width="11.03125" customWidth="1"/>
    <col min="14" max="14" width="11.3984375" customWidth="1"/>
    <col min="20" max="24" width="11.765625" bestFit="1" customWidth="1"/>
    <col min="29" max="29" width="12.2578125" bestFit="1" customWidth="1"/>
    <col min="30" max="31" width="11.5234375" bestFit="1" customWidth="1"/>
    <col min="32" max="33" width="12.2578125" bestFit="1" customWidth="1"/>
  </cols>
  <sheetData>
    <row r="1" spans="1:24" x14ac:dyDescent="0.2">
      <c r="A1" s="1" t="s">
        <v>0</v>
      </c>
      <c r="B1" s="1" t="s">
        <v>5</v>
      </c>
      <c r="C1" s="1" t="s">
        <v>1</v>
      </c>
      <c r="D1" s="1" t="s">
        <v>12</v>
      </c>
      <c r="E1" s="1" t="s">
        <v>2</v>
      </c>
      <c r="F1" s="1" t="s">
        <v>3</v>
      </c>
      <c r="I1" s="1" t="s">
        <v>10</v>
      </c>
      <c r="K1" s="1" t="s">
        <v>11</v>
      </c>
      <c r="M1" s="1" t="s">
        <v>4</v>
      </c>
      <c r="N1" s="1" t="s">
        <v>6</v>
      </c>
      <c r="O1" s="1" t="s">
        <v>7</v>
      </c>
      <c r="P1" s="1" t="s">
        <v>8</v>
      </c>
      <c r="Q1" s="1" t="s">
        <v>9</v>
      </c>
    </row>
    <row r="2" spans="1:24" x14ac:dyDescent="0.2">
      <c r="A2" s="6" t="s">
        <v>4</v>
      </c>
      <c r="B2" s="1">
        <v>15</v>
      </c>
      <c r="C2" s="1">
        <v>5</v>
      </c>
      <c r="D2">
        <v>286</v>
      </c>
      <c r="E2">
        <f>(14/4.5)*((1/I2)*($M$2^3)/(1-$M$2)^2)^0.5</f>
        <v>15910.030720104462</v>
      </c>
      <c r="F2">
        <f>6/(4.5*E2)</f>
        <v>8.3804573151985656E-5</v>
      </c>
      <c r="I2" s="10">
        <f>($K$2 * 0.3*C2) / (2 * B2 * D2)</f>
        <v>3.1416083916083912E-8</v>
      </c>
      <c r="K2">
        <v>1.797E-4</v>
      </c>
      <c r="L2" t="s">
        <v>17</v>
      </c>
      <c r="M2">
        <v>0.55000000000000004</v>
      </c>
      <c r="N2">
        <v>0.57999999999999996</v>
      </c>
      <c r="O2">
        <v>0.61</v>
      </c>
      <c r="P2">
        <v>0.64</v>
      </c>
      <c r="Q2">
        <v>0.67</v>
      </c>
      <c r="T2">
        <v>0.55000000000000004</v>
      </c>
      <c r="U2">
        <v>0.57999999999999996</v>
      </c>
      <c r="V2">
        <v>0.61</v>
      </c>
      <c r="W2">
        <v>0.64</v>
      </c>
      <c r="X2">
        <v>0.67</v>
      </c>
    </row>
    <row r="3" spans="1:24" x14ac:dyDescent="0.2">
      <c r="A3" s="6"/>
      <c r="B3" s="1">
        <v>15</v>
      </c>
      <c r="C3" s="1">
        <v>10</v>
      </c>
      <c r="D3">
        <v>555</v>
      </c>
      <c r="E3">
        <f t="shared" ref="E3:E10" si="0">(14/4.5)*((1/I3)*($M$2^3)/(1-$M$2)^2)^0.5</f>
        <v>15671.822182681741</v>
      </c>
      <c r="F3">
        <f t="shared" ref="F3:F10" si="1">6/(4.5*E3)</f>
        <v>8.5078385767211091E-5</v>
      </c>
      <c r="I3" s="10">
        <f t="shared" ref="I3:I10" si="2">($K$2 * 0.3*C3) / (2 * B3 * D3)</f>
        <v>3.2378378378378374E-8</v>
      </c>
      <c r="L3" t="s">
        <v>18</v>
      </c>
      <c r="M3">
        <f>(1-M2)*(4.5*2*0.3)</f>
        <v>1.2149999999999999</v>
      </c>
      <c r="N3">
        <f t="shared" ref="N3:Q3" si="3">(1-N2)*(4.5*2*0.3)</f>
        <v>1.1339999999999999</v>
      </c>
      <c r="O3">
        <f t="shared" si="3"/>
        <v>1.0529999999999999</v>
      </c>
      <c r="P3">
        <f t="shared" si="3"/>
        <v>0.97199999999999986</v>
      </c>
      <c r="Q3">
        <f>(1-Q2)*(4.5*2*0.5)</f>
        <v>1.4849999999999999</v>
      </c>
      <c r="T3" s="8">
        <v>1.1851800000000001E-4</v>
      </c>
      <c r="U3" s="8">
        <v>9.1298400000000007E-5</v>
      </c>
      <c r="V3" s="8">
        <v>1.5676399999999999E-4</v>
      </c>
      <c r="W3" s="8">
        <v>3.0108799999999997E-4</v>
      </c>
      <c r="X3" s="8">
        <v>5.5424399999999996E-4</v>
      </c>
    </row>
    <row r="4" spans="1:24" x14ac:dyDescent="0.2">
      <c r="A4" s="6"/>
      <c r="B4" s="1">
        <v>15</v>
      </c>
      <c r="C4" s="1">
        <v>20</v>
      </c>
      <c r="D4">
        <v>1119</v>
      </c>
      <c r="E4">
        <f t="shared" si="0"/>
        <v>15735.228330435441</v>
      </c>
      <c r="F4">
        <f t="shared" si="1"/>
        <v>8.4735556760518637E-5</v>
      </c>
      <c r="I4" s="10">
        <f t="shared" si="2"/>
        <v>3.2117962466487929E-8</v>
      </c>
      <c r="L4" t="s">
        <v>19</v>
      </c>
      <c r="M4">
        <v>1.2157</v>
      </c>
      <c r="N4">
        <v>1.135</v>
      </c>
      <c r="O4">
        <v>1.0584</v>
      </c>
      <c r="P4">
        <v>0.97160000000000002</v>
      </c>
      <c r="Q4">
        <v>1.4858</v>
      </c>
    </row>
    <row r="5" spans="1:24" x14ac:dyDescent="0.2">
      <c r="A5" s="6"/>
      <c r="B5" s="1">
        <v>30</v>
      </c>
      <c r="C5" s="1">
        <v>5</v>
      </c>
      <c r="D5">
        <v>78</v>
      </c>
      <c r="E5">
        <f t="shared" si="0"/>
        <v>11750.336417187871</v>
      </c>
      <c r="F5">
        <f t="shared" si="1"/>
        <v>1.1347192846180917E-4</v>
      </c>
      <c r="I5" s="10">
        <f>($K$2 * 0.3*C5) / (2 * B5 * D5)</f>
        <v>5.759615384615384E-8</v>
      </c>
      <c r="Q5" t="s">
        <v>16</v>
      </c>
    </row>
    <row r="6" spans="1:24" x14ac:dyDescent="0.2">
      <c r="A6" s="6"/>
      <c r="B6" s="1">
        <v>30</v>
      </c>
      <c r="C6" s="1">
        <v>10</v>
      </c>
      <c r="D6">
        <v>154</v>
      </c>
      <c r="E6">
        <f t="shared" si="0"/>
        <v>11674.770768965789</v>
      </c>
      <c r="F6">
        <f>6/(4.5*E6)</f>
        <v>1.1420638226813312E-4</v>
      </c>
      <c r="I6" s="10">
        <f t="shared" si="2"/>
        <v>5.8344155844155837E-8</v>
      </c>
    </row>
    <row r="7" spans="1:24" x14ac:dyDescent="0.2">
      <c r="A7" s="6"/>
      <c r="B7" s="1">
        <v>30</v>
      </c>
      <c r="C7" s="1">
        <v>20</v>
      </c>
      <c r="D7">
        <v>309</v>
      </c>
      <c r="E7">
        <f>(14/4.5)*((1/I7)*($M$2^3)/(1-$M$2)^2)^0.5</f>
        <v>11693.707960274893</v>
      </c>
      <c r="F7">
        <f t="shared" si="1"/>
        <v>1.1402143253986222E-4</v>
      </c>
      <c r="I7" s="10">
        <f t="shared" si="2"/>
        <v>5.8155339805825237E-8</v>
      </c>
    </row>
    <row r="8" spans="1:24" x14ac:dyDescent="0.2">
      <c r="A8" s="6"/>
      <c r="B8" s="1">
        <v>60</v>
      </c>
      <c r="C8" s="1">
        <v>5</v>
      </c>
      <c r="D8">
        <v>37</v>
      </c>
      <c r="E8">
        <f t="shared" si="0"/>
        <v>11445.080702219517</v>
      </c>
      <c r="F8">
        <f t="shared" si="1"/>
        <v>1.1649837760206995E-4</v>
      </c>
      <c r="I8" s="10">
        <f t="shared" si="2"/>
        <v>6.0709459459459445E-8</v>
      </c>
    </row>
    <row r="9" spans="1:24" x14ac:dyDescent="0.2">
      <c r="A9" s="6"/>
      <c r="B9" s="1">
        <v>60</v>
      </c>
      <c r="C9" s="1">
        <v>10</v>
      </c>
      <c r="D9">
        <v>71</v>
      </c>
      <c r="E9">
        <f t="shared" si="0"/>
        <v>11210.685619208896</v>
      </c>
      <c r="F9">
        <f t="shared" si="1"/>
        <v>1.189341471719392E-4</v>
      </c>
      <c r="I9" s="10">
        <f t="shared" si="2"/>
        <v>6.3274647887323941E-8</v>
      </c>
      <c r="N9" t="s">
        <v>15</v>
      </c>
    </row>
    <row r="10" spans="1:24" ht="15" thickBot="1" x14ac:dyDescent="0.25">
      <c r="A10" s="7"/>
      <c r="B10" s="2">
        <v>60</v>
      </c>
      <c r="C10" s="2">
        <v>20</v>
      </c>
      <c r="D10" s="3">
        <v>143</v>
      </c>
      <c r="E10">
        <f t="shared" si="0"/>
        <v>11250.090611072155</v>
      </c>
      <c r="F10">
        <f t="shared" si="1"/>
        <v>1.1851756394042626E-4</v>
      </c>
      <c r="I10" s="10">
        <f t="shared" si="2"/>
        <v>6.2832167832167823E-8</v>
      </c>
      <c r="N10">
        <f>F10</f>
        <v>1.1851756394042626E-4</v>
      </c>
    </row>
    <row r="11" spans="1:24" x14ac:dyDescent="0.2">
      <c r="I11" s="10"/>
      <c r="K11">
        <v>0</v>
      </c>
      <c r="N11">
        <f>F21</f>
        <v>9.1298373381660326E-5</v>
      </c>
    </row>
    <row r="12" spans="1:24" x14ac:dyDescent="0.2">
      <c r="A12" s="1" t="s">
        <v>0</v>
      </c>
      <c r="B12" s="1" t="s">
        <v>5</v>
      </c>
      <c r="C12" s="1" t="s">
        <v>1</v>
      </c>
      <c r="D12" s="1" t="s">
        <v>12</v>
      </c>
      <c r="E12" s="1" t="s">
        <v>2</v>
      </c>
      <c r="F12" s="1" t="s">
        <v>3</v>
      </c>
      <c r="I12" s="10"/>
      <c r="K12">
        <v>15</v>
      </c>
      <c r="N12">
        <f>F32</f>
        <v>1.5676382551736438E-4</v>
      </c>
    </row>
    <row r="13" spans="1:24" x14ac:dyDescent="0.2">
      <c r="A13" s="6" t="s">
        <v>6</v>
      </c>
      <c r="B13" s="1">
        <v>15</v>
      </c>
      <c r="C13" s="1">
        <v>5</v>
      </c>
      <c r="D13">
        <v>115</v>
      </c>
      <c r="E13">
        <f>(14/4.5)*((1/I13)*($N$2^3)/(1-$N$2)^2)^0.5</f>
        <v>11705.719183171388</v>
      </c>
      <c r="F13">
        <f>6/(4.5*E13)</f>
        <v>1.1390443529947198E-4</v>
      </c>
      <c r="I13" s="10">
        <f>($K$2 *0.3* C13) / (2 * B13 * D13)</f>
        <v>7.8130434782608692E-8</v>
      </c>
      <c r="K13">
        <v>30</v>
      </c>
      <c r="N13">
        <f>F43</f>
        <v>7.2787103072887322E-5</v>
      </c>
    </row>
    <row r="14" spans="1:24" x14ac:dyDescent="0.2">
      <c r="A14" s="6"/>
      <c r="B14" s="1">
        <v>15</v>
      </c>
      <c r="C14" s="1">
        <v>10</v>
      </c>
      <c r="D14">
        <v>227</v>
      </c>
      <c r="E14">
        <f t="shared" ref="E14:E21" si="4">(14/4.5)*((1/I14)*($N$2^3)/(1-$N$2)^2)^0.5</f>
        <v>11629.12695929184</v>
      </c>
      <c r="F14">
        <f t="shared" ref="F14:F21" si="5">6/(4.5*E14)</f>
        <v>1.1465463727420921E-4</v>
      </c>
      <c r="I14" s="10">
        <f t="shared" ref="I14:I21" si="6">($K$2 *0.3* C14) / (2 * B14 * D14)</f>
        <v>7.9162995594713652E-8</v>
      </c>
      <c r="K14">
        <v>60</v>
      </c>
      <c r="N14">
        <f>F54</f>
        <v>2.6671310061885918E-4</v>
      </c>
    </row>
    <row r="15" spans="1:24" x14ac:dyDescent="0.2">
      <c r="A15" s="6"/>
      <c r="B15" s="1">
        <v>15</v>
      </c>
      <c r="C15" s="1">
        <v>20</v>
      </c>
      <c r="D15">
        <v>459</v>
      </c>
      <c r="E15">
        <f t="shared" si="4"/>
        <v>11692.988652832812</v>
      </c>
      <c r="F15">
        <f t="shared" si="5"/>
        <v>1.1402844669744141E-4</v>
      </c>
      <c r="I15" s="10">
        <f t="shared" si="6"/>
        <v>7.8300653594771229E-8</v>
      </c>
    </row>
    <row r="16" spans="1:24" x14ac:dyDescent="0.2">
      <c r="A16" s="6"/>
      <c r="B16" s="1">
        <v>30</v>
      </c>
      <c r="C16" s="1">
        <v>5</v>
      </c>
      <c r="D16">
        <v>53</v>
      </c>
      <c r="E16">
        <f t="shared" si="4"/>
        <v>11238.338624353559</v>
      </c>
      <c r="F16">
        <f t="shared" si="5"/>
        <v>1.1864149834780655E-4</v>
      </c>
      <c r="I16" s="10">
        <f t="shared" si="6"/>
        <v>8.4764150943396212E-8</v>
      </c>
    </row>
    <row r="17" spans="1:15" x14ac:dyDescent="0.2">
      <c r="A17" s="6"/>
      <c r="B17" s="1">
        <v>30</v>
      </c>
      <c r="C17" s="1">
        <v>10</v>
      </c>
      <c r="D17">
        <v>160</v>
      </c>
      <c r="E17">
        <f t="shared" si="4"/>
        <v>13807.31307653355</v>
      </c>
      <c r="F17">
        <f t="shared" si="5"/>
        <v>9.6567183342820146E-5</v>
      </c>
      <c r="I17" s="10">
        <f t="shared" si="6"/>
        <v>5.615624999999999E-8</v>
      </c>
    </row>
    <row r="18" spans="1:15" x14ac:dyDescent="0.2">
      <c r="A18" s="6"/>
      <c r="B18" s="1">
        <v>30</v>
      </c>
      <c r="C18" s="1">
        <v>20</v>
      </c>
      <c r="D18">
        <v>376</v>
      </c>
      <c r="E18">
        <f t="shared" si="4"/>
        <v>14966.770724249835</v>
      </c>
      <c r="F18">
        <f t="shared" si="5"/>
        <v>8.908624030519868E-5</v>
      </c>
      <c r="I18" s="10">
        <f t="shared" si="6"/>
        <v>4.7792553191489357E-8</v>
      </c>
    </row>
    <row r="19" spans="1:15" x14ac:dyDescent="0.2">
      <c r="A19" s="6"/>
      <c r="B19" s="1">
        <v>60</v>
      </c>
      <c r="C19" s="1">
        <v>5</v>
      </c>
      <c r="D19">
        <v>25</v>
      </c>
      <c r="E19">
        <f t="shared" si="4"/>
        <v>10915.639422218195</v>
      </c>
      <c r="F19">
        <f t="shared" si="5"/>
        <v>1.2214889863615367E-4</v>
      </c>
      <c r="I19" s="10">
        <f t="shared" si="6"/>
        <v>8.9849999999999987E-8</v>
      </c>
      <c r="J19" t="s">
        <v>13</v>
      </c>
    </row>
    <row r="20" spans="1:15" x14ac:dyDescent="0.2">
      <c r="A20" s="6"/>
      <c r="B20" s="1">
        <v>60</v>
      </c>
      <c r="C20" s="1">
        <v>10</v>
      </c>
      <c r="D20">
        <v>76</v>
      </c>
      <c r="E20">
        <f t="shared" si="4"/>
        <v>13457.704101136407</v>
      </c>
      <c r="F20">
        <f t="shared" si="5"/>
        <v>9.9075839631571541E-5</v>
      </c>
      <c r="I20" s="10">
        <f t="shared" si="6"/>
        <v>5.911184210526315E-8</v>
      </c>
      <c r="J20">
        <v>15</v>
      </c>
      <c r="K20">
        <f>E4</f>
        <v>15735.228330435441</v>
      </c>
      <c r="L20">
        <f>E15</f>
        <v>11692.988652832812</v>
      </c>
      <c r="M20">
        <f>E26</f>
        <v>9032.4309448033782</v>
      </c>
      <c r="N20">
        <f>E37</f>
        <v>20253.09658522244</v>
      </c>
      <c r="O20">
        <f>E48</f>
        <v>5174.5906574606406</v>
      </c>
    </row>
    <row r="21" spans="1:15" ht="15" thickBot="1" x14ac:dyDescent="0.25">
      <c r="A21" s="7"/>
      <c r="B21" s="2">
        <v>60</v>
      </c>
      <c r="C21" s="2">
        <v>20</v>
      </c>
      <c r="D21" s="3">
        <v>179</v>
      </c>
      <c r="E21">
        <f t="shared" si="4"/>
        <v>14604.130215546298</v>
      </c>
      <c r="F21">
        <f t="shared" si="5"/>
        <v>9.1298373381660326E-5</v>
      </c>
      <c r="I21" s="10">
        <f t="shared" si="6"/>
        <v>5.0195530726256978E-8</v>
      </c>
      <c r="J21">
        <v>30</v>
      </c>
      <c r="K21">
        <f>E7</f>
        <v>11693.707960274893</v>
      </c>
      <c r="L21">
        <f>E18</f>
        <v>14966.770724249835</v>
      </c>
      <c r="M21">
        <f>E29</f>
        <v>8692.3169884030285</v>
      </c>
      <c r="N21">
        <f>E40</f>
        <v>18788.038811576902</v>
      </c>
      <c r="O21">
        <f>E51</f>
        <v>5087.6165529518476</v>
      </c>
    </row>
    <row r="22" spans="1:15" x14ac:dyDescent="0.2">
      <c r="I22" s="10"/>
      <c r="J22">
        <v>60</v>
      </c>
      <c r="K22">
        <f>E10</f>
        <v>11250.090611072155</v>
      </c>
      <c r="L22">
        <f>E21</f>
        <v>14604.130215546298</v>
      </c>
      <c r="M22">
        <f>E32</f>
        <v>8505.3635871219722</v>
      </c>
      <c r="N22">
        <f>E43</f>
        <v>18318.26349783648</v>
      </c>
      <c r="O22">
        <f>E54</f>
        <v>4999.1295149716161</v>
      </c>
    </row>
    <row r="23" spans="1:15" x14ac:dyDescent="0.2">
      <c r="A23" s="1" t="s">
        <v>0</v>
      </c>
      <c r="B23" s="1" t="s">
        <v>5</v>
      </c>
      <c r="C23" s="1" t="s">
        <v>1</v>
      </c>
      <c r="D23" s="1" t="s">
        <v>12</v>
      </c>
      <c r="E23" s="1" t="s">
        <v>2</v>
      </c>
      <c r="F23" s="1" t="s">
        <v>3</v>
      </c>
      <c r="I23" s="10"/>
      <c r="J23" t="s">
        <v>14</v>
      </c>
    </row>
    <row r="24" spans="1:15" x14ac:dyDescent="0.2">
      <c r="A24" s="6" t="s">
        <v>21</v>
      </c>
      <c r="B24" s="1">
        <v>15</v>
      </c>
      <c r="C24" s="1">
        <v>5</v>
      </c>
      <c r="D24">
        <v>29</v>
      </c>
      <c r="E24">
        <f>(14/4.5)*((1/I24)*($O$2^3)/(1-$O$2)^2)^0.5</f>
        <v>6827.8760040896896</v>
      </c>
      <c r="F24">
        <f>6/(4.5*E24)</f>
        <v>1.9527790670696235E-4</v>
      </c>
      <c r="I24" s="10">
        <f>($K$2 *0.3* C24) / (2 * B24 * D24)</f>
        <v>3.0982758620689653E-7</v>
      </c>
      <c r="J24">
        <v>5</v>
      </c>
      <c r="K24">
        <f>E8</f>
        <v>11445.080702219517</v>
      </c>
      <c r="L24">
        <f>E19</f>
        <v>10915.639422218195</v>
      </c>
      <c r="M24">
        <f>E30</f>
        <v>6211.4393285996812</v>
      </c>
      <c r="N24">
        <f>E41</f>
        <v>19132.802225293181</v>
      </c>
      <c r="O24">
        <f>E52</f>
        <v>3778.9867052622412</v>
      </c>
    </row>
    <row r="25" spans="1:15" x14ac:dyDescent="0.2">
      <c r="A25" s="6"/>
      <c r="B25" s="1">
        <v>15</v>
      </c>
      <c r="C25" s="1">
        <v>10</v>
      </c>
      <c r="D25">
        <v>87</v>
      </c>
      <c r="E25">
        <f t="shared" ref="E25:E32" si="7">(14/4.5)*((1/I25)*($O$2^3)/(1-$O$2)^2)^0.5</f>
        <v>8362.406118506542</v>
      </c>
      <c r="F25">
        <f t="shared" ref="F25:F32" si="8">6/(4.5*E25)</f>
        <v>1.5944374315695828E-4</v>
      </c>
      <c r="I25" s="10">
        <f t="shared" ref="I25:I32" si="9">($K$2 *0.3* C25) / (2 * B25 * D25)</f>
        <v>2.0655172413793102E-7</v>
      </c>
      <c r="J25">
        <v>10</v>
      </c>
      <c r="K25">
        <f>E9</f>
        <v>11210.685619208896</v>
      </c>
      <c r="L25">
        <f>E20</f>
        <v>13457.704101136407</v>
      </c>
      <c r="M25">
        <f>E31</f>
        <v>7815.8897559428151</v>
      </c>
      <c r="N25">
        <f>E42</f>
        <v>18318.26349783648</v>
      </c>
      <c r="O25">
        <f>E53</f>
        <v>4628.2945863269288</v>
      </c>
    </row>
    <row r="26" spans="1:15" x14ac:dyDescent="0.2">
      <c r="A26" s="6"/>
      <c r="B26" s="1">
        <v>15</v>
      </c>
      <c r="C26" s="1">
        <v>20</v>
      </c>
      <c r="D26">
        <v>203</v>
      </c>
      <c r="E26">
        <f t="shared" si="7"/>
        <v>9032.4309448033782</v>
      </c>
      <c r="F26">
        <f t="shared" si="8"/>
        <v>1.4761622219768413E-4</v>
      </c>
      <c r="I26" s="10">
        <f t="shared" si="9"/>
        <v>1.7704433497536942E-7</v>
      </c>
      <c r="J26">
        <v>20</v>
      </c>
      <c r="K26">
        <f>E10</f>
        <v>11250.090611072155</v>
      </c>
      <c r="L26">
        <f>E21</f>
        <v>14604.130215546298</v>
      </c>
      <c r="M26">
        <f>E32</f>
        <v>8505.3635871219722</v>
      </c>
      <c r="N26">
        <f>E43</f>
        <v>18318.26349783648</v>
      </c>
      <c r="O26">
        <f>E54</f>
        <v>4999.1295149716161</v>
      </c>
    </row>
    <row r="27" spans="1:15" x14ac:dyDescent="0.2">
      <c r="A27" s="6"/>
      <c r="B27" s="1">
        <v>30</v>
      </c>
      <c r="C27" s="1">
        <v>5</v>
      </c>
      <c r="D27">
        <v>13</v>
      </c>
      <c r="E27">
        <f t="shared" si="7"/>
        <v>6465.0710290463494</v>
      </c>
      <c r="F27">
        <f t="shared" si="8"/>
        <v>2.0623645546087851E-4</v>
      </c>
      <c r="I27" s="10">
        <f t="shared" si="9"/>
        <v>3.4557692307692304E-7</v>
      </c>
    </row>
    <row r="28" spans="1:15" x14ac:dyDescent="0.2">
      <c r="A28" s="6"/>
      <c r="B28" s="1">
        <v>30</v>
      </c>
      <c r="C28" s="1">
        <v>10</v>
      </c>
      <c r="D28">
        <v>40</v>
      </c>
      <c r="E28">
        <f t="shared" si="7"/>
        <v>8018.9336918814479</v>
      </c>
      <c r="F28">
        <f t="shared" si="8"/>
        <v>1.6627314610210962E-4</v>
      </c>
      <c r="I28" s="10">
        <f t="shared" si="9"/>
        <v>2.2462499999999996E-7</v>
      </c>
    </row>
    <row r="29" spans="1:15" x14ac:dyDescent="0.2">
      <c r="A29" s="6"/>
      <c r="B29" s="1">
        <v>30</v>
      </c>
      <c r="C29" s="1">
        <v>20</v>
      </c>
      <c r="D29">
        <v>94</v>
      </c>
      <c r="E29">
        <f t="shared" si="7"/>
        <v>8692.3169884030285</v>
      </c>
      <c r="F29">
        <f t="shared" si="8"/>
        <v>1.5339216633634251E-4</v>
      </c>
      <c r="I29" s="10">
        <f t="shared" si="9"/>
        <v>1.9117021276595743E-7</v>
      </c>
    </row>
    <row r="30" spans="1:15" x14ac:dyDescent="0.2">
      <c r="A30" s="6"/>
      <c r="B30" s="1">
        <v>60</v>
      </c>
      <c r="C30" s="1">
        <v>5</v>
      </c>
      <c r="D30">
        <v>6</v>
      </c>
      <c r="E30">
        <f t="shared" si="7"/>
        <v>6211.4393285996812</v>
      </c>
      <c r="F30">
        <f t="shared" si="8"/>
        <v>2.1465770859166108E-4</v>
      </c>
      <c r="I30" s="10">
        <f t="shared" si="9"/>
        <v>3.7437499999999996E-7</v>
      </c>
    </row>
    <row r="31" spans="1:15" x14ac:dyDescent="0.2">
      <c r="A31" s="6"/>
      <c r="B31" s="1">
        <v>60</v>
      </c>
      <c r="C31" s="1">
        <v>10</v>
      </c>
      <c r="D31">
        <v>19</v>
      </c>
      <c r="E31">
        <f t="shared" si="7"/>
        <v>7815.8897559428151</v>
      </c>
      <c r="F31">
        <f t="shared" si="8"/>
        <v>1.7059264843385653E-4</v>
      </c>
      <c r="I31" s="10">
        <f t="shared" si="9"/>
        <v>2.364473684210526E-7</v>
      </c>
    </row>
    <row r="32" spans="1:15" ht="15" thickBot="1" x14ac:dyDescent="0.25">
      <c r="A32" s="7"/>
      <c r="B32" s="2">
        <v>60</v>
      </c>
      <c r="C32" s="2">
        <v>20</v>
      </c>
      <c r="D32" s="3">
        <v>45</v>
      </c>
      <c r="E32">
        <f t="shared" si="7"/>
        <v>8505.3635871219722</v>
      </c>
      <c r="F32">
        <f t="shared" si="8"/>
        <v>1.5676382551736438E-4</v>
      </c>
      <c r="I32" s="10">
        <f t="shared" si="9"/>
        <v>1.9966666666666664E-7</v>
      </c>
    </row>
    <row r="33" spans="1:9" x14ac:dyDescent="0.2">
      <c r="I33" s="10"/>
    </row>
    <row r="34" spans="1:9" x14ac:dyDescent="0.2">
      <c r="A34" s="1" t="s">
        <v>0</v>
      </c>
      <c r="B34" s="1" t="s">
        <v>5</v>
      </c>
      <c r="C34" s="1" t="s">
        <v>1</v>
      </c>
      <c r="D34" s="1" t="s">
        <v>12</v>
      </c>
      <c r="E34" s="1" t="s">
        <v>2</v>
      </c>
      <c r="F34" s="1" t="s">
        <v>3</v>
      </c>
      <c r="I34" s="10"/>
    </row>
    <row r="35" spans="1:9" x14ac:dyDescent="0.2">
      <c r="A35" s="6" t="s">
        <v>8</v>
      </c>
      <c r="B35" s="1">
        <v>15</v>
      </c>
      <c r="C35" s="1">
        <v>5</v>
      </c>
      <c r="D35">
        <v>188</v>
      </c>
      <c r="E35">
        <f>(14/4.5)*((1/I35)*($P$2^3)/(1-$P$2)^2)^0.5</f>
        <v>20239.643846052793</v>
      </c>
      <c r="F35">
        <f>6/(4.5*E35)</f>
        <v>6.5877312045358187E-5</v>
      </c>
      <c r="I35" s="10">
        <f>($K$2 *0.3* C35) / (2 * B35 * D35)</f>
        <v>4.7792553191489357E-8</v>
      </c>
    </row>
    <row r="36" spans="1:9" x14ac:dyDescent="0.2">
      <c r="A36" s="6"/>
      <c r="B36" s="1">
        <v>15</v>
      </c>
      <c r="C36" s="1">
        <v>10</v>
      </c>
      <c r="D36">
        <v>372</v>
      </c>
      <c r="E36">
        <f t="shared" ref="E36:E43" si="10">(14/4.5)*((1/I36)*($P$2^3)/(1-$P$2)^2)^0.5</f>
        <v>20131.698309203195</v>
      </c>
      <c r="F36">
        <f t="shared" ref="F36:F43" si="11">6/(4.5*E36)</f>
        <v>6.623054413267263E-5</v>
      </c>
      <c r="I36" s="10">
        <f t="shared" ref="I36:I43" si="12">($K$2 *0.3* C36) / (2 * B36 * D36)</f>
        <v>4.8306451612903218E-8</v>
      </c>
    </row>
    <row r="37" spans="1:9" x14ac:dyDescent="0.2">
      <c r="A37" s="6"/>
      <c r="B37" s="1">
        <v>15</v>
      </c>
      <c r="C37" s="1">
        <v>20</v>
      </c>
      <c r="D37">
        <v>753</v>
      </c>
      <c r="E37">
        <f t="shared" si="10"/>
        <v>20253.09658522244</v>
      </c>
      <c r="F37">
        <f t="shared" si="11"/>
        <v>6.5833554277630444E-5</v>
      </c>
      <c r="I37" s="10">
        <f t="shared" si="12"/>
        <v>4.7729083665338636E-8</v>
      </c>
    </row>
    <row r="38" spans="1:9" x14ac:dyDescent="0.2">
      <c r="A38" s="6"/>
      <c r="B38" s="1">
        <v>30</v>
      </c>
      <c r="C38" s="1">
        <v>5</v>
      </c>
      <c r="D38">
        <v>80</v>
      </c>
      <c r="E38">
        <f t="shared" si="10"/>
        <v>18671.703087373473</v>
      </c>
      <c r="F38">
        <f t="shared" si="11"/>
        <v>7.140930460890763E-5</v>
      </c>
      <c r="I38" s="10">
        <f t="shared" si="12"/>
        <v>5.615624999999999E-8</v>
      </c>
    </row>
    <row r="39" spans="1:9" x14ac:dyDescent="0.2">
      <c r="A39" s="6"/>
      <c r="B39" s="1">
        <v>30</v>
      </c>
      <c r="C39" s="1">
        <v>10</v>
      </c>
      <c r="D39">
        <v>161</v>
      </c>
      <c r="E39">
        <f t="shared" si="10"/>
        <v>18729.961272895791</v>
      </c>
      <c r="F39">
        <f t="shared" si="11"/>
        <v>7.1187191148270329E-5</v>
      </c>
      <c r="I39" s="10">
        <f t="shared" si="12"/>
        <v>5.5807453416149061E-8</v>
      </c>
    </row>
    <row r="40" spans="1:9" x14ac:dyDescent="0.2">
      <c r="A40" s="6"/>
      <c r="B40" s="1">
        <v>30</v>
      </c>
      <c r="C40" s="1">
        <v>20</v>
      </c>
      <c r="D40">
        <v>324</v>
      </c>
      <c r="E40">
        <f t="shared" si="10"/>
        <v>18788.038811576902</v>
      </c>
      <c r="F40">
        <f t="shared" si="11"/>
        <v>7.0967137480669549E-5</v>
      </c>
      <c r="I40" s="10">
        <f t="shared" si="12"/>
        <v>5.5462962962962958E-8</v>
      </c>
    </row>
    <row r="41" spans="1:9" x14ac:dyDescent="0.2">
      <c r="A41" s="6"/>
      <c r="B41" s="1">
        <v>60</v>
      </c>
      <c r="C41" s="1">
        <v>5</v>
      </c>
      <c r="D41">
        <v>42</v>
      </c>
      <c r="E41">
        <f t="shared" si="10"/>
        <v>19132.802225293181</v>
      </c>
      <c r="F41">
        <f t="shared" si="11"/>
        <v>6.9688345577036985E-5</v>
      </c>
      <c r="I41" s="10">
        <f t="shared" si="12"/>
        <v>5.3482142857142849E-8</v>
      </c>
    </row>
    <row r="42" spans="1:9" x14ac:dyDescent="0.2">
      <c r="A42" s="6"/>
      <c r="B42" s="1">
        <v>60</v>
      </c>
      <c r="C42" s="1">
        <v>10</v>
      </c>
      <c r="D42">
        <v>77</v>
      </c>
      <c r="E42">
        <f t="shared" si="10"/>
        <v>18318.26349783648</v>
      </c>
      <c r="F42">
        <f t="shared" si="11"/>
        <v>7.2787103072887322E-5</v>
      </c>
      <c r="I42" s="10">
        <f t="shared" si="12"/>
        <v>5.8344155844155837E-8</v>
      </c>
    </row>
    <row r="43" spans="1:9" ht="15" thickBot="1" x14ac:dyDescent="0.25">
      <c r="A43" s="7"/>
      <c r="B43" s="2">
        <v>60</v>
      </c>
      <c r="C43" s="2">
        <v>20</v>
      </c>
      <c r="D43" s="3">
        <v>154</v>
      </c>
      <c r="E43">
        <f>(14/4.5)*((1/I43)*($P$2^3)/(1-$P$2)^2)^0.5</f>
        <v>18318.26349783648</v>
      </c>
      <c r="F43">
        <f>6/(4.5*E43)</f>
        <v>7.2787103072887322E-5</v>
      </c>
      <c r="I43" s="10">
        <f t="shared" si="12"/>
        <v>5.8344155844155837E-8</v>
      </c>
    </row>
    <row r="44" spans="1:9" x14ac:dyDescent="0.2">
      <c r="I44" s="10"/>
    </row>
    <row r="45" spans="1:9" x14ac:dyDescent="0.2">
      <c r="A45" s="1" t="s">
        <v>0</v>
      </c>
      <c r="B45" s="1" t="s">
        <v>5</v>
      </c>
      <c r="C45" s="1" t="s">
        <v>1</v>
      </c>
      <c r="D45" s="1" t="s">
        <v>12</v>
      </c>
      <c r="E45" s="1" t="s">
        <v>2</v>
      </c>
      <c r="F45" s="1" t="s">
        <v>3</v>
      </c>
      <c r="I45" s="10"/>
    </row>
    <row r="46" spans="1:9" x14ac:dyDescent="0.2">
      <c r="A46" s="6" t="s">
        <v>9</v>
      </c>
      <c r="B46" s="1">
        <v>15</v>
      </c>
      <c r="C46" s="1">
        <v>5</v>
      </c>
      <c r="D46">
        <v>8</v>
      </c>
      <c r="E46">
        <f>(14/4.5)*((1/I46)*($Q$2^3)/(1-$Q$2)^2)^0.5</f>
        <v>3778.9867052622412</v>
      </c>
      <c r="F46">
        <f>6/(4.5*E46)</f>
        <v>3.5282826782022435E-4</v>
      </c>
      <c r="I46" s="10">
        <f>($K$2 * 0.5*C46) / (2 * B46 * D46)</f>
        <v>1.871875E-6</v>
      </c>
    </row>
    <row r="47" spans="1:9" x14ac:dyDescent="0.2">
      <c r="A47" s="6"/>
      <c r="B47" s="1">
        <v>15</v>
      </c>
      <c r="C47" s="1">
        <v>10</v>
      </c>
      <c r="D47">
        <v>25</v>
      </c>
      <c r="E47">
        <f t="shared" ref="E47:E54" si="13">(14/4.5)*((1/I47)*($Q$2^3)/(1-$Q$2)^2)^0.5</f>
        <v>4723.7333815778011</v>
      </c>
      <c r="F47">
        <f t="shared" ref="F47:F54" si="14">6/(4.5*E47)</f>
        <v>2.8226261425617948E-4</v>
      </c>
      <c r="I47" s="10">
        <f t="shared" ref="I47:I54" si="15">($K$2 * 0.5*C47) / (2 * B47 * D47)</f>
        <v>1.198E-6</v>
      </c>
    </row>
    <row r="48" spans="1:9" x14ac:dyDescent="0.2">
      <c r="A48" s="6"/>
      <c r="B48" s="1">
        <v>15</v>
      </c>
      <c r="C48" s="1">
        <v>20</v>
      </c>
      <c r="D48">
        <v>60</v>
      </c>
      <c r="E48">
        <f t="shared" si="13"/>
        <v>5174.5906574606406</v>
      </c>
      <c r="F48">
        <f t="shared" si="14"/>
        <v>2.5766933494748129E-4</v>
      </c>
      <c r="I48" s="10">
        <f t="shared" si="15"/>
        <v>9.9833333333333323E-7</v>
      </c>
    </row>
    <row r="49" spans="1:9" x14ac:dyDescent="0.2">
      <c r="A49" s="6"/>
      <c r="B49" s="1">
        <v>30</v>
      </c>
      <c r="C49" s="1">
        <v>5</v>
      </c>
      <c r="D49">
        <v>4</v>
      </c>
      <c r="E49">
        <f t="shared" si="13"/>
        <v>3778.9867052622412</v>
      </c>
      <c r="F49">
        <f t="shared" si="14"/>
        <v>3.5282826782022435E-4</v>
      </c>
      <c r="I49" s="10">
        <f t="shared" si="15"/>
        <v>1.871875E-6</v>
      </c>
    </row>
    <row r="50" spans="1:9" x14ac:dyDescent="0.2">
      <c r="A50" s="6"/>
      <c r="B50" s="1">
        <v>30</v>
      </c>
      <c r="C50" s="1">
        <v>10</v>
      </c>
      <c r="D50">
        <v>12</v>
      </c>
      <c r="E50">
        <f t="shared" si="13"/>
        <v>4628.2945863269288</v>
      </c>
      <c r="F50">
        <f t="shared" si="14"/>
        <v>2.8808307432986519E-4</v>
      </c>
      <c r="I50" s="10">
        <f t="shared" si="15"/>
        <v>1.2479166666666666E-6</v>
      </c>
    </row>
    <row r="51" spans="1:9" x14ac:dyDescent="0.2">
      <c r="A51" s="6"/>
      <c r="B51" s="1">
        <v>30</v>
      </c>
      <c r="C51" s="1">
        <v>20</v>
      </c>
      <c r="D51">
        <v>29</v>
      </c>
      <c r="E51">
        <f t="shared" si="13"/>
        <v>5087.6165529518476</v>
      </c>
      <c r="F51">
        <f t="shared" si="14"/>
        <v>2.6207425804520001E-4</v>
      </c>
      <c r="I51" s="10">
        <f t="shared" si="15"/>
        <v>1.0327586206896552E-6</v>
      </c>
    </row>
    <row r="52" spans="1:9" x14ac:dyDescent="0.2">
      <c r="A52" s="6"/>
      <c r="B52" s="1">
        <v>60</v>
      </c>
      <c r="C52" s="1">
        <v>5</v>
      </c>
      <c r="D52">
        <v>2</v>
      </c>
      <c r="E52">
        <f t="shared" si="13"/>
        <v>3778.9867052622412</v>
      </c>
      <c r="F52">
        <f t="shared" si="14"/>
        <v>3.5282826782022435E-4</v>
      </c>
      <c r="I52" s="10">
        <f t="shared" si="15"/>
        <v>1.871875E-6</v>
      </c>
    </row>
    <row r="53" spans="1:9" x14ac:dyDescent="0.2">
      <c r="A53" s="6"/>
      <c r="B53" s="1">
        <v>60</v>
      </c>
      <c r="C53" s="1">
        <v>10</v>
      </c>
      <c r="D53">
        <v>6</v>
      </c>
      <c r="E53">
        <f t="shared" si="13"/>
        <v>4628.2945863269288</v>
      </c>
      <c r="F53">
        <f t="shared" si="14"/>
        <v>2.8808307432986519E-4</v>
      </c>
      <c r="I53" s="10">
        <f t="shared" si="15"/>
        <v>1.2479166666666666E-6</v>
      </c>
    </row>
    <row r="54" spans="1:9" ht="15" thickBot="1" x14ac:dyDescent="0.25">
      <c r="A54" s="7"/>
      <c r="B54" s="2">
        <v>60</v>
      </c>
      <c r="C54" s="2">
        <v>20</v>
      </c>
      <c r="D54" s="3">
        <v>14</v>
      </c>
      <c r="E54">
        <f t="shared" si="13"/>
        <v>4999.1295149716161</v>
      </c>
      <c r="F54">
        <f t="shared" si="14"/>
        <v>2.6671310061885918E-4</v>
      </c>
      <c r="I54" s="10">
        <f t="shared" si="15"/>
        <v>1.0696428571428572E-6</v>
      </c>
    </row>
    <row r="55" spans="1:9" x14ac:dyDescent="0.2">
      <c r="I55" s="9"/>
    </row>
    <row r="56" spans="1:9" x14ac:dyDescent="0.2">
      <c r="I56" s="9"/>
    </row>
    <row r="57" spans="1:9" x14ac:dyDescent="0.2">
      <c r="A57" t="s">
        <v>20</v>
      </c>
    </row>
    <row r="59" spans="1:9" x14ac:dyDescent="0.2">
      <c r="A59" s="4" t="s">
        <v>0</v>
      </c>
      <c r="B59" s="4" t="s">
        <v>5</v>
      </c>
      <c r="C59" s="4" t="s">
        <v>1</v>
      </c>
      <c r="D59" s="4" t="s">
        <v>12</v>
      </c>
      <c r="E59" s="4" t="s">
        <v>2</v>
      </c>
      <c r="F59" s="4" t="s">
        <v>3</v>
      </c>
    </row>
    <row r="60" spans="1:9" x14ac:dyDescent="0.2">
      <c r="A60" s="6" t="s">
        <v>8</v>
      </c>
      <c r="B60" s="4">
        <v>15</v>
      </c>
      <c r="C60" s="4">
        <v>5</v>
      </c>
      <c r="D60">
        <v>10</v>
      </c>
      <c r="E60">
        <f>(14/4.5)*((1/I35)*($P$2^3)/(1-$P$2)^2)^0.5</f>
        <v>20239.643846052793</v>
      </c>
      <c r="F60">
        <f>6/(4.5*E60)</f>
        <v>6.5877312045358187E-5</v>
      </c>
      <c r="I60">
        <f>($K$2 * 0.3*C60) / (2 * B60 * D60)</f>
        <v>8.9849999999999985E-7</v>
      </c>
    </row>
    <row r="61" spans="1:9" x14ac:dyDescent="0.2">
      <c r="A61" s="6"/>
      <c r="B61" s="4">
        <v>15</v>
      </c>
      <c r="C61" s="4">
        <v>10</v>
      </c>
      <c r="D61">
        <v>20</v>
      </c>
      <c r="E61">
        <f>(14/4.5)*((1/I36)*($P$2^3)/(1-$P$2)^2)^0.5</f>
        <v>20131.698309203195</v>
      </c>
      <c r="F61">
        <f>6/(4.5*E61)</f>
        <v>6.623054413267263E-5</v>
      </c>
      <c r="I61">
        <f t="shared" ref="I61:I67" si="16">($K$2 * 0.3*C61) / (2 * B61 * D61)</f>
        <v>8.9849999999999985E-7</v>
      </c>
    </row>
    <row r="62" spans="1:9" x14ac:dyDescent="0.2">
      <c r="A62" s="6"/>
      <c r="B62" s="4">
        <v>15</v>
      </c>
      <c r="C62" s="4">
        <v>20</v>
      </c>
      <c r="D62">
        <v>41</v>
      </c>
      <c r="E62">
        <f>(14/4.5)*((1/I37)*($P$2^3)/(1-$P$2)^2)^0.5</f>
        <v>20253.09658522244</v>
      </c>
      <c r="F62">
        <f>6/(4.5*E62)</f>
        <v>6.5833554277630444E-5</v>
      </c>
      <c r="I62">
        <f t="shared" si="16"/>
        <v>8.765853658536584E-7</v>
      </c>
    </row>
    <row r="63" spans="1:9" x14ac:dyDescent="0.2">
      <c r="A63" s="6"/>
      <c r="B63" s="4">
        <v>30</v>
      </c>
      <c r="C63" s="4">
        <v>5</v>
      </c>
      <c r="D63">
        <v>5</v>
      </c>
      <c r="E63">
        <f>(14/4.5)*((1/I38)*($P$2^3)/(1-$P$2)^2)^0.5</f>
        <v>18671.703087373473</v>
      </c>
      <c r="F63">
        <f>6/(4.5*E63)</f>
        <v>7.140930460890763E-5</v>
      </c>
      <c r="I63">
        <f t="shared" si="16"/>
        <v>8.9849999999999985E-7</v>
      </c>
    </row>
    <row r="64" spans="1:9" x14ac:dyDescent="0.2">
      <c r="A64" s="6"/>
      <c r="B64" s="4">
        <v>30</v>
      </c>
      <c r="C64" s="4">
        <v>10</v>
      </c>
      <c r="D64">
        <v>10</v>
      </c>
      <c r="E64">
        <f>(14/4.5)*((1/I39)*($P$2^3)/(1-$P$2)^2)^0.5</f>
        <v>18729.961272895791</v>
      </c>
      <c r="F64">
        <f>6/(4.5*E64)</f>
        <v>7.1187191148270329E-5</v>
      </c>
      <c r="I64">
        <f t="shared" si="16"/>
        <v>8.9849999999999985E-7</v>
      </c>
    </row>
    <row r="65" spans="1:9" x14ac:dyDescent="0.2">
      <c r="A65" s="6"/>
      <c r="B65" s="4">
        <v>30</v>
      </c>
      <c r="C65" s="4">
        <v>20</v>
      </c>
      <c r="D65">
        <v>20</v>
      </c>
      <c r="E65">
        <f>(14/4.5)*((1/I40)*($P$2^3)/(1-$P$2)^2)^0.5</f>
        <v>18788.038811576902</v>
      </c>
      <c r="F65">
        <f>6/(4.5*E65)</f>
        <v>7.0967137480669549E-5</v>
      </c>
      <c r="I65">
        <f t="shared" si="16"/>
        <v>8.9849999999999985E-7</v>
      </c>
    </row>
    <row r="66" spans="1:9" x14ac:dyDescent="0.2">
      <c r="A66" s="6"/>
      <c r="B66" s="4">
        <v>60</v>
      </c>
      <c r="C66" s="4">
        <v>5</v>
      </c>
      <c r="D66">
        <v>2</v>
      </c>
      <c r="E66">
        <f>(14/4.5)*((1/I41)*($P$2^3)/(1-$P$2)^2)^0.5</f>
        <v>19132.802225293181</v>
      </c>
      <c r="F66">
        <f>6/(4.5*E66)</f>
        <v>6.9688345577036985E-5</v>
      </c>
      <c r="I66">
        <f t="shared" si="16"/>
        <v>1.1231249999999999E-6</v>
      </c>
    </row>
    <row r="67" spans="1:9" x14ac:dyDescent="0.2">
      <c r="A67" s="6"/>
      <c r="B67" s="4">
        <v>60</v>
      </c>
      <c r="C67" s="4">
        <v>10</v>
      </c>
      <c r="D67">
        <v>4</v>
      </c>
      <c r="E67">
        <f>(14/4.5)*((1/I42)*($P$2^3)/(1-$P$2)^2)^0.5</f>
        <v>18318.26349783648</v>
      </c>
      <c r="F67">
        <f>6/(4.5*E67)</f>
        <v>7.2787103072887322E-5</v>
      </c>
      <c r="I67">
        <f t="shared" si="16"/>
        <v>1.1231249999999999E-6</v>
      </c>
    </row>
    <row r="68" spans="1:9" ht="15" thickBot="1" x14ac:dyDescent="0.25">
      <c r="A68" s="7"/>
      <c r="B68" s="5">
        <v>60</v>
      </c>
      <c r="C68" s="5">
        <v>20</v>
      </c>
      <c r="D68" s="3">
        <v>9</v>
      </c>
      <c r="E68">
        <f>(14/4.5)*((1/I68)*($P$2^3)/(1-$P$2)^2)^0.5</f>
        <v>4428.3832162873568</v>
      </c>
      <c r="F68">
        <f>6/(4.5*E68)</f>
        <v>3.0108806492387663E-4</v>
      </c>
      <c r="I68">
        <f>($K$2 * 0.3*C68) / (2 * B68 * D68)</f>
        <v>9.9833333333333323E-7</v>
      </c>
    </row>
    <row r="70" spans="1:9" x14ac:dyDescent="0.2">
      <c r="A70" s="4" t="s">
        <v>0</v>
      </c>
      <c r="B70" s="4" t="s">
        <v>5</v>
      </c>
      <c r="C70" s="4" t="s">
        <v>1</v>
      </c>
      <c r="D70" s="4" t="s">
        <v>12</v>
      </c>
      <c r="E70" s="4" t="s">
        <v>2</v>
      </c>
      <c r="F70" s="4" t="s">
        <v>3</v>
      </c>
    </row>
    <row r="71" spans="1:9" x14ac:dyDescent="0.2">
      <c r="A71" s="6" t="s">
        <v>22</v>
      </c>
      <c r="B71" s="4">
        <v>15</v>
      </c>
      <c r="C71" s="4">
        <v>5</v>
      </c>
      <c r="D71">
        <v>7</v>
      </c>
      <c r="E71" s="10">
        <f>(14/4.5)*((1/I71)*($O$2^3)/(1-$O$2)^2)^0.5</f>
        <v>2598.4314967405044</v>
      </c>
      <c r="F71">
        <f>6/(4.5*E71)</f>
        <v>5.1313006904583729E-4</v>
      </c>
      <c r="I71" s="10">
        <f t="shared" ref="I71:I78" si="17">($K$2 *0.5* C71) / (2 * B71 * D71)</f>
        <v>2.1392857142857144E-6</v>
      </c>
    </row>
    <row r="72" spans="1:9" x14ac:dyDescent="0.2">
      <c r="A72" s="6"/>
      <c r="B72" s="4">
        <v>15</v>
      </c>
      <c r="C72" s="4">
        <v>10</v>
      </c>
      <c r="D72">
        <v>15</v>
      </c>
      <c r="E72" s="10">
        <f t="shared" ref="E72:E78" si="18">(14/4.5)*((1/I72)*($O$2^3)/(1-$O$2)^2)^0.5</f>
        <v>2689.6321263165405</v>
      </c>
      <c r="F72">
        <f t="shared" ref="F72:F78" si="19">6/(4.5*E72)</f>
        <v>4.957307433560951E-4</v>
      </c>
      <c r="I72" s="10">
        <f t="shared" si="17"/>
        <v>1.9966666666666665E-6</v>
      </c>
    </row>
    <row r="73" spans="1:9" x14ac:dyDescent="0.2">
      <c r="A73" s="6"/>
      <c r="B73" s="4">
        <v>15</v>
      </c>
      <c r="C73" s="4">
        <v>20</v>
      </c>
      <c r="D73">
        <v>28</v>
      </c>
      <c r="E73" s="10">
        <f t="shared" si="18"/>
        <v>2598.4314967405044</v>
      </c>
      <c r="F73">
        <f t="shared" si="19"/>
        <v>5.1313006904583729E-4</v>
      </c>
      <c r="I73" s="10">
        <f t="shared" si="17"/>
        <v>2.1392857142857144E-6</v>
      </c>
    </row>
    <row r="74" spans="1:9" x14ac:dyDescent="0.2">
      <c r="A74" s="6"/>
      <c r="B74" s="4">
        <v>30</v>
      </c>
      <c r="C74" s="4">
        <v>5</v>
      </c>
      <c r="D74">
        <v>3</v>
      </c>
      <c r="E74" s="10">
        <f t="shared" si="18"/>
        <v>2405.6801075644344</v>
      </c>
      <c r="F74">
        <f t="shared" si="19"/>
        <v>5.5424382034036546E-4</v>
      </c>
      <c r="I74" s="10">
        <f t="shared" si="17"/>
        <v>2.4958333333333333E-6</v>
      </c>
    </row>
    <row r="75" spans="1:9" x14ac:dyDescent="0.2">
      <c r="A75" s="6"/>
      <c r="B75" s="4">
        <v>30</v>
      </c>
      <c r="C75" s="4">
        <v>10</v>
      </c>
      <c r="D75">
        <v>6</v>
      </c>
      <c r="E75" s="10">
        <f t="shared" si="18"/>
        <v>2405.6801075644344</v>
      </c>
      <c r="F75">
        <f t="shared" si="19"/>
        <v>5.5424382034036546E-4</v>
      </c>
      <c r="I75" s="10">
        <f>($K$2 *0.5* C75) / (2 * B75 * D75)</f>
        <v>2.4958333333333333E-6</v>
      </c>
    </row>
    <row r="76" spans="1:9" x14ac:dyDescent="0.2">
      <c r="A76" s="6"/>
      <c r="B76" s="4">
        <v>30</v>
      </c>
      <c r="C76" s="4">
        <v>20</v>
      </c>
      <c r="D76">
        <v>13</v>
      </c>
      <c r="E76" s="10">
        <f t="shared" si="18"/>
        <v>2503.9112427544555</v>
      </c>
      <c r="F76">
        <f t="shared" si="19"/>
        <v>5.3250023825388677E-4</v>
      </c>
      <c r="I76" s="10">
        <f t="shared" si="17"/>
        <v>2.303846153846154E-6</v>
      </c>
    </row>
    <row r="77" spans="1:9" x14ac:dyDescent="0.2">
      <c r="A77" s="6"/>
      <c r="B77" s="4">
        <v>60</v>
      </c>
      <c r="C77" s="4">
        <v>5</v>
      </c>
      <c r="D77">
        <v>1</v>
      </c>
      <c r="E77" s="10">
        <f t="shared" si="18"/>
        <v>1964.2295826322049</v>
      </c>
      <c r="F77">
        <f t="shared" si="19"/>
        <v>6.7880727646234382E-4</v>
      </c>
      <c r="I77" s="10">
        <f t="shared" si="17"/>
        <v>3.7437499999999999E-6</v>
      </c>
    </row>
    <row r="78" spans="1:9" x14ac:dyDescent="0.2">
      <c r="A78" s="6"/>
      <c r="B78" s="4">
        <v>60</v>
      </c>
      <c r="C78" s="4">
        <v>10</v>
      </c>
      <c r="D78">
        <v>3</v>
      </c>
      <c r="E78" s="10">
        <f t="shared" si="18"/>
        <v>2405.6801075644344</v>
      </c>
      <c r="F78">
        <f t="shared" si="19"/>
        <v>5.5424382034036546E-4</v>
      </c>
      <c r="I78" s="10">
        <f t="shared" si="17"/>
        <v>2.4958333333333333E-6</v>
      </c>
    </row>
    <row r="79" spans="1:9" ht="15" thickBot="1" x14ac:dyDescent="0.25">
      <c r="A79" s="7"/>
      <c r="B79" s="5">
        <v>60</v>
      </c>
      <c r="C79" s="5">
        <v>20</v>
      </c>
      <c r="D79" s="3">
        <v>6</v>
      </c>
      <c r="E79" s="10">
        <f>(14/4.5)*((1/I79)*($O$2^3)/(1-$O$2)^2)^0.5</f>
        <v>2405.6801075644344</v>
      </c>
      <c r="F79" s="10">
        <f>6/(4.5*E79)</f>
        <v>5.5424382034036546E-4</v>
      </c>
      <c r="I79" s="10">
        <f>($K$2 *0.5* C79) / (2 * B79 * D79)</f>
        <v>2.4958333333333333E-6</v>
      </c>
    </row>
  </sheetData>
  <mergeCells count="7">
    <mergeCell ref="A71:A79"/>
    <mergeCell ref="A60:A68"/>
    <mergeCell ref="A2:A10"/>
    <mergeCell ref="A13:A21"/>
    <mergeCell ref="A46:A54"/>
    <mergeCell ref="A24:A32"/>
    <mergeCell ref="A35:A43"/>
  </mergeCells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2CC48F1287B046A9379F2B763511DE" ma:contentTypeVersion="5" ma:contentTypeDescription="新しいドキュメントを作成します。" ma:contentTypeScope="" ma:versionID="3033218eae6a0cb6aabc6792e5e91b7d">
  <xsd:schema xmlns:xsd="http://www.w3.org/2001/XMLSchema" xmlns:xs="http://www.w3.org/2001/XMLSchema" xmlns:p="http://schemas.microsoft.com/office/2006/metadata/properties" xmlns:ns2="ddabc1ff-5d39-4d4f-965f-4e789ed3ba25" xmlns:ns3="ce592f2c-e436-4341-8f23-46a17107df7d" targetNamespace="http://schemas.microsoft.com/office/2006/metadata/properties" ma:root="true" ma:fieldsID="988762ac568c0436c4e70efca86bae30" ns2:_="" ns3:_="">
    <xsd:import namespace="ddabc1ff-5d39-4d4f-965f-4e789ed3ba25"/>
    <xsd:import namespace="ce592f2c-e436-4341-8f23-46a17107df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abc1ff-5d39-4d4f-965f-4e789ed3ba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92f2c-e436-4341-8f23-46a17107df7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CDE084-617F-4D2A-B8E9-2FBA878BC3EC}"/>
</file>

<file path=customXml/itemProps2.xml><?xml version="1.0" encoding="utf-8"?>
<ds:datastoreItem xmlns:ds="http://schemas.openxmlformats.org/officeDocument/2006/customXml" ds:itemID="{58E56711-34A9-45E8-8E68-9034837D9708}"/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伊藤隼人(苫小牧高専)</dc:creator>
  <cp:lastModifiedBy>赤妻恭瑚(苫小牧高専)</cp:lastModifiedBy>
  <dcterms:created xsi:type="dcterms:W3CDTF">2023-12-05T07:04:57Z</dcterms:created>
  <dcterms:modified xsi:type="dcterms:W3CDTF">2023-12-14T09:51:11Z</dcterms:modified>
</cp:coreProperties>
</file>