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i/git/experimental-data/chemical-engineering/heat-transfer/"/>
    </mc:Choice>
  </mc:AlternateContent>
  <xr:revisionPtr revIDLastSave="0" documentId="8_{9F0AA506-1916-A843-ABFA-4CDC7DADA736}" xr6:coauthVersionLast="47" xr6:coauthVersionMax="47" xr10:uidLastSave="{00000000-0000-0000-0000-000000000000}"/>
  <bookViews>
    <workbookView xWindow="0" yWindow="500" windowWidth="25600" windowHeight="15500" xr2:uid="{D34ECAF2-B270-46FB-8DEC-79FCE18F7A6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M14" i="1" s="1"/>
  <c r="J14" i="1"/>
  <c r="I14" i="1"/>
  <c r="I12" i="1"/>
  <c r="M12" i="1" s="1"/>
  <c r="I10" i="1"/>
  <c r="I8" i="1"/>
  <c r="I6" i="1"/>
  <c r="I4" i="1"/>
  <c r="I2" i="1"/>
  <c r="K3" i="1"/>
  <c r="K4" i="1"/>
  <c r="M4" i="1" s="1"/>
  <c r="N4" i="1" s="1"/>
  <c r="K5" i="1"/>
  <c r="K6" i="1"/>
  <c r="K7" i="1"/>
  <c r="M7" i="1" s="1"/>
  <c r="K8" i="1"/>
  <c r="L8" i="1" s="1"/>
  <c r="N8" i="1" s="1"/>
  <c r="K9" i="1"/>
  <c r="K10" i="1"/>
  <c r="M10" i="1" s="1"/>
  <c r="K11" i="1"/>
  <c r="K12" i="1"/>
  <c r="K13" i="1"/>
  <c r="L13" i="1" s="1"/>
  <c r="K2" i="1"/>
  <c r="J3" i="1"/>
  <c r="J4" i="1"/>
  <c r="L4" i="1" s="1"/>
  <c r="J5" i="1"/>
  <c r="J6" i="1"/>
  <c r="L6" i="1" s="1"/>
  <c r="J7" i="1"/>
  <c r="J8" i="1"/>
  <c r="J9" i="1"/>
  <c r="J10" i="1"/>
  <c r="J11" i="1"/>
  <c r="J12" i="1"/>
  <c r="L12" i="1" s="1"/>
  <c r="J13" i="1"/>
  <c r="J2" i="1"/>
  <c r="P4" i="1"/>
  <c r="P3" i="1"/>
  <c r="P1" i="1"/>
  <c r="I3" i="1"/>
  <c r="I5" i="1"/>
  <c r="I7" i="1"/>
  <c r="I9" i="1"/>
  <c r="I11" i="1"/>
  <c r="I13" i="1"/>
  <c r="S1" i="1"/>
  <c r="B17" i="1"/>
  <c r="L9" i="1"/>
  <c r="M8" i="1"/>
  <c r="M6" i="1"/>
  <c r="L11" i="1"/>
  <c r="M5" i="1"/>
  <c r="L7" i="1"/>
  <c r="M11" i="1"/>
  <c r="N11" i="1" s="1"/>
  <c r="M9" i="1"/>
  <c r="N9" i="1" s="1"/>
  <c r="L10" i="1" l="1"/>
  <c r="N10" i="1" s="1"/>
  <c r="L14" i="1"/>
  <c r="N14" i="1" s="1"/>
  <c r="N12" i="1"/>
  <c r="L3" i="1"/>
  <c r="L5" i="1"/>
  <c r="M13" i="1"/>
  <c r="N13" i="1" s="1"/>
  <c r="M2" i="1"/>
  <c r="N7" i="1"/>
  <c r="L2" i="1"/>
  <c r="N6" i="1"/>
  <c r="N5" i="1"/>
  <c r="M3" i="1"/>
  <c r="N3" i="1" s="1"/>
  <c r="N2" i="1" l="1"/>
</calcChain>
</file>

<file path=xl/sharedStrings.xml><?xml version="1.0" encoding="utf-8"?>
<sst xmlns="http://schemas.openxmlformats.org/spreadsheetml/2006/main" count="23" uniqueCount="21">
  <si>
    <t>t0からの距離</t>
    <rPh sb="5" eb="7">
      <t>キョリ</t>
    </rPh>
    <phoneticPr fontId="1"/>
  </si>
  <si>
    <t>ΔtB'</t>
    <phoneticPr fontId="1"/>
  </si>
  <si>
    <t>ΔtA'</t>
    <phoneticPr fontId="1"/>
  </si>
  <si>
    <t>ΔtR</t>
    <phoneticPr fontId="1"/>
  </si>
  <si>
    <t>λA'</t>
    <phoneticPr fontId="1"/>
  </si>
  <si>
    <t>λB'</t>
    <phoneticPr fontId="1"/>
  </si>
  <si>
    <t>λ</t>
    <phoneticPr fontId="1"/>
  </si>
  <si>
    <t>LR=30</t>
    <phoneticPr fontId="1"/>
  </si>
  <si>
    <t>これ</t>
    <phoneticPr fontId="1"/>
  </si>
  <si>
    <t>λ=</t>
    <phoneticPr fontId="1"/>
  </si>
  <si>
    <t>LA</t>
    <phoneticPr fontId="1"/>
  </si>
  <si>
    <t>LB</t>
    <phoneticPr fontId="1"/>
  </si>
  <si>
    <t>λ'A</t>
    <phoneticPr fontId="1"/>
  </si>
  <si>
    <t>λ'B</t>
    <phoneticPr fontId="1"/>
  </si>
  <si>
    <t>λR</t>
    <phoneticPr fontId="1"/>
  </si>
  <si>
    <t>50:ΔtA'</t>
    <phoneticPr fontId="1"/>
  </si>
  <si>
    <t>50:ΔtB'</t>
    <phoneticPr fontId="1"/>
  </si>
  <si>
    <t>100:ΔtA'</t>
    <phoneticPr fontId="1"/>
  </si>
  <si>
    <t>100:ΔtB'</t>
    <phoneticPr fontId="1"/>
  </si>
  <si>
    <t>150:ΔtA'</t>
    <phoneticPr fontId="1"/>
  </si>
  <si>
    <t>150:ΔtB'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</si>
</sst>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74</c:v>
                </c:pt>
                <c:pt idx="3">
                  <c:v>104</c:v>
                </c:pt>
                <c:pt idx="4">
                  <c:v>116</c:v>
                </c:pt>
                <c:pt idx="5">
                  <c:v>146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46.4</c:v>
                </c:pt>
                <c:pt idx="1">
                  <c:v>44.1</c:v>
                </c:pt>
                <c:pt idx="2">
                  <c:v>30.8</c:v>
                </c:pt>
                <c:pt idx="3">
                  <c:v>28.4</c:v>
                </c:pt>
                <c:pt idx="4">
                  <c:v>15.9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F-4D84-9B22-B6F76313C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06928"/>
        <c:axId val="874701104"/>
      </c:scatterChart>
      <c:valAx>
        <c:axId val="8986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4701104"/>
        <c:crosses val="autoZero"/>
        <c:crossBetween val="midCat"/>
      </c:valAx>
      <c:valAx>
        <c:axId val="87470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860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Sheet1!$A$28:$F$28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74</c:v>
                </c:pt>
                <c:pt idx="3">
                  <c:v>104</c:v>
                </c:pt>
                <c:pt idx="4">
                  <c:v>116</c:v>
                </c:pt>
                <c:pt idx="5">
                  <c:v>146</c:v>
                </c:pt>
              </c:numCache>
            </c:numRef>
          </c:xVal>
          <c:yVal>
            <c:numRef>
              <c:f>Sheet1!$A$29:$F$29</c:f>
              <c:numCache>
                <c:formatCode>General</c:formatCode>
                <c:ptCount val="6"/>
                <c:pt idx="0">
                  <c:v>47.6</c:v>
                </c:pt>
                <c:pt idx="1">
                  <c:v>46.1</c:v>
                </c:pt>
                <c:pt idx="2">
                  <c:v>37.5</c:v>
                </c:pt>
                <c:pt idx="3">
                  <c:v>35.9</c:v>
                </c:pt>
                <c:pt idx="4">
                  <c:v>28.1</c:v>
                </c:pt>
                <c:pt idx="5">
                  <c:v>26.3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1-42C6-950F-EBD17C33A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248880"/>
        <c:axId val="1415146560"/>
      </c:scatterChart>
      <c:valAx>
        <c:axId val="137124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5146560"/>
        <c:crosses val="autoZero"/>
        <c:crossBetween val="midCat"/>
      </c:valAx>
      <c:valAx>
        <c:axId val="14151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124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各温度における距離に対する温度変化</a:t>
            </a:r>
          </a:p>
        </c:rich>
      </c:tx>
      <c:layout>
        <c:manualLayout>
          <c:xMode val="edge"/>
          <c:yMode val="edge"/>
          <c:x val="0.1734173564288008"/>
          <c:y val="0.733843107554452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325687449322208"/>
          <c:y val="9.0621675137556909E-2"/>
          <c:w val="0.79948284096724687"/>
          <c:h val="0.4614091150147081"/>
        </c:manualLayout>
      </c:layout>
      <c:scatterChart>
        <c:scatterStyle val="lineMarker"/>
        <c:varyColors val="0"/>
        <c:ser>
          <c:idx val="0"/>
          <c:order val="0"/>
          <c:tx>
            <c:v>50℃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74</c:v>
                </c:pt>
                <c:pt idx="3">
                  <c:v>104</c:v>
                </c:pt>
                <c:pt idx="4">
                  <c:v>116</c:v>
                </c:pt>
                <c:pt idx="5">
                  <c:v>146</c:v>
                </c:pt>
              </c:numCache>
            </c:numRef>
          </c:xVal>
          <c:yVal>
            <c:numRef>
              <c:f>Sheet1!$B$2:$G$2</c:f>
              <c:numCache>
                <c:formatCode>General</c:formatCode>
                <c:ptCount val="6"/>
                <c:pt idx="0">
                  <c:v>46.4</c:v>
                </c:pt>
                <c:pt idx="1">
                  <c:v>44.1</c:v>
                </c:pt>
                <c:pt idx="2">
                  <c:v>30.8</c:v>
                </c:pt>
                <c:pt idx="3">
                  <c:v>28.4</c:v>
                </c:pt>
                <c:pt idx="4">
                  <c:v>15.9</c:v>
                </c:pt>
                <c:pt idx="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16-415E-AF9F-EA980BD0A7BB}"/>
            </c:ext>
          </c:extLst>
        </c:ser>
        <c:ser>
          <c:idx val="2"/>
          <c:order val="1"/>
          <c:tx>
            <c:v>100℃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74</c:v>
                </c:pt>
                <c:pt idx="3">
                  <c:v>104</c:v>
                </c:pt>
                <c:pt idx="4">
                  <c:v>116</c:v>
                </c:pt>
                <c:pt idx="5">
                  <c:v>146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92.8</c:v>
                </c:pt>
                <c:pt idx="1">
                  <c:v>87.1</c:v>
                </c:pt>
                <c:pt idx="2">
                  <c:v>57.6</c:v>
                </c:pt>
                <c:pt idx="3">
                  <c:v>51.8</c:v>
                </c:pt>
                <c:pt idx="4">
                  <c:v>25.4</c:v>
                </c:pt>
                <c:pt idx="5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16-415E-AF9F-EA980BD0A7BB}"/>
            </c:ext>
          </c:extLst>
        </c:ser>
        <c:ser>
          <c:idx val="4"/>
          <c:order val="2"/>
          <c:tx>
            <c:v>150℃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Sheet1!$B$1:$G$1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74</c:v>
                </c:pt>
                <c:pt idx="3">
                  <c:v>104</c:v>
                </c:pt>
                <c:pt idx="4">
                  <c:v>116</c:v>
                </c:pt>
                <c:pt idx="5">
                  <c:v>146</c:v>
                </c:pt>
              </c:numCache>
            </c:numRef>
          </c:xVal>
          <c:yVal>
            <c:numRef>
              <c:f>Sheet1!$B$6:$G$6</c:f>
              <c:numCache>
                <c:formatCode>General</c:formatCode>
                <c:ptCount val="6"/>
                <c:pt idx="0">
                  <c:v>139.30000000000001</c:v>
                </c:pt>
                <c:pt idx="1">
                  <c:v>130.30000000000001</c:v>
                </c:pt>
                <c:pt idx="2">
                  <c:v>83.8</c:v>
                </c:pt>
                <c:pt idx="3">
                  <c:v>74.8</c:v>
                </c:pt>
                <c:pt idx="4">
                  <c:v>34.4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16-415E-AF9F-EA980BD0A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14656"/>
        <c:axId val="1280362064"/>
      </c:scatterChart>
      <c:valAx>
        <c:axId val="8986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加熱部からの距離</a:t>
                </a:r>
                <a:r>
                  <a:rPr lang="en-US" altLang="ja-JP"/>
                  <a:t>/mm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80362064"/>
        <c:crosses val="autoZero"/>
        <c:crossBetween val="midCat"/>
      </c:valAx>
      <c:valAx>
        <c:axId val="128036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測定温度</a:t>
                </a:r>
                <a:r>
                  <a:rPr lang="en-US" altLang="ja-JP"/>
                  <a:t>/</a:t>
                </a:r>
                <a:r>
                  <a:rPr lang="ja-JP" altLang="en-US"/>
                  <a:t>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8614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</xdr:colOff>
      <xdr:row>6</xdr:row>
      <xdr:rowOff>14341</xdr:rowOff>
    </xdr:from>
    <xdr:to>
      <xdr:col>22</xdr:col>
      <xdr:colOff>617163</xdr:colOff>
      <xdr:row>18</xdr:row>
      <xdr:rowOff>14341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4E1F9D-E4EE-3047-9F2B-5934C476F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461837</xdr:colOff>
      <xdr:row>30</xdr:row>
      <xdr:rowOff>100244</xdr:rowOff>
    </xdr:from>
    <xdr:to>
      <xdr:col>11</xdr:col>
      <xdr:colOff>411037</xdr:colOff>
      <xdr:row>42</xdr:row>
      <xdr:rowOff>100244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F268DD8-3CCD-3426-27DC-D3E8AD02B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20488</xdr:colOff>
      <xdr:row>16</xdr:row>
      <xdr:rowOff>94332</xdr:rowOff>
    </xdr:from>
    <xdr:to>
      <xdr:col>14</xdr:col>
      <xdr:colOff>637509</xdr:colOff>
      <xdr:row>28</xdr:row>
      <xdr:rowOff>94332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7977B9A-77C9-7446-5858-5C7F38B37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9235D-3B5F-40B2-97DB-B989F3BF5DCD}">
  <dimension ref="A1:S33"/>
  <sheetViews>
    <sheetView tabSelected="1" zoomScale="89" workbookViewId="0">
      <selection activeCell="A10" sqref="A10:G10"/>
    </sheetView>
  </sheetViews>
  <sheetFormatPr baseColWidth="10" defaultColWidth="8.83203125" defaultRowHeight="18"/>
  <cols>
    <col min="1" max="1" width="11.33203125" customWidth="1"/>
  </cols>
  <sheetData>
    <row r="1" spans="1:19">
      <c r="A1" t="s">
        <v>0</v>
      </c>
      <c r="B1">
        <v>30</v>
      </c>
      <c r="C1">
        <v>60</v>
      </c>
      <c r="D1">
        <v>74</v>
      </c>
      <c r="E1">
        <v>104</v>
      </c>
      <c r="F1">
        <v>116</v>
      </c>
      <c r="G1">
        <v>146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>
        <f>1.6*35/30</f>
        <v>1.8666666666666667</v>
      </c>
      <c r="S1">
        <f>1.6*35/30</f>
        <v>1.8666666666666667</v>
      </c>
    </row>
    <row r="2" spans="1:19">
      <c r="A2">
        <v>50</v>
      </c>
      <c r="B2">
        <v>46.4</v>
      </c>
      <c r="C2">
        <v>44.1</v>
      </c>
      <c r="D2">
        <v>30.8</v>
      </c>
      <c r="E2">
        <v>28.4</v>
      </c>
      <c r="F2">
        <v>15.9</v>
      </c>
      <c r="G2">
        <v>3</v>
      </c>
      <c r="H2" t="s">
        <v>8</v>
      </c>
      <c r="I2">
        <f>(B2-((B2-C2)*($C$1+5)/$C$1))-(((D2-E2)*($E$1-$D$1+5)/($E$1-$D$1))+E2)</f>
        <v>12.708333333333329</v>
      </c>
      <c r="J2">
        <f t="shared" ref="J2:J14" si="0">(D2-((D2-E2)*($E$1-$D$1+5)/($E$1-$D$1)))-(((F2-G2)*($G$1-$F$1+5)/($G$1-$F$1))+G2)</f>
        <v>9.9499999999999993</v>
      </c>
      <c r="K2">
        <f t="shared" ref="K2:K14" si="1">((B2-C2)+(D2-E2)+(F2-G2))/3</f>
        <v>5.8666666666666671</v>
      </c>
      <c r="L2">
        <f>(K2*2*372)/(J2*30)</f>
        <v>14.622445561139029</v>
      </c>
      <c r="M2">
        <f>(K2*4*372)/(I2*30)</f>
        <v>22.897311475409843</v>
      </c>
      <c r="N2">
        <f>2/((4/M2)-(2/L2))</f>
        <v>52.74682779456203</v>
      </c>
    </row>
    <row r="3" spans="1:19">
      <c r="I3">
        <f t="shared" ref="I3:I13" si="2">(A3-((A3-C3)*($C$1+5)/$C$1))-(((D3-E3)*($E$1-$D$1+5)/($E$1-$D$1))+E3)</f>
        <v>0</v>
      </c>
      <c r="J3">
        <f t="shared" si="0"/>
        <v>0</v>
      </c>
      <c r="K3">
        <f t="shared" si="1"/>
        <v>0</v>
      </c>
      <c r="L3" t="e">
        <f t="shared" ref="L3:L14" si="3">(K3*2*372)/(J3*30)</f>
        <v>#DIV/0!</v>
      </c>
      <c r="M3" t="e">
        <f t="shared" ref="M3:M14" si="4">(K3*4*372)/(I3*30)</f>
        <v>#DIV/0!</v>
      </c>
      <c r="N3" t="e">
        <f t="shared" ref="N3:N14" si="5">2/((4/M3)-(2/L3))</f>
        <v>#DIV/0!</v>
      </c>
      <c r="P3">
        <f>($D$2-((D2-E2)*($E$1-$D$1+5)/($E$1-$D$1)))</f>
        <v>28</v>
      </c>
    </row>
    <row r="4" spans="1:19">
      <c r="A4">
        <v>100</v>
      </c>
      <c r="B4">
        <v>92.8</v>
      </c>
      <c r="C4">
        <v>87.1</v>
      </c>
      <c r="D4">
        <v>57.6</v>
      </c>
      <c r="E4">
        <v>51.8</v>
      </c>
      <c r="F4">
        <v>25.4</v>
      </c>
      <c r="G4">
        <v>19.3</v>
      </c>
      <c r="H4" t="s">
        <v>8</v>
      </c>
      <c r="I4">
        <f>(B4-((B4-C4)*($C$1+5)/$C$1))-(((D4-E4)*($E$1-$D$1+5)/($E$1-$D$1))+E4)</f>
        <v>28.05833333333333</v>
      </c>
      <c r="J4">
        <f t="shared" si="0"/>
        <v>24.416666666666664</v>
      </c>
      <c r="K4">
        <f t="shared" si="1"/>
        <v>5.866666666666668</v>
      </c>
      <c r="L4">
        <f t="shared" si="3"/>
        <v>5.9587713310580233</v>
      </c>
      <c r="M4">
        <f t="shared" si="4"/>
        <v>10.370775170775175</v>
      </c>
      <c r="N4">
        <f t="shared" si="5"/>
        <v>39.952402745995428</v>
      </c>
      <c r="P4">
        <f>(((F2-G2)*($G$1-$F$1+5)/($G$1-$F$1))+G2)</f>
        <v>18.05</v>
      </c>
    </row>
    <row r="5" spans="1:19">
      <c r="I5">
        <f t="shared" si="2"/>
        <v>0</v>
      </c>
      <c r="J5">
        <f t="shared" si="0"/>
        <v>0</v>
      </c>
      <c r="K5">
        <f t="shared" si="1"/>
        <v>0</v>
      </c>
      <c r="L5" t="e">
        <f t="shared" si="3"/>
        <v>#DIV/0!</v>
      </c>
      <c r="M5" t="e">
        <f t="shared" si="4"/>
        <v>#DIV/0!</v>
      </c>
      <c r="N5" t="e">
        <f t="shared" si="5"/>
        <v>#DIV/0!</v>
      </c>
    </row>
    <row r="6" spans="1:19">
      <c r="A6">
        <v>150</v>
      </c>
      <c r="B6">
        <v>139.30000000000001</v>
      </c>
      <c r="C6">
        <v>130.30000000000001</v>
      </c>
      <c r="D6">
        <v>83.8</v>
      </c>
      <c r="E6">
        <v>74.8</v>
      </c>
      <c r="F6">
        <v>34.4</v>
      </c>
      <c r="G6">
        <v>25</v>
      </c>
      <c r="H6" t="s">
        <v>8</v>
      </c>
      <c r="I6">
        <f>(B6-((B6-C6)*($C$1+5)/$C$1))-(((D6-E6)*($E$1-$D$1+5)/($E$1-$D$1))+E6)</f>
        <v>44.250000000000014</v>
      </c>
      <c r="J6">
        <f t="shared" si="0"/>
        <v>37.333333333333329</v>
      </c>
      <c r="K6">
        <f t="shared" si="1"/>
        <v>9.1333333333333329</v>
      </c>
      <c r="L6">
        <f t="shared" si="3"/>
        <v>6.0671428571428585</v>
      </c>
      <c r="M6">
        <f t="shared" si="4"/>
        <v>10.237589453860636</v>
      </c>
      <c r="N6">
        <f t="shared" si="5"/>
        <v>32.747951807228773</v>
      </c>
    </row>
    <row r="7" spans="1:19">
      <c r="I7">
        <f t="shared" si="2"/>
        <v>0</v>
      </c>
      <c r="J7">
        <f t="shared" si="0"/>
        <v>0</v>
      </c>
      <c r="K7">
        <f t="shared" si="1"/>
        <v>0</v>
      </c>
      <c r="L7" t="e">
        <f t="shared" si="3"/>
        <v>#DIV/0!</v>
      </c>
      <c r="M7" t="e">
        <f t="shared" si="4"/>
        <v>#DIV/0!</v>
      </c>
      <c r="N7" t="e">
        <f t="shared" si="5"/>
        <v>#DIV/0!</v>
      </c>
    </row>
    <row r="8" spans="1:19">
      <c r="A8">
        <v>100</v>
      </c>
      <c r="B8">
        <v>93.2</v>
      </c>
      <c r="C8">
        <v>87.5</v>
      </c>
      <c r="D8">
        <v>57.9</v>
      </c>
      <c r="E8">
        <v>52.2</v>
      </c>
      <c r="F8">
        <v>25.7</v>
      </c>
      <c r="G8">
        <v>19.3</v>
      </c>
      <c r="I8">
        <f>(B8-((B8-C8)*($C$1+5)/$C$1))-(((D8-E8)*($E$1-$D$1+5)/($E$1-$D$1))+E8)</f>
        <v>28.175000000000011</v>
      </c>
      <c r="J8">
        <f t="shared" si="0"/>
        <v>24.483333333333334</v>
      </c>
      <c r="K8">
        <f t="shared" si="1"/>
        <v>5.9333333333333327</v>
      </c>
      <c r="L8">
        <f t="shared" si="3"/>
        <v>6.0100748808713407</v>
      </c>
      <c r="M8">
        <f t="shared" si="4"/>
        <v>10.445193729665775</v>
      </c>
      <c r="N8">
        <f t="shared" si="5"/>
        <v>39.859142212189482</v>
      </c>
    </row>
    <row r="9" spans="1:19">
      <c r="I9">
        <f t="shared" si="2"/>
        <v>0</v>
      </c>
      <c r="J9">
        <f t="shared" si="0"/>
        <v>0</v>
      </c>
      <c r="K9">
        <f t="shared" si="1"/>
        <v>0</v>
      </c>
      <c r="L9" t="e">
        <f t="shared" si="3"/>
        <v>#DIV/0!</v>
      </c>
      <c r="M9" t="e">
        <f t="shared" si="4"/>
        <v>#DIV/0!</v>
      </c>
      <c r="N9" t="e">
        <f t="shared" si="5"/>
        <v>#DIV/0!</v>
      </c>
    </row>
    <row r="10" spans="1:19">
      <c r="A10">
        <v>150</v>
      </c>
      <c r="B10">
        <v>139.5</v>
      </c>
      <c r="C10">
        <v>130.5</v>
      </c>
      <c r="D10">
        <v>84.2</v>
      </c>
      <c r="E10">
        <v>75.2</v>
      </c>
      <c r="F10">
        <v>34.6</v>
      </c>
      <c r="G10">
        <v>24.9</v>
      </c>
      <c r="I10">
        <f>(B10-((B10-C10)*($C$1+5)/$C$1))-(((D10-E10)*($E$1-$D$1+5)/($E$1-$D$1))+E10)</f>
        <v>44.05</v>
      </c>
      <c r="J10">
        <f t="shared" si="0"/>
        <v>37.483333333333334</v>
      </c>
      <c r="K10">
        <f t="shared" si="1"/>
        <v>9.2333333333333343</v>
      </c>
      <c r="L10">
        <f t="shared" si="3"/>
        <v>6.1090262338817256</v>
      </c>
      <c r="M10">
        <f t="shared" si="4"/>
        <v>10.396670450245933</v>
      </c>
      <c r="N10">
        <f t="shared" si="5"/>
        <v>34.871065989847736</v>
      </c>
    </row>
    <row r="11" spans="1:19">
      <c r="I11">
        <f t="shared" si="2"/>
        <v>0</v>
      </c>
      <c r="J11">
        <f t="shared" si="0"/>
        <v>0</v>
      </c>
      <c r="K11">
        <f t="shared" si="1"/>
        <v>0</v>
      </c>
      <c r="L11" t="e">
        <f t="shared" si="3"/>
        <v>#DIV/0!</v>
      </c>
      <c r="M11" t="e">
        <f t="shared" si="4"/>
        <v>#DIV/0!</v>
      </c>
      <c r="N11" t="e">
        <f t="shared" si="5"/>
        <v>#DIV/0!</v>
      </c>
    </row>
    <row r="12" spans="1:19">
      <c r="A12">
        <v>100</v>
      </c>
      <c r="B12">
        <v>93.4</v>
      </c>
      <c r="C12">
        <v>87.7</v>
      </c>
      <c r="D12">
        <v>58.1</v>
      </c>
      <c r="E12">
        <v>52.4</v>
      </c>
      <c r="F12">
        <v>25.6</v>
      </c>
      <c r="G12">
        <v>19.100000000000001</v>
      </c>
      <c r="I12">
        <f>(B12-((B12-C12)*($C$1+5)/$C$1))-(((D12-E12)*($E$1-$D$1+5)/($E$1-$D$1))+E12)</f>
        <v>28.175000000000004</v>
      </c>
      <c r="J12">
        <f t="shared" si="0"/>
        <v>24.766666666666662</v>
      </c>
      <c r="K12">
        <f t="shared" si="1"/>
        <v>5.9666666666666686</v>
      </c>
      <c r="L12">
        <f t="shared" si="3"/>
        <v>5.974697173620461</v>
      </c>
      <c r="M12">
        <f t="shared" si="4"/>
        <v>10.50387459331559</v>
      </c>
      <c r="N12">
        <f t="shared" si="5"/>
        <v>43.415158924205329</v>
      </c>
    </row>
    <row r="13" spans="1:19">
      <c r="I13">
        <f t="shared" si="2"/>
        <v>0</v>
      </c>
      <c r="J13">
        <f t="shared" si="0"/>
        <v>0</v>
      </c>
      <c r="K13">
        <f t="shared" si="1"/>
        <v>0</v>
      </c>
      <c r="L13" t="e">
        <f t="shared" si="3"/>
        <v>#DIV/0!</v>
      </c>
      <c r="M13" t="e">
        <f t="shared" si="4"/>
        <v>#DIV/0!</v>
      </c>
      <c r="N13" t="e">
        <f t="shared" si="5"/>
        <v>#DIV/0!</v>
      </c>
    </row>
    <row r="14" spans="1:19">
      <c r="A14">
        <v>50</v>
      </c>
      <c r="B14">
        <v>47.5</v>
      </c>
      <c r="C14">
        <v>45.2</v>
      </c>
      <c r="D14">
        <v>31.3</v>
      </c>
      <c r="E14">
        <v>29.1</v>
      </c>
      <c r="F14">
        <v>16.2</v>
      </c>
      <c r="G14">
        <v>13.2</v>
      </c>
      <c r="I14">
        <f>(B14-((B14-C14)*($C$1+5)/$C$1))-(((D14-E14)*($E$1-$D$1+5)/($E$1-$D$1))+E14)</f>
        <v>13.341666666666665</v>
      </c>
      <c r="J14">
        <f t="shared" ref="J14" si="6">(D14-((D14-E14)*($E$1-$D$1+5)/($E$1-$D$1)))-(((F14-G14)*($G$1-$F$1+5)/($G$1-$F$1))+G14)</f>
        <v>12.033333333333335</v>
      </c>
      <c r="K14">
        <f t="shared" ref="K14" si="7">((B14-C14)+(D14-E14)+(F14-G14))/3</f>
        <v>2.4999999999999987</v>
      </c>
      <c r="L14">
        <f t="shared" ref="L14" si="8">(K14*2*372)/(J14*30)</f>
        <v>5.1523545706371161</v>
      </c>
      <c r="M14">
        <f t="shared" ref="M14" si="9">(K14*4*372)/(I14*30)</f>
        <v>9.2941911305434068</v>
      </c>
      <c r="N14">
        <f t="shared" ref="N14" si="10">2/((4/M14)-(2/L14))</f>
        <v>47.388535031847226</v>
      </c>
    </row>
    <row r="17" spans="1:6">
      <c r="A17" t="s">
        <v>9</v>
      </c>
      <c r="B17" t="e">
        <f>(B21-A21)/((B21/E21)-(A21/D21))</f>
        <v>#DIV/0!</v>
      </c>
    </row>
    <row r="20" spans="1:6">
      <c r="A20" t="s">
        <v>10</v>
      </c>
      <c r="B20" t="s">
        <v>11</v>
      </c>
      <c r="D20" t="s">
        <v>12</v>
      </c>
      <c r="E20" t="s">
        <v>13</v>
      </c>
      <c r="F20" t="s">
        <v>14</v>
      </c>
    </row>
    <row r="21" spans="1:6">
      <c r="A21">
        <v>4</v>
      </c>
      <c r="B21">
        <v>2</v>
      </c>
      <c r="F21">
        <v>372</v>
      </c>
    </row>
    <row r="24" spans="1:6">
      <c r="A24" t="s">
        <v>15</v>
      </c>
      <c r="B24" s="1" t="s">
        <v>16</v>
      </c>
      <c r="C24" t="s">
        <v>17</v>
      </c>
      <c r="D24" t="s">
        <v>18</v>
      </c>
      <c r="E24" t="s">
        <v>19</v>
      </c>
      <c r="F24" t="s">
        <v>20</v>
      </c>
    </row>
    <row r="28" spans="1:6">
      <c r="A28">
        <v>30</v>
      </c>
      <c r="B28">
        <v>60</v>
      </c>
      <c r="C28">
        <v>74</v>
      </c>
      <c r="D28">
        <v>104</v>
      </c>
      <c r="E28">
        <v>116</v>
      </c>
      <c r="F28">
        <v>146</v>
      </c>
    </row>
    <row r="29" spans="1:6">
      <c r="A29">
        <v>47.6</v>
      </c>
      <c r="B29">
        <v>46.1</v>
      </c>
      <c r="C29">
        <v>37.5</v>
      </c>
      <c r="D29">
        <v>35.9</v>
      </c>
      <c r="E29">
        <v>28.1</v>
      </c>
      <c r="F29">
        <v>26.3</v>
      </c>
    </row>
    <row r="31" spans="1:6">
      <c r="A31">
        <v>93.1</v>
      </c>
      <c r="B31">
        <v>87.8</v>
      </c>
      <c r="C31">
        <v>59.4</v>
      </c>
      <c r="D31">
        <v>54</v>
      </c>
      <c r="E31">
        <v>26.1</v>
      </c>
      <c r="F31">
        <v>20.399999999999999</v>
      </c>
    </row>
    <row r="33" spans="1:6">
      <c r="A33">
        <v>140</v>
      </c>
      <c r="B33">
        <v>131.5</v>
      </c>
      <c r="C33">
        <v>85.9</v>
      </c>
      <c r="D33">
        <v>77.3</v>
      </c>
      <c r="E33">
        <v>34.9</v>
      </c>
      <c r="F33">
        <v>25.8</v>
      </c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2CC48F1287B046A9379F2B763511DE" ma:contentTypeVersion="5" ma:contentTypeDescription="新しいドキュメントを作成します。" ma:contentTypeScope="" ma:versionID="3033218eae6a0cb6aabc6792e5e91b7d">
  <xsd:schema xmlns:xsd="http://www.w3.org/2001/XMLSchema" xmlns:xs="http://www.w3.org/2001/XMLSchema" xmlns:p="http://schemas.microsoft.com/office/2006/metadata/properties" xmlns:ns2="ddabc1ff-5d39-4d4f-965f-4e789ed3ba25" xmlns:ns3="ce592f2c-e436-4341-8f23-46a17107df7d" targetNamespace="http://schemas.microsoft.com/office/2006/metadata/properties" ma:root="true" ma:fieldsID="988762ac568c0436c4e70efca86bae30" ns2:_="" ns3:_="">
    <xsd:import namespace="ddabc1ff-5d39-4d4f-965f-4e789ed3ba25"/>
    <xsd:import namespace="ce592f2c-e436-4341-8f23-46a17107df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abc1ff-5d39-4d4f-965f-4e789ed3ba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92f2c-e436-4341-8f23-46a17107df7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90C4D0-926C-43AD-BF7E-4564110137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abc1ff-5d39-4d4f-965f-4e789ed3ba25"/>
    <ds:schemaRef ds:uri="ce592f2c-e436-4341-8f23-46a17107df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0A71EA-48B6-4A42-BF00-446FE8EEF9EE}">
  <ds:schemaRefs>
    <ds:schemaRef ds:uri="http://schemas.microsoft.com/office/2006/metadata/properties"/>
    <ds:schemaRef ds:uri="http://www.w3.org/2000/xmlns/"/>
    <ds:schemaRef ds:uri="ed500c8d-5be6-489e-aa61-04ac7ff7c572"/>
    <ds:schemaRef ds:uri="http://www.w3.org/2001/XMLSchema-instan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552CF2C-9894-47BB-A61A-8A68DD6A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笹尾昊(苫小牧高専)</dc:creator>
  <cp:keywords/>
  <dc:description/>
  <cp:lastModifiedBy>南川新明(苫小牧高専)</cp:lastModifiedBy>
  <cp:revision/>
  <dcterms:created xsi:type="dcterms:W3CDTF">2023-12-06T04:09:20Z</dcterms:created>
  <dcterms:modified xsi:type="dcterms:W3CDTF">2024-01-11T17:21:25Z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0x010100F32CC48F1287B046A9379F2B763511DE</vt:lpwstr>
  </property>
</Properties>
</file>