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10" windowHeight="7455"/>
  </bookViews>
  <sheets>
    <sheet name="Yanvar 2018" sheetId="16" r:id="rId1"/>
    <sheet name="Sheet1" sheetId="17" state="hidden" r:id="rId2"/>
  </sheets>
  <definedNames>
    <definedName name="_xlnm.Print_Area" localSheetId="0">'Yanvar 2018'!$A:$Q</definedName>
  </definedNames>
  <calcPr calcId="152511"/>
</workbook>
</file>

<file path=xl/calcChain.xml><?xml version="1.0" encoding="utf-8"?>
<calcChain xmlns="http://schemas.openxmlformats.org/spreadsheetml/2006/main">
  <c r="J16" i="16" l="1"/>
  <c r="H15" i="16" l="1"/>
  <c r="H14" i="16"/>
  <c r="K14" i="16" s="1"/>
  <c r="O14" i="16" s="1"/>
  <c r="M14" i="16" l="1"/>
  <c r="I16" i="16" l="1"/>
  <c r="G8" i="17" l="1"/>
  <c r="G6" i="17"/>
  <c r="G11" i="17" s="1"/>
  <c r="H9" i="17"/>
  <c r="H7" i="17"/>
  <c r="H6" i="17"/>
  <c r="H11" i="17" s="1"/>
  <c r="H8" i="17"/>
  <c r="K15" i="16" l="1"/>
  <c r="O15" i="16" s="1"/>
  <c r="O16" i="16" s="1"/>
  <c r="H16" i="16"/>
  <c r="F16" i="16"/>
  <c r="O27" i="16" l="1"/>
  <c r="O26" i="16"/>
  <c r="M15" i="16"/>
  <c r="N15" i="16"/>
  <c r="K16" i="16"/>
  <c r="M16" i="16" l="1"/>
  <c r="O22" i="16" s="1"/>
  <c r="P15" i="16"/>
  <c r="Q15" i="16" s="1"/>
  <c r="O24" i="16"/>
  <c r="N14" i="16"/>
  <c r="P14" i="16" s="1"/>
  <c r="N16" i="16" l="1"/>
  <c r="O25" i="16" s="1"/>
  <c r="P16" i="16"/>
  <c r="L16" i="16"/>
  <c r="O21" i="16" s="1"/>
  <c r="O23" i="16" l="1"/>
  <c r="Q14" i="16"/>
  <c r="Q16" i="16" s="1"/>
  <c r="O28" i="16" l="1"/>
  <c r="O20" i="16" s="1"/>
</calcChain>
</file>

<file path=xl/sharedStrings.xml><?xml version="1.0" encoding="utf-8"?>
<sst xmlns="http://schemas.openxmlformats.org/spreadsheetml/2006/main" count="50" uniqueCount="47">
  <si>
    <t>№</t>
  </si>
  <si>
    <t>Soyadi, adı, atasının adı</t>
  </si>
  <si>
    <t>Vəzifəsi</t>
  </si>
  <si>
    <t>HESABLANIB</t>
  </si>
  <si>
    <t>CƏMİ</t>
  </si>
  <si>
    <t>Cəmi</t>
  </si>
  <si>
    <t>Əmək haqqı</t>
  </si>
  <si>
    <t>Ödənilməli Məbləğ</t>
  </si>
  <si>
    <t>Məzuniyyət</t>
  </si>
  <si>
    <t>,</t>
  </si>
  <si>
    <t>hesablanmış əmək haqqı</t>
  </si>
  <si>
    <t>FİN</t>
  </si>
  <si>
    <t>Əmək Haqqı fondu</t>
  </si>
  <si>
    <t>İ.S.H.       0,5%</t>
  </si>
  <si>
    <t>Gəlir vergisi</t>
  </si>
  <si>
    <t>Pensiya Fondu 3%</t>
  </si>
  <si>
    <t xml:space="preserve">İşsizlkdən Sığorta Haqqı(sığortaolunan tərəfindən) </t>
  </si>
  <si>
    <t xml:space="preserve">İşsizlkdən Sığorta Haqqı (sığortaedən tərəfindən) </t>
  </si>
  <si>
    <t>Pensiya Fondu 22%</t>
  </si>
  <si>
    <t>İşçinin aldığı net əmək haqqı</t>
  </si>
  <si>
    <t>TUTULMUŞDUR</t>
  </si>
  <si>
    <t>Musayev Rəşad İslam oğlu</t>
  </si>
  <si>
    <t>Heydərov Namik Abisalam oğlu</t>
  </si>
  <si>
    <t>1F1DQUS</t>
  </si>
  <si>
    <t>Baş mütəxəssis</t>
  </si>
  <si>
    <t>Baş menecer</t>
  </si>
  <si>
    <t>R.İ.Musayev</t>
  </si>
  <si>
    <t>Cədvəli</t>
  </si>
  <si>
    <t>"AGLizinq" QSC</t>
  </si>
  <si>
    <t>2WN14ZK</t>
  </si>
  <si>
    <t>vəzifəsini icra edən</t>
  </si>
  <si>
    <t xml:space="preserve">"AGLizinq" QSC-nin Baş meneceri </t>
  </si>
  <si>
    <t>VÖEN 1300616961</t>
  </si>
  <si>
    <t>Cəmi tutulmuşdur</t>
  </si>
  <si>
    <t>Nağdılaşdırmaya görə komissiya 1%</t>
  </si>
  <si>
    <t>iş günləri</t>
  </si>
  <si>
    <t>2018-ci ilin Fevral ayı üçün hesablanmış əmək haqqı</t>
  </si>
  <si>
    <t xml:space="preserve">İşsizlkdən Sığorta Haqqı (sığortaedən tərəfindən) 0.5% </t>
  </si>
  <si>
    <t>Pensiya Fondu 10%</t>
  </si>
  <si>
    <t>Gəlir vergisi 0%</t>
  </si>
  <si>
    <t>Pensiya Fondu 15%</t>
  </si>
  <si>
    <t>Əlavə</t>
  </si>
  <si>
    <t xml:space="preserve">İşsizlkdən Sığorta Haqqı (sığortaolunan tərəfindən) 0.5% </t>
  </si>
  <si>
    <t>İcbari Tibbi Siğorta (işəgötürən tərəfindən) 1%</t>
  </si>
  <si>
    <t>İcbari Tibbi Siğorta (işçilər tərəfindən) 1%</t>
  </si>
  <si>
    <t>Icbari Tibbi Siğorta 1%</t>
  </si>
  <si>
    <t>Ünvan : AZ 1022, Bakı şəhəri Nəsimi rayonu, C.Məmmədquluzadə, ev 102A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</si>
</sst>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i/>
      <sz val="16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i/>
      <sz val="16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u/>
      <sz val="12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17" fontId="4" fillId="0" borderId="0" xfId="0" applyNumberFormat="1" applyFont="1" applyBorder="1" applyAlignment="1">
      <alignment horizontal="center" wrapText="1"/>
    </xf>
    <xf numFmtId="0" fontId="5" fillId="0" borderId="0" xfId="0" applyFont="1"/>
    <xf numFmtId="17" fontId="4" fillId="0" borderId="0" xfId="0" applyNumberFormat="1" applyFont="1" applyBorder="1" applyAlignment="1">
      <alignment wrapText="1"/>
    </xf>
    <xf numFmtId="0" fontId="5" fillId="2" borderId="0" xfId="0" applyFont="1" applyFill="1"/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4" fillId="0" borderId="0" xfId="0" applyFont="1"/>
    <xf numFmtId="0" fontId="4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/>
    <xf numFmtId="0" fontId="7" fillId="0" borderId="0" xfId="0" applyFont="1"/>
    <xf numFmtId="0" fontId="4" fillId="0" borderId="0" xfId="0" applyFont="1" applyAlignment="1"/>
    <xf numFmtId="2" fontId="4" fillId="0" borderId="0" xfId="0" applyNumberFormat="1" applyFont="1" applyAlignment="1"/>
    <xf numFmtId="2" fontId="2" fillId="0" borderId="0" xfId="0" applyNumberFormat="1" applyFont="1" applyAlignment="1"/>
    <xf numFmtId="2" fontId="8" fillId="0" borderId="0" xfId="0" applyNumberFormat="1" applyFont="1" applyAlignment="1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0" borderId="0" xfId="0" applyNumberFormat="1" applyFont="1"/>
    <xf numFmtId="49" fontId="5" fillId="0" borderId="0" xfId="0" applyNumberFormat="1" applyFont="1"/>
    <xf numFmtId="0" fontId="5" fillId="0" borderId="0" xfId="0" applyFont="1" applyAlignment="1">
      <alignment horizontal="center"/>
    </xf>
    <xf numFmtId="17" fontId="9" fillId="0" borderId="0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43" fontId="5" fillId="0" borderId="1" xfId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4" fontId="4" fillId="0" borderId="1" xfId="1" applyNumberFormat="1" applyFont="1" applyFill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0" fontId="5" fillId="0" borderId="1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43" fontId="5" fillId="0" borderId="4" xfId="1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vertical="center" wrapText="1"/>
    </xf>
    <xf numFmtId="4" fontId="4" fillId="0" borderId="4" xfId="1" applyNumberFormat="1" applyFont="1" applyFill="1" applyBorder="1" applyAlignment="1">
      <alignment vertical="center" wrapText="1"/>
    </xf>
    <xf numFmtId="2" fontId="2" fillId="0" borderId="4" xfId="0" applyNumberFormat="1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7" fontId="9" fillId="0" borderId="0" xfId="0" applyNumberFormat="1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17" fontId="9" fillId="0" borderId="0" xfId="0" applyNumberFormat="1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2" fillId="0" borderId="13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35"/>
  <sheetViews>
    <sheetView tabSelected="1" workbookViewId="0">
      <selection activeCell="H6" sqref="H6"/>
    </sheetView>
  </sheetViews>
  <sheetFormatPr defaultColWidth="9.140625" defaultRowHeight="15.75" x14ac:dyDescent="0.25"/>
  <cols>
    <col min="1" max="1" width="1.28515625" style="2" customWidth="1"/>
    <col min="2" max="2" width="4.140625" style="2" customWidth="1"/>
    <col min="3" max="3" width="30.85546875" style="2" customWidth="1"/>
    <col min="4" max="4" width="12" style="2" customWidth="1"/>
    <col min="5" max="5" width="15" style="2" customWidth="1"/>
    <col min="6" max="6" width="13.140625" style="2" customWidth="1"/>
    <col min="7" max="7" width="8.42578125" style="2" customWidth="1"/>
    <col min="8" max="8" width="13.28515625" style="2" customWidth="1"/>
    <col min="9" max="9" width="9.85546875" style="2" bestFit="1" customWidth="1"/>
    <col min="10" max="10" width="11.85546875" style="2" bestFit="1" customWidth="1"/>
    <col min="11" max="11" width="9.140625" style="2" customWidth="1"/>
    <col min="12" max="12" width="8.140625" style="2" bestFit="1" customWidth="1"/>
    <col min="13" max="13" width="9.28515625" style="2" bestFit="1" customWidth="1"/>
    <col min="14" max="14" width="7.42578125" style="2" bestFit="1" customWidth="1"/>
    <col min="15" max="15" width="9.7109375" style="2" customWidth="1"/>
    <col min="16" max="16" width="13" style="2" customWidth="1"/>
    <col min="17" max="17" width="13.28515625" style="2" customWidth="1"/>
    <col min="18" max="16384" width="9.140625" style="2"/>
  </cols>
  <sheetData>
    <row r="2" spans="2:18" ht="19.5" x14ac:dyDescent="0.35">
      <c r="C2" s="53" t="s">
        <v>28</v>
      </c>
      <c r="D2" s="53"/>
      <c r="E2" s="53"/>
      <c r="F2" s="54"/>
      <c r="G2" s="54"/>
    </row>
    <row r="3" spans="2:18" ht="19.5" x14ac:dyDescent="0.35">
      <c r="C3" s="53" t="s">
        <v>32</v>
      </c>
      <c r="D3" s="53"/>
      <c r="E3" s="53"/>
      <c r="F3" s="54"/>
      <c r="G3" s="54"/>
    </row>
    <row r="4" spans="2:18" ht="19.5" x14ac:dyDescent="0.35">
      <c r="C4" s="53" t="s">
        <v>46</v>
      </c>
      <c r="D4" s="53"/>
      <c r="E4" s="53"/>
      <c r="F4" s="54"/>
      <c r="G4" s="54"/>
    </row>
    <row r="5" spans="2:18" x14ac:dyDescent="0.25">
      <c r="C5" s="29"/>
    </row>
    <row r="6" spans="2:18" x14ac:dyDescent="0.25">
      <c r="C6" s="29"/>
    </row>
    <row r="8" spans="2:18" ht="20.25" x14ac:dyDescent="0.3">
      <c r="B8" s="60" t="s">
        <v>36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2:18" ht="20.25" x14ac:dyDescent="0.3">
      <c r="B9" s="60" t="s">
        <v>27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2:18" ht="20.25" x14ac:dyDescent="0.3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57"/>
      <c r="P10" s="31"/>
      <c r="Q10" s="31"/>
    </row>
    <row r="11" spans="2:18" ht="16.5" thickBot="1" x14ac:dyDescent="0.3">
      <c r="B11" s="3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3"/>
      <c r="O11" s="3"/>
      <c r="P11" s="3"/>
      <c r="Q11" s="3"/>
    </row>
    <row r="12" spans="2:18" ht="16.5" thickBot="1" x14ac:dyDescent="0.3">
      <c r="B12" s="61" t="s">
        <v>0</v>
      </c>
      <c r="C12" s="63" t="s">
        <v>1</v>
      </c>
      <c r="D12" s="63" t="s">
        <v>11</v>
      </c>
      <c r="E12" s="65" t="s">
        <v>2</v>
      </c>
      <c r="F12" s="65" t="s">
        <v>6</v>
      </c>
      <c r="G12" s="67" t="s">
        <v>3</v>
      </c>
      <c r="H12" s="67"/>
      <c r="I12" s="67"/>
      <c r="J12" s="67"/>
      <c r="K12" s="73" t="s">
        <v>4</v>
      </c>
      <c r="L12" s="75" t="s">
        <v>20</v>
      </c>
      <c r="M12" s="76"/>
      <c r="N12" s="77"/>
      <c r="O12" s="59"/>
      <c r="P12" s="63" t="s">
        <v>33</v>
      </c>
      <c r="Q12" s="63" t="s">
        <v>7</v>
      </c>
    </row>
    <row r="13" spans="2:18" ht="63.75" thickBot="1" x14ac:dyDescent="0.3">
      <c r="B13" s="62"/>
      <c r="C13" s="64"/>
      <c r="D13" s="64"/>
      <c r="E13" s="66"/>
      <c r="F13" s="66"/>
      <c r="G13" s="48" t="s">
        <v>35</v>
      </c>
      <c r="H13" s="48" t="s">
        <v>10</v>
      </c>
      <c r="I13" s="48" t="s">
        <v>41</v>
      </c>
      <c r="J13" s="49" t="s">
        <v>8</v>
      </c>
      <c r="K13" s="74"/>
      <c r="L13" s="48" t="s">
        <v>14</v>
      </c>
      <c r="M13" s="48" t="s">
        <v>38</v>
      </c>
      <c r="N13" s="49" t="s">
        <v>13</v>
      </c>
      <c r="O13" s="58" t="s">
        <v>45</v>
      </c>
      <c r="P13" s="64"/>
      <c r="Q13" s="64"/>
    </row>
    <row r="14" spans="2:18" ht="19.5" customHeight="1" x14ac:dyDescent="0.25">
      <c r="B14" s="41">
        <v>1</v>
      </c>
      <c r="C14" s="40" t="s">
        <v>21</v>
      </c>
      <c r="D14" s="32" t="s">
        <v>29</v>
      </c>
      <c r="E14" s="33" t="s">
        <v>25</v>
      </c>
      <c r="F14" s="34">
        <v>1600</v>
      </c>
      <c r="G14" s="35">
        <v>20</v>
      </c>
      <c r="H14" s="36">
        <f>F14</f>
        <v>1600</v>
      </c>
      <c r="I14" s="36">
        <v>600</v>
      </c>
      <c r="J14" s="36">
        <v>0</v>
      </c>
      <c r="K14" s="37">
        <f>SUM(H14:J14)</f>
        <v>2200</v>
      </c>
      <c r="L14" s="38">
        <v>0</v>
      </c>
      <c r="M14" s="36">
        <f>K14*3%</f>
        <v>66</v>
      </c>
      <c r="N14" s="36">
        <f>K14*0.5%</f>
        <v>11</v>
      </c>
      <c r="O14" s="36">
        <f>K14*1%</f>
        <v>22</v>
      </c>
      <c r="P14" s="36">
        <f>SUM(L14:O14)</f>
        <v>99</v>
      </c>
      <c r="Q14" s="39">
        <f>K14-P14</f>
        <v>2101</v>
      </c>
      <c r="R14" s="4"/>
    </row>
    <row r="15" spans="2:18" ht="19.5" customHeight="1" thickBot="1" x14ac:dyDescent="0.3">
      <c r="B15" s="42">
        <v>2</v>
      </c>
      <c r="C15" s="40" t="s">
        <v>22</v>
      </c>
      <c r="D15" s="32" t="s">
        <v>23</v>
      </c>
      <c r="E15" s="33" t="s">
        <v>24</v>
      </c>
      <c r="F15" s="34">
        <v>1300</v>
      </c>
      <c r="G15" s="35">
        <v>20</v>
      </c>
      <c r="H15" s="36">
        <f t="shared" ref="H15" si="0">F15</f>
        <v>1300</v>
      </c>
      <c r="I15" s="36">
        <v>600</v>
      </c>
      <c r="J15" s="36">
        <v>0</v>
      </c>
      <c r="K15" s="37">
        <f t="shared" ref="K15" si="1">SUM(H15:J15)</f>
        <v>1900</v>
      </c>
      <c r="L15" s="38">
        <v>0</v>
      </c>
      <c r="M15" s="36">
        <f t="shared" ref="M15" si="2">K15*3%</f>
        <v>57</v>
      </c>
      <c r="N15" s="36">
        <f t="shared" ref="N15" si="3">K15*0.5%</f>
        <v>9.5</v>
      </c>
      <c r="O15" s="36">
        <f>K15*1%</f>
        <v>19</v>
      </c>
      <c r="P15" s="36">
        <f>SUM(L15:O15)</f>
        <v>85.5</v>
      </c>
      <c r="Q15" s="39">
        <f t="shared" ref="Q15" si="4">K15-P15</f>
        <v>1814.5</v>
      </c>
      <c r="R15" s="4"/>
    </row>
    <row r="16" spans="2:18" ht="19.5" customHeight="1" thickBot="1" x14ac:dyDescent="0.3">
      <c r="B16" s="69" t="s">
        <v>5</v>
      </c>
      <c r="C16" s="70"/>
      <c r="D16" s="70"/>
      <c r="E16" s="71"/>
      <c r="F16" s="43">
        <f>SUM(F14:F15)</f>
        <v>2900</v>
      </c>
      <c r="G16" s="44"/>
      <c r="H16" s="45">
        <f>SUM(H14:H15)</f>
        <v>2900</v>
      </c>
      <c r="I16" s="45">
        <f>SUM(I14:I15)</f>
        <v>1200</v>
      </c>
      <c r="J16" s="45">
        <f>SUM(J14:J15)</f>
        <v>0</v>
      </c>
      <c r="K16" s="47">
        <f t="shared" ref="K16:Q16" si="5">SUM(K14:K15)</f>
        <v>4100</v>
      </c>
      <c r="L16" s="46">
        <f t="shared" si="5"/>
        <v>0</v>
      </c>
      <c r="M16" s="45">
        <f t="shared" si="5"/>
        <v>123</v>
      </c>
      <c r="N16" s="45">
        <f t="shared" si="5"/>
        <v>20.5</v>
      </c>
      <c r="O16" s="45">
        <f>SUM(O14:O15)</f>
        <v>41</v>
      </c>
      <c r="P16" s="45">
        <f>SUM(P14:P15)</f>
        <v>184.5</v>
      </c>
      <c r="Q16" s="47">
        <f t="shared" si="5"/>
        <v>3915.5</v>
      </c>
      <c r="R16" s="4"/>
    </row>
    <row r="17" spans="2:17" x14ac:dyDescent="0.25">
      <c r="B17" s="5"/>
      <c r="C17" s="5"/>
      <c r="D17" s="5"/>
      <c r="E17" s="6"/>
      <c r="F17" s="7"/>
      <c r="G17" s="5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25">
      <c r="B18" s="5"/>
      <c r="C18" s="5"/>
      <c r="D18" s="5"/>
      <c r="E18" s="6"/>
      <c r="F18" s="7"/>
      <c r="G18" s="5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25">
      <c r="B19" s="5"/>
      <c r="C19" s="5"/>
      <c r="D19" s="5"/>
      <c r="E19" s="6"/>
      <c r="F19" s="7"/>
      <c r="G19" s="5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25">
      <c r="B20" s="8"/>
      <c r="C20" s="9"/>
      <c r="D20" s="9"/>
      <c r="E20" s="10"/>
      <c r="F20" s="7"/>
      <c r="G20" s="5"/>
      <c r="H20" s="15"/>
      <c r="I20" s="15"/>
      <c r="J20" s="78" t="s">
        <v>12</v>
      </c>
      <c r="K20" s="78"/>
      <c r="L20" s="78"/>
      <c r="M20" s="78"/>
      <c r="N20" s="78"/>
      <c r="O20" s="18">
        <f>SUM(O21:O28,Q16)</f>
        <v>5102.6549999999997</v>
      </c>
      <c r="P20" s="18"/>
      <c r="Q20" s="16"/>
    </row>
    <row r="21" spans="2:17" x14ac:dyDescent="0.25">
      <c r="B21" s="8"/>
      <c r="C21" s="9"/>
      <c r="D21" s="9"/>
      <c r="E21" s="10"/>
      <c r="F21" s="7"/>
      <c r="G21" s="5"/>
      <c r="H21" s="15"/>
      <c r="I21" s="81" t="s">
        <v>39</v>
      </c>
      <c r="J21" s="81"/>
      <c r="K21" s="81"/>
      <c r="L21" s="81"/>
      <c r="M21" s="81"/>
      <c r="N21" s="81"/>
      <c r="O21" s="18">
        <f>L16</f>
        <v>0</v>
      </c>
      <c r="P21" s="18"/>
      <c r="Q21" s="16"/>
    </row>
    <row r="22" spans="2:17" x14ac:dyDescent="0.25">
      <c r="B22" s="8"/>
      <c r="C22" s="9"/>
      <c r="D22" s="9"/>
      <c r="E22" s="11"/>
      <c r="F22" s="12"/>
      <c r="G22" s="11"/>
      <c r="H22" s="15"/>
      <c r="I22" s="81" t="s">
        <v>38</v>
      </c>
      <c r="J22" s="81"/>
      <c r="K22" s="81"/>
      <c r="L22" s="81"/>
      <c r="M22" s="81"/>
      <c r="N22" s="81"/>
      <c r="O22" s="18">
        <f>M16</f>
        <v>123</v>
      </c>
      <c r="P22" s="18"/>
      <c r="Q22" s="16"/>
    </row>
    <row r="23" spans="2:17" x14ac:dyDescent="0.25">
      <c r="B23" s="5"/>
      <c r="C23" s="11"/>
      <c r="D23" s="11"/>
      <c r="E23" s="11"/>
      <c r="F23" s="12"/>
      <c r="G23" s="13"/>
      <c r="H23" s="15"/>
      <c r="I23" s="81" t="s">
        <v>42</v>
      </c>
      <c r="J23" s="81"/>
      <c r="K23" s="81"/>
      <c r="L23" s="81"/>
      <c r="M23" s="81"/>
      <c r="N23" s="81"/>
      <c r="O23" s="18">
        <f>N16</f>
        <v>20.5</v>
      </c>
      <c r="P23" s="18"/>
      <c r="Q23" s="16"/>
    </row>
    <row r="24" spans="2:17" x14ac:dyDescent="0.25">
      <c r="I24" s="81" t="s">
        <v>40</v>
      </c>
      <c r="J24" s="81"/>
      <c r="K24" s="81"/>
      <c r="L24" s="81"/>
      <c r="M24" s="81"/>
      <c r="N24" s="81"/>
      <c r="O24" s="18">
        <f>K16*22%</f>
        <v>902</v>
      </c>
      <c r="P24" s="18"/>
    </row>
    <row r="25" spans="2:17" x14ac:dyDescent="0.25">
      <c r="I25" s="81" t="s">
        <v>37</v>
      </c>
      <c r="J25" s="81"/>
      <c r="K25" s="81"/>
      <c r="L25" s="81"/>
      <c r="M25" s="81"/>
      <c r="N25" s="81"/>
      <c r="O25" s="18">
        <f>N16</f>
        <v>20.5</v>
      </c>
      <c r="P25" s="18"/>
    </row>
    <row r="26" spans="2:17" x14ac:dyDescent="0.25">
      <c r="I26" s="56" t="s">
        <v>43</v>
      </c>
      <c r="J26" s="56"/>
      <c r="K26" s="56"/>
      <c r="L26" s="56"/>
      <c r="M26" s="56"/>
      <c r="N26" s="56"/>
      <c r="O26" s="18">
        <f>O16</f>
        <v>41</v>
      </c>
      <c r="P26" s="18"/>
    </row>
    <row r="27" spans="2:17" x14ac:dyDescent="0.25">
      <c r="I27" s="56" t="s">
        <v>44</v>
      </c>
      <c r="J27" s="56"/>
      <c r="K27" s="56"/>
      <c r="L27" s="56"/>
      <c r="M27" s="56"/>
      <c r="N27" s="56"/>
      <c r="O27" s="18">
        <f>O16</f>
        <v>41</v>
      </c>
      <c r="P27" s="18"/>
    </row>
    <row r="28" spans="2:17" x14ac:dyDescent="0.25">
      <c r="E28" s="72"/>
      <c r="F28" s="72"/>
      <c r="G28" s="72"/>
      <c r="I28" s="80" t="s">
        <v>34</v>
      </c>
      <c r="J28" s="80"/>
      <c r="K28" s="80"/>
      <c r="L28" s="80"/>
      <c r="M28" s="80"/>
      <c r="N28" s="80"/>
      <c r="O28" s="18">
        <f>Q16*1%</f>
        <v>39.155000000000001</v>
      </c>
      <c r="P28" s="18"/>
    </row>
    <row r="29" spans="2:17" x14ac:dyDescent="0.25">
      <c r="E29" s="30"/>
      <c r="F29" s="30"/>
      <c r="G29" s="30"/>
    </row>
    <row r="30" spans="2:17" x14ac:dyDescent="0.25">
      <c r="E30" s="30"/>
      <c r="F30" s="30"/>
      <c r="G30" s="30"/>
    </row>
    <row r="31" spans="2:17" x14ac:dyDescent="0.25">
      <c r="P31" s="2" t="s">
        <v>9</v>
      </c>
    </row>
    <row r="32" spans="2:17" ht="20.25" x14ac:dyDescent="0.3">
      <c r="C32" s="51" t="s">
        <v>31</v>
      </c>
      <c r="D32" s="52"/>
      <c r="E32" s="52"/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3:15" ht="20.25" x14ac:dyDescent="0.3">
      <c r="C33" s="68" t="s">
        <v>30</v>
      </c>
      <c r="D33" s="68"/>
      <c r="E33" s="68"/>
      <c r="F33" s="50"/>
      <c r="G33" s="50"/>
      <c r="H33" s="50"/>
      <c r="I33" s="50"/>
      <c r="J33" s="50"/>
      <c r="K33" s="79" t="s">
        <v>26</v>
      </c>
      <c r="L33" s="79"/>
      <c r="M33" s="79"/>
      <c r="N33" s="79"/>
      <c r="O33" s="55"/>
    </row>
    <row r="34" spans="3:15" x14ac:dyDescent="0.25"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3:15" x14ac:dyDescent="0.25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</sheetData>
  <mergeCells count="23">
    <mergeCell ref="C33:E33"/>
    <mergeCell ref="P12:P13"/>
    <mergeCell ref="Q12:Q13"/>
    <mergeCell ref="B16:E16"/>
    <mergeCell ref="E28:G28"/>
    <mergeCell ref="K12:K13"/>
    <mergeCell ref="L12:N12"/>
    <mergeCell ref="D12:D13"/>
    <mergeCell ref="J20:N20"/>
    <mergeCell ref="K33:N33"/>
    <mergeCell ref="I28:N28"/>
    <mergeCell ref="I23:N23"/>
    <mergeCell ref="I22:N22"/>
    <mergeCell ref="I21:N21"/>
    <mergeCell ref="I24:N24"/>
    <mergeCell ref="I25:N25"/>
    <mergeCell ref="B8:Q8"/>
    <mergeCell ref="B12:B13"/>
    <mergeCell ref="C12:C13"/>
    <mergeCell ref="E12:E13"/>
    <mergeCell ref="F12:F13"/>
    <mergeCell ref="G12:J12"/>
    <mergeCell ref="B9:Q9"/>
  </mergeCells>
  <pageMargins left="0.23622047244094491" right="0.23622047244094491" top="0.74803149606299213" bottom="0.74803149606299213" header="0.31496062992125984" footer="0.31496062992125984"/>
  <pageSetup paperSize="9"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B9" sqref="B9:F9"/>
    </sheetView>
  </sheetViews>
  <sheetFormatPr defaultRowHeight="15" x14ac:dyDescent="0.25"/>
  <cols>
    <col min="2" max="2" width="14.5703125" customWidth="1"/>
    <col min="3" max="3" width="10.140625" customWidth="1"/>
    <col min="7" max="7" width="15.28515625" style="26" customWidth="1"/>
    <col min="8" max="8" width="18.7109375" customWidth="1"/>
  </cols>
  <sheetData>
    <row r="3" spans="2:8" x14ac:dyDescent="0.25">
      <c r="B3" s="19"/>
      <c r="C3" s="19"/>
      <c r="D3" s="19"/>
      <c r="E3" s="19"/>
      <c r="F3" s="19"/>
      <c r="G3" s="21">
        <v>2017</v>
      </c>
      <c r="H3" s="20">
        <v>2018</v>
      </c>
    </row>
    <row r="4" spans="2:8" ht="15.75" x14ac:dyDescent="0.25">
      <c r="B4" s="78" t="s">
        <v>12</v>
      </c>
      <c r="C4" s="78"/>
      <c r="D4" s="78"/>
      <c r="E4" s="78"/>
      <c r="F4" s="78"/>
      <c r="G4" s="22">
        <v>500</v>
      </c>
      <c r="H4" s="18">
        <v>500</v>
      </c>
    </row>
    <row r="5" spans="2:8" ht="15.75" x14ac:dyDescent="0.25">
      <c r="B5" s="83" t="s">
        <v>14</v>
      </c>
      <c r="C5" s="83"/>
      <c r="D5" s="83"/>
      <c r="E5" s="83"/>
      <c r="F5" s="83"/>
      <c r="G5" s="23">
        <v>48.3</v>
      </c>
      <c r="H5" s="17">
        <v>45.78</v>
      </c>
    </row>
    <row r="6" spans="2:8" ht="15.75" x14ac:dyDescent="0.25">
      <c r="B6" s="83" t="s">
        <v>15</v>
      </c>
      <c r="C6" s="83"/>
      <c r="D6" s="83"/>
      <c r="E6" s="83"/>
      <c r="F6" s="83"/>
      <c r="G6" s="23">
        <f>G4*0.03</f>
        <v>15</v>
      </c>
      <c r="H6" s="17">
        <f>H4*0.03</f>
        <v>15</v>
      </c>
    </row>
    <row r="7" spans="2:8" ht="15.75" x14ac:dyDescent="0.25">
      <c r="B7" s="83" t="s">
        <v>16</v>
      </c>
      <c r="C7" s="83"/>
      <c r="D7" s="83"/>
      <c r="E7" s="83"/>
      <c r="F7" s="83"/>
      <c r="G7" s="24">
        <v>0</v>
      </c>
      <c r="H7" s="14">
        <f>H4*0.5%</f>
        <v>2.5</v>
      </c>
    </row>
    <row r="8" spans="2:8" ht="15.75" x14ac:dyDescent="0.25">
      <c r="B8" s="83" t="s">
        <v>18</v>
      </c>
      <c r="C8" s="83"/>
      <c r="D8" s="83"/>
      <c r="E8" s="83"/>
      <c r="F8" s="83"/>
      <c r="G8" s="25">
        <f>G4*22%</f>
        <v>110</v>
      </c>
      <c r="H8" s="14">
        <f>H4*22%</f>
        <v>110</v>
      </c>
    </row>
    <row r="9" spans="2:8" ht="15.75" x14ac:dyDescent="0.25">
      <c r="B9" s="83" t="s">
        <v>17</v>
      </c>
      <c r="C9" s="83"/>
      <c r="D9" s="83"/>
      <c r="E9" s="83"/>
      <c r="F9" s="83"/>
      <c r="G9" s="25">
        <v>0</v>
      </c>
      <c r="H9" s="14">
        <f>H4*0.5%</f>
        <v>2.5</v>
      </c>
    </row>
    <row r="11" spans="2:8" ht="15.75" x14ac:dyDescent="0.25">
      <c r="B11" s="82" t="s">
        <v>19</v>
      </c>
      <c r="C11" s="82"/>
      <c r="D11" s="82"/>
      <c r="E11" s="82"/>
      <c r="F11" s="82"/>
      <c r="G11" s="27">
        <f>G4-G5-G6-G7</f>
        <v>436.7</v>
      </c>
      <c r="H11" s="28">
        <f>H4-H5-H6-H7</f>
        <v>436.72</v>
      </c>
    </row>
  </sheetData>
  <mergeCells count="7">
    <mergeCell ref="B11:F11"/>
    <mergeCell ref="B4:F4"/>
    <mergeCell ref="B5:F5"/>
    <mergeCell ref="B6:F6"/>
    <mergeCell ref="B7:F7"/>
    <mergeCell ref="B8:F8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Yanvar 2018</vt:lpstr>
      <vt:lpstr>Sheet1</vt:lpstr>
      <vt:lpstr>'Yanvar 2018'!Print_Area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2020-08-28T06:41:29Z</dcterms:modified>
</cp:coreProperties>
</file>