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m/Desktop/Stock Valuation/"/>
    </mc:Choice>
  </mc:AlternateContent>
  <xr:revisionPtr revIDLastSave="0" documentId="13_ncr:1_{0F06DD63-961E-394A-BB0C-52ADCD6F023D}" xr6:coauthVersionLast="47" xr6:coauthVersionMax="47" xr10:uidLastSave="{00000000-0000-0000-0000-000000000000}"/>
  <bookViews>
    <workbookView xWindow="11000" yWindow="500" windowWidth="28800" windowHeight="16100" xr2:uid="{B62ECCFB-221F-9F46-94A9-F1BCF6069CC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5" i="1" l="1"/>
  <c r="D45" i="1"/>
  <c r="E45" i="1"/>
  <c r="F45" i="1"/>
  <c r="G45" i="1"/>
  <c r="C48" i="1"/>
  <c r="D48" i="1"/>
  <c r="E48" i="1"/>
  <c r="F48" i="1"/>
  <c r="G48" i="1"/>
  <c r="C49" i="1"/>
  <c r="D49" i="1"/>
  <c r="E49" i="1"/>
  <c r="F49" i="1"/>
  <c r="G49" i="1"/>
  <c r="C51" i="1"/>
  <c r="D51" i="1"/>
  <c r="E51" i="1"/>
  <c r="F51" i="1"/>
  <c r="G51" i="1"/>
  <c r="C52" i="1"/>
  <c r="D52" i="1"/>
  <c r="E52" i="1"/>
  <c r="F52" i="1"/>
  <c r="G52" i="1"/>
  <c r="C53" i="1"/>
  <c r="D53" i="1"/>
  <c r="E53" i="1"/>
  <c r="F53" i="1"/>
  <c r="G53" i="1"/>
  <c r="C54" i="1"/>
  <c r="D54" i="1"/>
  <c r="E54" i="1"/>
  <c r="F54" i="1"/>
  <c r="G54" i="1"/>
  <c r="F55" i="1"/>
  <c r="G55" i="1"/>
  <c r="C57" i="1"/>
  <c r="D57" i="1"/>
  <c r="E57" i="1"/>
  <c r="F57" i="1"/>
  <c r="G57" i="1"/>
  <c r="C59" i="1"/>
  <c r="D59" i="1"/>
  <c r="E59" i="1"/>
  <c r="F59" i="1"/>
  <c r="G59" i="1"/>
  <c r="C60" i="1"/>
  <c r="D60" i="1"/>
  <c r="E60" i="1"/>
  <c r="F60" i="1"/>
  <c r="G60" i="1"/>
  <c r="C61" i="1"/>
  <c r="D61" i="1"/>
  <c r="E61" i="1"/>
  <c r="F61" i="1"/>
  <c r="G61" i="1"/>
  <c r="C62" i="1"/>
  <c r="D62" i="1"/>
  <c r="E62" i="1"/>
  <c r="F62" i="1"/>
  <c r="G62" i="1"/>
  <c r="C63" i="1"/>
  <c r="D63" i="1"/>
  <c r="E63" i="1"/>
  <c r="F63" i="1"/>
  <c r="G63" i="1"/>
  <c r="C67" i="1"/>
  <c r="D67" i="1"/>
  <c r="E67" i="1"/>
  <c r="F67" i="1"/>
  <c r="C68" i="1"/>
  <c r="D68" i="1"/>
  <c r="E68" i="1"/>
  <c r="F68" i="1"/>
  <c r="G68" i="1"/>
  <c r="C69" i="1"/>
  <c r="D69" i="1"/>
  <c r="E69" i="1"/>
  <c r="F69" i="1"/>
  <c r="G69" i="1"/>
  <c r="C71" i="1"/>
  <c r="D71" i="1"/>
  <c r="E71" i="1"/>
  <c r="F71" i="1"/>
  <c r="G71" i="1"/>
  <c r="C72" i="1"/>
  <c r="D72" i="1"/>
  <c r="E72" i="1"/>
  <c r="F72" i="1"/>
  <c r="G72" i="1"/>
  <c r="C76" i="1"/>
  <c r="D76" i="1"/>
  <c r="E76" i="1"/>
  <c r="F76" i="1"/>
  <c r="G76" i="1"/>
  <c r="D44" i="1"/>
  <c r="E44" i="1"/>
  <c r="F44" i="1"/>
  <c r="G44" i="1"/>
  <c r="C44" i="1"/>
  <c r="H9" i="1"/>
  <c r="H13" i="1"/>
  <c r="H19" i="1" s="1"/>
  <c r="H21" i="1" s="1"/>
  <c r="H27" i="1"/>
  <c r="H28" i="1"/>
  <c r="B18" i="1"/>
  <c r="C18" i="1"/>
  <c r="C55" i="1" s="1"/>
  <c r="D18" i="1"/>
  <c r="D55" i="1" s="1"/>
  <c r="C3" i="1"/>
  <c r="B3" i="1" s="1"/>
  <c r="D3" i="1"/>
  <c r="G30" i="1"/>
  <c r="G67" i="1" s="1"/>
  <c r="C27" i="1"/>
  <c r="C64" i="1" s="1"/>
  <c r="D27" i="1"/>
  <c r="E27" i="1"/>
  <c r="F27" i="1"/>
  <c r="F64" i="1" s="1"/>
  <c r="G27" i="1"/>
  <c r="G64" i="1" s="1"/>
  <c r="C28" i="1"/>
  <c r="C65" i="1" s="1"/>
  <c r="D28" i="1"/>
  <c r="E28" i="1"/>
  <c r="E65" i="1" s="1"/>
  <c r="F28" i="1"/>
  <c r="F65" i="1" s="1"/>
  <c r="G28" i="1"/>
  <c r="B28" i="1"/>
  <c r="B27" i="1"/>
  <c r="B13" i="1"/>
  <c r="C13" i="1"/>
  <c r="C85" i="1" s="1"/>
  <c r="D13" i="1"/>
  <c r="E13" i="1"/>
  <c r="E50" i="1" s="1"/>
  <c r="F13" i="1"/>
  <c r="F50" i="1" s="1"/>
  <c r="B9" i="1"/>
  <c r="C9" i="1"/>
  <c r="D9" i="1"/>
  <c r="D46" i="1" s="1"/>
  <c r="E9" i="1"/>
  <c r="E46" i="1" s="1"/>
  <c r="F9" i="1"/>
  <c r="F81" i="1" s="1"/>
  <c r="G13" i="1"/>
  <c r="G9" i="1"/>
  <c r="G82" i="1" s="1"/>
  <c r="G50" i="1" l="1"/>
  <c r="C46" i="1"/>
  <c r="D50" i="1"/>
  <c r="D65" i="1"/>
  <c r="E64" i="1"/>
  <c r="F86" i="1"/>
  <c r="G85" i="1"/>
  <c r="E82" i="1"/>
  <c r="F46" i="1"/>
  <c r="C50" i="1"/>
  <c r="G65" i="1"/>
  <c r="D64" i="1"/>
  <c r="E86" i="1"/>
  <c r="F85" i="1"/>
  <c r="D82" i="1"/>
  <c r="E81" i="1"/>
  <c r="D86" i="1"/>
  <c r="E85" i="1"/>
  <c r="C82" i="1"/>
  <c r="D81" i="1"/>
  <c r="G46" i="1"/>
  <c r="F87" i="1"/>
  <c r="G86" i="1"/>
  <c r="C86" i="1"/>
  <c r="D85" i="1"/>
  <c r="E83" i="1"/>
  <c r="F82" i="1"/>
  <c r="G81" i="1"/>
  <c r="C81" i="1"/>
  <c r="B85" i="1"/>
  <c r="E55" i="1"/>
  <c r="B81" i="1"/>
  <c r="B86" i="1"/>
  <c r="B82" i="1"/>
  <c r="H29" i="1"/>
  <c r="H33" i="1" s="1"/>
  <c r="H36" i="1" s="1"/>
  <c r="H38" i="1" s="1"/>
  <c r="C19" i="1"/>
  <c r="C87" i="1" s="1"/>
  <c r="F19" i="1"/>
  <c r="B19" i="1"/>
  <c r="E19" i="1"/>
  <c r="D19" i="1"/>
  <c r="G19" i="1"/>
  <c r="G83" i="1" s="1"/>
  <c r="D56" i="1" l="1"/>
  <c r="D89" i="1"/>
  <c r="D93" i="1"/>
  <c r="D90" i="1"/>
  <c r="D91" i="1"/>
  <c r="D88" i="1"/>
  <c r="E88" i="1"/>
  <c r="E92" i="1"/>
  <c r="E89" i="1"/>
  <c r="E93" i="1"/>
  <c r="E90" i="1"/>
  <c r="E91" i="1"/>
  <c r="G95" i="1"/>
  <c r="C92" i="1"/>
  <c r="E95" i="1"/>
  <c r="D95" i="1"/>
  <c r="B83" i="1"/>
  <c r="B93" i="1"/>
  <c r="G90" i="1"/>
  <c r="G91" i="1"/>
  <c r="G88" i="1"/>
  <c r="G92" i="1"/>
  <c r="G89" i="1"/>
  <c r="G93" i="1"/>
  <c r="F91" i="1"/>
  <c r="F88" i="1"/>
  <c r="F92" i="1"/>
  <c r="F89" i="1"/>
  <c r="F93" i="1"/>
  <c r="F90" i="1"/>
  <c r="F95" i="1"/>
  <c r="F83" i="1"/>
  <c r="G87" i="1"/>
  <c r="E87" i="1"/>
  <c r="B92" i="1"/>
  <c r="C90" i="1"/>
  <c r="C91" i="1"/>
  <c r="C88" i="1"/>
  <c r="C89" i="1"/>
  <c r="C93" i="1"/>
  <c r="C95" i="1"/>
  <c r="C83" i="1"/>
  <c r="D87" i="1"/>
  <c r="D83" i="1"/>
  <c r="D92" i="1"/>
  <c r="B95" i="1"/>
  <c r="G56" i="1"/>
  <c r="G21" i="1"/>
  <c r="G94" i="1" s="1"/>
  <c r="F56" i="1"/>
  <c r="F21" i="1"/>
  <c r="F94" i="1" s="1"/>
  <c r="E21" i="1"/>
  <c r="E94" i="1" s="1"/>
  <c r="E56" i="1"/>
  <c r="B88" i="1"/>
  <c r="B89" i="1"/>
  <c r="B90" i="1"/>
  <c r="B91" i="1"/>
  <c r="C56" i="1"/>
  <c r="B87" i="1"/>
  <c r="B21" i="1"/>
  <c r="C21" i="1"/>
  <c r="C94" i="1" s="1"/>
  <c r="D21" i="1"/>
  <c r="D94" i="1" s="1"/>
  <c r="B29" i="1" l="1"/>
  <c r="B94" i="1"/>
  <c r="G29" i="1"/>
  <c r="G96" i="1" s="1"/>
  <c r="G58" i="1"/>
  <c r="D29" i="1"/>
  <c r="D96" i="1" s="1"/>
  <c r="D58" i="1"/>
  <c r="E58" i="1"/>
  <c r="E29" i="1"/>
  <c r="E96" i="1" s="1"/>
  <c r="F58" i="1"/>
  <c r="F29" i="1"/>
  <c r="F96" i="1" s="1"/>
  <c r="C29" i="1"/>
  <c r="C96" i="1" s="1"/>
  <c r="C58" i="1"/>
  <c r="B33" i="1" l="1"/>
  <c r="B36" i="1" s="1"/>
  <c r="B96" i="1"/>
  <c r="D33" i="1"/>
  <c r="D66" i="1"/>
  <c r="C33" i="1"/>
  <c r="C66" i="1"/>
  <c r="G66" i="1"/>
  <c r="G33" i="1"/>
  <c r="F66" i="1"/>
  <c r="F33" i="1"/>
  <c r="E66" i="1"/>
  <c r="E33" i="1"/>
  <c r="B38" i="1" l="1"/>
  <c r="B97" i="1"/>
  <c r="C36" i="1"/>
  <c r="C97" i="1" s="1"/>
  <c r="C70" i="1"/>
  <c r="G36" i="1"/>
  <c r="G97" i="1" s="1"/>
  <c r="G70" i="1"/>
  <c r="F36" i="1"/>
  <c r="F97" i="1" s="1"/>
  <c r="F70" i="1"/>
  <c r="E36" i="1"/>
  <c r="E97" i="1" s="1"/>
  <c r="E70" i="1"/>
  <c r="D36" i="1"/>
  <c r="D97" i="1" s="1"/>
  <c r="D70" i="1"/>
  <c r="D38" i="1" l="1"/>
  <c r="D73" i="1"/>
  <c r="E38" i="1"/>
  <c r="E75" i="1" s="1"/>
  <c r="E73" i="1"/>
  <c r="G38" i="1"/>
  <c r="G73" i="1"/>
  <c r="F38" i="1"/>
  <c r="F75" i="1" s="1"/>
  <c r="F73" i="1"/>
  <c r="C73" i="1"/>
  <c r="C38" i="1"/>
  <c r="C75" i="1" s="1"/>
  <c r="G75" i="1" l="1"/>
  <c r="D75" i="1"/>
</calcChain>
</file>

<file path=xl/sharedStrings.xml><?xml version="1.0" encoding="utf-8"?>
<sst xmlns="http://schemas.openxmlformats.org/spreadsheetml/2006/main" count="93" uniqueCount="49">
  <si>
    <t>Alibaba Group</t>
  </si>
  <si>
    <t>Statement of Operations (CNY Millions)</t>
  </si>
  <si>
    <t>China commerce retail</t>
  </si>
  <si>
    <t>China commerce:</t>
  </si>
  <si>
    <t>Revenue Segements</t>
  </si>
  <si>
    <t>China commerce wholesale</t>
  </si>
  <si>
    <t>Total China commerce</t>
  </si>
  <si>
    <t>International commerce:</t>
  </si>
  <si>
    <t>International commerce retail</t>
  </si>
  <si>
    <t>International commerce wholesale</t>
  </si>
  <si>
    <t>Total International commerce</t>
  </si>
  <si>
    <t>Local consumer services</t>
  </si>
  <si>
    <t>Cainiao</t>
  </si>
  <si>
    <t>Cloud</t>
  </si>
  <si>
    <t>Digital media and entertainment</t>
  </si>
  <si>
    <t xml:space="preserve">Innovation initatives and othes </t>
  </si>
  <si>
    <t>Total Revenues</t>
  </si>
  <si>
    <t>Cost of revenue</t>
  </si>
  <si>
    <t>Product development expenses</t>
  </si>
  <si>
    <t>Sales &amp; marketing expenses</t>
  </si>
  <si>
    <t>General &amp; administrative expenses</t>
  </si>
  <si>
    <t>Amortization &amp; impairment of intangible assets</t>
  </si>
  <si>
    <t>Impairment of goodwill</t>
  </si>
  <si>
    <t>Total operating expenses</t>
  </si>
  <si>
    <t>Total A&amp;D</t>
  </si>
  <si>
    <t>Operating Income</t>
  </si>
  <si>
    <t>Diliuted EPS</t>
  </si>
  <si>
    <t xml:space="preserve">Diluted Shares </t>
  </si>
  <si>
    <t>Interest &amp; investment income, net</t>
  </si>
  <si>
    <t>Interest expenses</t>
  </si>
  <si>
    <t>Share of results of equity method investees</t>
  </si>
  <si>
    <t xml:space="preserve">Net Income </t>
  </si>
  <si>
    <t>Other income, net</t>
  </si>
  <si>
    <t>Income tax expenses</t>
  </si>
  <si>
    <t>Share of results of equity method investees (EBIT)</t>
  </si>
  <si>
    <t>`</t>
  </si>
  <si>
    <t>Gross Profit</t>
  </si>
  <si>
    <t xml:space="preserve">2024 E </t>
  </si>
  <si>
    <t>Growth Rates</t>
  </si>
  <si>
    <t>Ratios</t>
  </si>
  <si>
    <t>Revenue Segements as % of Total Revenues</t>
  </si>
  <si>
    <t>China commerce retail/Total China commerce</t>
  </si>
  <si>
    <t>China commerce wholesale/Total China commerce</t>
  </si>
  <si>
    <t>International commerce retail/Total International commerce</t>
  </si>
  <si>
    <t>International commerce wholesale/Total International commerce</t>
  </si>
  <si>
    <t>COGS/Revenues</t>
  </si>
  <si>
    <t>Total Operating Expenses/Revenues</t>
  </si>
  <si>
    <t>Operating Margin</t>
  </si>
  <si>
    <t>Net 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</si>
</sst>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[$$-409]* #,##0_);_([$$-409]* \(#,##0\);_([$$-409]* &quot;-&quot;_);_(@_)"/>
    <numFmt numFmtId="165" formatCode="_([$$-409]* #,##0.00_);_([$$-409]* \(#,##0.00\);_([$$-409]* &quot;-&quot;??_);_(@_)"/>
    <numFmt numFmtId="166" formatCode="0.0%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u/>
      <sz val="12"/>
      <color rgb="FF006100"/>
      <name val="Calibri"/>
      <family val="2"/>
      <scheme val="minor"/>
    </font>
    <font>
      <sz val="12"/>
      <color rgb="FF00B050"/>
      <name val="Calibri"/>
      <family val="2"/>
      <scheme val="minor"/>
    </font>
    <font>
      <b/>
      <u/>
      <sz val="12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28">
    <xf numFmtId="0" fontId="0" fillId="0" borderId="0" xfId="0"/>
    <xf numFmtId="164" fontId="0" fillId="0" borderId="0" xfId="0" applyNumberFormat="1"/>
    <xf numFmtId="164" fontId="5" fillId="0" borderId="0" xfId="0" applyNumberFormat="1" applyFont="1"/>
    <xf numFmtId="164" fontId="6" fillId="2" borderId="0" xfId="2" applyNumberFormat="1" applyFont="1"/>
    <xf numFmtId="165" fontId="0" fillId="0" borderId="0" xfId="0" applyNumberFormat="1"/>
    <xf numFmtId="9" fontId="0" fillId="0" borderId="0" xfId="1" applyFont="1"/>
    <xf numFmtId="164" fontId="7" fillId="0" borderId="0" xfId="0" applyNumberFormat="1" applyFont="1"/>
    <xf numFmtId="9" fontId="7" fillId="0" borderId="0" xfId="1" applyFont="1"/>
    <xf numFmtId="164" fontId="8" fillId="0" borderId="0" xfId="0" applyNumberFormat="1" applyFont="1"/>
    <xf numFmtId="0" fontId="7" fillId="0" borderId="0" xfId="0" applyFont="1"/>
    <xf numFmtId="165" fontId="7" fillId="0" borderId="0" xfId="0" applyNumberFormat="1" applyFont="1"/>
    <xf numFmtId="164" fontId="8" fillId="0" borderId="0" xfId="2" applyNumberFormat="1" applyFont="1" applyFill="1"/>
    <xf numFmtId="0" fontId="0" fillId="0" borderId="0" xfId="0" applyAlignment="1">
      <alignment wrapText="1"/>
    </xf>
    <xf numFmtId="0" fontId="4" fillId="0" borderId="0" xfId="0" applyFont="1" applyAlignment="1">
      <alignment horizontal="center" wrapText="1"/>
    </xf>
    <xf numFmtId="0" fontId="4" fillId="0" borderId="0" xfId="0" applyFont="1" applyAlignment="1">
      <alignment wrapText="1"/>
    </xf>
    <xf numFmtId="0" fontId="0" fillId="0" borderId="0" xfId="0" applyAlignment="1">
      <alignment horizontal="right" wrapText="1"/>
    </xf>
    <xf numFmtId="0" fontId="5" fillId="0" borderId="0" xfId="0" applyFont="1" applyAlignment="1">
      <alignment horizontal="center" wrapText="1"/>
    </xf>
    <xf numFmtId="0" fontId="4" fillId="0" borderId="0" xfId="0" applyFont="1" applyAlignment="1">
      <alignment horizontal="left" wrapText="1"/>
    </xf>
    <xf numFmtId="0" fontId="6" fillId="2" borderId="0" xfId="2" applyFont="1" applyAlignment="1">
      <alignment horizontal="left" wrapText="1"/>
    </xf>
    <xf numFmtId="0" fontId="5" fillId="0" borderId="0" xfId="0" applyFont="1" applyAlignment="1">
      <alignment horizontal="right" wrapText="1"/>
    </xf>
    <xf numFmtId="0" fontId="5" fillId="0" borderId="0" xfId="0" applyFont="1" applyAlignment="1">
      <alignment horizontal="left" wrapText="1"/>
    </xf>
    <xf numFmtId="0" fontId="5" fillId="0" borderId="0" xfId="2" applyFont="1" applyFill="1" applyAlignment="1">
      <alignment horizontal="left" wrapText="1"/>
    </xf>
    <xf numFmtId="0" fontId="1" fillId="0" borderId="0" xfId="0" applyFont="1" applyAlignment="1">
      <alignment horizontal="right" wrapText="1"/>
    </xf>
    <xf numFmtId="0" fontId="4" fillId="0" borderId="0" xfId="2" applyFont="1" applyFill="1" applyAlignment="1">
      <alignment horizontal="left" wrapText="1"/>
    </xf>
    <xf numFmtId="166" fontId="3" fillId="0" borderId="0" xfId="1" applyNumberFormat="1" applyFont="1" applyFill="1"/>
    <xf numFmtId="166" fontId="9" fillId="0" borderId="0" xfId="1" applyNumberFormat="1" applyFont="1" applyFill="1"/>
    <xf numFmtId="166" fontId="3" fillId="0" borderId="0" xfId="0" applyNumberFormat="1" applyFont="1"/>
    <xf numFmtId="166" fontId="3" fillId="0" borderId="0" xfId="1" applyNumberFormat="1" applyFont="1"/>
  </cellXfs>
  <cellStyles count="3">
    <cellStyle name="Good" xfId="2" builtinId="26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52DF4-7467-0142-B0BE-6F3ECCC6887D}">
  <dimension ref="A1:I97"/>
  <sheetViews>
    <sheetView tabSelected="1" workbookViewId="0">
      <pane xSplit="1" ySplit="3" topLeftCell="B77" activePane="bottomRight" state="frozen"/>
      <selection pane="topRight" activeCell="B1" sqref="B1"/>
      <selection pane="bottomLeft" activeCell="A4" sqref="A4"/>
      <selection pane="bottomRight" activeCell="B97" sqref="B97"/>
    </sheetView>
  </sheetViews>
  <sheetFormatPr baseColWidth="10" defaultRowHeight="16" x14ac:dyDescent="0.2"/>
  <cols>
    <col min="1" max="1" width="43.5" style="12" bestFit="1" customWidth="1"/>
    <col min="2" max="7" width="10.6640625" bestFit="1" customWidth="1"/>
    <col min="8" max="8" width="7.5" bestFit="1" customWidth="1"/>
  </cols>
  <sheetData>
    <row r="1" spans="1:9" ht="17" x14ac:dyDescent="0.2">
      <c r="A1" s="14" t="s">
        <v>0</v>
      </c>
    </row>
    <row r="3" spans="1:9" ht="17" x14ac:dyDescent="0.2">
      <c r="A3" s="12" t="s">
        <v>1</v>
      </c>
      <c r="B3">
        <f t="shared" ref="B3:C3" si="0">C3-1</f>
        <v>2018</v>
      </c>
      <c r="C3">
        <f t="shared" si="0"/>
        <v>2019</v>
      </c>
      <c r="D3">
        <f>E3-1</f>
        <v>2020</v>
      </c>
      <c r="E3">
        <v>2021</v>
      </c>
      <c r="F3">
        <v>2022</v>
      </c>
      <c r="G3">
        <v>2023</v>
      </c>
      <c r="H3" t="s">
        <v>37</v>
      </c>
    </row>
    <row r="5" spans="1:9" ht="17" x14ac:dyDescent="0.2">
      <c r="A5" s="13" t="s">
        <v>4</v>
      </c>
    </row>
    <row r="6" spans="1:9" ht="17" x14ac:dyDescent="0.2">
      <c r="A6" s="14" t="s">
        <v>3</v>
      </c>
    </row>
    <row r="7" spans="1:9" ht="17" x14ac:dyDescent="0.2">
      <c r="A7" s="15" t="s">
        <v>2</v>
      </c>
      <c r="B7" s="1">
        <v>176559</v>
      </c>
      <c r="C7" s="1">
        <v>247615</v>
      </c>
      <c r="D7" s="1">
        <v>332750</v>
      </c>
      <c r="E7" s="1">
        <v>487057</v>
      </c>
      <c r="F7" s="1">
        <v>574868</v>
      </c>
      <c r="G7" s="1">
        <v>565332</v>
      </c>
    </row>
    <row r="8" spans="1:9" ht="17" x14ac:dyDescent="0.2">
      <c r="A8" s="15" t="s">
        <v>5</v>
      </c>
      <c r="B8" s="1">
        <v>7164</v>
      </c>
      <c r="C8" s="1">
        <v>9988</v>
      </c>
      <c r="D8" s="1">
        <v>12427</v>
      </c>
      <c r="E8" s="1">
        <v>14322</v>
      </c>
      <c r="F8" s="1">
        <v>16712</v>
      </c>
      <c r="G8" s="1">
        <v>17399</v>
      </c>
    </row>
    <row r="9" spans="1:9" ht="17" x14ac:dyDescent="0.2">
      <c r="A9" s="16" t="s">
        <v>6</v>
      </c>
      <c r="B9" s="2">
        <f t="shared" ref="B9:F9" si="1">SUM(B7:B8)</f>
        <v>183723</v>
      </c>
      <c r="C9" s="2">
        <f t="shared" si="1"/>
        <v>257603</v>
      </c>
      <c r="D9" s="2">
        <f t="shared" si="1"/>
        <v>345177</v>
      </c>
      <c r="E9" s="2">
        <f t="shared" si="1"/>
        <v>501379</v>
      </c>
      <c r="F9" s="2">
        <f t="shared" si="1"/>
        <v>591580</v>
      </c>
      <c r="G9" s="2">
        <f>SUM(G7:G8)</f>
        <v>582731</v>
      </c>
      <c r="H9" s="2">
        <f t="shared" ref="H9" si="2">SUM(H7:H8)</f>
        <v>0</v>
      </c>
      <c r="I9" s="2"/>
    </row>
    <row r="10" spans="1:9" ht="17" x14ac:dyDescent="0.2">
      <c r="A10" s="17" t="s">
        <v>7</v>
      </c>
      <c r="B10" s="1"/>
      <c r="C10" s="1"/>
      <c r="D10" s="1"/>
      <c r="E10" s="2"/>
      <c r="F10" s="2"/>
      <c r="G10" s="2"/>
    </row>
    <row r="11" spans="1:9" ht="17" x14ac:dyDescent="0.2">
      <c r="A11" s="15" t="s">
        <v>8</v>
      </c>
      <c r="B11" s="1">
        <v>14216</v>
      </c>
      <c r="C11" s="1">
        <v>19558</v>
      </c>
      <c r="D11" s="1">
        <v>24323</v>
      </c>
      <c r="E11" s="1">
        <v>34455</v>
      </c>
      <c r="F11" s="1">
        <v>42668</v>
      </c>
      <c r="G11" s="1">
        <v>49873</v>
      </c>
    </row>
    <row r="12" spans="1:9" ht="17" x14ac:dyDescent="0.2">
      <c r="A12" s="15" t="s">
        <v>9</v>
      </c>
      <c r="B12" s="1">
        <v>6625</v>
      </c>
      <c r="C12" s="1">
        <v>8167</v>
      </c>
      <c r="D12" s="1">
        <v>9594</v>
      </c>
      <c r="E12" s="1">
        <v>14396</v>
      </c>
      <c r="F12" s="1">
        <v>18410</v>
      </c>
      <c r="G12" s="1">
        <v>19331</v>
      </c>
    </row>
    <row r="13" spans="1:9" ht="17" x14ac:dyDescent="0.2">
      <c r="A13" s="16" t="s">
        <v>10</v>
      </c>
      <c r="B13" s="2">
        <f t="shared" ref="B13:F13" si="3">SUM(B11:B12)</f>
        <v>20841</v>
      </c>
      <c r="C13" s="2">
        <f t="shared" si="3"/>
        <v>27725</v>
      </c>
      <c r="D13" s="2">
        <f t="shared" si="3"/>
        <v>33917</v>
      </c>
      <c r="E13" s="2">
        <f t="shared" si="3"/>
        <v>48851</v>
      </c>
      <c r="F13" s="2">
        <f t="shared" si="3"/>
        <v>61078</v>
      </c>
      <c r="G13" s="2">
        <f>SUM(G11:G12)</f>
        <v>69204</v>
      </c>
      <c r="H13" s="2">
        <f>SUM(H11:H12)</f>
        <v>0</v>
      </c>
    </row>
    <row r="14" spans="1:9" ht="17" x14ac:dyDescent="0.2">
      <c r="A14" s="15" t="s">
        <v>11</v>
      </c>
      <c r="B14" s="1"/>
      <c r="C14" s="1">
        <v>18058</v>
      </c>
      <c r="D14" s="1">
        <v>25440</v>
      </c>
      <c r="E14" s="1">
        <v>35746</v>
      </c>
      <c r="F14" s="1">
        <v>44616</v>
      </c>
      <c r="G14" s="1">
        <v>50112</v>
      </c>
    </row>
    <row r="15" spans="1:9" ht="17" x14ac:dyDescent="0.2">
      <c r="A15" s="15" t="s">
        <v>12</v>
      </c>
      <c r="B15" s="1">
        <v>6759</v>
      </c>
      <c r="C15" s="1">
        <v>14885</v>
      </c>
      <c r="D15" s="1">
        <v>22233</v>
      </c>
      <c r="E15" s="1">
        <v>37258</v>
      </c>
      <c r="F15" s="1">
        <v>46107</v>
      </c>
      <c r="G15" s="1">
        <v>55681</v>
      </c>
    </row>
    <row r="16" spans="1:9" ht="17" x14ac:dyDescent="0.2">
      <c r="A16" s="15" t="s">
        <v>13</v>
      </c>
      <c r="B16" s="1">
        <v>13390</v>
      </c>
      <c r="C16" s="1">
        <v>24702</v>
      </c>
      <c r="D16" s="1">
        <v>40016</v>
      </c>
      <c r="E16" s="1">
        <v>60558</v>
      </c>
      <c r="F16" s="1">
        <v>74568</v>
      </c>
      <c r="G16" s="1">
        <v>77203</v>
      </c>
    </row>
    <row r="17" spans="1:8" ht="17" x14ac:dyDescent="0.2">
      <c r="A17" s="15" t="s">
        <v>14</v>
      </c>
      <c r="B17" s="1">
        <v>19564</v>
      </c>
      <c r="C17" s="1">
        <v>24077</v>
      </c>
      <c r="D17" s="1">
        <v>26948</v>
      </c>
      <c r="E17" s="1">
        <v>31186</v>
      </c>
      <c r="F17" s="1">
        <v>32272</v>
      </c>
      <c r="G17" s="1">
        <v>31482</v>
      </c>
    </row>
    <row r="18" spans="1:8" ht="17" x14ac:dyDescent="0.2">
      <c r="A18" s="15" t="s">
        <v>15</v>
      </c>
      <c r="B18" s="1">
        <f>3292+2697</f>
        <v>5989</v>
      </c>
      <c r="C18" s="1">
        <f>4665+5129</f>
        <v>9794</v>
      </c>
      <c r="D18" s="1">
        <f>9337+6643</f>
        <v>15980</v>
      </c>
      <c r="E18" s="1">
        <v>2311</v>
      </c>
      <c r="F18" s="1">
        <v>2841</v>
      </c>
      <c r="G18" s="1">
        <v>2274</v>
      </c>
      <c r="H18" t="s">
        <v>35</v>
      </c>
    </row>
    <row r="19" spans="1:8" ht="17" x14ac:dyDescent="0.2">
      <c r="A19" s="18" t="s">
        <v>16</v>
      </c>
      <c r="B19" s="3">
        <f t="shared" ref="B19:F19" si="4">SUM(B14:B18)+B13+B9</f>
        <v>250266</v>
      </c>
      <c r="C19" s="3">
        <f t="shared" si="4"/>
        <v>376844</v>
      </c>
      <c r="D19" s="3">
        <f t="shared" si="4"/>
        <v>509711</v>
      </c>
      <c r="E19" s="3">
        <f t="shared" si="4"/>
        <v>717289</v>
      </c>
      <c r="F19" s="3">
        <f t="shared" si="4"/>
        <v>853062</v>
      </c>
      <c r="G19" s="3">
        <f>SUM(G14:G18)+G13+G9</f>
        <v>868687</v>
      </c>
      <c r="H19" s="3">
        <f>SUM(H14:H18)+H13+H9</f>
        <v>0</v>
      </c>
    </row>
    <row r="20" spans="1:8" ht="17" x14ac:dyDescent="0.2">
      <c r="A20" s="15" t="s">
        <v>17</v>
      </c>
      <c r="B20" s="1">
        <v>-107044</v>
      </c>
      <c r="C20" s="1">
        <v>-206929</v>
      </c>
      <c r="D20" s="1">
        <v>-282367</v>
      </c>
      <c r="E20" s="1">
        <v>-421205</v>
      </c>
      <c r="F20" s="1">
        <v>-539450</v>
      </c>
      <c r="G20" s="1">
        <v>-549695</v>
      </c>
    </row>
    <row r="21" spans="1:8" ht="17" x14ac:dyDescent="0.2">
      <c r="A21" s="18" t="s">
        <v>36</v>
      </c>
      <c r="B21" s="3">
        <f>SUM(B19:B20)</f>
        <v>143222</v>
      </c>
      <c r="C21" s="3">
        <f t="shared" ref="C21:H21" si="5">SUM(C19:C20)</f>
        <v>169915</v>
      </c>
      <c r="D21" s="3">
        <f t="shared" si="5"/>
        <v>227344</v>
      </c>
      <c r="E21" s="3">
        <f t="shared" si="5"/>
        <v>296084</v>
      </c>
      <c r="F21" s="3">
        <f t="shared" si="5"/>
        <v>313612</v>
      </c>
      <c r="G21" s="3">
        <f t="shared" si="5"/>
        <v>318992</v>
      </c>
      <c r="H21" s="3">
        <f t="shared" si="5"/>
        <v>0</v>
      </c>
    </row>
    <row r="22" spans="1:8" ht="17" x14ac:dyDescent="0.2">
      <c r="A22" s="15" t="s">
        <v>18</v>
      </c>
      <c r="B22" s="1">
        <v>-22754</v>
      </c>
      <c r="C22" s="1">
        <v>-37435</v>
      </c>
      <c r="D22" s="1">
        <v>-43080</v>
      </c>
      <c r="E22" s="1">
        <v>-57236</v>
      </c>
      <c r="F22" s="1">
        <v>-55465</v>
      </c>
      <c r="G22" s="1">
        <v>-56744</v>
      </c>
    </row>
    <row r="23" spans="1:8" ht="17" x14ac:dyDescent="0.2">
      <c r="A23" s="15" t="s">
        <v>19</v>
      </c>
      <c r="B23" s="1">
        <v>-27299</v>
      </c>
      <c r="C23" s="1">
        <v>-39780</v>
      </c>
      <c r="D23" s="1">
        <v>-50673</v>
      </c>
      <c r="E23" s="1">
        <v>-81519</v>
      </c>
      <c r="F23" s="1">
        <v>-119799</v>
      </c>
      <c r="G23" s="1">
        <v>-103496</v>
      </c>
    </row>
    <row r="24" spans="1:8" ht="17" x14ac:dyDescent="0.2">
      <c r="A24" s="15" t="s">
        <v>20</v>
      </c>
      <c r="B24" s="1">
        <v>-16241</v>
      </c>
      <c r="C24" s="1">
        <v>-24889</v>
      </c>
      <c r="D24" s="1">
        <v>-28197</v>
      </c>
      <c r="E24" s="1">
        <v>-55224</v>
      </c>
      <c r="F24" s="1">
        <v>-31922</v>
      </c>
      <c r="G24" s="1">
        <v>-42183</v>
      </c>
    </row>
    <row r="25" spans="1:8" ht="17" x14ac:dyDescent="0.2">
      <c r="A25" s="15" t="s">
        <v>21</v>
      </c>
      <c r="B25" s="1">
        <v>-7120</v>
      </c>
      <c r="C25" s="1">
        <v>-10727</v>
      </c>
      <c r="D25" s="1">
        <v>-13388</v>
      </c>
      <c r="E25" s="1">
        <v>-12427</v>
      </c>
      <c r="F25" s="1">
        <v>-11647</v>
      </c>
      <c r="G25" s="1">
        <v>-13504</v>
      </c>
    </row>
    <row r="26" spans="1:8" ht="17" x14ac:dyDescent="0.2">
      <c r="A26" s="15" t="s">
        <v>22</v>
      </c>
      <c r="B26" s="1">
        <v>-494</v>
      </c>
      <c r="C26" s="1"/>
      <c r="D26" s="1">
        <v>-576</v>
      </c>
      <c r="E26" s="1"/>
      <c r="F26" s="1">
        <v>-25141</v>
      </c>
      <c r="G26" s="1">
        <v>-2714</v>
      </c>
    </row>
    <row r="27" spans="1:8" ht="17" x14ac:dyDescent="0.2">
      <c r="A27" s="16" t="s">
        <v>24</v>
      </c>
      <c r="B27" s="2">
        <f>SUM(B25:B26)</f>
        <v>-7614</v>
      </c>
      <c r="C27" s="2">
        <f t="shared" ref="C27:H27" si="6">SUM(C25:C26)</f>
        <v>-10727</v>
      </c>
      <c r="D27" s="2">
        <f t="shared" si="6"/>
        <v>-13964</v>
      </c>
      <c r="E27" s="2">
        <f t="shared" si="6"/>
        <v>-12427</v>
      </c>
      <c r="F27" s="2">
        <f t="shared" si="6"/>
        <v>-36788</v>
      </c>
      <c r="G27" s="2">
        <f t="shared" si="6"/>
        <v>-16218</v>
      </c>
      <c r="H27" s="2">
        <f t="shared" si="6"/>
        <v>0</v>
      </c>
    </row>
    <row r="28" spans="1:8" ht="17" x14ac:dyDescent="0.2">
      <c r="A28" s="16" t="s">
        <v>23</v>
      </c>
      <c r="B28" s="2">
        <f>SUM(B22:B24)</f>
        <v>-66294</v>
      </c>
      <c r="C28" s="2">
        <f t="shared" ref="C28:G28" si="7">SUM(C22:C24)</f>
        <v>-102104</v>
      </c>
      <c r="D28" s="2">
        <f t="shared" si="7"/>
        <v>-121950</v>
      </c>
      <c r="E28" s="2">
        <f t="shared" si="7"/>
        <v>-193979</v>
      </c>
      <c r="F28" s="2">
        <f t="shared" si="7"/>
        <v>-207186</v>
      </c>
      <c r="G28" s="2">
        <f t="shared" si="7"/>
        <v>-202423</v>
      </c>
      <c r="H28" s="2">
        <f t="shared" ref="H28" si="8">SUM(H22:H24)</f>
        <v>0</v>
      </c>
    </row>
    <row r="29" spans="1:8" ht="17" x14ac:dyDescent="0.2">
      <c r="A29" s="18" t="s">
        <v>25</v>
      </c>
      <c r="B29" s="3">
        <f t="shared" ref="B29:F29" si="9">B21+B27+B28</f>
        <v>69314</v>
      </c>
      <c r="C29" s="3">
        <f t="shared" si="9"/>
        <v>57084</v>
      </c>
      <c r="D29" s="3">
        <f t="shared" si="9"/>
        <v>91430</v>
      </c>
      <c r="E29" s="3">
        <f t="shared" si="9"/>
        <v>89678</v>
      </c>
      <c r="F29" s="3">
        <f t="shared" si="9"/>
        <v>69638</v>
      </c>
      <c r="G29" s="3">
        <f>G21+G27+G28</f>
        <v>100351</v>
      </c>
      <c r="H29" s="3">
        <f>H21+H27+H28</f>
        <v>0</v>
      </c>
    </row>
    <row r="30" spans="1:8" ht="17" x14ac:dyDescent="0.2">
      <c r="A30" s="15" t="s">
        <v>28</v>
      </c>
      <c r="B30" s="1">
        <v>30495</v>
      </c>
      <c r="C30" s="1">
        <v>44106</v>
      </c>
      <c r="D30" s="1">
        <v>72956</v>
      </c>
      <c r="E30" s="1">
        <v>72794</v>
      </c>
      <c r="F30" s="1">
        <v>-15702</v>
      </c>
      <c r="G30" s="1">
        <f>-11071</f>
        <v>-11071</v>
      </c>
    </row>
    <row r="31" spans="1:8" ht="17" x14ac:dyDescent="0.2">
      <c r="A31" s="15" t="s">
        <v>29</v>
      </c>
      <c r="B31" s="1">
        <v>-3566</v>
      </c>
      <c r="C31" s="1">
        <v>-5190</v>
      </c>
      <c r="D31" s="1">
        <v>-5180</v>
      </c>
      <c r="E31" s="1">
        <v>-4476</v>
      </c>
      <c r="F31" s="1">
        <v>-4909</v>
      </c>
      <c r="G31" s="1">
        <v>-5918</v>
      </c>
    </row>
    <row r="32" spans="1:8" ht="17" x14ac:dyDescent="0.2">
      <c r="A32" s="15" t="s">
        <v>32</v>
      </c>
      <c r="B32" s="1">
        <v>4160</v>
      </c>
      <c r="C32" s="1">
        <v>221</v>
      </c>
      <c r="D32" s="1">
        <v>7439</v>
      </c>
      <c r="E32" s="1">
        <v>7582</v>
      </c>
      <c r="F32" s="1">
        <v>10523</v>
      </c>
      <c r="G32" s="1">
        <v>5823</v>
      </c>
    </row>
    <row r="33" spans="1:9" ht="17" x14ac:dyDescent="0.2">
      <c r="A33" s="19" t="s">
        <v>34</v>
      </c>
      <c r="B33" s="2">
        <f t="shared" ref="B33:F33" si="10">SUM(B29:B32)</f>
        <v>100403</v>
      </c>
      <c r="C33" s="2">
        <f t="shared" si="10"/>
        <v>96221</v>
      </c>
      <c r="D33" s="2">
        <f t="shared" si="10"/>
        <v>166645</v>
      </c>
      <c r="E33" s="2">
        <f t="shared" si="10"/>
        <v>165578</v>
      </c>
      <c r="F33" s="2">
        <f t="shared" si="10"/>
        <v>59550</v>
      </c>
      <c r="G33" s="2">
        <f>SUM(G29:G32)</f>
        <v>89185</v>
      </c>
      <c r="H33" s="2">
        <f>SUM(H29:H32)</f>
        <v>0</v>
      </c>
    </row>
    <row r="34" spans="1:9" ht="17" x14ac:dyDescent="0.2">
      <c r="A34" s="15" t="s">
        <v>33</v>
      </c>
      <c r="B34" s="1">
        <v>-18199</v>
      </c>
      <c r="C34" s="1">
        <v>-16553</v>
      </c>
      <c r="D34" s="1">
        <v>-20562</v>
      </c>
      <c r="E34" s="1">
        <v>-29278</v>
      </c>
      <c r="F34" s="1">
        <v>-26815</v>
      </c>
      <c r="G34" s="1">
        <v>-15549</v>
      </c>
    </row>
    <row r="35" spans="1:9" ht="17" x14ac:dyDescent="0.2">
      <c r="A35" s="15" t="s">
        <v>30</v>
      </c>
      <c r="B35" s="1">
        <v>-20792</v>
      </c>
      <c r="C35" s="1">
        <v>566</v>
      </c>
      <c r="D35" s="1">
        <v>-5733</v>
      </c>
      <c r="E35" s="1">
        <v>6984</v>
      </c>
      <c r="F35" s="1">
        <v>14344</v>
      </c>
      <c r="G35" s="1">
        <v>-8063</v>
      </c>
    </row>
    <row r="36" spans="1:9" ht="17" x14ac:dyDescent="0.2">
      <c r="A36" s="18" t="s">
        <v>31</v>
      </c>
      <c r="B36" s="3">
        <f t="shared" ref="B36:F36" si="11">SUM(B33:B35)</f>
        <v>61412</v>
      </c>
      <c r="C36" s="3">
        <f t="shared" si="11"/>
        <v>80234</v>
      </c>
      <c r="D36" s="3">
        <f t="shared" si="11"/>
        <v>140350</v>
      </c>
      <c r="E36" s="3">
        <f t="shared" si="11"/>
        <v>143284</v>
      </c>
      <c r="F36" s="3">
        <f t="shared" si="11"/>
        <v>47079</v>
      </c>
      <c r="G36" s="3">
        <f>SUM(G33:G35)</f>
        <v>65573</v>
      </c>
      <c r="H36" s="3">
        <f>SUM(H33:H35)</f>
        <v>0</v>
      </c>
    </row>
    <row r="38" spans="1:9" ht="17" x14ac:dyDescent="0.2">
      <c r="A38" s="12" t="s">
        <v>26</v>
      </c>
      <c r="B38" s="4">
        <f t="shared" ref="B38" si="12">B36/B39</f>
        <v>2.9410468847277431</v>
      </c>
      <c r="C38" s="4">
        <f t="shared" ref="C38" si="13">C36/C39</f>
        <v>3.8228511530398324</v>
      </c>
      <c r="D38" s="4">
        <f t="shared" ref="D38" si="14">D36/D39</f>
        <v>6.5750023423592241</v>
      </c>
      <c r="E38" s="4">
        <f t="shared" ref="E38:F38" si="15">E36/E39</f>
        <v>6.5182421981621328</v>
      </c>
      <c r="F38" s="4">
        <f t="shared" si="15"/>
        <v>2.1608757515949879</v>
      </c>
      <c r="G38" s="4">
        <f>G36/G39</f>
        <v>3.1056644880174291</v>
      </c>
      <c r="H38" s="4" t="e">
        <f>H36/H39</f>
        <v>#DIV/0!</v>
      </c>
    </row>
    <row r="39" spans="1:9" ht="17" x14ac:dyDescent="0.2">
      <c r="A39" s="12" t="s">
        <v>27</v>
      </c>
      <c r="B39">
        <v>20881</v>
      </c>
      <c r="C39">
        <v>20988</v>
      </c>
      <c r="D39">
        <v>21346</v>
      </c>
      <c r="E39">
        <v>21982</v>
      </c>
      <c r="F39">
        <v>21787</v>
      </c>
      <c r="G39">
        <v>21114</v>
      </c>
    </row>
    <row r="41" spans="1:9" ht="17" x14ac:dyDescent="0.2">
      <c r="A41" s="16" t="s">
        <v>38</v>
      </c>
    </row>
    <row r="42" spans="1:9" ht="17" x14ac:dyDescent="0.2">
      <c r="A42" s="13" t="s">
        <v>4</v>
      </c>
    </row>
    <row r="43" spans="1:9" ht="17" x14ac:dyDescent="0.2">
      <c r="A43" s="14" t="s">
        <v>3</v>
      </c>
    </row>
    <row r="44" spans="1:9" ht="17" x14ac:dyDescent="0.2">
      <c r="A44" s="15" t="s">
        <v>2</v>
      </c>
      <c r="B44" s="6"/>
      <c r="C44" s="7">
        <f>(C7-B7)/ABS(B7)</f>
        <v>0.40244903969777807</v>
      </c>
      <c r="D44" s="7">
        <f t="shared" ref="D44:G44" si="16">(D7-C7)/ABS(C7)</f>
        <v>0.3438200432122448</v>
      </c>
      <c r="E44" s="7">
        <f t="shared" si="16"/>
        <v>0.46373253193087904</v>
      </c>
      <c r="F44" s="7">
        <f t="shared" si="16"/>
        <v>0.1802889600190532</v>
      </c>
      <c r="G44" s="7">
        <f t="shared" si="16"/>
        <v>-1.6588155889699897E-2</v>
      </c>
      <c r="H44" s="5"/>
    </row>
    <row r="45" spans="1:9" ht="17" x14ac:dyDescent="0.2">
      <c r="A45" s="15" t="s">
        <v>5</v>
      </c>
      <c r="B45" s="6"/>
      <c r="C45" s="7">
        <f t="shared" ref="C45:G45" si="17">(C8-B8)/ABS(B8)</f>
        <v>0.39419318816303739</v>
      </c>
      <c r="D45" s="7">
        <f t="shared" si="17"/>
        <v>0.24419303163796555</v>
      </c>
      <c r="E45" s="7">
        <f t="shared" si="17"/>
        <v>0.1524905447815241</v>
      </c>
      <c r="F45" s="7">
        <f t="shared" si="17"/>
        <v>0.1668761346180701</v>
      </c>
      <c r="G45" s="7">
        <f t="shared" si="17"/>
        <v>4.1108185734801343E-2</v>
      </c>
      <c r="H45" s="5"/>
    </row>
    <row r="46" spans="1:9" ht="17" x14ac:dyDescent="0.2">
      <c r="A46" s="16" t="s">
        <v>6</v>
      </c>
      <c r="B46" s="8"/>
      <c r="C46" s="7">
        <f t="shared" ref="C46:G46" si="18">(C9-B9)/ABS(B9)</f>
        <v>0.40212711527680256</v>
      </c>
      <c r="D46" s="7">
        <f t="shared" si="18"/>
        <v>0.33995722099509712</v>
      </c>
      <c r="E46" s="7">
        <f t="shared" si="18"/>
        <v>0.45252725413338662</v>
      </c>
      <c r="F46" s="7">
        <f t="shared" si="18"/>
        <v>0.17990581974913189</v>
      </c>
      <c r="G46" s="7">
        <f t="shared" si="18"/>
        <v>-1.4958247405253727E-2</v>
      </c>
      <c r="H46" s="5"/>
      <c r="I46" s="2"/>
    </row>
    <row r="47" spans="1:9" ht="17" x14ac:dyDescent="0.2">
      <c r="A47" s="17" t="s">
        <v>7</v>
      </c>
      <c r="B47" s="6"/>
      <c r="C47" s="7"/>
      <c r="D47" s="7"/>
      <c r="E47" s="7"/>
      <c r="F47" s="7"/>
      <c r="G47" s="7"/>
      <c r="H47" s="5"/>
    </row>
    <row r="48" spans="1:9" ht="17" x14ac:dyDescent="0.2">
      <c r="A48" s="15" t="s">
        <v>8</v>
      </c>
      <c r="B48" s="6"/>
      <c r="C48" s="7">
        <f t="shared" ref="C48:G48" si="19">(C11-B11)/ABS(B11)</f>
        <v>0.37577377602701184</v>
      </c>
      <c r="D48" s="7">
        <f t="shared" si="19"/>
        <v>0.24363431843746805</v>
      </c>
      <c r="E48" s="7">
        <f t="shared" si="19"/>
        <v>0.41656045718044649</v>
      </c>
      <c r="F48" s="7">
        <f t="shared" si="19"/>
        <v>0.23836888695399797</v>
      </c>
      <c r="G48" s="7">
        <f t="shared" si="19"/>
        <v>0.16886191056529484</v>
      </c>
      <c r="H48" s="5"/>
    </row>
    <row r="49" spans="1:8" ht="17" x14ac:dyDescent="0.2">
      <c r="A49" s="15" t="s">
        <v>9</v>
      </c>
      <c r="B49" s="6"/>
      <c r="C49" s="7">
        <f t="shared" ref="C49:G49" si="20">(C12-B12)/ABS(B12)</f>
        <v>0.23275471698113206</v>
      </c>
      <c r="D49" s="7">
        <f t="shared" si="20"/>
        <v>0.17472756214032081</v>
      </c>
      <c r="E49" s="7">
        <f t="shared" si="20"/>
        <v>0.50052115905774441</v>
      </c>
      <c r="F49" s="7">
        <f t="shared" si="20"/>
        <v>0.27882745207001947</v>
      </c>
      <c r="G49" s="7">
        <f t="shared" si="20"/>
        <v>5.0027159152634434E-2</v>
      </c>
      <c r="H49" s="5"/>
    </row>
    <row r="50" spans="1:8" ht="17" x14ac:dyDescent="0.2">
      <c r="A50" s="16" t="s">
        <v>10</v>
      </c>
      <c r="B50" s="8"/>
      <c r="C50" s="7">
        <f t="shared" ref="C50:G50" si="21">(C13-B13)/ABS(B13)</f>
        <v>0.3303104457559618</v>
      </c>
      <c r="D50" s="7">
        <f t="shared" si="21"/>
        <v>0.22333633904418396</v>
      </c>
      <c r="E50" s="7">
        <f t="shared" si="21"/>
        <v>0.44031016894182856</v>
      </c>
      <c r="F50" s="7">
        <f t="shared" si="21"/>
        <v>0.25029170334281797</v>
      </c>
      <c r="G50" s="7">
        <f t="shared" si="21"/>
        <v>0.13304299420413243</v>
      </c>
      <c r="H50" s="5"/>
    </row>
    <row r="51" spans="1:8" ht="17" x14ac:dyDescent="0.2">
      <c r="A51" s="15" t="s">
        <v>11</v>
      </c>
      <c r="B51" s="6"/>
      <c r="C51" s="7" t="e">
        <f t="shared" ref="C51:G51" si="22">(C14-B14)/ABS(B14)</f>
        <v>#DIV/0!</v>
      </c>
      <c r="D51" s="7">
        <f t="shared" si="22"/>
        <v>0.40879388636615349</v>
      </c>
      <c r="E51" s="7">
        <f t="shared" si="22"/>
        <v>0.40511006289308177</v>
      </c>
      <c r="F51" s="7">
        <f t="shared" si="22"/>
        <v>0.24813965198903373</v>
      </c>
      <c r="G51" s="7">
        <f t="shared" si="22"/>
        <v>0.12318450779989241</v>
      </c>
      <c r="H51" s="5"/>
    </row>
    <row r="52" spans="1:8" ht="17" x14ac:dyDescent="0.2">
      <c r="A52" s="15" t="s">
        <v>12</v>
      </c>
      <c r="B52" s="6"/>
      <c r="C52" s="7">
        <f t="shared" ref="C52:G52" si="23">(C15-B15)/ABS(B15)</f>
        <v>1.2022488533806777</v>
      </c>
      <c r="D52" s="7">
        <f t="shared" si="23"/>
        <v>0.49365132683909979</v>
      </c>
      <c r="E52" s="7">
        <f t="shared" si="23"/>
        <v>0.67579723833940541</v>
      </c>
      <c r="F52" s="7">
        <f t="shared" si="23"/>
        <v>0.23750603897149605</v>
      </c>
      <c r="G52" s="7">
        <f t="shared" si="23"/>
        <v>0.20764742880690568</v>
      </c>
      <c r="H52" s="5"/>
    </row>
    <row r="53" spans="1:8" ht="17" x14ac:dyDescent="0.2">
      <c r="A53" s="15" t="s">
        <v>13</v>
      </c>
      <c r="B53" s="6"/>
      <c r="C53" s="7">
        <f t="shared" ref="C53:G53" si="24">(C16-B16)/ABS(B16)</f>
        <v>0.84480955937266622</v>
      </c>
      <c r="D53" s="7">
        <f t="shared" si="24"/>
        <v>0.61994980163549507</v>
      </c>
      <c r="E53" s="7">
        <f t="shared" si="24"/>
        <v>0.51334466213514596</v>
      </c>
      <c r="F53" s="7">
        <f t="shared" si="24"/>
        <v>0.2313484593282473</v>
      </c>
      <c r="G53" s="7">
        <f t="shared" si="24"/>
        <v>3.5336873725995067E-2</v>
      </c>
      <c r="H53" s="5"/>
    </row>
    <row r="54" spans="1:8" ht="17" x14ac:dyDescent="0.2">
      <c r="A54" s="15" t="s">
        <v>14</v>
      </c>
      <c r="B54" s="6"/>
      <c r="C54" s="7">
        <f t="shared" ref="C54:G54" si="25">(C17-B17)/ABS(B17)</f>
        <v>0.23067879779186259</v>
      </c>
      <c r="D54" s="7">
        <f t="shared" si="25"/>
        <v>0.11924243053536571</v>
      </c>
      <c r="E54" s="7">
        <f t="shared" si="25"/>
        <v>0.15726584533175003</v>
      </c>
      <c r="F54" s="7">
        <f t="shared" si="25"/>
        <v>3.4823318155582636E-2</v>
      </c>
      <c r="G54" s="7">
        <f t="shared" si="25"/>
        <v>-2.447942488844819E-2</v>
      </c>
      <c r="H54" s="5"/>
    </row>
    <row r="55" spans="1:8" ht="17" x14ac:dyDescent="0.2">
      <c r="A55" s="15" t="s">
        <v>15</v>
      </c>
      <c r="B55" s="6"/>
      <c r="C55" s="7">
        <f t="shared" ref="C55:G55" si="26">(C18-B18)/ABS(B18)</f>
        <v>0.63533144097512106</v>
      </c>
      <c r="D55" s="7">
        <f t="shared" si="26"/>
        <v>0.63161119052481107</v>
      </c>
      <c r="E55" s="7">
        <f t="shared" si="26"/>
        <v>-0.85538172715894867</v>
      </c>
      <c r="F55" s="7">
        <f t="shared" si="26"/>
        <v>0.22933794893985288</v>
      </c>
      <c r="G55" s="7">
        <f t="shared" si="26"/>
        <v>-0.19957761351636746</v>
      </c>
      <c r="H55" s="5"/>
    </row>
    <row r="56" spans="1:8" ht="17" x14ac:dyDescent="0.2">
      <c r="A56" s="20" t="s">
        <v>16</v>
      </c>
      <c r="B56" s="8"/>
      <c r="C56" s="7">
        <f t="shared" ref="C56:G56" si="27">(C19-B19)/ABS(B19)</f>
        <v>0.50577385661655994</v>
      </c>
      <c r="D56" s="7">
        <f t="shared" si="27"/>
        <v>0.3525782551931303</v>
      </c>
      <c r="E56" s="7">
        <f t="shared" si="27"/>
        <v>0.40724645926809505</v>
      </c>
      <c r="F56" s="7">
        <f t="shared" si="27"/>
        <v>0.18928632671071213</v>
      </c>
      <c r="G56" s="7">
        <f t="shared" si="27"/>
        <v>1.8316370908562331E-2</v>
      </c>
      <c r="H56" s="5"/>
    </row>
    <row r="57" spans="1:8" ht="17" x14ac:dyDescent="0.2">
      <c r="A57" s="15" t="s">
        <v>17</v>
      </c>
      <c r="B57" s="6"/>
      <c r="C57" s="7">
        <f t="shared" ref="C57:G57" si="28">(C20-B20)/ABS(B20)</f>
        <v>-0.93312095960539587</v>
      </c>
      <c r="D57" s="7">
        <f t="shared" si="28"/>
        <v>-0.36455982486746663</v>
      </c>
      <c r="E57" s="7">
        <f t="shared" si="28"/>
        <v>-0.49169343443107727</v>
      </c>
      <c r="F57" s="7">
        <f t="shared" si="28"/>
        <v>-0.28073028572785225</v>
      </c>
      <c r="G57" s="7">
        <f t="shared" si="28"/>
        <v>-1.8991565483362685E-2</v>
      </c>
      <c r="H57" s="5"/>
    </row>
    <row r="58" spans="1:8" ht="17" x14ac:dyDescent="0.2">
      <c r="A58" s="21" t="s">
        <v>36</v>
      </c>
      <c r="B58" s="11"/>
      <c r="C58" s="7">
        <f t="shared" ref="C58:G58" si="29">(C21-B21)/ABS(B21)</f>
        <v>0.18637499825445811</v>
      </c>
      <c r="D58" s="7">
        <f t="shared" si="29"/>
        <v>0.33798664037901305</v>
      </c>
      <c r="E58" s="7">
        <f t="shared" si="29"/>
        <v>0.30236117953409813</v>
      </c>
      <c r="F58" s="7">
        <f t="shared" si="29"/>
        <v>5.9199416381837587E-2</v>
      </c>
      <c r="G58" s="7">
        <f t="shared" si="29"/>
        <v>1.7154955805262554E-2</v>
      </c>
      <c r="H58" s="5"/>
    </row>
    <row r="59" spans="1:8" ht="17" x14ac:dyDescent="0.2">
      <c r="A59" s="22" t="s">
        <v>18</v>
      </c>
      <c r="B59" s="6"/>
      <c r="C59" s="7">
        <f t="shared" ref="C59:G59" si="30">(C22-B22)/ABS(B22)</f>
        <v>-0.64520523863936008</v>
      </c>
      <c r="D59" s="7">
        <f t="shared" si="30"/>
        <v>-0.15079471083210899</v>
      </c>
      <c r="E59" s="7">
        <f t="shared" si="30"/>
        <v>-0.32859795728876506</v>
      </c>
      <c r="F59" s="7">
        <f t="shared" si="30"/>
        <v>3.0942064434970998E-2</v>
      </c>
      <c r="G59" s="7">
        <f t="shared" si="30"/>
        <v>-2.3059587127017039E-2</v>
      </c>
      <c r="H59" s="5"/>
    </row>
    <row r="60" spans="1:8" ht="17" x14ac:dyDescent="0.2">
      <c r="A60" s="22" t="s">
        <v>19</v>
      </c>
      <c r="B60" s="6"/>
      <c r="C60" s="7">
        <f t="shared" ref="C60:G60" si="31">(C23-B23)/ABS(B23)</f>
        <v>-0.45719623429429651</v>
      </c>
      <c r="D60" s="7">
        <f t="shared" si="31"/>
        <v>-0.27383107088989445</v>
      </c>
      <c r="E60" s="7">
        <f t="shared" si="31"/>
        <v>-0.60872654076135224</v>
      </c>
      <c r="F60" s="7">
        <f t="shared" si="31"/>
        <v>-0.46958377801494128</v>
      </c>
      <c r="G60" s="7">
        <f t="shared" si="31"/>
        <v>0.13608627784872995</v>
      </c>
      <c r="H60" s="5"/>
    </row>
    <row r="61" spans="1:8" ht="17" x14ac:dyDescent="0.2">
      <c r="A61" s="22" t="s">
        <v>20</v>
      </c>
      <c r="B61" s="6"/>
      <c r="C61" s="7">
        <f t="shared" ref="C61:G61" si="32">(C24-B24)/ABS(B24)</f>
        <v>-0.53247952712271407</v>
      </c>
      <c r="D61" s="7">
        <f t="shared" si="32"/>
        <v>-0.13291012093696011</v>
      </c>
      <c r="E61" s="7">
        <f t="shared" si="32"/>
        <v>-0.95850622406639008</v>
      </c>
      <c r="F61" s="7">
        <f t="shared" si="32"/>
        <v>0.42195422280168043</v>
      </c>
      <c r="G61" s="7">
        <f t="shared" si="32"/>
        <v>-0.32143975941357056</v>
      </c>
      <c r="H61" s="5"/>
    </row>
    <row r="62" spans="1:8" ht="17" x14ac:dyDescent="0.2">
      <c r="A62" s="22" t="s">
        <v>21</v>
      </c>
      <c r="B62" s="6"/>
      <c r="C62" s="7">
        <f t="shared" ref="C62:G62" si="33">(C25-B25)/ABS(B25)</f>
        <v>-0.50660112359550558</v>
      </c>
      <c r="D62" s="7">
        <f t="shared" si="33"/>
        <v>-0.24806562878717256</v>
      </c>
      <c r="E62" s="7">
        <f t="shared" si="33"/>
        <v>7.1780699133552436E-2</v>
      </c>
      <c r="F62" s="7">
        <f t="shared" si="33"/>
        <v>6.2766556691075878E-2</v>
      </c>
      <c r="G62" s="7">
        <f t="shared" si="33"/>
        <v>-0.15944019919292521</v>
      </c>
      <c r="H62" s="5"/>
    </row>
    <row r="63" spans="1:8" ht="17" x14ac:dyDescent="0.2">
      <c r="A63" s="22" t="s">
        <v>22</v>
      </c>
      <c r="B63" s="6"/>
      <c r="C63" s="7">
        <f t="shared" ref="C63:G63" si="34">(C26-B26)/ABS(B26)</f>
        <v>1</v>
      </c>
      <c r="D63" s="7" t="e">
        <f t="shared" si="34"/>
        <v>#DIV/0!</v>
      </c>
      <c r="E63" s="7">
        <f t="shared" si="34"/>
        <v>1</v>
      </c>
      <c r="F63" s="7" t="e">
        <f t="shared" si="34"/>
        <v>#DIV/0!</v>
      </c>
      <c r="G63" s="7">
        <f t="shared" si="34"/>
        <v>0.89204884451692457</v>
      </c>
      <c r="H63" s="5"/>
    </row>
    <row r="64" spans="1:8" ht="17" x14ac:dyDescent="0.2">
      <c r="A64" s="16" t="s">
        <v>24</v>
      </c>
      <c r="B64" s="8"/>
      <c r="C64" s="7">
        <f t="shared" ref="C64:G64" si="35">(C27-B27)/ABS(B27)</f>
        <v>-0.40885211452587339</v>
      </c>
      <c r="D64" s="7">
        <f t="shared" si="35"/>
        <v>-0.30176190920108137</v>
      </c>
      <c r="E64" s="7">
        <f t="shared" si="35"/>
        <v>0.11006874820968204</v>
      </c>
      <c r="F64" s="7">
        <f t="shared" si="35"/>
        <v>-1.9603283173734609</v>
      </c>
      <c r="G64" s="7">
        <f t="shared" si="35"/>
        <v>0.55914972273567465</v>
      </c>
      <c r="H64" s="5"/>
    </row>
    <row r="65" spans="1:8" ht="17" x14ac:dyDescent="0.2">
      <c r="A65" s="16" t="s">
        <v>23</v>
      </c>
      <c r="B65" s="8"/>
      <c r="C65" s="7">
        <f t="shared" ref="C65:G65" si="36">(C28-B28)/ABS(B28)</f>
        <v>-0.54016954777204573</v>
      </c>
      <c r="D65" s="7">
        <f t="shared" si="36"/>
        <v>-0.19437044581994828</v>
      </c>
      <c r="E65" s="7">
        <f t="shared" si="36"/>
        <v>-0.59064370643706432</v>
      </c>
      <c r="F65" s="7">
        <f t="shared" si="36"/>
        <v>-6.8084689579799879E-2</v>
      </c>
      <c r="G65" s="7">
        <f t="shared" si="36"/>
        <v>2.298900504860367E-2</v>
      </c>
      <c r="H65" s="5"/>
    </row>
    <row r="66" spans="1:8" ht="17" x14ac:dyDescent="0.2">
      <c r="A66" s="21" t="s">
        <v>25</v>
      </c>
      <c r="B66" s="11"/>
      <c r="C66" s="7">
        <f t="shared" ref="C66:G66" si="37">(C29-B29)/ABS(B29)</f>
        <v>-0.17644343134143176</v>
      </c>
      <c r="D66" s="7">
        <f t="shared" si="37"/>
        <v>0.6016747249667157</v>
      </c>
      <c r="E66" s="7">
        <f t="shared" si="37"/>
        <v>-1.9162200590615772E-2</v>
      </c>
      <c r="F66" s="7">
        <f t="shared" si="37"/>
        <v>-0.22346617899596333</v>
      </c>
      <c r="G66" s="7">
        <f t="shared" si="37"/>
        <v>0.44103793905626237</v>
      </c>
      <c r="H66" s="5"/>
    </row>
    <row r="67" spans="1:8" ht="17" x14ac:dyDescent="0.2">
      <c r="A67" s="22" t="s">
        <v>28</v>
      </c>
      <c r="B67" s="6"/>
      <c r="C67" s="7">
        <f t="shared" ref="C67:G67" si="38">(C30-B30)/ABS(B30)</f>
        <v>0.44633546483030007</v>
      </c>
      <c r="D67" s="7">
        <f t="shared" si="38"/>
        <v>0.65410601732190632</v>
      </c>
      <c r="E67" s="7">
        <f t="shared" si="38"/>
        <v>-2.2205164756839741E-3</v>
      </c>
      <c r="F67" s="7">
        <f t="shared" si="38"/>
        <v>-1.2157045910377229</v>
      </c>
      <c r="G67" s="7">
        <f t="shared" si="38"/>
        <v>0.29493058209145334</v>
      </c>
      <c r="H67" s="5"/>
    </row>
    <row r="68" spans="1:8" ht="17" x14ac:dyDescent="0.2">
      <c r="A68" s="22" t="s">
        <v>29</v>
      </c>
      <c r="B68" s="6"/>
      <c r="C68" s="7">
        <f t="shared" ref="C68:G68" si="39">(C31-B31)/ABS(B31)</f>
        <v>-0.45541222658440828</v>
      </c>
      <c r="D68" s="7">
        <f t="shared" si="39"/>
        <v>1.9267822736030828E-3</v>
      </c>
      <c r="E68" s="7">
        <f t="shared" si="39"/>
        <v>0.13590733590733592</v>
      </c>
      <c r="F68" s="7">
        <f t="shared" si="39"/>
        <v>-9.6738159070598753E-2</v>
      </c>
      <c r="G68" s="7">
        <f t="shared" si="39"/>
        <v>-0.2055408433489509</v>
      </c>
      <c r="H68" s="5"/>
    </row>
    <row r="69" spans="1:8" ht="17" x14ac:dyDescent="0.2">
      <c r="A69" s="22" t="s">
        <v>32</v>
      </c>
      <c r="B69" s="6"/>
      <c r="C69" s="7">
        <f t="shared" ref="C69:G69" si="40">(C32-B32)/ABS(B32)</f>
        <v>-0.94687500000000002</v>
      </c>
      <c r="D69" s="7">
        <f t="shared" si="40"/>
        <v>32.660633484162894</v>
      </c>
      <c r="E69" s="7">
        <f t="shared" si="40"/>
        <v>1.9223013845947035E-2</v>
      </c>
      <c r="F69" s="7">
        <f t="shared" si="40"/>
        <v>0.38789237668161436</v>
      </c>
      <c r="G69" s="7">
        <f t="shared" si="40"/>
        <v>-0.44664069181792265</v>
      </c>
      <c r="H69" s="5"/>
    </row>
    <row r="70" spans="1:8" ht="17" x14ac:dyDescent="0.2">
      <c r="A70" s="19" t="s">
        <v>34</v>
      </c>
      <c r="B70" s="8"/>
      <c r="C70" s="7">
        <f t="shared" ref="C70:G70" si="41">(C33-B33)/ABS(B33)</f>
        <v>-4.1652141868270869E-2</v>
      </c>
      <c r="D70" s="7">
        <f t="shared" si="41"/>
        <v>0.7318984421280178</v>
      </c>
      <c r="E70" s="7">
        <f t="shared" si="41"/>
        <v>-6.4028323682078668E-3</v>
      </c>
      <c r="F70" s="7">
        <f t="shared" si="41"/>
        <v>-0.64035077123772477</v>
      </c>
      <c r="G70" s="7">
        <f t="shared" si="41"/>
        <v>0.49764903442485309</v>
      </c>
      <c r="H70" s="5"/>
    </row>
    <row r="71" spans="1:8" ht="17" x14ac:dyDescent="0.2">
      <c r="A71" s="22" t="s">
        <v>33</v>
      </c>
      <c r="B71" s="6"/>
      <c r="C71" s="7">
        <f t="shared" ref="C71:G71" si="42">(C34-B34)/ABS(B34)</f>
        <v>9.044452991922633E-2</v>
      </c>
      <c r="D71" s="7">
        <f t="shared" si="42"/>
        <v>-0.24219174771944663</v>
      </c>
      <c r="E71" s="7">
        <f t="shared" si="42"/>
        <v>-0.42388872677755079</v>
      </c>
      <c r="F71" s="7">
        <f t="shared" si="42"/>
        <v>8.4124598674772871E-2</v>
      </c>
      <c r="G71" s="7">
        <f t="shared" si="42"/>
        <v>0.42013798247249673</v>
      </c>
      <c r="H71" s="5"/>
    </row>
    <row r="72" spans="1:8" ht="17" x14ac:dyDescent="0.2">
      <c r="A72" s="22" t="s">
        <v>30</v>
      </c>
      <c r="B72" s="6"/>
      <c r="C72" s="7">
        <f t="shared" ref="C72:G72" si="43">(C35-B35)/ABS(B35)</f>
        <v>1.0272220084647941</v>
      </c>
      <c r="D72" s="7">
        <f t="shared" si="43"/>
        <v>-11.128975265017667</v>
      </c>
      <c r="E72" s="7">
        <f t="shared" si="43"/>
        <v>2.2182103610675039</v>
      </c>
      <c r="F72" s="7">
        <f t="shared" si="43"/>
        <v>1.0538373424971363</v>
      </c>
      <c r="G72" s="7">
        <f t="shared" si="43"/>
        <v>-1.5621165644171779</v>
      </c>
      <c r="H72" s="5"/>
    </row>
    <row r="73" spans="1:8" ht="17" x14ac:dyDescent="0.2">
      <c r="A73" s="21" t="s">
        <v>31</v>
      </c>
      <c r="B73" s="11"/>
      <c r="C73" s="7">
        <f t="shared" ref="C73:G73" si="44">(C36-B36)/ABS(B36)</f>
        <v>0.30648733146616297</v>
      </c>
      <c r="D73" s="7">
        <f t="shared" si="44"/>
        <v>0.7492584191240621</v>
      </c>
      <c r="E73" s="7">
        <f t="shared" si="44"/>
        <v>2.0904880655504096E-2</v>
      </c>
      <c r="F73" s="7">
        <f t="shared" si="44"/>
        <v>-0.67142877083275176</v>
      </c>
      <c r="G73" s="7">
        <f t="shared" si="44"/>
        <v>0.39282907453429344</v>
      </c>
      <c r="H73" s="5"/>
    </row>
    <row r="74" spans="1:8" x14ac:dyDescent="0.2">
      <c r="B74" s="9"/>
      <c r="C74" s="7"/>
      <c r="D74" s="7"/>
      <c r="E74" s="7"/>
      <c r="F74" s="7"/>
      <c r="G74" s="7"/>
      <c r="H74" s="5"/>
    </row>
    <row r="75" spans="1:8" ht="17" x14ac:dyDescent="0.2">
      <c r="A75" s="12" t="s">
        <v>26</v>
      </c>
      <c r="B75" s="10"/>
      <c r="C75" s="7">
        <f t="shared" ref="C75:G75" si="45">(C38-B38)/ABS(B38)</f>
        <v>0.29982666134671943</v>
      </c>
      <c r="D75" s="7">
        <f t="shared" si="45"/>
        <v>0.7199210953141485</v>
      </c>
      <c r="E75" s="7">
        <f t="shared" si="45"/>
        <v>-8.6327184754621377E-3</v>
      </c>
      <c r="F75" s="7">
        <f t="shared" si="45"/>
        <v>-0.66848796256692289</v>
      </c>
      <c r="G75" s="7">
        <f t="shared" si="45"/>
        <v>0.43722492407306285</v>
      </c>
      <c r="H75" s="5"/>
    </row>
    <row r="76" spans="1:8" ht="17" x14ac:dyDescent="0.2">
      <c r="A76" s="12" t="s">
        <v>27</v>
      </c>
      <c r="B76" s="9"/>
      <c r="C76" s="7">
        <f t="shared" ref="C76:G76" si="46">(C39-B39)/ABS(B39)</f>
        <v>5.1242756572961066E-3</v>
      </c>
      <c r="D76" s="7">
        <f t="shared" si="46"/>
        <v>1.7057366113969887E-2</v>
      </c>
      <c r="E76" s="7">
        <f t="shared" si="46"/>
        <v>2.979480933195915E-2</v>
      </c>
      <c r="F76" s="7">
        <f t="shared" si="46"/>
        <v>-8.8708943681193708E-3</v>
      </c>
      <c r="G76" s="7">
        <f t="shared" si="46"/>
        <v>-3.0889980263459862E-2</v>
      </c>
      <c r="H76" s="5"/>
    </row>
    <row r="78" spans="1:8" ht="17" x14ac:dyDescent="0.2">
      <c r="A78" s="16" t="s">
        <v>39</v>
      </c>
    </row>
    <row r="79" spans="1:8" ht="17" x14ac:dyDescent="0.2">
      <c r="A79" s="13" t="s">
        <v>40</v>
      </c>
    </row>
    <row r="80" spans="1:8" ht="17" x14ac:dyDescent="0.2">
      <c r="A80" s="14" t="s">
        <v>3</v>
      </c>
    </row>
    <row r="81" spans="1:9" ht="17" x14ac:dyDescent="0.2">
      <c r="A81" s="15" t="s">
        <v>41</v>
      </c>
      <c r="B81" s="24">
        <f>B7/B$9</f>
        <v>0.96100651524305614</v>
      </c>
      <c r="C81" s="24">
        <f t="shared" ref="C81:G81" si="47">C7/C$9</f>
        <v>0.96122715962158822</v>
      </c>
      <c r="D81" s="24">
        <f t="shared" si="47"/>
        <v>0.96399818064355391</v>
      </c>
      <c r="E81" s="24">
        <f t="shared" si="47"/>
        <v>0.97143478286884777</v>
      </c>
      <c r="F81" s="24">
        <f t="shared" si="47"/>
        <v>0.97175022820244095</v>
      </c>
      <c r="G81" s="24">
        <f t="shared" si="47"/>
        <v>0.97014231266227469</v>
      </c>
      <c r="H81" s="24"/>
    </row>
    <row r="82" spans="1:9" ht="34" x14ac:dyDescent="0.2">
      <c r="A82" s="15" t="s">
        <v>42</v>
      </c>
      <c r="B82" s="24">
        <f>B8/B$9</f>
        <v>3.8993484756943878E-2</v>
      </c>
      <c r="C82" s="24">
        <f t="shared" ref="C82:G82" si="48">C8/C$9</f>
        <v>3.8772840378411742E-2</v>
      </c>
      <c r="D82" s="24">
        <f t="shared" si="48"/>
        <v>3.6001819356446113E-2</v>
      </c>
      <c r="E82" s="24">
        <f t="shared" si="48"/>
        <v>2.856521713115228E-2</v>
      </c>
      <c r="F82" s="24">
        <f t="shared" si="48"/>
        <v>2.8249771797559078E-2</v>
      </c>
      <c r="G82" s="24">
        <f t="shared" si="48"/>
        <v>2.9857687337725296E-2</v>
      </c>
      <c r="H82" s="24"/>
    </row>
    <row r="83" spans="1:9" ht="17" x14ac:dyDescent="0.2">
      <c r="A83" s="13" t="s">
        <v>6</v>
      </c>
      <c r="B83" s="25">
        <f>B9/B19</f>
        <v>0.73411090599602025</v>
      </c>
      <c r="C83" s="25">
        <f t="shared" ref="C83:G83" si="49">C9/C19</f>
        <v>0.68357994289414192</v>
      </c>
      <c r="D83" s="25">
        <f t="shared" si="49"/>
        <v>0.67720139451571582</v>
      </c>
      <c r="E83" s="25">
        <f t="shared" si="49"/>
        <v>0.69899161983524072</v>
      </c>
      <c r="F83" s="25">
        <f t="shared" si="49"/>
        <v>0.69347831693358752</v>
      </c>
      <c r="G83" s="25">
        <f t="shared" si="49"/>
        <v>0.67081814278330398</v>
      </c>
      <c r="H83" s="25"/>
      <c r="I83" s="2"/>
    </row>
    <row r="84" spans="1:9" ht="17" x14ac:dyDescent="0.2">
      <c r="A84" s="17" t="s">
        <v>7</v>
      </c>
      <c r="B84" s="26"/>
      <c r="C84" s="26"/>
      <c r="D84" s="26"/>
      <c r="E84" s="26"/>
      <c r="F84" s="26"/>
      <c r="G84" s="26"/>
      <c r="H84" s="26"/>
    </row>
    <row r="85" spans="1:9" ht="34" x14ac:dyDescent="0.2">
      <c r="A85" s="15" t="s">
        <v>43</v>
      </c>
      <c r="B85" s="24">
        <f>B11/B$13</f>
        <v>0.68211698095101003</v>
      </c>
      <c r="C85" s="24">
        <f t="shared" ref="C85:G85" si="50">C11/C$13</f>
        <v>0.70542831379621285</v>
      </c>
      <c r="D85" s="24">
        <f t="shared" si="50"/>
        <v>0.71713300114986589</v>
      </c>
      <c r="E85" s="24">
        <f t="shared" si="50"/>
        <v>0.70530797731878569</v>
      </c>
      <c r="F85" s="24">
        <f t="shared" si="50"/>
        <v>0.69858214086905268</v>
      </c>
      <c r="G85" s="24">
        <f t="shared" si="50"/>
        <v>0.72066643546615805</v>
      </c>
      <c r="H85" s="24"/>
    </row>
    <row r="86" spans="1:9" ht="34" x14ac:dyDescent="0.2">
      <c r="A86" s="15" t="s">
        <v>44</v>
      </c>
      <c r="B86" s="24">
        <f>B12/B$13</f>
        <v>0.31788301904898997</v>
      </c>
      <c r="C86" s="24">
        <f t="shared" ref="C86:G86" si="51">C12/C$13</f>
        <v>0.29457168620378721</v>
      </c>
      <c r="D86" s="24">
        <f t="shared" si="51"/>
        <v>0.28286699885013417</v>
      </c>
      <c r="E86" s="24">
        <f t="shared" si="51"/>
        <v>0.29469202268121431</v>
      </c>
      <c r="F86" s="24">
        <f t="shared" si="51"/>
        <v>0.30141785913094732</v>
      </c>
      <c r="G86" s="24">
        <f t="shared" si="51"/>
        <v>0.27933356453384195</v>
      </c>
      <c r="H86" s="24"/>
    </row>
    <row r="87" spans="1:9" ht="17" x14ac:dyDescent="0.2">
      <c r="A87" s="13" t="s">
        <v>10</v>
      </c>
      <c r="B87" s="25">
        <f>B13/B$19</f>
        <v>8.3275394979741554E-2</v>
      </c>
      <c r="C87" s="25">
        <f t="shared" ref="C87:G87" si="52">C13/C$19</f>
        <v>7.3571557461442935E-2</v>
      </c>
      <c r="D87" s="25">
        <f t="shared" si="52"/>
        <v>6.654162849143927E-2</v>
      </c>
      <c r="E87" s="25">
        <f t="shared" si="52"/>
        <v>6.8105045525583136E-2</v>
      </c>
      <c r="F87" s="25">
        <f t="shared" si="52"/>
        <v>7.1598547350602892E-2</v>
      </c>
      <c r="G87" s="25">
        <f t="shared" si="52"/>
        <v>7.9665057725049407E-2</v>
      </c>
      <c r="H87" s="25"/>
    </row>
    <row r="88" spans="1:9" ht="17" x14ac:dyDescent="0.2">
      <c r="A88" s="15" t="s">
        <v>11</v>
      </c>
      <c r="B88" s="25">
        <f t="shared" ref="B88:G91" si="53">B14/B$19</f>
        <v>0</v>
      </c>
      <c r="C88" s="25">
        <f t="shared" si="53"/>
        <v>4.791903280933224E-2</v>
      </c>
      <c r="D88" s="25">
        <f t="shared" si="53"/>
        <v>4.9910635634702799E-2</v>
      </c>
      <c r="E88" s="25">
        <f t="shared" si="53"/>
        <v>4.9834864329440433E-2</v>
      </c>
      <c r="F88" s="25">
        <f t="shared" si="53"/>
        <v>5.230100508521069E-2</v>
      </c>
      <c r="G88" s="25">
        <f t="shared" si="53"/>
        <v>5.7687061047304727E-2</v>
      </c>
      <c r="H88" s="25"/>
    </row>
    <row r="89" spans="1:9" ht="17" x14ac:dyDescent="0.2">
      <c r="A89" s="15" t="s">
        <v>12</v>
      </c>
      <c r="B89" s="25">
        <f t="shared" si="53"/>
        <v>2.7007264270815852E-2</v>
      </c>
      <c r="C89" s="25">
        <f t="shared" si="53"/>
        <v>3.9499103077135368E-2</v>
      </c>
      <c r="D89" s="25">
        <f t="shared" si="53"/>
        <v>4.3618834986884722E-2</v>
      </c>
      <c r="E89" s="25">
        <f t="shared" si="53"/>
        <v>5.1942801297663842E-2</v>
      </c>
      <c r="F89" s="25">
        <f t="shared" si="53"/>
        <v>5.4048826462789343E-2</v>
      </c>
      <c r="G89" s="25">
        <f t="shared" si="53"/>
        <v>6.4097885659621934E-2</v>
      </c>
      <c r="H89" s="25"/>
    </row>
    <row r="90" spans="1:9" ht="17" x14ac:dyDescent="0.2">
      <c r="A90" s="15" t="s">
        <v>13</v>
      </c>
      <c r="B90" s="25">
        <f t="shared" si="53"/>
        <v>5.3503072730614623E-2</v>
      </c>
      <c r="C90" s="25">
        <f t="shared" si="53"/>
        <v>6.5549670420651518E-2</v>
      </c>
      <c r="D90" s="25">
        <f t="shared" si="53"/>
        <v>7.8507232529806112E-2</v>
      </c>
      <c r="E90" s="25">
        <f t="shared" si="53"/>
        <v>8.4426221509043081E-2</v>
      </c>
      <c r="F90" s="25">
        <f t="shared" si="53"/>
        <v>8.7412169338219256E-2</v>
      </c>
      <c r="G90" s="25">
        <f t="shared" si="53"/>
        <v>8.8873207495910489E-2</v>
      </c>
      <c r="H90" s="25"/>
    </row>
    <row r="91" spans="1:9" ht="17" x14ac:dyDescent="0.2">
      <c r="A91" s="15" t="s">
        <v>14</v>
      </c>
      <c r="B91" s="25">
        <f t="shared" si="53"/>
        <v>7.8172824115141495E-2</v>
      </c>
      <c r="C91" s="25">
        <f t="shared" si="53"/>
        <v>6.3891159206462086E-2</v>
      </c>
      <c r="D91" s="25">
        <f t="shared" si="53"/>
        <v>5.2869174885376222E-2</v>
      </c>
      <c r="E91" s="25">
        <f t="shared" si="53"/>
        <v>4.3477594107814287E-2</v>
      </c>
      <c r="F91" s="25">
        <f t="shared" si="53"/>
        <v>3.7830779005511912E-2</v>
      </c>
      <c r="G91" s="25">
        <f t="shared" si="53"/>
        <v>3.6240901498468377E-2</v>
      </c>
      <c r="H91" s="25"/>
    </row>
    <row r="92" spans="1:9" ht="17" x14ac:dyDescent="0.2">
      <c r="A92" s="15" t="s">
        <v>15</v>
      </c>
      <c r="B92" s="25">
        <f>B18/B$19</f>
        <v>2.3930537907666243E-2</v>
      </c>
      <c r="C92" s="25">
        <f t="shared" ref="C92:G92" si="54">C18/C$19</f>
        <v>2.5989534130833981E-2</v>
      </c>
      <c r="D92" s="25">
        <f t="shared" si="54"/>
        <v>3.1351098956075109E-2</v>
      </c>
      <c r="E92" s="25">
        <f t="shared" si="54"/>
        <v>3.2218533952144811E-3</v>
      </c>
      <c r="F92" s="25">
        <f t="shared" si="54"/>
        <v>3.3303558240784376E-3</v>
      </c>
      <c r="G92" s="25">
        <f t="shared" si="54"/>
        <v>2.6177437903410548E-3</v>
      </c>
      <c r="H92" s="25"/>
    </row>
    <row r="93" spans="1:9" ht="17" x14ac:dyDescent="0.2">
      <c r="A93" s="17" t="s">
        <v>45</v>
      </c>
      <c r="B93" s="24">
        <f>-B20/B$19</f>
        <v>0.42772090495712561</v>
      </c>
      <c r="C93" s="24">
        <f t="shared" ref="C93:G93" si="55">-C20/C$19</f>
        <v>0.54911050726560595</v>
      </c>
      <c r="D93" s="24">
        <f t="shared" si="55"/>
        <v>0.55397470331226906</v>
      </c>
      <c r="E93" s="24">
        <f t="shared" si="55"/>
        <v>0.58721798326755326</v>
      </c>
      <c r="F93" s="24">
        <f t="shared" si="55"/>
        <v>0.63236904234393276</v>
      </c>
      <c r="G93" s="24">
        <f t="shared" si="55"/>
        <v>0.63278833457850758</v>
      </c>
      <c r="H93" s="24"/>
    </row>
    <row r="94" spans="1:9" ht="17" x14ac:dyDescent="0.2">
      <c r="A94" s="23" t="s">
        <v>36</v>
      </c>
      <c r="B94" s="24">
        <f>B21/B$19</f>
        <v>0.57227909504287433</v>
      </c>
      <c r="C94" s="24">
        <f t="shared" ref="C94:G94" si="56">C21/C$19</f>
        <v>0.45088949273439405</v>
      </c>
      <c r="D94" s="24">
        <f t="shared" si="56"/>
        <v>0.44602529668773089</v>
      </c>
      <c r="E94" s="24">
        <f t="shared" si="56"/>
        <v>0.41278201673244674</v>
      </c>
      <c r="F94" s="24">
        <f t="shared" si="56"/>
        <v>0.36763095765606718</v>
      </c>
      <c r="G94" s="24">
        <f t="shared" si="56"/>
        <v>0.36721166542149242</v>
      </c>
      <c r="H94" s="24"/>
    </row>
    <row r="95" spans="1:9" ht="17" x14ac:dyDescent="0.2">
      <c r="A95" s="14" t="s">
        <v>46</v>
      </c>
      <c r="B95" s="27">
        <f>-B28/B$19</f>
        <v>0.26489415262161059</v>
      </c>
      <c r="C95" s="27">
        <f t="shared" ref="C95:G95" si="57">-C28/C$19</f>
        <v>0.2709450064217554</v>
      </c>
      <c r="D95" s="27">
        <f t="shared" si="57"/>
        <v>0.23925322388569209</v>
      </c>
      <c r="E95" s="27">
        <f t="shared" si="57"/>
        <v>0.27043353515807433</v>
      </c>
      <c r="F95" s="27">
        <f t="shared" si="57"/>
        <v>0.24287331987592931</v>
      </c>
      <c r="G95" s="27">
        <f t="shared" si="57"/>
        <v>0.23302179035717122</v>
      </c>
      <c r="H95" s="27"/>
    </row>
    <row r="96" spans="1:9" ht="17" x14ac:dyDescent="0.2">
      <c r="A96" s="14" t="s">
        <v>47</v>
      </c>
      <c r="B96" s="27">
        <f>B29/B$19</f>
        <v>0.27696131316279476</v>
      </c>
      <c r="C96" s="27">
        <f t="shared" ref="C96:G96" si="58">C29/C$19</f>
        <v>0.1514791266412627</v>
      </c>
      <c r="D96" s="27">
        <f t="shared" si="58"/>
        <v>0.17937615629248732</v>
      </c>
      <c r="E96" s="27">
        <f t="shared" si="58"/>
        <v>0.12502352608223463</v>
      </c>
      <c r="F96" s="27">
        <f t="shared" si="58"/>
        <v>8.1632987989149669E-2</v>
      </c>
      <c r="G96" s="27">
        <f t="shared" si="58"/>
        <v>0.1155203197469284</v>
      </c>
      <c r="H96" s="27"/>
    </row>
    <row r="97" spans="1:8" ht="17" x14ac:dyDescent="0.2">
      <c r="A97" s="14" t="s">
        <v>48</v>
      </c>
      <c r="B97" s="27">
        <f>B36/B19</f>
        <v>0.24538690832953738</v>
      </c>
      <c r="C97" s="27">
        <f t="shared" ref="C97:G97" si="59">C36/C19</f>
        <v>0.21291038201483903</v>
      </c>
      <c r="D97" s="27">
        <f t="shared" si="59"/>
        <v>0.27535211129443937</v>
      </c>
      <c r="E97" s="27">
        <f t="shared" si="59"/>
        <v>0.19975769877971083</v>
      </c>
      <c r="F97" s="27">
        <f t="shared" si="59"/>
        <v>5.5188251264269184E-2</v>
      </c>
      <c r="G97" s="27">
        <f t="shared" si="59"/>
        <v>7.5485186263867188E-2</v>
      </c>
      <c r="H97" s="2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Kong, Nam</dc:creator>
  <cp:lastModifiedBy>Kong, Nam</cp:lastModifiedBy>
  <dcterms:created xsi:type="dcterms:W3CDTF">2024-06-22T21:40:28Z</dcterms:created>
  <dcterms:modified xsi:type="dcterms:W3CDTF">2024-06-23T00:13:38Z</dcterms:modified>
</cp:coreProperties>
</file>