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49FAFB2A-3354-0B48-8EC1-D6C5A4987634}" xr6:coauthVersionLast="47" xr6:coauthVersionMax="47" xr10:uidLastSave="{00000000-0000-0000-0000-000000000000}"/>
  <bookViews>
    <workbookView xWindow="13360" yWindow="500" windowWidth="16920" windowHeight="16080" xr2:uid="{3F711B36-901C-C641-8897-627C9DA87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B67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B70" i="1"/>
  <c r="B71" i="1"/>
  <c r="B72" i="1"/>
  <c r="B73" i="1"/>
  <c r="D8" i="1"/>
  <c r="D62" i="1" l="1"/>
  <c r="F62" i="1"/>
  <c r="D63" i="1"/>
  <c r="G63" i="1"/>
  <c r="C65" i="1"/>
  <c r="D65" i="1"/>
  <c r="H65" i="1"/>
  <c r="C66" i="1"/>
  <c r="E66" i="1"/>
  <c r="I66" i="1"/>
  <c r="B66" i="1"/>
  <c r="B65" i="1"/>
  <c r="C35" i="1"/>
  <c r="D35" i="1"/>
  <c r="E35" i="1"/>
  <c r="F35" i="1"/>
  <c r="G35" i="1"/>
  <c r="H35" i="1"/>
  <c r="I35" i="1"/>
  <c r="E38" i="1"/>
  <c r="F38" i="1"/>
  <c r="G38" i="1"/>
  <c r="H38" i="1"/>
  <c r="E39" i="1"/>
  <c r="F39" i="1"/>
  <c r="G39" i="1"/>
  <c r="H39" i="1"/>
  <c r="I39" i="1"/>
  <c r="C40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8" i="1"/>
  <c r="D48" i="1"/>
  <c r="E48" i="1"/>
  <c r="F48" i="1"/>
  <c r="G48" i="1"/>
  <c r="H48" i="1"/>
  <c r="I48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F53" i="1"/>
  <c r="G53" i="1"/>
  <c r="H53" i="1"/>
  <c r="I53" i="1"/>
  <c r="F54" i="1"/>
  <c r="G54" i="1"/>
  <c r="H54" i="1"/>
  <c r="I54" i="1"/>
  <c r="C58" i="1"/>
  <c r="D58" i="1"/>
  <c r="E58" i="1"/>
  <c r="F58" i="1"/>
  <c r="G58" i="1"/>
  <c r="H58" i="1"/>
  <c r="I58" i="1"/>
  <c r="E34" i="1"/>
  <c r="H34" i="1"/>
  <c r="I34" i="1"/>
  <c r="B18" i="1"/>
  <c r="C18" i="1"/>
  <c r="B8" i="1"/>
  <c r="B13" i="1" s="1"/>
  <c r="B68" i="1" s="1"/>
  <c r="C6" i="1"/>
  <c r="D34" i="1" s="1"/>
  <c r="F6" i="1"/>
  <c r="F8" i="1" s="1"/>
  <c r="I10" i="1"/>
  <c r="I12" i="1" s="1"/>
  <c r="D18" i="1"/>
  <c r="D46" i="1" s="1"/>
  <c r="E18" i="1"/>
  <c r="F18" i="1"/>
  <c r="G18" i="1"/>
  <c r="H18" i="1"/>
  <c r="I18" i="1"/>
  <c r="E8" i="1"/>
  <c r="E63" i="1" s="1"/>
  <c r="G8" i="1"/>
  <c r="G36" i="1" s="1"/>
  <c r="H8" i="1"/>
  <c r="H36" i="1" s="1"/>
  <c r="D12" i="1"/>
  <c r="D40" i="1" s="1"/>
  <c r="E12" i="1"/>
  <c r="E65" i="1" s="1"/>
  <c r="F12" i="1"/>
  <c r="F40" i="1" s="1"/>
  <c r="G12" i="1"/>
  <c r="G40" i="1" s="1"/>
  <c r="H12" i="1"/>
  <c r="I8" i="1"/>
  <c r="I63" i="1" s="1"/>
  <c r="F3" i="1"/>
  <c r="E3" i="1" s="1"/>
  <c r="D3" i="1" s="1"/>
  <c r="C3" i="1" s="1"/>
  <c r="B3" i="1" s="1"/>
  <c r="H3" i="1"/>
  <c r="I3" i="1" s="1"/>
  <c r="H66" i="1" l="1"/>
  <c r="D66" i="1"/>
  <c r="G65" i="1"/>
  <c r="F63" i="1"/>
  <c r="I62" i="1"/>
  <c r="E62" i="1"/>
  <c r="G66" i="1"/>
  <c r="F65" i="1"/>
  <c r="H62" i="1"/>
  <c r="I46" i="1"/>
  <c r="E46" i="1"/>
  <c r="F66" i="1"/>
  <c r="I65" i="1"/>
  <c r="H63" i="1"/>
  <c r="G62" i="1"/>
  <c r="H46" i="1"/>
  <c r="C8" i="1"/>
  <c r="C62" i="1" s="1"/>
  <c r="I36" i="1"/>
  <c r="E40" i="1"/>
  <c r="E36" i="1"/>
  <c r="G46" i="1"/>
  <c r="I40" i="1"/>
  <c r="H40" i="1"/>
  <c r="F46" i="1"/>
  <c r="F36" i="1"/>
  <c r="C46" i="1"/>
  <c r="G34" i="1"/>
  <c r="C34" i="1"/>
  <c r="F34" i="1"/>
  <c r="B62" i="1"/>
  <c r="H13" i="1"/>
  <c r="H68" i="1" s="1"/>
  <c r="I38" i="1"/>
  <c r="B63" i="1"/>
  <c r="B19" i="1"/>
  <c r="G13" i="1"/>
  <c r="G68" i="1" s="1"/>
  <c r="I13" i="1"/>
  <c r="I68" i="1" s="1"/>
  <c r="D13" i="1"/>
  <c r="D68" i="1" s="1"/>
  <c r="E13" i="1"/>
  <c r="E68" i="1" s="1"/>
  <c r="F13" i="1"/>
  <c r="F68" i="1" s="1"/>
  <c r="C63" i="1" l="1"/>
  <c r="C13" i="1"/>
  <c r="C68" i="1" s="1"/>
  <c r="B24" i="1"/>
  <c r="B27" i="1" s="1"/>
  <c r="B74" i="1"/>
  <c r="D36" i="1"/>
  <c r="H19" i="1"/>
  <c r="H74" i="1" s="1"/>
  <c r="C36" i="1"/>
  <c r="E19" i="1"/>
  <c r="E74" i="1" s="1"/>
  <c r="E41" i="1"/>
  <c r="D19" i="1"/>
  <c r="D74" i="1" s="1"/>
  <c r="D41" i="1"/>
  <c r="H41" i="1"/>
  <c r="G19" i="1"/>
  <c r="G74" i="1" s="1"/>
  <c r="G41" i="1"/>
  <c r="I19" i="1"/>
  <c r="I74" i="1" s="1"/>
  <c r="I41" i="1"/>
  <c r="F19" i="1"/>
  <c r="F74" i="1" s="1"/>
  <c r="F41" i="1"/>
  <c r="H24" i="1"/>
  <c r="B29" i="1" l="1"/>
  <c r="B75" i="1"/>
  <c r="C41" i="1"/>
  <c r="C19" i="1"/>
  <c r="C74" i="1" s="1"/>
  <c r="F24" i="1"/>
  <c r="F47" i="1"/>
  <c r="I24" i="1"/>
  <c r="I47" i="1"/>
  <c r="H27" i="1"/>
  <c r="H75" i="1" s="1"/>
  <c r="G24" i="1"/>
  <c r="H52" i="1" s="1"/>
  <c r="G47" i="1"/>
  <c r="H47" i="1"/>
  <c r="D24" i="1"/>
  <c r="E24" i="1"/>
  <c r="E47" i="1"/>
  <c r="C47" i="1" l="1"/>
  <c r="C24" i="1"/>
  <c r="D52" i="1" s="1"/>
  <c r="D47" i="1"/>
  <c r="I27" i="1"/>
  <c r="I75" i="1" s="1"/>
  <c r="I52" i="1"/>
  <c r="D27" i="1"/>
  <c r="D75" i="1" s="1"/>
  <c r="G27" i="1"/>
  <c r="G75" i="1" s="1"/>
  <c r="G52" i="1"/>
  <c r="E27" i="1"/>
  <c r="E75" i="1" s="1"/>
  <c r="E52" i="1"/>
  <c r="H29" i="1"/>
  <c r="H55" i="1"/>
  <c r="F27" i="1"/>
  <c r="F75" i="1" s="1"/>
  <c r="F52" i="1"/>
  <c r="C27" i="1" l="1"/>
  <c r="C75" i="1" s="1"/>
  <c r="C52" i="1"/>
  <c r="F29" i="1"/>
  <c r="F55" i="1"/>
  <c r="E29" i="1"/>
  <c r="E55" i="1"/>
  <c r="G29" i="1"/>
  <c r="G57" i="1" s="1"/>
  <c r="G55" i="1"/>
  <c r="D29" i="1"/>
  <c r="I29" i="1"/>
  <c r="I57" i="1" s="1"/>
  <c r="I55" i="1"/>
  <c r="C55" i="1" l="1"/>
  <c r="C29" i="1"/>
  <c r="C57" i="1" s="1"/>
  <c r="D55" i="1"/>
  <c r="E57" i="1"/>
  <c r="H57" i="1"/>
  <c r="F57" i="1"/>
  <c r="D57" i="1" l="1"/>
</calcChain>
</file>

<file path=xl/sharedStrings.xml><?xml version="1.0" encoding="utf-8"?>
<sst xmlns="http://schemas.openxmlformats.org/spreadsheetml/2006/main" count="69" uniqueCount="32">
  <si>
    <t>PDD Holdings Inc.</t>
  </si>
  <si>
    <t>Statement of Operations (CNY Millions)</t>
  </si>
  <si>
    <t>Revenues:</t>
  </si>
  <si>
    <t>Online marketing services &amp; others</t>
  </si>
  <si>
    <t>Transaction services</t>
  </si>
  <si>
    <t>Total revenues</t>
  </si>
  <si>
    <t>Cost of revenues:</t>
  </si>
  <si>
    <t>Payment processing fees</t>
  </si>
  <si>
    <t>Costs associated with the operation of our platform and others</t>
  </si>
  <si>
    <t>Total cost of revenues</t>
  </si>
  <si>
    <t>Gross Profit</t>
  </si>
  <si>
    <t>Operating Expenses:</t>
  </si>
  <si>
    <t xml:space="preserve">Sales &amp; marketing </t>
  </si>
  <si>
    <t>G&amp;A</t>
  </si>
  <si>
    <t>R&amp;D</t>
  </si>
  <si>
    <t>Total operating expenses</t>
  </si>
  <si>
    <t>Operating income</t>
  </si>
  <si>
    <t>Interest and investment income, net</t>
  </si>
  <si>
    <t>Interest expenses</t>
  </si>
  <si>
    <t>FX P/L</t>
  </si>
  <si>
    <t>Other income, net</t>
  </si>
  <si>
    <t>EBIT</t>
  </si>
  <si>
    <t>Intcome tax expenses</t>
  </si>
  <si>
    <t>Share of results of equity investee</t>
  </si>
  <si>
    <t>Net Income</t>
  </si>
  <si>
    <t>Diluted EPS</t>
  </si>
  <si>
    <t>Diluted Shares</t>
  </si>
  <si>
    <t>Growth Rates</t>
  </si>
  <si>
    <t>Ratios</t>
  </si>
  <si>
    <t>Online marketing services &amp; others as % of Total revenues</t>
  </si>
  <si>
    <t>Transaction services as % of Total revenues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</si>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</sst>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u/>
      <sz val="12"/>
      <color rgb="FF9C000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7" fillId="2" borderId="0" xfId="2" applyFont="1" applyAlignment="1">
      <alignment wrapText="1"/>
    </xf>
    <xf numFmtId="0" fontId="8" fillId="3" borderId="0" xfId="3" applyFont="1" applyAlignment="1">
      <alignment wrapText="1"/>
    </xf>
    <xf numFmtId="164" fontId="7" fillId="2" borderId="0" xfId="2" applyNumberFormat="1" applyFont="1"/>
    <xf numFmtId="164" fontId="8" fillId="3" borderId="0" xfId="3" applyNumberFormat="1" applyFont="1"/>
    <xf numFmtId="0" fontId="0" fillId="4" borderId="0" xfId="0" applyFill="1" applyAlignment="1">
      <alignment horizontal="right" wrapText="1"/>
    </xf>
    <xf numFmtId="164" fontId="0" fillId="4" borderId="0" xfId="0" applyNumberFormat="1" applyFill="1" applyAlignment="1">
      <alignment horizontal="right" wrapText="1"/>
    </xf>
    <xf numFmtId="164" fontId="0" fillId="4" borderId="0" xfId="0" applyNumberFormat="1" applyFill="1"/>
    <xf numFmtId="0" fontId="7" fillId="4" borderId="0" xfId="2" applyFont="1" applyFill="1" applyAlignment="1">
      <alignment wrapText="1"/>
    </xf>
    <xf numFmtId="164" fontId="7" fillId="4" borderId="0" xfId="2" applyNumberFormat="1" applyFont="1" applyFill="1"/>
    <xf numFmtId="0" fontId="5" fillId="4" borderId="0" xfId="0" applyFont="1" applyFill="1" applyAlignment="1">
      <alignment wrapText="1"/>
    </xf>
    <xf numFmtId="164" fontId="5" fillId="4" borderId="0" xfId="0" applyNumberFormat="1" applyFont="1" applyFill="1" applyAlignment="1">
      <alignment wrapText="1"/>
    </xf>
    <xf numFmtId="0" fontId="8" fillId="4" borderId="0" xfId="3" applyFont="1" applyFill="1" applyAlignment="1">
      <alignment wrapText="1"/>
    </xf>
    <xf numFmtId="164" fontId="8" fillId="4" borderId="0" xfId="3" applyNumberFormat="1" applyFont="1" applyFill="1"/>
    <xf numFmtId="0" fontId="6" fillId="4" borderId="0" xfId="0" applyFont="1" applyFill="1" applyAlignment="1">
      <alignment wrapText="1"/>
    </xf>
    <xf numFmtId="164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5" fillId="4" borderId="0" xfId="2" applyFont="1" applyFill="1" applyAlignment="1">
      <alignment wrapText="1"/>
    </xf>
    <xf numFmtId="164" fontId="5" fillId="4" borderId="0" xfId="2" applyNumberFormat="1" applyFon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 applyAlignment="1">
      <alignment wrapText="1"/>
    </xf>
    <xf numFmtId="1" fontId="0" fillId="4" borderId="0" xfId="0" applyNumberFormat="1" applyFill="1"/>
    <xf numFmtId="0" fontId="6" fillId="4" borderId="0" xfId="0" applyFont="1" applyFill="1" applyAlignment="1">
      <alignment horizontal="center" wrapText="1"/>
    </xf>
    <xf numFmtId="9" fontId="9" fillId="4" borderId="0" xfId="1" applyFont="1" applyFill="1" applyAlignment="1">
      <alignment horizontal="right"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>
      <alignment horizontal="right" wrapText="1"/>
    </xf>
    <xf numFmtId="0" fontId="7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0" fontId="11" fillId="8" borderId="0" xfId="0" applyFont="1" applyFill="1"/>
    <xf numFmtId="9" fontId="4" fillId="8" borderId="0" xfId="1" applyFont="1" applyFill="1" applyAlignment="1">
      <alignment horizontal="right" wrapText="1"/>
    </xf>
    <xf numFmtId="0" fontId="13" fillId="8" borderId="0" xfId="0" applyFont="1" applyFill="1" applyAlignment="1">
      <alignment wrapText="1"/>
    </xf>
    <xf numFmtId="0" fontId="14" fillId="8" borderId="0" xfId="0" applyFont="1" applyFill="1" applyAlignment="1">
      <alignment wrapText="1"/>
    </xf>
    <xf numFmtId="9" fontId="4" fillId="8" borderId="0" xfId="1" applyFont="1" applyFill="1" applyAlignment="1">
      <alignment wrapText="1"/>
    </xf>
    <xf numFmtId="9" fontId="13" fillId="4" borderId="0" xfId="1" applyFont="1" applyFill="1" applyAlignment="1">
      <alignment wrapText="1"/>
    </xf>
    <xf numFmtId="9" fontId="13" fillId="8" borderId="0" xfId="1" applyFont="1" applyFill="1"/>
    <xf numFmtId="0" fontId="5" fillId="4" borderId="0" xfId="0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81B5-5E8D-124E-B37C-EDEE6841E2F6}">
  <dimension ref="A1:I75"/>
  <sheetViews>
    <sheetView tabSelected="1" topLeftCell="A51" workbookViewId="0">
      <selection activeCell="D63" sqref="D63"/>
    </sheetView>
  </sheetViews>
  <sheetFormatPr baseColWidth="10" defaultColWidth="27.5" defaultRowHeight="16" x14ac:dyDescent="0.2"/>
  <cols>
    <col min="1" max="1" width="33.1640625" style="1" bestFit="1" customWidth="1"/>
    <col min="2" max="2" width="9.6640625" style="1" bestFit="1" customWidth="1"/>
    <col min="3" max="3" width="10.6640625" style="1" bestFit="1" customWidth="1"/>
    <col min="4" max="4" width="9.6640625" style="1" bestFit="1" customWidth="1"/>
    <col min="5" max="7" width="9.6640625" bestFit="1" customWidth="1"/>
    <col min="8" max="9" width="10" bestFit="1" customWidth="1"/>
  </cols>
  <sheetData>
    <row r="1" spans="1:9" ht="17" x14ac:dyDescent="0.2">
      <c r="A1" s="11" t="s">
        <v>0</v>
      </c>
      <c r="B1" s="11"/>
      <c r="C1" s="11"/>
      <c r="D1" s="17"/>
      <c r="E1" s="20"/>
      <c r="F1" s="20"/>
      <c r="G1" s="20"/>
      <c r="H1" s="20"/>
      <c r="I1" s="20"/>
    </row>
    <row r="2" spans="1:9" x14ac:dyDescent="0.2">
      <c r="A2" s="17"/>
      <c r="B2" s="17"/>
      <c r="C2" s="17"/>
      <c r="D2" s="17"/>
      <c r="E2" s="20"/>
      <c r="F2" s="20"/>
      <c r="G2" s="20"/>
      <c r="H2" s="20"/>
      <c r="I2" s="20"/>
    </row>
    <row r="3" spans="1:9" ht="34" x14ac:dyDescent="0.2">
      <c r="A3" s="17" t="s">
        <v>1</v>
      </c>
      <c r="B3" s="40">
        <f t="shared" ref="B3:C3" si="0">C3-1</f>
        <v>2016</v>
      </c>
      <c r="C3" s="40">
        <f t="shared" si="0"/>
        <v>2017</v>
      </c>
      <c r="D3" s="40">
        <f>E3-1</f>
        <v>2018</v>
      </c>
      <c r="E3" s="40">
        <f>F3-1</f>
        <v>2019</v>
      </c>
      <c r="F3" s="40">
        <f>G3-1</f>
        <v>2020</v>
      </c>
      <c r="G3" s="40">
        <v>2021</v>
      </c>
      <c r="H3" s="40">
        <f>G3+1</f>
        <v>2022</v>
      </c>
      <c r="I3" s="40">
        <f>H3+1</f>
        <v>2023</v>
      </c>
    </row>
    <row r="4" spans="1:9" x14ac:dyDescent="0.2">
      <c r="A4" s="17"/>
      <c r="B4" s="17"/>
      <c r="C4" s="17"/>
      <c r="D4" s="17"/>
      <c r="E4" s="20"/>
      <c r="F4" s="20"/>
      <c r="G4" s="20"/>
      <c r="H4" s="20"/>
      <c r="I4" s="20"/>
    </row>
    <row r="5" spans="1:9" ht="17" x14ac:dyDescent="0.2">
      <c r="A5" s="11" t="s">
        <v>2</v>
      </c>
      <c r="B5" s="11"/>
      <c r="C5" s="11"/>
      <c r="D5" s="11"/>
      <c r="E5" s="20"/>
      <c r="F5" s="20"/>
      <c r="G5" s="20"/>
      <c r="H5" s="20"/>
      <c r="I5" s="20"/>
    </row>
    <row r="6" spans="1:9" ht="17" x14ac:dyDescent="0.2">
      <c r="A6" s="6" t="s">
        <v>3</v>
      </c>
      <c r="B6" s="6">
        <v>456.58800000000002</v>
      </c>
      <c r="C6" s="6">
        <f>1209.275+338.5</f>
        <v>1547.7750000000001</v>
      </c>
      <c r="D6" s="7">
        <v>11515.575000000001</v>
      </c>
      <c r="E6" s="8">
        <v>26813.641</v>
      </c>
      <c r="F6" s="8">
        <f>47953.7799+5750.671</f>
        <v>53704.450900000003</v>
      </c>
      <c r="G6" s="8">
        <v>79809.490000000005</v>
      </c>
      <c r="H6" s="8">
        <v>102931.095</v>
      </c>
      <c r="I6" s="8">
        <v>153540.55300000001</v>
      </c>
    </row>
    <row r="7" spans="1:9" ht="17" x14ac:dyDescent="0.2">
      <c r="A7" s="6" t="s">
        <v>4</v>
      </c>
      <c r="B7" s="6">
        <v>48.276000000000003</v>
      </c>
      <c r="C7" s="6">
        <v>531.41600000000005</v>
      </c>
      <c r="D7" s="7">
        <v>1604.415</v>
      </c>
      <c r="E7" s="8">
        <v>3328.2449999999999</v>
      </c>
      <c r="F7" s="8">
        <v>5787.415</v>
      </c>
      <c r="G7" s="8">
        <v>14140.449000000001</v>
      </c>
      <c r="H7" s="8">
        <v>27626.493999999999</v>
      </c>
      <c r="I7" s="8">
        <v>94098.652000000002</v>
      </c>
    </row>
    <row r="8" spans="1:9" ht="17" x14ac:dyDescent="0.2">
      <c r="A8" s="2" t="s">
        <v>5</v>
      </c>
      <c r="B8" s="4">
        <f t="shared" ref="B8" si="1">SUM(B6:B7)</f>
        <v>504.86400000000003</v>
      </c>
      <c r="C8" s="4">
        <f t="shared" ref="C8" si="2">SUM(C6:C7)</f>
        <v>2079.1910000000003</v>
      </c>
      <c r="D8" s="4">
        <f>SUM(D6:D7)</f>
        <v>13119.990000000002</v>
      </c>
      <c r="E8" s="4">
        <f t="shared" ref="E8:H8" si="3">SUM(E6:E7)</f>
        <v>30141.885999999999</v>
      </c>
      <c r="F8" s="4">
        <f t="shared" si="3"/>
        <v>59491.865900000004</v>
      </c>
      <c r="G8" s="4">
        <f t="shared" si="3"/>
        <v>93949.939000000013</v>
      </c>
      <c r="H8" s="4">
        <f t="shared" si="3"/>
        <v>130557.58900000001</v>
      </c>
      <c r="I8" s="4">
        <f>SUM(I6:I7)</f>
        <v>247639.20500000002</v>
      </c>
    </row>
    <row r="9" spans="1:9" ht="17" x14ac:dyDescent="0.2">
      <c r="A9" s="11" t="s">
        <v>6</v>
      </c>
      <c r="B9" s="11"/>
      <c r="C9" s="11"/>
      <c r="D9" s="12"/>
      <c r="E9" s="8"/>
      <c r="F9" s="8"/>
      <c r="G9" s="8"/>
      <c r="H9" s="8"/>
      <c r="I9" s="8"/>
    </row>
    <row r="10" spans="1:9" ht="17" x14ac:dyDescent="0.2">
      <c r="A10" s="6" t="s">
        <v>7</v>
      </c>
      <c r="B10" s="6"/>
      <c r="C10" s="6"/>
      <c r="D10" s="7">
        <v>-639.29</v>
      </c>
      <c r="E10" s="8">
        <v>-341.87900000000002</v>
      </c>
      <c r="F10" s="8">
        <v>-1545.5640000000001</v>
      </c>
      <c r="G10" s="8">
        <v>-3108.0859999999998</v>
      </c>
      <c r="H10" s="8">
        <v>-3450.9290000000001</v>
      </c>
      <c r="I10" s="8">
        <f>-6824.386</f>
        <v>-6824.3860000000004</v>
      </c>
    </row>
    <row r="11" spans="1:9" ht="34" x14ac:dyDescent="0.2">
      <c r="A11" s="6" t="s">
        <v>8</v>
      </c>
      <c r="B11" s="6"/>
      <c r="C11" s="6"/>
      <c r="D11" s="7">
        <v>-2265.9589999999998</v>
      </c>
      <c r="E11" s="8">
        <v>-5996.8990000000003</v>
      </c>
      <c r="F11" s="8">
        <v>-17733.077000000001</v>
      </c>
      <c r="G11" s="8">
        <v>-28610.007000000001</v>
      </c>
      <c r="H11" s="8">
        <v>-28011.368999999999</v>
      </c>
      <c r="I11" s="8">
        <v>-84899.191000000006</v>
      </c>
    </row>
    <row r="12" spans="1:9" ht="17" x14ac:dyDescent="0.2">
      <c r="A12" s="3" t="s">
        <v>9</v>
      </c>
      <c r="B12" s="5">
        <v>-577.87</v>
      </c>
      <c r="C12" s="5">
        <v>-722.83</v>
      </c>
      <c r="D12" s="5">
        <f t="shared" ref="D12:H12" si="4">SUM(D10:D11)</f>
        <v>-2905.2489999999998</v>
      </c>
      <c r="E12" s="5">
        <f t="shared" si="4"/>
        <v>-6338.7780000000002</v>
      </c>
      <c r="F12" s="5">
        <f t="shared" si="4"/>
        <v>-19278.641</v>
      </c>
      <c r="G12" s="5">
        <f t="shared" si="4"/>
        <v>-31718.093000000001</v>
      </c>
      <c r="H12" s="5">
        <f t="shared" si="4"/>
        <v>-31462.297999999999</v>
      </c>
      <c r="I12" s="5">
        <f>SUM(I10:I11)</f>
        <v>-91723.577000000005</v>
      </c>
    </row>
    <row r="13" spans="1:9" ht="17" x14ac:dyDescent="0.2">
      <c r="A13" s="2" t="s">
        <v>10</v>
      </c>
      <c r="B13" s="4">
        <f t="shared" ref="B13" si="5">B8+B12</f>
        <v>-73.005999999999972</v>
      </c>
      <c r="C13" s="4">
        <f t="shared" ref="C13" si="6">C8+C12</f>
        <v>1356.3610000000003</v>
      </c>
      <c r="D13" s="4">
        <f t="shared" ref="D13:H13" si="7">D8+D12</f>
        <v>10214.741000000002</v>
      </c>
      <c r="E13" s="4">
        <f t="shared" si="7"/>
        <v>23803.108</v>
      </c>
      <c r="F13" s="4">
        <f t="shared" si="7"/>
        <v>40213.224900000001</v>
      </c>
      <c r="G13" s="4">
        <f t="shared" si="7"/>
        <v>62231.846000000012</v>
      </c>
      <c r="H13" s="4">
        <f t="shared" si="7"/>
        <v>99095.291000000012</v>
      </c>
      <c r="I13" s="4">
        <f>I8+I12</f>
        <v>155915.62800000003</v>
      </c>
    </row>
    <row r="14" spans="1:9" ht="17" x14ac:dyDescent="0.2">
      <c r="A14" s="15" t="s">
        <v>11</v>
      </c>
      <c r="B14" s="15"/>
      <c r="C14" s="15"/>
      <c r="D14" s="16"/>
      <c r="E14" s="8"/>
      <c r="F14" s="8"/>
      <c r="G14" s="8"/>
      <c r="H14" s="8"/>
      <c r="I14" s="8"/>
    </row>
    <row r="15" spans="1:9" ht="17" x14ac:dyDescent="0.2">
      <c r="A15" s="17" t="s">
        <v>12</v>
      </c>
      <c r="B15" s="17">
        <v>-168.99</v>
      </c>
      <c r="C15" s="17">
        <v>-1344.5820000000001</v>
      </c>
      <c r="D15" s="16">
        <v>-13441.813</v>
      </c>
      <c r="E15" s="8">
        <v>-27174.249</v>
      </c>
      <c r="F15" s="8">
        <v>-41194.599000000002</v>
      </c>
      <c r="G15" s="8">
        <v>-44801.72</v>
      </c>
      <c r="H15" s="8">
        <v>-54343.718999999997</v>
      </c>
      <c r="I15" s="8">
        <v>-82188.87</v>
      </c>
    </row>
    <row r="16" spans="1:9" ht="17" x14ac:dyDescent="0.2">
      <c r="A16" s="17" t="s">
        <v>13</v>
      </c>
      <c r="B16" s="17">
        <v>-14.792999999999999</v>
      </c>
      <c r="C16" s="17">
        <v>-133.20699999999999</v>
      </c>
      <c r="D16" s="16">
        <v>-6456.6120000000001</v>
      </c>
      <c r="E16" s="8">
        <v>-1296.712</v>
      </c>
      <c r="F16" s="8">
        <v>-1507.297</v>
      </c>
      <c r="G16" s="8">
        <v>-1540.7739999999999</v>
      </c>
      <c r="H16" s="8">
        <v>-3964.9349999999999</v>
      </c>
      <c r="I16" s="8">
        <v>-4075.6219999999998</v>
      </c>
    </row>
    <row r="17" spans="1:9" ht="17" x14ac:dyDescent="0.2">
      <c r="A17" s="17" t="s">
        <v>14</v>
      </c>
      <c r="B17" s="17">
        <v>-29421</v>
      </c>
      <c r="C17" s="17">
        <v>-129.18100000000001</v>
      </c>
      <c r="D17" s="16">
        <v>-1116.057</v>
      </c>
      <c r="E17" s="8">
        <v>-3870.3580000000002</v>
      </c>
      <c r="F17" s="8">
        <v>-6891.6530000000002</v>
      </c>
      <c r="G17" s="8">
        <v>-8992.59</v>
      </c>
      <c r="H17" s="8">
        <v>-10384.716</v>
      </c>
      <c r="I17" s="8">
        <v>-10952.374</v>
      </c>
    </row>
    <row r="18" spans="1:9" ht="17" x14ac:dyDescent="0.2">
      <c r="A18" s="3" t="s">
        <v>15</v>
      </c>
      <c r="B18" s="5">
        <f t="shared" ref="B18" si="8">SUM(B15:B17)</f>
        <v>-29604.782999999999</v>
      </c>
      <c r="C18" s="5">
        <f t="shared" ref="C18" si="9">SUM(C15:C17)</f>
        <v>-1606.9700000000003</v>
      </c>
      <c r="D18" s="5">
        <f t="shared" ref="D18:H18" si="10">SUM(D15:D17)</f>
        <v>-21014.482</v>
      </c>
      <c r="E18" s="5">
        <f t="shared" si="10"/>
        <v>-32341.319</v>
      </c>
      <c r="F18" s="5">
        <f t="shared" si="10"/>
        <v>-49593.548999999999</v>
      </c>
      <c r="G18" s="5">
        <f t="shared" si="10"/>
        <v>-55335.084000000003</v>
      </c>
      <c r="H18" s="5">
        <f t="shared" si="10"/>
        <v>-68693.37</v>
      </c>
      <c r="I18" s="5">
        <f>SUM(I15:I17)</f>
        <v>-97216.865999999995</v>
      </c>
    </row>
    <row r="19" spans="1:9" ht="17" x14ac:dyDescent="0.2">
      <c r="A19" s="2" t="s">
        <v>16</v>
      </c>
      <c r="B19" s="4">
        <f t="shared" ref="B19" si="11">B18+B13</f>
        <v>-29677.789000000001</v>
      </c>
      <c r="C19" s="4">
        <f t="shared" ref="C19" si="12">C18+C13</f>
        <v>-250.60899999999992</v>
      </c>
      <c r="D19" s="4">
        <f t="shared" ref="D19:H19" si="13">D18+D13</f>
        <v>-10799.740999999998</v>
      </c>
      <c r="E19" s="4">
        <f t="shared" si="13"/>
        <v>-8538.2109999999993</v>
      </c>
      <c r="F19" s="4">
        <f t="shared" si="13"/>
        <v>-9380.324099999998</v>
      </c>
      <c r="G19" s="4">
        <f t="shared" si="13"/>
        <v>6896.7620000000097</v>
      </c>
      <c r="H19" s="4">
        <f t="shared" si="13"/>
        <v>30401.921000000017</v>
      </c>
      <c r="I19" s="4">
        <f>I18+I13</f>
        <v>58698.762000000032</v>
      </c>
    </row>
    <row r="20" spans="1:9" ht="17" x14ac:dyDescent="0.2">
      <c r="A20" s="17" t="s">
        <v>17</v>
      </c>
      <c r="B20" s="17">
        <v>446</v>
      </c>
      <c r="C20" s="17">
        <v>80.783000000000001</v>
      </c>
      <c r="D20" s="16">
        <v>584.94000000000005</v>
      </c>
      <c r="E20" s="8">
        <v>1541.825</v>
      </c>
      <c r="F20" s="8">
        <v>2455.366</v>
      </c>
      <c r="G20" s="8">
        <v>3061.6619999999998</v>
      </c>
      <c r="H20" s="8">
        <v>3997.1</v>
      </c>
      <c r="I20" s="8">
        <v>10238.08</v>
      </c>
    </row>
    <row r="21" spans="1:9" ht="17" x14ac:dyDescent="0.2">
      <c r="A21" s="17" t="s">
        <v>18</v>
      </c>
      <c r="B21" s="17"/>
      <c r="C21" s="17"/>
      <c r="D21" s="16"/>
      <c r="E21" s="8">
        <v>-145.858</v>
      </c>
      <c r="F21" s="8">
        <v>-757.33600000000001</v>
      </c>
      <c r="G21" s="8">
        <v>-1231.002</v>
      </c>
      <c r="H21" s="8">
        <v>-51.655000000000001</v>
      </c>
      <c r="I21" s="8">
        <v>-43.987000000000002</v>
      </c>
    </row>
    <row r="22" spans="1:9" ht="17" x14ac:dyDescent="0.2">
      <c r="A22" s="17" t="s">
        <v>19</v>
      </c>
      <c r="B22" s="17">
        <v>47.5</v>
      </c>
      <c r="C22" s="17">
        <v>-11.547000000000001</v>
      </c>
      <c r="D22" s="16">
        <v>10.037000000000001</v>
      </c>
      <c r="E22" s="8">
        <v>63.179000000000002</v>
      </c>
      <c r="F22" s="8">
        <v>225.197</v>
      </c>
      <c r="G22" s="8">
        <v>71.75</v>
      </c>
      <c r="H22" s="8">
        <v>-149.71</v>
      </c>
      <c r="I22" s="8">
        <v>35.720999999999997</v>
      </c>
    </row>
    <row r="23" spans="1:9" ht="17" x14ac:dyDescent="0.2">
      <c r="A23" s="17" t="s">
        <v>20</v>
      </c>
      <c r="B23" s="17">
        <v>-203.4</v>
      </c>
      <c r="C23" s="17">
        <v>137.30000000000001</v>
      </c>
      <c r="D23" s="16">
        <v>-12.361000000000001</v>
      </c>
      <c r="E23" s="8">
        <v>82.786000000000001</v>
      </c>
      <c r="F23" s="8">
        <v>193.702</v>
      </c>
      <c r="G23" s="8">
        <v>656.255</v>
      </c>
      <c r="H23" s="8">
        <v>2221.3580000000002</v>
      </c>
      <c r="I23" s="8">
        <v>2952.5790000000002</v>
      </c>
    </row>
    <row r="24" spans="1:9" ht="17" x14ac:dyDescent="0.2">
      <c r="A24" s="18" t="s">
        <v>21</v>
      </c>
      <c r="B24" s="19">
        <f t="shared" ref="B24" si="14">SUM(B19:B23)</f>
        <v>-29387.689000000002</v>
      </c>
      <c r="C24" s="19">
        <f t="shared" ref="C24" si="15">SUM(C19:C23)</f>
        <v>-44.072999999999894</v>
      </c>
      <c r="D24" s="19">
        <f t="shared" ref="D24:H24" si="16">SUM(D19:D23)</f>
        <v>-10217.124999999998</v>
      </c>
      <c r="E24" s="19">
        <f t="shared" si="16"/>
        <v>-6996.2789999999995</v>
      </c>
      <c r="F24" s="19">
        <f t="shared" si="16"/>
        <v>-7263.3950999999979</v>
      </c>
      <c r="G24" s="19">
        <f t="shared" si="16"/>
        <v>9455.4270000000088</v>
      </c>
      <c r="H24" s="19">
        <f t="shared" si="16"/>
        <v>36419.014000000017</v>
      </c>
      <c r="I24" s="19">
        <f>SUM(I19:I23)</f>
        <v>71881.155000000042</v>
      </c>
    </row>
    <row r="25" spans="1:9" ht="17" x14ac:dyDescent="0.2">
      <c r="A25" s="17" t="s">
        <v>22</v>
      </c>
      <c r="B25" s="17"/>
      <c r="C25" s="17"/>
      <c r="D25" s="16"/>
      <c r="E25" s="8"/>
      <c r="F25" s="8"/>
      <c r="G25" s="8">
        <v>-1933.585</v>
      </c>
      <c r="H25" s="8">
        <v>-4725.6670000000004</v>
      </c>
      <c r="I25" s="8">
        <v>-11849.904</v>
      </c>
    </row>
    <row r="26" spans="1:9" ht="17" x14ac:dyDescent="0.2">
      <c r="A26" s="17" t="s">
        <v>23</v>
      </c>
      <c r="B26" s="17"/>
      <c r="C26" s="17"/>
      <c r="D26" s="16"/>
      <c r="E26" s="8">
        <v>28.675999999999998</v>
      </c>
      <c r="F26" s="8">
        <v>83.653999999999996</v>
      </c>
      <c r="G26" s="8">
        <v>246.828</v>
      </c>
      <c r="H26" s="8">
        <v>-155.285</v>
      </c>
      <c r="I26" s="8">
        <v>-4707</v>
      </c>
    </row>
    <row r="27" spans="1:9" ht="17" x14ac:dyDescent="0.2">
      <c r="A27" s="2" t="s">
        <v>24</v>
      </c>
      <c r="B27" s="4">
        <f t="shared" ref="B27" si="17">SUM(B24:B26)</f>
        <v>-29387.689000000002</v>
      </c>
      <c r="C27" s="4">
        <f t="shared" ref="C27" si="18">SUM(C24:C26)</f>
        <v>-44.072999999999894</v>
      </c>
      <c r="D27" s="4">
        <f t="shared" ref="D27:H27" si="19">SUM(D24:D26)</f>
        <v>-10217.124999999998</v>
      </c>
      <c r="E27" s="4">
        <f t="shared" si="19"/>
        <v>-6967.6029999999992</v>
      </c>
      <c r="F27" s="4">
        <f t="shared" si="19"/>
        <v>-7179.7410999999975</v>
      </c>
      <c r="G27" s="4">
        <f t="shared" si="19"/>
        <v>7768.6700000000092</v>
      </c>
      <c r="H27" s="4">
        <f t="shared" si="19"/>
        <v>31538.062000000016</v>
      </c>
      <c r="I27" s="4">
        <f>SUM(I24:I26)</f>
        <v>55324.25100000004</v>
      </c>
    </row>
    <row r="28" spans="1:9" x14ac:dyDescent="0.2">
      <c r="A28" s="17"/>
      <c r="B28" s="17"/>
      <c r="C28" s="17"/>
      <c r="D28" s="17"/>
      <c r="E28" s="20"/>
      <c r="F28" s="20"/>
      <c r="G28" s="20"/>
      <c r="H28" s="20"/>
      <c r="I28" s="20"/>
    </row>
    <row r="29" spans="1:9" ht="17" x14ac:dyDescent="0.2">
      <c r="A29" s="17" t="s">
        <v>25</v>
      </c>
      <c r="B29" s="21">
        <f t="shared" ref="B29" si="20">B27/B30</f>
        <v>-16.189780189510799</v>
      </c>
      <c r="C29" s="21">
        <f t="shared" ref="C29" si="21">C27/C30</f>
        <v>-2.4973382237863856E-2</v>
      </c>
      <c r="D29" s="21">
        <f t="shared" ref="D29" si="22">D27/D30</f>
        <v>-3.4420564494394128</v>
      </c>
      <c r="E29" s="21">
        <f t="shared" ref="E29" si="23">E27/E30</f>
        <v>-1.5057671054127284</v>
      </c>
      <c r="F29" s="21">
        <f t="shared" ref="F29" si="24">F27/F30</f>
        <v>-1.5057098660897501</v>
      </c>
      <c r="G29" s="21">
        <f t="shared" ref="G29:H29" si="25">G27/G30</f>
        <v>1.359641314584666</v>
      </c>
      <c r="H29" s="21">
        <f t="shared" si="25"/>
        <v>5.4741306413539377</v>
      </c>
      <c r="I29" s="21">
        <f>I27/I30</f>
        <v>9.4739315931971841</v>
      </c>
    </row>
    <row r="30" spans="1:9" ht="17" x14ac:dyDescent="0.2">
      <c r="A30" s="17" t="s">
        <v>26</v>
      </c>
      <c r="B30" s="22">
        <v>1815.2</v>
      </c>
      <c r="C30" s="22">
        <v>1764.799</v>
      </c>
      <c r="D30" s="22">
        <v>2968.32</v>
      </c>
      <c r="E30" s="23">
        <v>4627.2780000000002</v>
      </c>
      <c r="F30" s="23">
        <v>4768.3429999999998</v>
      </c>
      <c r="G30" s="23">
        <v>5713.7642969999997</v>
      </c>
      <c r="H30" s="23">
        <v>5761.2914389999996</v>
      </c>
      <c r="I30" s="23">
        <v>5839.6295620000001</v>
      </c>
    </row>
    <row r="31" spans="1:9" x14ac:dyDescent="0.2">
      <c r="A31" s="17"/>
      <c r="B31" s="17"/>
      <c r="C31" s="17"/>
      <c r="D31" s="17"/>
      <c r="E31" s="20"/>
      <c r="F31" s="20"/>
      <c r="G31" s="20"/>
      <c r="H31" s="20"/>
      <c r="I31" s="20"/>
    </row>
    <row r="32" spans="1:9" ht="17" x14ac:dyDescent="0.2">
      <c r="A32" s="24" t="s">
        <v>27</v>
      </c>
      <c r="B32" s="17"/>
      <c r="C32" s="17"/>
      <c r="D32" s="17"/>
      <c r="E32" s="20"/>
      <c r="F32" s="20"/>
      <c r="G32" s="20"/>
      <c r="H32" s="20"/>
      <c r="I32" s="20"/>
    </row>
    <row r="33" spans="1:9" ht="17" x14ac:dyDescent="0.2">
      <c r="A33" s="11" t="s">
        <v>2</v>
      </c>
      <c r="B33" s="11"/>
      <c r="C33" s="11"/>
      <c r="D33" s="11"/>
      <c r="E33" s="20"/>
      <c r="F33" s="20"/>
      <c r="G33" s="20"/>
      <c r="H33" s="20"/>
      <c r="I33" s="20"/>
    </row>
    <row r="34" spans="1:9" ht="17" x14ac:dyDescent="0.2">
      <c r="A34" s="6" t="s">
        <v>3</v>
      </c>
      <c r="B34" s="6"/>
      <c r="C34" s="25">
        <f>(C6-B6)/ABS(B6)</f>
        <v>2.3898722699676735</v>
      </c>
      <c r="D34" s="25">
        <f t="shared" ref="D34:I34" si="26">(D6-C6)/ABS(C6)</f>
        <v>6.4400833454474977</v>
      </c>
      <c r="E34" s="25">
        <f t="shared" si="26"/>
        <v>1.3284674017580536</v>
      </c>
      <c r="F34" s="25">
        <f t="shared" si="26"/>
        <v>1.0028779717010459</v>
      </c>
      <c r="G34" s="25">
        <f t="shared" si="26"/>
        <v>0.48608706843700361</v>
      </c>
      <c r="H34" s="25">
        <f t="shared" si="26"/>
        <v>0.28970997058119274</v>
      </c>
      <c r="I34" s="25">
        <f t="shared" si="26"/>
        <v>0.49168288746952526</v>
      </c>
    </row>
    <row r="35" spans="1:9" ht="17" x14ac:dyDescent="0.2">
      <c r="A35" s="6" t="s">
        <v>4</v>
      </c>
      <c r="B35" s="6"/>
      <c r="C35" s="25">
        <f t="shared" ref="C35:I35" si="27">(C7-B7)/ABS(B7)</f>
        <v>10.007871406081698</v>
      </c>
      <c r="D35" s="25">
        <f t="shared" si="27"/>
        <v>2.0191319041955826</v>
      </c>
      <c r="E35" s="25">
        <f t="shared" si="27"/>
        <v>1.0744289974850647</v>
      </c>
      <c r="F35" s="25">
        <f t="shared" si="27"/>
        <v>0.7388788986387721</v>
      </c>
      <c r="G35" s="25">
        <f t="shared" si="27"/>
        <v>1.443310009736644</v>
      </c>
      <c r="H35" s="25">
        <f t="shared" si="27"/>
        <v>0.95372113007161219</v>
      </c>
      <c r="I35" s="25">
        <f t="shared" si="27"/>
        <v>2.4061018383295396</v>
      </c>
    </row>
    <row r="36" spans="1:9" ht="17" x14ac:dyDescent="0.2">
      <c r="A36" s="9" t="s">
        <v>5</v>
      </c>
      <c r="B36" s="10"/>
      <c r="C36" s="25">
        <f t="shared" ref="C36:I36" si="28">(C8-B8)/ABS(B8)</f>
        <v>3.1183189928376756</v>
      </c>
      <c r="D36" s="25">
        <f t="shared" si="28"/>
        <v>5.3101417811062088</v>
      </c>
      <c r="E36" s="25">
        <f t="shared" si="28"/>
        <v>1.2974015986292669</v>
      </c>
      <c r="F36" s="25">
        <f t="shared" si="28"/>
        <v>0.973727387198001</v>
      </c>
      <c r="G36" s="25">
        <f t="shared" si="28"/>
        <v>0.57920646089535421</v>
      </c>
      <c r="H36" s="25">
        <f t="shared" si="28"/>
        <v>0.38965059892162346</v>
      </c>
      <c r="I36" s="25">
        <f t="shared" si="28"/>
        <v>0.89678138893940518</v>
      </c>
    </row>
    <row r="37" spans="1:9" ht="17" x14ac:dyDescent="0.2">
      <c r="A37" s="11" t="s">
        <v>6</v>
      </c>
      <c r="B37" s="11"/>
      <c r="C37" s="25"/>
      <c r="D37" s="25"/>
      <c r="E37" s="25"/>
      <c r="F37" s="25"/>
      <c r="G37" s="25"/>
      <c r="H37" s="25"/>
      <c r="I37" s="25"/>
    </row>
    <row r="38" spans="1:9" ht="17" x14ac:dyDescent="0.2">
      <c r="A38" s="6" t="s">
        <v>7</v>
      </c>
      <c r="B38" s="6"/>
      <c r="C38" s="25"/>
      <c r="D38" s="25"/>
      <c r="E38" s="25">
        <f t="shared" ref="E38:I38" si="29">(E10-D10)/ABS(D10)</f>
        <v>0.46522079181592074</v>
      </c>
      <c r="F38" s="25">
        <f t="shared" si="29"/>
        <v>-3.5207924441103429</v>
      </c>
      <c r="G38" s="25">
        <f t="shared" si="29"/>
        <v>-1.0109720464503571</v>
      </c>
      <c r="H38" s="25">
        <f t="shared" si="29"/>
        <v>-0.11030679331266906</v>
      </c>
      <c r="I38" s="25">
        <f t="shared" si="29"/>
        <v>-0.97755039295215873</v>
      </c>
    </row>
    <row r="39" spans="1:9" ht="34" x14ac:dyDescent="0.2">
      <c r="A39" s="6" t="s">
        <v>8</v>
      </c>
      <c r="B39" s="6"/>
      <c r="C39" s="25"/>
      <c r="D39" s="25"/>
      <c r="E39" s="25">
        <f t="shared" ref="E39:I39" si="30">(E11-D11)/ABS(D11)</f>
        <v>-1.6465169934672255</v>
      </c>
      <c r="F39" s="25">
        <f t="shared" si="30"/>
        <v>-1.9570411307577464</v>
      </c>
      <c r="G39" s="25">
        <f t="shared" si="30"/>
        <v>-0.61336958047382295</v>
      </c>
      <c r="H39" s="25">
        <f t="shared" si="30"/>
        <v>2.0924077369152781E-2</v>
      </c>
      <c r="I39" s="25">
        <f t="shared" si="30"/>
        <v>-2.0308833174130121</v>
      </c>
    </row>
    <row r="40" spans="1:9" ht="17" x14ac:dyDescent="0.2">
      <c r="A40" s="13" t="s">
        <v>9</v>
      </c>
      <c r="B40" s="14"/>
      <c r="C40" s="25">
        <f t="shared" ref="C40:I40" si="31">(C12-B12)/ABS(B12)</f>
        <v>-0.25085226781109943</v>
      </c>
      <c r="D40" s="25">
        <f t="shared" si="31"/>
        <v>-3.0192700911694308</v>
      </c>
      <c r="E40" s="25">
        <f t="shared" si="31"/>
        <v>-1.181836393369381</v>
      </c>
      <c r="F40" s="25">
        <f t="shared" si="31"/>
        <v>-2.0413813198695392</v>
      </c>
      <c r="G40" s="25">
        <f t="shared" si="31"/>
        <v>-0.64524527429085909</v>
      </c>
      <c r="H40" s="25">
        <f t="shared" si="31"/>
        <v>8.0646399517146847E-3</v>
      </c>
      <c r="I40" s="25">
        <f t="shared" si="31"/>
        <v>-1.9153489360503804</v>
      </c>
    </row>
    <row r="41" spans="1:9" ht="17" x14ac:dyDescent="0.2">
      <c r="A41" s="9" t="s">
        <v>10</v>
      </c>
      <c r="B41" s="10"/>
      <c r="C41" s="25">
        <f t="shared" ref="C41:I41" si="32">(C13-B13)/ABS(B13)</f>
        <v>19.578760649809613</v>
      </c>
      <c r="D41" s="25">
        <f t="shared" si="32"/>
        <v>6.5309899060795757</v>
      </c>
      <c r="E41" s="25">
        <f t="shared" si="32"/>
        <v>1.3302703416562394</v>
      </c>
      <c r="F41" s="25">
        <f t="shared" si="32"/>
        <v>0.6894106811597881</v>
      </c>
      <c r="G41" s="25">
        <f t="shared" si="32"/>
        <v>0.54754676240850331</v>
      </c>
      <c r="H41" s="25">
        <f t="shared" si="32"/>
        <v>0.59235660468757412</v>
      </c>
      <c r="I41" s="25">
        <f t="shared" si="32"/>
        <v>0.57339088897776191</v>
      </c>
    </row>
    <row r="42" spans="1:9" ht="17" x14ac:dyDescent="0.2">
      <c r="A42" s="15" t="s">
        <v>11</v>
      </c>
      <c r="B42" s="15"/>
      <c r="C42" s="25"/>
      <c r="D42" s="25"/>
      <c r="E42" s="25"/>
      <c r="F42" s="25"/>
      <c r="G42" s="25"/>
      <c r="H42" s="25"/>
      <c r="I42" s="25"/>
    </row>
    <row r="43" spans="1:9" ht="17" x14ac:dyDescent="0.2">
      <c r="A43" s="17" t="s">
        <v>12</v>
      </c>
      <c r="B43" s="17"/>
      <c r="C43" s="25">
        <f t="shared" ref="C43:I43" si="33">(C15-B15)/ABS(B15)</f>
        <v>-6.9565773122669983</v>
      </c>
      <c r="D43" s="25">
        <f t="shared" si="33"/>
        <v>-8.9970198916838093</v>
      </c>
      <c r="E43" s="25">
        <f t="shared" si="33"/>
        <v>-1.0216208185607105</v>
      </c>
      <c r="F43" s="25">
        <f t="shared" si="33"/>
        <v>-0.51594250129966801</v>
      </c>
      <c r="G43" s="25">
        <f t="shared" si="33"/>
        <v>-8.7562959406401769E-2</v>
      </c>
      <c r="H43" s="25">
        <f t="shared" si="33"/>
        <v>-0.21298287208616087</v>
      </c>
      <c r="I43" s="25">
        <f t="shared" si="33"/>
        <v>-0.5123894998794617</v>
      </c>
    </row>
    <row r="44" spans="1:9" ht="17" x14ac:dyDescent="0.2">
      <c r="A44" s="17" t="s">
        <v>13</v>
      </c>
      <c r="B44" s="17"/>
      <c r="C44" s="25">
        <f t="shared" ref="C44:I44" si="34">(C16-B16)/ABS(B16)</f>
        <v>-8.0047319678226181</v>
      </c>
      <c r="D44" s="25">
        <f t="shared" si="34"/>
        <v>-47.470515813733513</v>
      </c>
      <c r="E44" s="25">
        <f t="shared" si="34"/>
        <v>0.79916525880756029</v>
      </c>
      <c r="F44" s="25">
        <f t="shared" si="34"/>
        <v>-0.16239920660871499</v>
      </c>
      <c r="G44" s="25">
        <f t="shared" si="34"/>
        <v>-2.2209955967536499E-2</v>
      </c>
      <c r="H44" s="25">
        <f t="shared" si="34"/>
        <v>-1.5733397630022314</v>
      </c>
      <c r="I44" s="25">
        <f t="shared" si="34"/>
        <v>-2.7916472779503296E-2</v>
      </c>
    </row>
    <row r="45" spans="1:9" ht="17" x14ac:dyDescent="0.2">
      <c r="A45" s="17" t="s">
        <v>14</v>
      </c>
      <c r="B45" s="17"/>
      <c r="C45" s="25">
        <f t="shared" ref="C45:I45" si="35">(C17-B17)/ABS(B17)</f>
        <v>0.99560922470344315</v>
      </c>
      <c r="D45" s="25">
        <f t="shared" si="35"/>
        <v>-7.6394825864484703</v>
      </c>
      <c r="E45" s="25">
        <f t="shared" si="35"/>
        <v>-2.4678856008250478</v>
      </c>
      <c r="F45" s="25">
        <f t="shared" si="35"/>
        <v>-0.78062416965045611</v>
      </c>
      <c r="G45" s="25">
        <f t="shared" si="35"/>
        <v>-0.30485240623693616</v>
      </c>
      <c r="H45" s="25">
        <f t="shared" si="35"/>
        <v>-0.15480812535654356</v>
      </c>
      <c r="I45" s="25">
        <f t="shared" si="35"/>
        <v>-5.4662833340844319E-2</v>
      </c>
    </row>
    <row r="46" spans="1:9" ht="17" x14ac:dyDescent="0.2">
      <c r="A46" s="13" t="s">
        <v>15</v>
      </c>
      <c r="B46" s="14"/>
      <c r="C46" s="25">
        <f t="shared" ref="C46:I46" si="36">(C18-B18)/ABS(B18)</f>
        <v>0.94571924408295782</v>
      </c>
      <c r="D46" s="25">
        <f t="shared" si="36"/>
        <v>-12.077084201945274</v>
      </c>
      <c r="E46" s="25">
        <f t="shared" si="36"/>
        <v>-0.5390014847855874</v>
      </c>
      <c r="F46" s="25">
        <f t="shared" si="36"/>
        <v>-0.53344237444366449</v>
      </c>
      <c r="G46" s="25">
        <f t="shared" si="36"/>
        <v>-0.11577181137006355</v>
      </c>
      <c r="H46" s="25">
        <f t="shared" si="36"/>
        <v>-0.24140716945509638</v>
      </c>
      <c r="I46" s="25">
        <f t="shared" si="36"/>
        <v>-0.41522924264743455</v>
      </c>
    </row>
    <row r="47" spans="1:9" ht="17" x14ac:dyDescent="0.2">
      <c r="A47" s="9" t="s">
        <v>16</v>
      </c>
      <c r="B47" s="10"/>
      <c r="C47" s="25">
        <f t="shared" ref="C47:I47" si="37">(C19-B19)/ABS(B19)</f>
        <v>0.99155567148213097</v>
      </c>
      <c r="D47" s="25">
        <f t="shared" si="37"/>
        <v>-42.093987047552169</v>
      </c>
      <c r="E47" s="25">
        <f t="shared" si="37"/>
        <v>0.20940594779078492</v>
      </c>
      <c r="F47" s="25">
        <f t="shared" si="37"/>
        <v>-9.8628752557180746E-2</v>
      </c>
      <c r="G47" s="25">
        <f t="shared" si="37"/>
        <v>1.7352370692607531</v>
      </c>
      <c r="H47" s="25">
        <f t="shared" si="37"/>
        <v>3.4081441406851467</v>
      </c>
      <c r="I47" s="25">
        <f t="shared" si="37"/>
        <v>0.93075832280466753</v>
      </c>
    </row>
    <row r="48" spans="1:9" ht="17" x14ac:dyDescent="0.2">
      <c r="A48" s="17" t="s">
        <v>17</v>
      </c>
      <c r="B48" s="17"/>
      <c r="C48" s="25">
        <f t="shared" ref="C48:I48" si="38">(C20-B20)/ABS(B20)</f>
        <v>-0.81887219730941696</v>
      </c>
      <c r="D48" s="25">
        <f t="shared" si="38"/>
        <v>6.2408798880952681</v>
      </c>
      <c r="E48" s="25">
        <f t="shared" si="38"/>
        <v>1.6358686360994288</v>
      </c>
      <c r="F48" s="25">
        <f t="shared" si="38"/>
        <v>0.59250628313848841</v>
      </c>
      <c r="G48" s="25">
        <f t="shared" si="38"/>
        <v>0.24692693472174812</v>
      </c>
      <c r="H48" s="25">
        <f t="shared" si="38"/>
        <v>0.3055327465931903</v>
      </c>
      <c r="I48" s="25">
        <f t="shared" si="38"/>
        <v>1.5613769983237846</v>
      </c>
    </row>
    <row r="49" spans="1:9" ht="17" x14ac:dyDescent="0.2">
      <c r="A49" s="17" t="s">
        <v>18</v>
      </c>
      <c r="B49" s="17"/>
      <c r="C49" s="25"/>
      <c r="D49" s="25"/>
      <c r="E49" s="25"/>
      <c r="F49" s="25">
        <f t="shared" ref="F49:I49" si="39">(F21-E21)/ABS(E21)</f>
        <v>-4.1922829052914485</v>
      </c>
      <c r="G49" s="25">
        <f t="shared" si="39"/>
        <v>-0.62543705832021712</v>
      </c>
      <c r="H49" s="25">
        <f t="shared" si="39"/>
        <v>0.95803824851624941</v>
      </c>
      <c r="I49" s="25">
        <f t="shared" si="39"/>
        <v>0.14844642338592584</v>
      </c>
    </row>
    <row r="50" spans="1:9" ht="17" x14ac:dyDescent="0.2">
      <c r="A50" s="17" t="s">
        <v>19</v>
      </c>
      <c r="B50" s="17"/>
      <c r="C50" s="25">
        <f t="shared" ref="C50:I50" si="40">(C22-B22)/ABS(B22)</f>
        <v>-1.2430947368421053</v>
      </c>
      <c r="D50" s="25">
        <f t="shared" si="40"/>
        <v>1.8692301030570713</v>
      </c>
      <c r="E50" s="25">
        <f t="shared" si="40"/>
        <v>5.2946099432101228</v>
      </c>
      <c r="F50" s="25">
        <f t="shared" si="40"/>
        <v>2.5644280536254134</v>
      </c>
      <c r="G50" s="25">
        <f t="shared" si="40"/>
        <v>-0.6813900718037984</v>
      </c>
      <c r="H50" s="25">
        <f t="shared" si="40"/>
        <v>-3.0865505226480838</v>
      </c>
      <c r="I50" s="25">
        <f t="shared" si="40"/>
        <v>1.2386012958386214</v>
      </c>
    </row>
    <row r="51" spans="1:9" ht="17" x14ac:dyDescent="0.2">
      <c r="A51" s="17" t="s">
        <v>20</v>
      </c>
      <c r="B51" s="17"/>
      <c r="C51" s="25">
        <f t="shared" ref="C51:I51" si="41">(C23-B23)/ABS(B23)</f>
        <v>1.6750245821042282</v>
      </c>
      <c r="D51" s="25">
        <f t="shared" si="41"/>
        <v>-1.0900291332847778</v>
      </c>
      <c r="E51" s="25">
        <f t="shared" si="41"/>
        <v>7.6973545829625438</v>
      </c>
      <c r="F51" s="25">
        <f t="shared" si="41"/>
        <v>1.3397917522286376</v>
      </c>
      <c r="G51" s="25">
        <f t="shared" si="41"/>
        <v>2.3879619208887881</v>
      </c>
      <c r="H51" s="25">
        <f t="shared" si="41"/>
        <v>2.3849006864709605</v>
      </c>
      <c r="I51" s="25">
        <f t="shared" si="41"/>
        <v>0.32917746711696177</v>
      </c>
    </row>
    <row r="52" spans="1:9" ht="17" x14ac:dyDescent="0.2">
      <c r="A52" s="18" t="s">
        <v>21</v>
      </c>
      <c r="B52" s="19"/>
      <c r="C52" s="25">
        <f t="shared" ref="C52:I52" si="42">(C24-B24)/ABS(B24)</f>
        <v>0.99850029037669485</v>
      </c>
      <c r="D52" s="25">
        <f t="shared" si="42"/>
        <v>-230.82277131123413</v>
      </c>
      <c r="E52" s="25">
        <f t="shared" si="42"/>
        <v>0.3152399525306776</v>
      </c>
      <c r="F52" s="25">
        <f t="shared" si="42"/>
        <v>-3.817973811507494E-2</v>
      </c>
      <c r="G52" s="25">
        <f t="shared" si="42"/>
        <v>2.3017916373570273</v>
      </c>
      <c r="H52" s="25">
        <f t="shared" si="42"/>
        <v>2.85165196664307</v>
      </c>
      <c r="I52" s="25">
        <f t="shared" si="42"/>
        <v>0.97372600477322113</v>
      </c>
    </row>
    <row r="53" spans="1:9" ht="17" x14ac:dyDescent="0.2">
      <c r="A53" s="17" t="s">
        <v>22</v>
      </c>
      <c r="B53" s="17"/>
      <c r="C53" s="25"/>
      <c r="D53" s="25"/>
      <c r="E53" s="25"/>
      <c r="F53" s="25" t="e">
        <f t="shared" ref="F53:I53" si="43">(F25-E25)/ABS(E25)</f>
        <v>#DIV/0!</v>
      </c>
      <c r="G53" s="25" t="e">
        <f t="shared" si="43"/>
        <v>#DIV/0!</v>
      </c>
      <c r="H53" s="25">
        <f t="shared" si="43"/>
        <v>-1.4439923768543923</v>
      </c>
      <c r="I53" s="25">
        <f t="shared" si="43"/>
        <v>-1.507562212910897</v>
      </c>
    </row>
    <row r="54" spans="1:9" ht="17" x14ac:dyDescent="0.2">
      <c r="A54" s="17" t="s">
        <v>23</v>
      </c>
      <c r="B54" s="17"/>
      <c r="C54" s="25"/>
      <c r="D54" s="25"/>
      <c r="E54" s="25"/>
      <c r="F54" s="25">
        <f t="shared" ref="F54:I54" si="44">(F26-E26)/ABS(E26)</f>
        <v>1.9172130004184684</v>
      </c>
      <c r="G54" s="25">
        <f t="shared" si="44"/>
        <v>1.9505821598489015</v>
      </c>
      <c r="H54" s="25">
        <f t="shared" si="44"/>
        <v>-1.6291223037904938</v>
      </c>
      <c r="I54" s="25">
        <f t="shared" si="44"/>
        <v>-29.312006954953794</v>
      </c>
    </row>
    <row r="55" spans="1:9" ht="17" x14ac:dyDescent="0.2">
      <c r="A55" s="9" t="s">
        <v>24</v>
      </c>
      <c r="B55" s="10"/>
      <c r="C55" s="25">
        <f t="shared" ref="C55:I55" si="45">(C27-B27)/ABS(B27)</f>
        <v>0.99850029037669485</v>
      </c>
      <c r="D55" s="25">
        <f t="shared" si="45"/>
        <v>-230.82277131123413</v>
      </c>
      <c r="E55" s="25">
        <f t="shared" si="45"/>
        <v>0.31804661291703873</v>
      </c>
      <c r="F55" s="25">
        <f t="shared" si="45"/>
        <v>-3.0446352927972264E-2</v>
      </c>
      <c r="G55" s="25">
        <f t="shared" si="45"/>
        <v>2.0820264814284197</v>
      </c>
      <c r="H55" s="25">
        <f t="shared" si="45"/>
        <v>3.0596475329753972</v>
      </c>
      <c r="I55" s="25">
        <f t="shared" si="45"/>
        <v>0.7542057910850708</v>
      </c>
    </row>
    <row r="56" spans="1:9" x14ac:dyDescent="0.2">
      <c r="A56" s="17"/>
      <c r="B56" s="17"/>
      <c r="C56" s="25"/>
      <c r="D56" s="25"/>
      <c r="E56" s="25"/>
      <c r="F56" s="25"/>
      <c r="G56" s="25"/>
      <c r="H56" s="25"/>
      <c r="I56" s="25"/>
    </row>
    <row r="57" spans="1:9" ht="17" x14ac:dyDescent="0.2">
      <c r="A57" s="17" t="s">
        <v>25</v>
      </c>
      <c r="B57" s="21"/>
      <c r="C57" s="25">
        <f t="shared" ref="C57:I57" si="46">(C29-B29)/ABS(B29)</f>
        <v>0.99845746008002978</v>
      </c>
      <c r="D57" s="25">
        <f t="shared" si="46"/>
        <v>-136.82900596542646</v>
      </c>
      <c r="E57" s="25">
        <f t="shared" si="46"/>
        <v>0.562538520930427</v>
      </c>
      <c r="F57" s="25">
        <f t="shared" si="46"/>
        <v>3.8013397139930395E-5</v>
      </c>
      <c r="G57" s="25">
        <f t="shared" si="46"/>
        <v>1.9029902408194905</v>
      </c>
      <c r="H57" s="25">
        <f t="shared" si="46"/>
        <v>3.0261579157927678</v>
      </c>
      <c r="I57" s="25">
        <f t="shared" si="46"/>
        <v>0.73067327287131756</v>
      </c>
    </row>
    <row r="58" spans="1:9" ht="17" x14ac:dyDescent="0.2">
      <c r="A58" s="17" t="s">
        <v>26</v>
      </c>
      <c r="B58" s="22"/>
      <c r="C58" s="25">
        <f t="shared" ref="C58:I58" si="47">(C30-B30)/ABS(B30)</f>
        <v>-2.7766086381665969E-2</v>
      </c>
      <c r="D58" s="25">
        <f t="shared" si="47"/>
        <v>0.68195924861698143</v>
      </c>
      <c r="E58" s="25">
        <f t="shared" si="47"/>
        <v>0.55888785575679167</v>
      </c>
      <c r="F58" s="25">
        <f t="shared" si="47"/>
        <v>3.0485525183487915E-2</v>
      </c>
      <c r="G58" s="25">
        <f t="shared" si="47"/>
        <v>0.19827040483455152</v>
      </c>
      <c r="H58" s="25">
        <f t="shared" si="47"/>
        <v>8.3180088518796519E-3</v>
      </c>
      <c r="I58" s="25">
        <f t="shared" si="47"/>
        <v>1.3597319946306653E-2</v>
      </c>
    </row>
    <row r="59" spans="1:9" x14ac:dyDescent="0.2">
      <c r="A59" s="17"/>
      <c r="B59" s="17"/>
      <c r="C59" s="17"/>
      <c r="D59" s="17"/>
      <c r="E59" s="20"/>
      <c r="F59" s="20"/>
      <c r="G59" s="20"/>
      <c r="H59" s="20"/>
      <c r="I59" s="20"/>
    </row>
    <row r="60" spans="1:9" ht="17" x14ac:dyDescent="0.2">
      <c r="A60" s="24" t="s">
        <v>28</v>
      </c>
      <c r="B60" s="17"/>
      <c r="C60" s="17"/>
      <c r="D60" s="17"/>
      <c r="E60" s="20"/>
      <c r="F60" s="20"/>
      <c r="G60" s="20"/>
      <c r="H60" s="20"/>
      <c r="I60" s="20"/>
    </row>
    <row r="61" spans="1:9" ht="17" x14ac:dyDescent="0.2">
      <c r="A61" s="26" t="s">
        <v>2</v>
      </c>
      <c r="B61" s="32"/>
      <c r="C61" s="32"/>
      <c r="D61" s="32"/>
      <c r="E61" s="33"/>
      <c r="F61" s="33"/>
      <c r="G61" s="33"/>
      <c r="H61" s="33"/>
      <c r="I61" s="33"/>
    </row>
    <row r="62" spans="1:9" ht="34" x14ac:dyDescent="0.2">
      <c r="A62" s="27" t="s">
        <v>29</v>
      </c>
      <c r="B62" s="34">
        <f>B6/B$8</f>
        <v>0.90437820878494013</v>
      </c>
      <c r="C62" s="34">
        <f t="shared" ref="C62:I62" si="48">C6/C$8</f>
        <v>0.74441212952537783</v>
      </c>
      <c r="D62" s="34">
        <f t="shared" si="48"/>
        <v>0.87771217813428204</v>
      </c>
      <c r="E62" s="34">
        <f t="shared" si="48"/>
        <v>0.88958073161049045</v>
      </c>
      <c r="F62" s="34">
        <f t="shared" si="48"/>
        <v>0.9027192219903124</v>
      </c>
      <c r="G62" s="34">
        <f t="shared" si="48"/>
        <v>0.84948953505973002</v>
      </c>
      <c r="H62" s="34">
        <f t="shared" si="48"/>
        <v>0.78839610771304913</v>
      </c>
      <c r="I62" s="34">
        <f t="shared" si="48"/>
        <v>0.62001714550811937</v>
      </c>
    </row>
    <row r="63" spans="1:9" ht="34" x14ac:dyDescent="0.2">
      <c r="A63" s="27" t="s">
        <v>30</v>
      </c>
      <c r="B63" s="34">
        <f>B7/B$8</f>
        <v>9.5621791215059898E-2</v>
      </c>
      <c r="C63" s="34">
        <f t="shared" ref="C63:I63" si="49">C7/C$8</f>
        <v>0.25558787047462211</v>
      </c>
      <c r="D63" s="34">
        <f t="shared" si="49"/>
        <v>0.12228782186571786</v>
      </c>
      <c r="E63" s="34">
        <f t="shared" si="49"/>
        <v>0.11041926838950954</v>
      </c>
      <c r="F63" s="34">
        <f t="shared" si="49"/>
        <v>9.7280778009687527E-2</v>
      </c>
      <c r="G63" s="34">
        <f t="shared" si="49"/>
        <v>0.15051046494026993</v>
      </c>
      <c r="H63" s="34">
        <f t="shared" si="49"/>
        <v>0.21160389228695084</v>
      </c>
      <c r="I63" s="34">
        <f t="shared" si="49"/>
        <v>0.37998285449188063</v>
      </c>
    </row>
    <row r="64" spans="1:9" ht="17" x14ac:dyDescent="0.2">
      <c r="A64" s="26" t="s">
        <v>6</v>
      </c>
      <c r="B64" s="35"/>
      <c r="C64" s="35"/>
      <c r="D64" s="35"/>
      <c r="E64" s="35"/>
      <c r="F64" s="35"/>
      <c r="G64" s="35"/>
      <c r="H64" s="35"/>
      <c r="I64" s="35"/>
    </row>
    <row r="65" spans="1:9" ht="17" x14ac:dyDescent="0.2">
      <c r="A65" s="27" t="s">
        <v>7</v>
      </c>
      <c r="B65" s="34">
        <f>B10/B$12</f>
        <v>0</v>
      </c>
      <c r="C65" s="34">
        <f t="shared" ref="C65:I65" si="50">C10/C$12</f>
        <v>0</v>
      </c>
      <c r="D65" s="34">
        <f t="shared" si="50"/>
        <v>0.2200465433427565</v>
      </c>
      <c r="E65" s="34">
        <f t="shared" si="50"/>
        <v>5.3934528074654139E-2</v>
      </c>
      <c r="F65" s="34">
        <f t="shared" si="50"/>
        <v>8.0169758853852829E-2</v>
      </c>
      <c r="G65" s="34">
        <f t="shared" si="50"/>
        <v>9.7990947942551268E-2</v>
      </c>
      <c r="H65" s="34">
        <f t="shared" si="50"/>
        <v>0.10968458184459381</v>
      </c>
      <c r="I65" s="34">
        <f t="shared" si="50"/>
        <v>7.4401655748772208E-2</v>
      </c>
    </row>
    <row r="66" spans="1:9" ht="34" x14ac:dyDescent="0.2">
      <c r="A66" s="27" t="s">
        <v>8</v>
      </c>
      <c r="B66" s="34">
        <f>B11/B$12</f>
        <v>0</v>
      </c>
      <c r="C66" s="34">
        <f t="shared" ref="C66:I66" si="51">C11/C$12</f>
        <v>0</v>
      </c>
      <c r="D66" s="34">
        <f t="shared" si="51"/>
        <v>0.77995345665724347</v>
      </c>
      <c r="E66" s="34">
        <f t="shared" si="51"/>
        <v>0.94606547192534585</v>
      </c>
      <c r="F66" s="34">
        <f t="shared" si="51"/>
        <v>0.91983024114614731</v>
      </c>
      <c r="G66" s="34">
        <f t="shared" si="51"/>
        <v>0.90200905205744875</v>
      </c>
      <c r="H66" s="34">
        <f t="shared" si="51"/>
        <v>0.89031541815540616</v>
      </c>
      <c r="I66" s="34">
        <f t="shared" si="51"/>
        <v>0.92559834425122778</v>
      </c>
    </row>
    <row r="67" spans="1:9" ht="17" x14ac:dyDescent="0.2">
      <c r="A67" s="29" t="s">
        <v>9</v>
      </c>
      <c r="B67" s="34">
        <f>-B12/B$8</f>
        <v>1.1446052798377384</v>
      </c>
      <c r="C67" s="34">
        <f t="shared" ref="C67:I67" si="52">-C12/C$8</f>
        <v>0.34764963872967897</v>
      </c>
      <c r="D67" s="34">
        <f t="shared" si="52"/>
        <v>0.22143683036343773</v>
      </c>
      <c r="E67" s="34">
        <f t="shared" si="52"/>
        <v>0.21029798865273397</v>
      </c>
      <c r="F67" s="34">
        <f t="shared" si="52"/>
        <v>0.32405507388868093</v>
      </c>
      <c r="G67" s="34">
        <f t="shared" si="52"/>
        <v>0.33760631819037151</v>
      </c>
      <c r="H67" s="34">
        <f t="shared" si="52"/>
        <v>0.24098406106442419</v>
      </c>
      <c r="I67" s="34">
        <f t="shared" si="52"/>
        <v>0.37039198619620828</v>
      </c>
    </row>
    <row r="68" spans="1:9" ht="17" x14ac:dyDescent="0.2">
      <c r="A68" s="28" t="s">
        <v>10</v>
      </c>
      <c r="B68" s="39">
        <f>B13/B8</f>
        <v>-0.14460527983773841</v>
      </c>
      <c r="C68" s="39">
        <f t="shared" ref="C68:I68" si="53">C13/C8</f>
        <v>0.65235036127032109</v>
      </c>
      <c r="D68" s="39">
        <f t="shared" si="53"/>
        <v>0.77856316963656225</v>
      </c>
      <c r="E68" s="39">
        <f t="shared" si="53"/>
        <v>0.78970201134726614</v>
      </c>
      <c r="F68" s="39">
        <f t="shared" si="53"/>
        <v>0.67594492611131896</v>
      </c>
      <c r="G68" s="39">
        <f t="shared" si="53"/>
        <v>0.66239368180962843</v>
      </c>
      <c r="H68" s="39">
        <f t="shared" si="53"/>
        <v>0.75901593893557584</v>
      </c>
      <c r="I68" s="39">
        <f t="shared" si="53"/>
        <v>0.62960801380379172</v>
      </c>
    </row>
    <row r="69" spans="1:9" ht="17" x14ac:dyDescent="0.2">
      <c r="A69" s="30" t="s">
        <v>11</v>
      </c>
      <c r="B69" s="36"/>
      <c r="C69" s="36"/>
      <c r="D69" s="36"/>
      <c r="E69" s="36"/>
      <c r="F69" s="36"/>
      <c r="G69" s="36"/>
      <c r="H69" s="36"/>
      <c r="I69" s="36"/>
    </row>
    <row r="70" spans="1:9" ht="17" x14ac:dyDescent="0.2">
      <c r="A70" s="31" t="s">
        <v>12</v>
      </c>
      <c r="B70" s="37">
        <f t="shared" ref="B70:I72" si="54">-B15/B$8</f>
        <v>0.33472380680737784</v>
      </c>
      <c r="C70" s="37">
        <f t="shared" si="54"/>
        <v>0.64668517707127438</v>
      </c>
      <c r="D70" s="37">
        <f t="shared" si="54"/>
        <v>1.0245292107692154</v>
      </c>
      <c r="E70" s="37">
        <f t="shared" si="54"/>
        <v>0.90154441563477483</v>
      </c>
      <c r="F70" s="37">
        <f t="shared" si="54"/>
        <v>0.69244086358367185</v>
      </c>
      <c r="G70" s="37">
        <f t="shared" si="54"/>
        <v>0.47686800520434608</v>
      </c>
      <c r="H70" s="37">
        <f t="shared" si="54"/>
        <v>0.41624327943127071</v>
      </c>
      <c r="I70" s="37">
        <f t="shared" si="54"/>
        <v>0.33188957297775201</v>
      </c>
    </row>
    <row r="71" spans="1:9" ht="17" x14ac:dyDescent="0.2">
      <c r="A71" s="31" t="s">
        <v>13</v>
      </c>
      <c r="B71" s="37">
        <f t="shared" si="54"/>
        <v>2.9300960258604295E-2</v>
      </c>
      <c r="C71" s="37">
        <f t="shared" si="54"/>
        <v>6.4066745190797761E-2</v>
      </c>
      <c r="D71" s="37">
        <f t="shared" si="54"/>
        <v>0.49212019216478053</v>
      </c>
      <c r="E71" s="37">
        <f t="shared" si="54"/>
        <v>4.3020267543975185E-2</v>
      </c>
      <c r="F71" s="37">
        <f t="shared" si="54"/>
        <v>2.5336186337366163E-2</v>
      </c>
      <c r="G71" s="37">
        <f t="shared" si="54"/>
        <v>1.6399946784425263E-2</v>
      </c>
      <c r="H71" s="37">
        <f t="shared" si="54"/>
        <v>3.036924188298238E-2</v>
      </c>
      <c r="I71" s="37">
        <f t="shared" si="54"/>
        <v>1.6457902939883851E-2</v>
      </c>
    </row>
    <row r="72" spans="1:9" ht="17" x14ac:dyDescent="0.2">
      <c r="A72" s="31" t="s">
        <v>14</v>
      </c>
      <c r="B72" s="37">
        <f t="shared" si="54"/>
        <v>58.275099828864796</v>
      </c>
      <c r="C72" s="37">
        <f t="shared" si="54"/>
        <v>6.2130415147045169E-2</v>
      </c>
      <c r="D72" s="37">
        <f t="shared" si="54"/>
        <v>8.5065384958372667E-2</v>
      </c>
      <c r="E72" s="37">
        <f t="shared" si="54"/>
        <v>0.12840463931155471</v>
      </c>
      <c r="F72" s="37">
        <f t="shared" si="54"/>
        <v>0.1158419373092818</v>
      </c>
      <c r="G72" s="37">
        <f t="shared" si="54"/>
        <v>9.5716826383463627E-2</v>
      </c>
      <c r="H72" s="37">
        <f t="shared" si="54"/>
        <v>7.954126665130129E-2</v>
      </c>
      <c r="I72" s="37">
        <f t="shared" si="54"/>
        <v>4.4227140851950314E-2</v>
      </c>
    </row>
    <row r="73" spans="1:9" ht="17" x14ac:dyDescent="0.2">
      <c r="A73" s="29" t="s">
        <v>15</v>
      </c>
      <c r="B73" s="37">
        <f>-B18/B$8</f>
        <v>58.639124595930781</v>
      </c>
      <c r="C73" s="37">
        <f t="shared" ref="C73:I73" si="55">-C18/C$8</f>
        <v>0.77288233740911727</v>
      </c>
      <c r="D73" s="37">
        <f t="shared" si="55"/>
        <v>1.6017147878923685</v>
      </c>
      <c r="E73" s="37">
        <f t="shared" si="55"/>
        <v>1.0729693224903047</v>
      </c>
      <c r="F73" s="37">
        <f t="shared" si="55"/>
        <v>0.8336189872303198</v>
      </c>
      <c r="G73" s="37">
        <f t="shared" si="55"/>
        <v>0.58898477837223495</v>
      </c>
      <c r="H73" s="37">
        <f t="shared" si="55"/>
        <v>0.52615378796555434</v>
      </c>
      <c r="I73" s="37">
        <f t="shared" si="55"/>
        <v>0.39257461676958616</v>
      </c>
    </row>
    <row r="74" spans="1:9" ht="17" x14ac:dyDescent="0.2">
      <c r="A74" s="28" t="s">
        <v>16</v>
      </c>
      <c r="B74" s="39">
        <f>B19/B8</f>
        <v>-58.783729875768522</v>
      </c>
      <c r="C74" s="39">
        <f t="shared" ref="C74:I74" si="56">C19/C8</f>
        <v>-0.12053197613879624</v>
      </c>
      <c r="D74" s="39">
        <f t="shared" si="56"/>
        <v>-0.82315161825580641</v>
      </c>
      <c r="E74" s="39">
        <f t="shared" si="56"/>
        <v>-0.2832673111430386</v>
      </c>
      <c r="F74" s="39">
        <f t="shared" si="56"/>
        <v>-0.15767406111900076</v>
      </c>
      <c r="G74" s="39">
        <f t="shared" si="56"/>
        <v>7.3408903437393494E-2</v>
      </c>
      <c r="H74" s="39">
        <f t="shared" si="56"/>
        <v>0.23286215097002147</v>
      </c>
      <c r="I74" s="39">
        <f t="shared" si="56"/>
        <v>0.23703339703420559</v>
      </c>
    </row>
    <row r="75" spans="1:9" ht="17" x14ac:dyDescent="0.2">
      <c r="A75" s="15" t="s">
        <v>31</v>
      </c>
      <c r="B75" s="38">
        <f>B27/B8</f>
        <v>-58.2091196837168</v>
      </c>
      <c r="C75" s="38">
        <f t="shared" ref="C75:I75" si="57">C27/C8</f>
        <v>-2.1197186790439113E-2</v>
      </c>
      <c r="D75" s="38">
        <f t="shared" si="57"/>
        <v>-0.77874487709213169</v>
      </c>
      <c r="E75" s="38">
        <f t="shared" si="57"/>
        <v>-0.2311601536811598</v>
      </c>
      <c r="F75" s="38">
        <f t="shared" si="57"/>
        <v>-0.12068441611948158</v>
      </c>
      <c r="G75" s="38">
        <f t="shared" si="57"/>
        <v>8.2689462948986145E-2</v>
      </c>
      <c r="H75" s="38">
        <f t="shared" si="57"/>
        <v>0.2415643720258959</v>
      </c>
      <c r="I75" s="38">
        <f t="shared" si="57"/>
        <v>0.22340667343040468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2024-06-22T22:31:42Z</dcterms:created>
  <dcterms:modified xsi:type="dcterms:W3CDTF">2024-06-23T00:12:06Z</dcterms:modified>
</cp:coreProperties>
</file>