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A218822F-3A79-504D-BBF6-67596603C88E}" xr6:coauthVersionLast="47" xr6:coauthVersionMax="47" xr10:uidLastSave="{00000000-0000-0000-0000-000000000000}"/>
  <bookViews>
    <workbookView xWindow="0" yWindow="0" windowWidth="28800" windowHeight="18000" activeTab="1" xr2:uid="{0E497CB8-6DD7-A246-BD9C-413BE3EE0255}"/>
  </bookViews>
  <sheets>
    <sheet name="Chinese Equities" sheetId="1" r:id="rId1"/>
    <sheet name="US Equities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2" l="1"/>
  <c r="AC21" i="2"/>
  <c r="AD21" i="2"/>
  <c r="AB24" i="2"/>
  <c r="AC24" i="2"/>
  <c r="AD24" i="2"/>
  <c r="AF24" i="2" s="1"/>
  <c r="AH24" i="2" s="1"/>
  <c r="AB35" i="2"/>
  <c r="AC35" i="2"/>
  <c r="AD35" i="2"/>
  <c r="AB42" i="2"/>
  <c r="AC42" i="2"/>
  <c r="AD42" i="2"/>
  <c r="AB44" i="2"/>
  <c r="AC44" i="2"/>
  <c r="AD44" i="2"/>
  <c r="AB49" i="2"/>
  <c r="AC49" i="2"/>
  <c r="AD49" i="2"/>
  <c r="AB48" i="2"/>
  <c r="AC48" i="2"/>
  <c r="AD48" i="2"/>
  <c r="AB53" i="2"/>
  <c r="AE53" i="2" s="1"/>
  <c r="AC53" i="2"/>
  <c r="AD53" i="2"/>
  <c r="AB55" i="2"/>
  <c r="AC55" i="2"/>
  <c r="AD55" i="2"/>
  <c r="AB56" i="2"/>
  <c r="AE56" i="2" s="1"/>
  <c r="AC56" i="2"/>
  <c r="AD56" i="2"/>
  <c r="AF15" i="2"/>
  <c r="AH15" i="2" s="1"/>
  <c r="AC15" i="2"/>
  <c r="AD15" i="2"/>
  <c r="AB15" i="2"/>
  <c r="X21" i="2"/>
  <c r="Y21" i="2"/>
  <c r="X24" i="2"/>
  <c r="Y24" i="2"/>
  <c r="Z24" i="2" s="1"/>
  <c r="X35" i="2"/>
  <c r="Y35" i="2"/>
  <c r="X42" i="2"/>
  <c r="Y42" i="2"/>
  <c r="X44" i="2"/>
  <c r="Y44" i="2"/>
  <c r="X49" i="2"/>
  <c r="Y49" i="2"/>
  <c r="Z49" i="2" s="1"/>
  <c r="X48" i="2"/>
  <c r="Y48" i="2"/>
  <c r="Z48" i="2" s="1"/>
  <c r="X53" i="2"/>
  <c r="Y53" i="2"/>
  <c r="X55" i="2"/>
  <c r="Y55" i="2"/>
  <c r="Z55" i="2" s="1"/>
  <c r="X56" i="2"/>
  <c r="Y56" i="2"/>
  <c r="Z56" i="2" s="1"/>
  <c r="Z15" i="2"/>
  <c r="Z21" i="2"/>
  <c r="Y15" i="2"/>
  <c r="X15" i="2"/>
  <c r="R15" i="2"/>
  <c r="Q21" i="2"/>
  <c r="O24" i="2"/>
  <c r="P24" i="2"/>
  <c r="W24" i="2"/>
  <c r="O35" i="2"/>
  <c r="W35" i="2"/>
  <c r="Q44" i="2"/>
  <c r="O49" i="2"/>
  <c r="P49" i="2"/>
  <c r="W49" i="2"/>
  <c r="O48" i="2"/>
  <c r="V48" i="2"/>
  <c r="W48" i="2"/>
  <c r="Q55" i="2"/>
  <c r="O56" i="2"/>
  <c r="P56" i="2"/>
  <c r="T56" i="2"/>
  <c r="W56" i="2"/>
  <c r="N21" i="2"/>
  <c r="R21" i="2" s="1"/>
  <c r="N24" i="2"/>
  <c r="R24" i="2" s="1"/>
  <c r="N35" i="2"/>
  <c r="N42" i="2"/>
  <c r="R42" i="2" s="1"/>
  <c r="N44" i="2"/>
  <c r="R44" i="2" s="1"/>
  <c r="N49" i="2"/>
  <c r="R49" i="2" s="1"/>
  <c r="N48" i="2"/>
  <c r="N53" i="2"/>
  <c r="R53" i="2" s="1"/>
  <c r="N55" i="2"/>
  <c r="R55" i="2" s="1"/>
  <c r="N56" i="2"/>
  <c r="R56" i="2" s="1"/>
  <c r="N15" i="2"/>
  <c r="K21" i="2"/>
  <c r="O21" i="2" s="1"/>
  <c r="L21" i="2"/>
  <c r="K24" i="2"/>
  <c r="L24" i="2"/>
  <c r="K35" i="2"/>
  <c r="L35" i="2"/>
  <c r="K42" i="2"/>
  <c r="O42" i="2" s="1"/>
  <c r="L42" i="2"/>
  <c r="P42" i="2" s="1"/>
  <c r="K44" i="2"/>
  <c r="O44" i="2" s="1"/>
  <c r="L44" i="2"/>
  <c r="K49" i="2"/>
  <c r="L49" i="2"/>
  <c r="K48" i="2"/>
  <c r="L48" i="2"/>
  <c r="K53" i="2"/>
  <c r="O53" i="2" s="1"/>
  <c r="L53" i="2"/>
  <c r="P53" i="2" s="1"/>
  <c r="K55" i="2"/>
  <c r="O55" i="2" s="1"/>
  <c r="L55" i="2"/>
  <c r="AE55" i="2" s="1"/>
  <c r="AJ55" i="2" s="1"/>
  <c r="K56" i="2"/>
  <c r="L56" i="2"/>
  <c r="L15" i="2"/>
  <c r="K15" i="2"/>
  <c r="J21" i="2"/>
  <c r="J24" i="2"/>
  <c r="Q24" i="2" s="1"/>
  <c r="J35" i="2"/>
  <c r="J42" i="2"/>
  <c r="Q42" i="2" s="1"/>
  <c r="J44" i="2"/>
  <c r="J49" i="2"/>
  <c r="Q49" i="2" s="1"/>
  <c r="J48" i="2"/>
  <c r="Q48" i="2" s="1"/>
  <c r="J53" i="2"/>
  <c r="Q53" i="2" s="1"/>
  <c r="J55" i="2"/>
  <c r="J56" i="2"/>
  <c r="Q56" i="2" s="1"/>
  <c r="J15" i="2"/>
  <c r="Q15" i="2" s="1"/>
  <c r="I42" i="2"/>
  <c r="I48" i="2"/>
  <c r="S48" i="2" s="1"/>
  <c r="F21" i="2"/>
  <c r="G21" i="2"/>
  <c r="I21" i="2" s="1"/>
  <c r="U21" i="2" s="1"/>
  <c r="F24" i="2"/>
  <c r="G24" i="2"/>
  <c r="I24" i="2" s="1"/>
  <c r="F35" i="2"/>
  <c r="H35" i="2" s="1"/>
  <c r="G35" i="2"/>
  <c r="F42" i="2"/>
  <c r="G42" i="2"/>
  <c r="H42" i="2" s="1"/>
  <c r="F44" i="2"/>
  <c r="H44" i="2" s="1"/>
  <c r="G44" i="2"/>
  <c r="I44" i="2" s="1"/>
  <c r="F49" i="2"/>
  <c r="G49" i="2"/>
  <c r="I49" i="2" s="1"/>
  <c r="F48" i="2"/>
  <c r="G48" i="2"/>
  <c r="F53" i="2"/>
  <c r="G53" i="2"/>
  <c r="H53" i="2" s="1"/>
  <c r="F55" i="2"/>
  <c r="G55" i="2"/>
  <c r="I55" i="2" s="1"/>
  <c r="U55" i="2" s="1"/>
  <c r="H55" i="2"/>
  <c r="F56" i="2"/>
  <c r="H56" i="2" s="1"/>
  <c r="G56" i="2"/>
  <c r="I56" i="2" s="1"/>
  <c r="G15" i="2"/>
  <c r="I15" i="2" s="1"/>
  <c r="F15" i="2"/>
  <c r="E35" i="2"/>
  <c r="E49" i="2"/>
  <c r="A48" i="2"/>
  <c r="B48" i="2"/>
  <c r="C48" i="2"/>
  <c r="D48" i="2"/>
  <c r="E48" i="2" s="1"/>
  <c r="A53" i="2"/>
  <c r="B53" i="2"/>
  <c r="C53" i="2"/>
  <c r="W53" i="2" s="1"/>
  <c r="D53" i="2"/>
  <c r="A55" i="2"/>
  <c r="B55" i="2"/>
  <c r="C55" i="2"/>
  <c r="W55" i="2" s="1"/>
  <c r="D55" i="2"/>
  <c r="A56" i="2"/>
  <c r="B56" i="2"/>
  <c r="C56" i="2"/>
  <c r="D56" i="2"/>
  <c r="E56" i="2" s="1"/>
  <c r="A21" i="2"/>
  <c r="B21" i="2"/>
  <c r="C21" i="2"/>
  <c r="W21" i="2" s="1"/>
  <c r="D21" i="2"/>
  <c r="A24" i="2"/>
  <c r="B24" i="2"/>
  <c r="C24" i="2"/>
  <c r="D24" i="2"/>
  <c r="E24" i="2" s="1"/>
  <c r="A35" i="2"/>
  <c r="B35" i="2"/>
  <c r="C35" i="2"/>
  <c r="D35" i="2"/>
  <c r="A42" i="2"/>
  <c r="B42" i="2"/>
  <c r="C42" i="2"/>
  <c r="W42" i="2" s="1"/>
  <c r="D42" i="2"/>
  <c r="A44" i="2"/>
  <c r="B44" i="2"/>
  <c r="C44" i="2"/>
  <c r="W44" i="2" s="1"/>
  <c r="D44" i="2"/>
  <c r="A49" i="2"/>
  <c r="B49" i="2"/>
  <c r="C49" i="2"/>
  <c r="D49" i="2"/>
  <c r="D15" i="2"/>
  <c r="C15" i="2"/>
  <c r="W15" i="2" s="1"/>
  <c r="B15" i="2"/>
  <c r="A15" i="2"/>
  <c r="S15" i="2" l="1"/>
  <c r="T15" i="2"/>
  <c r="U15" i="2"/>
  <c r="V15" i="2"/>
  <c r="AA15" i="2"/>
  <c r="V44" i="2"/>
  <c r="S44" i="2"/>
  <c r="AA55" i="2"/>
  <c r="V55" i="2"/>
  <c r="S55" i="2"/>
  <c r="AI55" i="2"/>
  <c r="S42" i="2"/>
  <c r="T42" i="2"/>
  <c r="U42" i="2"/>
  <c r="U56" i="2"/>
  <c r="AA56" i="2"/>
  <c r="V56" i="2"/>
  <c r="H21" i="2"/>
  <c r="T55" i="2"/>
  <c r="Z35" i="2"/>
  <c r="U49" i="2"/>
  <c r="AA49" i="2"/>
  <c r="V49" i="2"/>
  <c r="U24" i="2"/>
  <c r="S24" i="2"/>
  <c r="AA24" i="2"/>
  <c r="V24" i="2"/>
  <c r="I53" i="2"/>
  <c r="O15" i="2"/>
  <c r="P48" i="2"/>
  <c r="AE44" i="2"/>
  <c r="AJ44" i="2" s="1"/>
  <c r="P44" i="2"/>
  <c r="P35" i="2"/>
  <c r="P21" i="2"/>
  <c r="AE21" i="2"/>
  <c r="AJ21" i="2" s="1"/>
  <c r="T49" i="2"/>
  <c r="U44" i="2"/>
  <c r="AF55" i="2"/>
  <c r="AH55" i="2" s="1"/>
  <c r="AA21" i="2"/>
  <c r="V21" i="2"/>
  <c r="T21" i="2"/>
  <c r="S21" i="2"/>
  <c r="I35" i="2"/>
  <c r="S56" i="2"/>
  <c r="V42" i="2"/>
  <c r="Z44" i="2"/>
  <c r="AA44" i="2" s="1"/>
  <c r="H15" i="2"/>
  <c r="H49" i="2"/>
  <c r="T48" i="2"/>
  <c r="U48" i="2"/>
  <c r="AA48" i="2"/>
  <c r="Q35" i="2"/>
  <c r="R35" i="2"/>
  <c r="P15" i="2"/>
  <c r="AE15" i="2"/>
  <c r="AI15" i="2" s="1"/>
  <c r="P55" i="2"/>
  <c r="R48" i="2"/>
  <c r="S49" i="2"/>
  <c r="T44" i="2"/>
  <c r="T24" i="2"/>
  <c r="AF44" i="2"/>
  <c r="AH44" i="2" s="1"/>
  <c r="E55" i="2"/>
  <c r="E44" i="2"/>
  <c r="E21" i="2"/>
  <c r="H24" i="2"/>
  <c r="AE48" i="2"/>
  <c r="AG48" i="2" s="1"/>
  <c r="AE49" i="2"/>
  <c r="AF21" i="2"/>
  <c r="AH21" i="2" s="1"/>
  <c r="AE42" i="2"/>
  <c r="AI42" i="2" s="1"/>
  <c r="E53" i="2"/>
  <c r="E42" i="2"/>
  <c r="E15" i="2"/>
  <c r="H48" i="2"/>
  <c r="Z53" i="2"/>
  <c r="Z42" i="2"/>
  <c r="AA42" i="2" s="1"/>
  <c r="AF56" i="2"/>
  <c r="AH56" i="2" s="1"/>
  <c r="AE35" i="2"/>
  <c r="AG35" i="2" s="1"/>
  <c r="AE24" i="2"/>
  <c r="AG24" i="2" s="1"/>
  <c r="AI56" i="2"/>
  <c r="AJ56" i="2"/>
  <c r="AG56" i="2"/>
  <c r="AG53" i="2"/>
  <c r="AJ53" i="2"/>
  <c r="AI53" i="2"/>
  <c r="AG42" i="2"/>
  <c r="AJ42" i="2"/>
  <c r="AJ48" i="2"/>
  <c r="AI49" i="2"/>
  <c r="AJ49" i="2"/>
  <c r="AG49" i="2"/>
  <c r="AI35" i="2"/>
  <c r="AJ24" i="2"/>
  <c r="AF53" i="2"/>
  <c r="AF42" i="2"/>
  <c r="AH42" i="2" s="1"/>
  <c r="AF48" i="2"/>
  <c r="AH48" i="2" s="1"/>
  <c r="AF35" i="2"/>
  <c r="AH35" i="2" s="1"/>
  <c r="AG55" i="2"/>
  <c r="AF49" i="2"/>
  <c r="AH49" i="2" s="1"/>
  <c r="T35" i="2" l="1"/>
  <c r="V35" i="2"/>
  <c r="U35" i="2"/>
  <c r="AA35" i="2"/>
  <c r="S35" i="2"/>
  <c r="AH53" i="2"/>
  <c r="AI48" i="2"/>
  <c r="AG15" i="2"/>
  <c r="AJ15" i="2"/>
  <c r="AI44" i="2"/>
  <c r="AI24" i="2"/>
  <c r="AG21" i="2"/>
  <c r="AI21" i="2"/>
  <c r="AJ35" i="2"/>
  <c r="AG44" i="2"/>
  <c r="S53" i="2"/>
  <c r="T53" i="2"/>
  <c r="V53" i="2"/>
  <c r="AA53" i="2"/>
  <c r="U53" i="2"/>
  <c r="AB32" i="2"/>
  <c r="AC32" i="2"/>
  <c r="AD32" i="2"/>
  <c r="AB38" i="2"/>
  <c r="AC38" i="2"/>
  <c r="AD38" i="2"/>
  <c r="AB54" i="2"/>
  <c r="AE54" i="2" s="1"/>
  <c r="AI54" i="2" s="1"/>
  <c r="AC54" i="2"/>
  <c r="AF54" i="2" s="1"/>
  <c r="AD54" i="2"/>
  <c r="AC19" i="2"/>
  <c r="AD19" i="2"/>
  <c r="AB19" i="2"/>
  <c r="X32" i="2"/>
  <c r="Y32" i="2"/>
  <c r="X38" i="2"/>
  <c r="Y38" i="2"/>
  <c r="Z38" i="2" s="1"/>
  <c r="X54" i="2"/>
  <c r="Z54" i="2" s="1"/>
  <c r="Y54" i="2"/>
  <c r="Z32" i="2"/>
  <c r="Y19" i="2"/>
  <c r="X19" i="2"/>
  <c r="Z19" i="2" s="1"/>
  <c r="K32" i="2"/>
  <c r="L32" i="2"/>
  <c r="N32" i="2"/>
  <c r="K38" i="2"/>
  <c r="L38" i="2"/>
  <c r="N38" i="2"/>
  <c r="R38" i="2" s="1"/>
  <c r="K54" i="2"/>
  <c r="O54" i="2" s="1"/>
  <c r="L54" i="2"/>
  <c r="N54" i="2"/>
  <c r="K19" i="2"/>
  <c r="L19" i="2"/>
  <c r="N19" i="2"/>
  <c r="AF19" i="2" s="1"/>
  <c r="AH19" i="2" s="1"/>
  <c r="J32" i="2"/>
  <c r="Q32" i="2" s="1"/>
  <c r="J38" i="2"/>
  <c r="Q38" i="2" s="1"/>
  <c r="J54" i="2"/>
  <c r="Q54" i="2" s="1"/>
  <c r="J19" i="2"/>
  <c r="Q19" i="2" s="1"/>
  <c r="I38" i="2"/>
  <c r="G19" i="2"/>
  <c r="I19" i="2" s="1"/>
  <c r="G32" i="2"/>
  <c r="G38" i="2"/>
  <c r="G54" i="2"/>
  <c r="I54" i="2" s="1"/>
  <c r="F32" i="2"/>
  <c r="H32" i="2" s="1"/>
  <c r="F38" i="2"/>
  <c r="H38" i="2" s="1"/>
  <c r="F54" i="2"/>
  <c r="F19" i="2"/>
  <c r="E32" i="2"/>
  <c r="E38" i="2"/>
  <c r="D32" i="2"/>
  <c r="D38" i="2"/>
  <c r="D54" i="2"/>
  <c r="D19" i="2"/>
  <c r="C32" i="2"/>
  <c r="W32" i="2" s="1"/>
  <c r="C38" i="2"/>
  <c r="W38" i="2" s="1"/>
  <c r="C54" i="2"/>
  <c r="W54" i="2" s="1"/>
  <c r="C19" i="2"/>
  <c r="W19" i="2" s="1"/>
  <c r="B32" i="2"/>
  <c r="B38" i="2"/>
  <c r="B54" i="2"/>
  <c r="B19" i="2"/>
  <c r="A32" i="2"/>
  <c r="A38" i="2"/>
  <c r="A54" i="2"/>
  <c r="A19" i="2"/>
  <c r="S19" i="2" l="1"/>
  <c r="T19" i="2"/>
  <c r="U19" i="2"/>
  <c r="V19" i="2"/>
  <c r="AA19" i="2"/>
  <c r="T54" i="2"/>
  <c r="U54" i="2"/>
  <c r="V54" i="2"/>
  <c r="S54" i="2"/>
  <c r="H19" i="2"/>
  <c r="R32" i="2"/>
  <c r="AF32" i="2"/>
  <c r="AH32" i="2" s="1"/>
  <c r="I32" i="2"/>
  <c r="E19" i="2"/>
  <c r="P19" i="2"/>
  <c r="R54" i="2"/>
  <c r="P38" i="2"/>
  <c r="O32" i="2"/>
  <c r="AA32" i="2"/>
  <c r="AF38" i="2"/>
  <c r="AH38" i="2" s="1"/>
  <c r="U38" i="2"/>
  <c r="S38" i="2"/>
  <c r="V38" i="2"/>
  <c r="T38" i="2"/>
  <c r="AA38" i="2"/>
  <c r="H54" i="2"/>
  <c r="R19" i="2"/>
  <c r="P32" i="2"/>
  <c r="AE32" i="2"/>
  <c r="AI32" i="2" s="1"/>
  <c r="E54" i="2"/>
  <c r="O19" i="2"/>
  <c r="AJ54" i="2"/>
  <c r="P54" i="2"/>
  <c r="O38" i="2"/>
  <c r="AE38" i="2"/>
  <c r="AE19" i="2"/>
  <c r="AJ32" i="2"/>
  <c r="AH54" i="2"/>
  <c r="AA54" i="2"/>
  <c r="AG54" i="2"/>
  <c r="AG32" i="2"/>
  <c r="AG38" i="2" l="1"/>
  <c r="AJ38" i="2"/>
  <c r="V32" i="2"/>
  <c r="T32" i="2"/>
  <c r="S32" i="2"/>
  <c r="U32" i="2"/>
  <c r="AI38" i="2"/>
  <c r="AG19" i="2"/>
  <c r="AJ19" i="2"/>
  <c r="AI19" i="2"/>
  <c r="A29" i="2"/>
  <c r="B29" i="2"/>
  <c r="C29" i="2"/>
  <c r="D29" i="2"/>
  <c r="F29" i="2"/>
  <c r="H29" i="2" s="1"/>
  <c r="G29" i="2"/>
  <c r="J29" i="2"/>
  <c r="K29" i="2"/>
  <c r="O29" i="2" s="1"/>
  <c r="L29" i="2"/>
  <c r="M29" i="2"/>
  <c r="Q29" i="2" s="1"/>
  <c r="N29" i="2"/>
  <c r="X29" i="2"/>
  <c r="Y29" i="2"/>
  <c r="AB29" i="2"/>
  <c r="AC29" i="2"/>
  <c r="AD29" i="2"/>
  <c r="A18" i="2"/>
  <c r="B18" i="2"/>
  <c r="C18" i="2"/>
  <c r="D18" i="2"/>
  <c r="F18" i="2"/>
  <c r="H18" i="2" s="1"/>
  <c r="G18" i="2"/>
  <c r="J18" i="2"/>
  <c r="K18" i="2"/>
  <c r="O18" i="2" s="1"/>
  <c r="L18" i="2"/>
  <c r="M18" i="2"/>
  <c r="Q18" i="2" s="1"/>
  <c r="N18" i="2"/>
  <c r="X18" i="2"/>
  <c r="Z18" i="2" s="1"/>
  <c r="Y18" i="2"/>
  <c r="AB18" i="2"/>
  <c r="AC18" i="2"/>
  <c r="AD18" i="2"/>
  <c r="A23" i="2"/>
  <c r="B23" i="2"/>
  <c r="C23" i="2"/>
  <c r="D23" i="2"/>
  <c r="F23" i="2"/>
  <c r="H23" i="2" s="1"/>
  <c r="G23" i="2"/>
  <c r="J23" i="2"/>
  <c r="K23" i="2"/>
  <c r="O23" i="2" s="1"/>
  <c r="L23" i="2"/>
  <c r="M23" i="2"/>
  <c r="Q23" i="2" s="1"/>
  <c r="N23" i="2"/>
  <c r="X23" i="2"/>
  <c r="Y23" i="2"/>
  <c r="AB23" i="2"/>
  <c r="AC23" i="2"/>
  <c r="AD23" i="2"/>
  <c r="A30" i="2"/>
  <c r="B30" i="2"/>
  <c r="C30" i="2"/>
  <c r="D30" i="2"/>
  <c r="F30" i="2"/>
  <c r="H30" i="2" s="1"/>
  <c r="G30" i="2"/>
  <c r="J30" i="2"/>
  <c r="K30" i="2"/>
  <c r="O30" i="2" s="1"/>
  <c r="L30" i="2"/>
  <c r="M30" i="2"/>
  <c r="Q30" i="2" s="1"/>
  <c r="N30" i="2"/>
  <c r="X30" i="2"/>
  <c r="Y30" i="2"/>
  <c r="AB30" i="2"/>
  <c r="AC30" i="2"/>
  <c r="AD30" i="2"/>
  <c r="A33" i="2"/>
  <c r="B33" i="2"/>
  <c r="C33" i="2"/>
  <c r="D33" i="2"/>
  <c r="F33" i="2"/>
  <c r="H33" i="2" s="1"/>
  <c r="G33" i="2"/>
  <c r="J33" i="2"/>
  <c r="K33" i="2"/>
  <c r="O33" i="2" s="1"/>
  <c r="L33" i="2"/>
  <c r="M33" i="2"/>
  <c r="Q33" i="2" s="1"/>
  <c r="N33" i="2"/>
  <c r="X33" i="2"/>
  <c r="Y33" i="2"/>
  <c r="AB33" i="2"/>
  <c r="AC33" i="2"/>
  <c r="AD33" i="2"/>
  <c r="B36" i="2"/>
  <c r="C36" i="2"/>
  <c r="D36" i="2"/>
  <c r="F36" i="2"/>
  <c r="G36" i="2"/>
  <c r="I36" i="2" s="1"/>
  <c r="J36" i="2"/>
  <c r="K36" i="2"/>
  <c r="L36" i="2"/>
  <c r="M36" i="2"/>
  <c r="Q36" i="2" s="1"/>
  <c r="N36" i="2"/>
  <c r="X36" i="2"/>
  <c r="Y36" i="2"/>
  <c r="AB36" i="2"/>
  <c r="AC36" i="2"/>
  <c r="AD36" i="2"/>
  <c r="A36" i="2"/>
  <c r="Z33" i="2" l="1"/>
  <c r="R36" i="2"/>
  <c r="AF36" i="2"/>
  <c r="AJ36" i="2"/>
  <c r="W36" i="2"/>
  <c r="E36" i="2"/>
  <c r="I33" i="2"/>
  <c r="I30" i="2"/>
  <c r="I23" i="2"/>
  <c r="I18" i="2"/>
  <c r="I29" i="2"/>
  <c r="P33" i="2"/>
  <c r="AE33" i="2"/>
  <c r="P30" i="2"/>
  <c r="AE30" i="2"/>
  <c r="AG30" i="2" s="1"/>
  <c r="P23" i="2"/>
  <c r="AE23" i="2"/>
  <c r="P18" i="2"/>
  <c r="AE18" i="2"/>
  <c r="AG18" i="2" s="1"/>
  <c r="P29" i="2"/>
  <c r="AE29" i="2"/>
  <c r="P36" i="2"/>
  <c r="AE36" i="2"/>
  <c r="AG36" i="2" s="1"/>
  <c r="Z23" i="2"/>
  <c r="AA23" i="2" s="1"/>
  <c r="Z29" i="2"/>
  <c r="U36" i="2"/>
  <c r="S36" i="2"/>
  <c r="V36" i="2"/>
  <c r="T36" i="2"/>
  <c r="AI36" i="2"/>
  <c r="H36" i="2"/>
  <c r="Z30" i="2"/>
  <c r="Z36" i="2"/>
  <c r="AA36" i="2" s="1"/>
  <c r="O36" i="2"/>
  <c r="R33" i="2"/>
  <c r="AF33" i="2"/>
  <c r="AH33" i="2" s="1"/>
  <c r="AJ33" i="2"/>
  <c r="W33" i="2"/>
  <c r="E33" i="2"/>
  <c r="R30" i="2"/>
  <c r="AF30" i="2"/>
  <c r="AH30" i="2" s="1"/>
  <c r="AJ30" i="2"/>
  <c r="W30" i="2"/>
  <c r="E30" i="2"/>
  <c r="R23" i="2"/>
  <c r="AF23" i="2"/>
  <c r="AJ23" i="2"/>
  <c r="W23" i="2"/>
  <c r="E23" i="2"/>
  <c r="R18" i="2"/>
  <c r="AF18" i="2"/>
  <c r="AH18" i="2" s="1"/>
  <c r="W18" i="2"/>
  <c r="E18" i="2"/>
  <c r="R29" i="2"/>
  <c r="AF29" i="2"/>
  <c r="AH29" i="2" s="1"/>
  <c r="AJ29" i="2"/>
  <c r="W29" i="2"/>
  <c r="E29" i="2"/>
  <c r="X4" i="2"/>
  <c r="Y4" i="2"/>
  <c r="Z4" i="2" s="1"/>
  <c r="AB4" i="2"/>
  <c r="AC4" i="2"/>
  <c r="AF4" i="2" s="1"/>
  <c r="AH4" i="2" s="1"/>
  <c r="AD4" i="2"/>
  <c r="X3" i="2"/>
  <c r="Z3" i="2" s="1"/>
  <c r="AA3" i="2" s="1"/>
  <c r="Y3" i="2"/>
  <c r="AB3" i="2"/>
  <c r="AC3" i="2"/>
  <c r="AD3" i="2"/>
  <c r="AF3" i="2" s="1"/>
  <c r="X5" i="2"/>
  <c r="Y5" i="2"/>
  <c r="AB5" i="2"/>
  <c r="AC5" i="2"/>
  <c r="AE5" i="2" s="1"/>
  <c r="AD5" i="2"/>
  <c r="X6" i="2"/>
  <c r="Z6" i="2" s="1"/>
  <c r="Y6" i="2"/>
  <c r="AB6" i="2"/>
  <c r="AE6" i="2" s="1"/>
  <c r="AC6" i="2"/>
  <c r="AD6" i="2"/>
  <c r="X7" i="2"/>
  <c r="Y7" i="2"/>
  <c r="AB7" i="2"/>
  <c r="AC7" i="2"/>
  <c r="AD7" i="2"/>
  <c r="X8" i="2"/>
  <c r="Y8" i="2"/>
  <c r="Z8" i="2"/>
  <c r="AB8" i="2"/>
  <c r="AC8" i="2"/>
  <c r="AD8" i="2"/>
  <c r="X9" i="2"/>
  <c r="Z9" i="2" s="1"/>
  <c r="Y9" i="2"/>
  <c r="AB9" i="2"/>
  <c r="AC9" i="2"/>
  <c r="AD9" i="2"/>
  <c r="X10" i="2"/>
  <c r="Y10" i="2"/>
  <c r="AB10" i="2"/>
  <c r="AC10" i="2"/>
  <c r="AD10" i="2"/>
  <c r="X11" i="2"/>
  <c r="Y11" i="2"/>
  <c r="Z11" i="2" s="1"/>
  <c r="AB11" i="2"/>
  <c r="AC11" i="2"/>
  <c r="AD11" i="2"/>
  <c r="X13" i="2"/>
  <c r="Z13" i="2" s="1"/>
  <c r="AA13" i="2" s="1"/>
  <c r="Y13" i="2"/>
  <c r="AB13" i="2"/>
  <c r="AC13" i="2"/>
  <c r="AD13" i="2"/>
  <c r="X12" i="2"/>
  <c r="Y12" i="2"/>
  <c r="AB12" i="2"/>
  <c r="AC12" i="2"/>
  <c r="AD12" i="2"/>
  <c r="X14" i="2"/>
  <c r="Y14" i="2"/>
  <c r="AB14" i="2"/>
  <c r="AC14" i="2"/>
  <c r="AD14" i="2"/>
  <c r="X16" i="2"/>
  <c r="Y16" i="2"/>
  <c r="Z16" i="2" s="1"/>
  <c r="AB16" i="2"/>
  <c r="AC16" i="2"/>
  <c r="AF16" i="2" s="1"/>
  <c r="AH16" i="2" s="1"/>
  <c r="AD16" i="2"/>
  <c r="X17" i="2"/>
  <c r="Z17" i="2" s="1"/>
  <c r="Y17" i="2"/>
  <c r="AB17" i="2"/>
  <c r="AC17" i="2"/>
  <c r="AD17" i="2"/>
  <c r="AF17" i="2" s="1"/>
  <c r="X20" i="2"/>
  <c r="Y20" i="2"/>
  <c r="AB20" i="2"/>
  <c r="AC20" i="2"/>
  <c r="AD20" i="2"/>
  <c r="X22" i="2"/>
  <c r="Z22" i="2" s="1"/>
  <c r="Y22" i="2"/>
  <c r="AB22" i="2"/>
  <c r="AE22" i="2" s="1"/>
  <c r="AJ22" i="2" s="1"/>
  <c r="AC22" i="2"/>
  <c r="AD22" i="2"/>
  <c r="X25" i="2"/>
  <c r="Y25" i="2"/>
  <c r="Z25" i="2" s="1"/>
  <c r="AB25" i="2"/>
  <c r="AC25" i="2"/>
  <c r="AD25" i="2"/>
  <c r="X26" i="2"/>
  <c r="Z26" i="2" s="1"/>
  <c r="Y26" i="2"/>
  <c r="AB26" i="2"/>
  <c r="AC26" i="2"/>
  <c r="AD26" i="2"/>
  <c r="X27" i="2"/>
  <c r="Y27" i="2"/>
  <c r="AB27" i="2"/>
  <c r="AC27" i="2"/>
  <c r="AD27" i="2"/>
  <c r="X28" i="2"/>
  <c r="Z28" i="2" s="1"/>
  <c r="Y28" i="2"/>
  <c r="AB28" i="2"/>
  <c r="AC28" i="2"/>
  <c r="AD28" i="2"/>
  <c r="X31" i="2"/>
  <c r="Y31" i="2"/>
  <c r="Z31" i="2" s="1"/>
  <c r="AB31" i="2"/>
  <c r="AC31" i="2"/>
  <c r="AD31" i="2"/>
  <c r="X34" i="2"/>
  <c r="Y34" i="2"/>
  <c r="Z34" i="2"/>
  <c r="AB34" i="2"/>
  <c r="AC34" i="2"/>
  <c r="AD34" i="2"/>
  <c r="X37" i="2"/>
  <c r="Y37" i="2"/>
  <c r="AB37" i="2"/>
  <c r="AC37" i="2"/>
  <c r="AD37" i="2"/>
  <c r="X39" i="2"/>
  <c r="Y39" i="2"/>
  <c r="AB39" i="2"/>
  <c r="AC39" i="2"/>
  <c r="AD39" i="2"/>
  <c r="X40" i="2"/>
  <c r="Z40" i="2" s="1"/>
  <c r="Y40" i="2"/>
  <c r="AB40" i="2"/>
  <c r="AC40" i="2"/>
  <c r="AD40" i="2"/>
  <c r="X41" i="2"/>
  <c r="Y41" i="2"/>
  <c r="Z41" i="2" s="1"/>
  <c r="AB41" i="2"/>
  <c r="AC41" i="2"/>
  <c r="AD41" i="2"/>
  <c r="X43" i="2"/>
  <c r="Y43" i="2"/>
  <c r="AB43" i="2"/>
  <c r="AC43" i="2"/>
  <c r="AD43" i="2"/>
  <c r="X45" i="2"/>
  <c r="Z45" i="2" s="1"/>
  <c r="Y45" i="2"/>
  <c r="AB45" i="2"/>
  <c r="AC45" i="2"/>
  <c r="AD45" i="2"/>
  <c r="X46" i="2"/>
  <c r="Y46" i="2"/>
  <c r="Z46" i="2"/>
  <c r="AB46" i="2"/>
  <c r="AC46" i="2"/>
  <c r="AD46" i="2"/>
  <c r="X47" i="2"/>
  <c r="Z47" i="2" s="1"/>
  <c r="AA47" i="2" s="1"/>
  <c r="Y47" i="2"/>
  <c r="AB47" i="2"/>
  <c r="AC47" i="2"/>
  <c r="AD47" i="2"/>
  <c r="X50" i="2"/>
  <c r="Y50" i="2"/>
  <c r="AB50" i="2"/>
  <c r="AC50" i="2"/>
  <c r="AF50" i="2" s="1"/>
  <c r="AD50" i="2"/>
  <c r="X51" i="2"/>
  <c r="Z51" i="2" s="1"/>
  <c r="Y51" i="2"/>
  <c r="AB51" i="2"/>
  <c r="AE51" i="2" s="1"/>
  <c r="AC51" i="2"/>
  <c r="AD51" i="2"/>
  <c r="X52" i="2"/>
  <c r="Z52" i="2" s="1"/>
  <c r="Y52" i="2"/>
  <c r="AB52" i="2"/>
  <c r="AC52" i="2"/>
  <c r="AF52" i="2" s="1"/>
  <c r="AD52" i="2"/>
  <c r="AC2" i="2"/>
  <c r="AD2" i="2"/>
  <c r="AB2" i="2"/>
  <c r="Y2" i="2"/>
  <c r="Z2" i="2"/>
  <c r="X2" i="2"/>
  <c r="C4" i="2"/>
  <c r="D4" i="2"/>
  <c r="E4" i="2"/>
  <c r="F4" i="2"/>
  <c r="G4" i="2"/>
  <c r="J4" i="2"/>
  <c r="K4" i="2"/>
  <c r="L4" i="2"/>
  <c r="N4" i="2"/>
  <c r="C3" i="2"/>
  <c r="D3" i="2"/>
  <c r="F3" i="2"/>
  <c r="G3" i="2"/>
  <c r="I3" i="2" s="1"/>
  <c r="J3" i="2"/>
  <c r="K3" i="2"/>
  <c r="L3" i="2"/>
  <c r="N3" i="2"/>
  <c r="C5" i="2"/>
  <c r="D5" i="2"/>
  <c r="F5" i="2"/>
  <c r="G5" i="2"/>
  <c r="I5" i="2" s="1"/>
  <c r="H5" i="2"/>
  <c r="J5" i="2"/>
  <c r="K5" i="2"/>
  <c r="L5" i="2"/>
  <c r="N5" i="2"/>
  <c r="C6" i="2"/>
  <c r="E6" i="2" s="1"/>
  <c r="D6" i="2"/>
  <c r="F6" i="2"/>
  <c r="H6" i="2" s="1"/>
  <c r="G6" i="2"/>
  <c r="I6" i="2" s="1"/>
  <c r="J6" i="2"/>
  <c r="K6" i="2"/>
  <c r="L6" i="2"/>
  <c r="N6" i="2"/>
  <c r="AF6" i="2" s="1"/>
  <c r="AH6" i="2" s="1"/>
  <c r="C7" i="2"/>
  <c r="E7" i="2" s="1"/>
  <c r="D7" i="2"/>
  <c r="F7" i="2"/>
  <c r="G7" i="2"/>
  <c r="J7" i="2"/>
  <c r="K7" i="2"/>
  <c r="L7" i="2"/>
  <c r="AE7" i="2" s="1"/>
  <c r="AJ7" i="2" s="1"/>
  <c r="N7" i="2"/>
  <c r="C8" i="2"/>
  <c r="E8" i="2" s="1"/>
  <c r="D8" i="2"/>
  <c r="F8" i="2"/>
  <c r="G8" i="2"/>
  <c r="J8" i="2"/>
  <c r="K8" i="2"/>
  <c r="L8" i="2"/>
  <c r="N8" i="2"/>
  <c r="C9" i="2"/>
  <c r="E9" i="2" s="1"/>
  <c r="D9" i="2"/>
  <c r="F9" i="2"/>
  <c r="G9" i="2"/>
  <c r="H9" i="2"/>
  <c r="J9" i="2"/>
  <c r="K9" i="2"/>
  <c r="L9" i="2"/>
  <c r="N9" i="2"/>
  <c r="C10" i="2"/>
  <c r="D10" i="2"/>
  <c r="E10" i="2"/>
  <c r="F10" i="2"/>
  <c r="H10" i="2" s="1"/>
  <c r="G10" i="2"/>
  <c r="J10" i="2"/>
  <c r="K10" i="2"/>
  <c r="L10" i="2"/>
  <c r="N10" i="2"/>
  <c r="C11" i="2"/>
  <c r="E11" i="2" s="1"/>
  <c r="D11" i="2"/>
  <c r="F11" i="2"/>
  <c r="G11" i="2"/>
  <c r="J11" i="2"/>
  <c r="K11" i="2"/>
  <c r="L11" i="2"/>
  <c r="AE11" i="2" s="1"/>
  <c r="AJ11" i="2" s="1"/>
  <c r="N11" i="2"/>
  <c r="C13" i="2"/>
  <c r="D13" i="2"/>
  <c r="F13" i="2"/>
  <c r="G13" i="2"/>
  <c r="I13" i="2" s="1"/>
  <c r="J13" i="2"/>
  <c r="K13" i="2"/>
  <c r="L13" i="2"/>
  <c r="N13" i="2"/>
  <c r="C12" i="2"/>
  <c r="D12" i="2"/>
  <c r="F12" i="2"/>
  <c r="H12" i="2" s="1"/>
  <c r="G12" i="2"/>
  <c r="I12" i="2" s="1"/>
  <c r="J12" i="2"/>
  <c r="K12" i="2"/>
  <c r="L12" i="2"/>
  <c r="N12" i="2"/>
  <c r="C14" i="2"/>
  <c r="D14" i="2"/>
  <c r="E14" i="2"/>
  <c r="F14" i="2"/>
  <c r="G14" i="2"/>
  <c r="H14" i="2"/>
  <c r="I14" i="2"/>
  <c r="J14" i="2"/>
  <c r="K14" i="2"/>
  <c r="L14" i="2"/>
  <c r="N14" i="2"/>
  <c r="AF14" i="2" s="1"/>
  <c r="C16" i="2"/>
  <c r="D16" i="2"/>
  <c r="E16" i="2"/>
  <c r="F16" i="2"/>
  <c r="H16" i="2" s="1"/>
  <c r="G16" i="2"/>
  <c r="J16" i="2"/>
  <c r="K16" i="2"/>
  <c r="L16" i="2"/>
  <c r="AE16" i="2" s="1"/>
  <c r="AJ16" i="2" s="1"/>
  <c r="N16" i="2"/>
  <c r="C17" i="2"/>
  <c r="D17" i="2"/>
  <c r="F17" i="2"/>
  <c r="H17" i="2" s="1"/>
  <c r="G17" i="2"/>
  <c r="J17" i="2"/>
  <c r="K17" i="2"/>
  <c r="L17" i="2"/>
  <c r="N17" i="2"/>
  <c r="C20" i="2"/>
  <c r="D20" i="2"/>
  <c r="F20" i="2"/>
  <c r="G20" i="2"/>
  <c r="J20" i="2"/>
  <c r="K20" i="2"/>
  <c r="L20" i="2"/>
  <c r="N20" i="2"/>
  <c r="C22" i="2"/>
  <c r="D22" i="2"/>
  <c r="E22" i="2"/>
  <c r="F22" i="2"/>
  <c r="G22" i="2"/>
  <c r="H22" i="2"/>
  <c r="I22" i="2"/>
  <c r="J22" i="2"/>
  <c r="K22" i="2"/>
  <c r="L22" i="2"/>
  <c r="N22" i="2"/>
  <c r="AF22" i="2" s="1"/>
  <c r="AH22" i="2" s="1"/>
  <c r="C25" i="2"/>
  <c r="D25" i="2"/>
  <c r="E25" i="2"/>
  <c r="F25" i="2"/>
  <c r="H25" i="2" s="1"/>
  <c r="G25" i="2"/>
  <c r="J25" i="2"/>
  <c r="K25" i="2"/>
  <c r="L25" i="2"/>
  <c r="AE25" i="2" s="1"/>
  <c r="N25" i="2"/>
  <c r="C26" i="2"/>
  <c r="D26" i="2"/>
  <c r="F26" i="2"/>
  <c r="H26" i="2" s="1"/>
  <c r="G26" i="2"/>
  <c r="J26" i="2"/>
  <c r="K26" i="2"/>
  <c r="L26" i="2"/>
  <c r="N26" i="2"/>
  <c r="C27" i="2"/>
  <c r="D27" i="2"/>
  <c r="F27" i="2"/>
  <c r="H27" i="2" s="1"/>
  <c r="G27" i="2"/>
  <c r="J27" i="2"/>
  <c r="K27" i="2"/>
  <c r="L27" i="2"/>
  <c r="N27" i="2"/>
  <c r="C28" i="2"/>
  <c r="E28" i="2" s="1"/>
  <c r="D28" i="2"/>
  <c r="F28" i="2"/>
  <c r="G28" i="2"/>
  <c r="I28" i="2" s="1"/>
  <c r="H28" i="2"/>
  <c r="J28" i="2"/>
  <c r="K28" i="2"/>
  <c r="L28" i="2"/>
  <c r="N28" i="2"/>
  <c r="AF28" i="2" s="1"/>
  <c r="AH28" i="2" s="1"/>
  <c r="C31" i="2"/>
  <c r="D31" i="2"/>
  <c r="E31" i="2"/>
  <c r="F31" i="2"/>
  <c r="G31" i="2"/>
  <c r="J31" i="2"/>
  <c r="K31" i="2"/>
  <c r="L31" i="2"/>
  <c r="AE31" i="2" s="1"/>
  <c r="N31" i="2"/>
  <c r="C34" i="2"/>
  <c r="D34" i="2"/>
  <c r="F34" i="2"/>
  <c r="G34" i="2"/>
  <c r="J34" i="2"/>
  <c r="K34" i="2"/>
  <c r="L34" i="2"/>
  <c r="N34" i="2"/>
  <c r="C37" i="2"/>
  <c r="D37" i="2"/>
  <c r="F37" i="2"/>
  <c r="G37" i="2"/>
  <c r="H37" i="2"/>
  <c r="J37" i="2"/>
  <c r="K37" i="2"/>
  <c r="L37" i="2"/>
  <c r="N37" i="2"/>
  <c r="C39" i="2"/>
  <c r="E39" i="2" s="1"/>
  <c r="D39" i="2"/>
  <c r="F39" i="2"/>
  <c r="H39" i="2" s="1"/>
  <c r="G39" i="2"/>
  <c r="I39" i="2" s="1"/>
  <c r="J39" i="2"/>
  <c r="K39" i="2"/>
  <c r="L39" i="2"/>
  <c r="N39" i="2"/>
  <c r="AF39" i="2" s="1"/>
  <c r="C40" i="2"/>
  <c r="E40" i="2" s="1"/>
  <c r="D40" i="2"/>
  <c r="F40" i="2"/>
  <c r="G40" i="2"/>
  <c r="J40" i="2"/>
  <c r="K40" i="2"/>
  <c r="L40" i="2"/>
  <c r="AE40" i="2" s="1"/>
  <c r="N40" i="2"/>
  <c r="C41" i="2"/>
  <c r="E41" i="2" s="1"/>
  <c r="D41" i="2"/>
  <c r="F41" i="2"/>
  <c r="G41" i="2"/>
  <c r="J41" i="2"/>
  <c r="K41" i="2"/>
  <c r="L41" i="2"/>
  <c r="N41" i="2"/>
  <c r="C43" i="2"/>
  <c r="E43" i="2" s="1"/>
  <c r="D43" i="2"/>
  <c r="F43" i="2"/>
  <c r="G43" i="2"/>
  <c r="H43" i="2"/>
  <c r="J43" i="2"/>
  <c r="K43" i="2"/>
  <c r="L43" i="2"/>
  <c r="N43" i="2"/>
  <c r="C45" i="2"/>
  <c r="D45" i="2"/>
  <c r="E45" i="2"/>
  <c r="F45" i="2"/>
  <c r="H45" i="2" s="1"/>
  <c r="G45" i="2"/>
  <c r="J45" i="2"/>
  <c r="K45" i="2"/>
  <c r="L45" i="2"/>
  <c r="N45" i="2"/>
  <c r="C46" i="2"/>
  <c r="E46" i="2" s="1"/>
  <c r="D46" i="2"/>
  <c r="F46" i="2"/>
  <c r="G46" i="2"/>
  <c r="J46" i="2"/>
  <c r="K46" i="2"/>
  <c r="L46" i="2"/>
  <c r="AE46" i="2" s="1"/>
  <c r="N46" i="2"/>
  <c r="C47" i="2"/>
  <c r="D47" i="2"/>
  <c r="F47" i="2"/>
  <c r="G47" i="2"/>
  <c r="I47" i="2" s="1"/>
  <c r="J47" i="2"/>
  <c r="K47" i="2"/>
  <c r="L47" i="2"/>
  <c r="N47" i="2"/>
  <c r="C50" i="2"/>
  <c r="D50" i="2"/>
  <c r="F50" i="2"/>
  <c r="H50" i="2" s="1"/>
  <c r="G50" i="2"/>
  <c r="I50" i="2" s="1"/>
  <c r="J50" i="2"/>
  <c r="K50" i="2"/>
  <c r="L50" i="2"/>
  <c r="N50" i="2"/>
  <c r="C51" i="2"/>
  <c r="D51" i="2"/>
  <c r="E51" i="2"/>
  <c r="F51" i="2"/>
  <c r="G51" i="2"/>
  <c r="H51" i="2"/>
  <c r="I51" i="2"/>
  <c r="J51" i="2"/>
  <c r="K51" i="2"/>
  <c r="L51" i="2"/>
  <c r="N51" i="2"/>
  <c r="C52" i="2"/>
  <c r="D52" i="2"/>
  <c r="E52" i="2"/>
  <c r="F52" i="2"/>
  <c r="H52" i="2" s="1"/>
  <c r="G52" i="2"/>
  <c r="J52" i="2"/>
  <c r="K52" i="2"/>
  <c r="L52" i="2"/>
  <c r="AE52" i="2" s="1"/>
  <c r="N52" i="2"/>
  <c r="N2" i="2"/>
  <c r="L2" i="2"/>
  <c r="K2" i="2"/>
  <c r="J2" i="2"/>
  <c r="C2" i="2"/>
  <c r="D2" i="2"/>
  <c r="F2" i="2"/>
  <c r="G2" i="2"/>
  <c r="A2" i="2"/>
  <c r="B2" i="2"/>
  <c r="AJ39" i="2" l="1"/>
  <c r="AH39" i="2"/>
  <c r="AA17" i="2"/>
  <c r="I45" i="2"/>
  <c r="I43" i="2"/>
  <c r="E37" i="2"/>
  <c r="E34" i="2"/>
  <c r="H13" i="2"/>
  <c r="H11" i="2"/>
  <c r="I10" i="2"/>
  <c r="I9" i="2"/>
  <c r="AA9" i="2" s="1"/>
  <c r="I8" i="2"/>
  <c r="AI8" i="2" s="1"/>
  <c r="E5" i="2"/>
  <c r="E3" i="2"/>
  <c r="AF47" i="2"/>
  <c r="AH47" i="2" s="1"/>
  <c r="AF46" i="2"/>
  <c r="AH46" i="2" s="1"/>
  <c r="AE39" i="2"/>
  <c r="AF34" i="2"/>
  <c r="AF31" i="2"/>
  <c r="Z14" i="2"/>
  <c r="AA14" i="2" s="1"/>
  <c r="AE13" i="2"/>
  <c r="AF10" i="2"/>
  <c r="AH10" i="2" s="1"/>
  <c r="AE9" i="2"/>
  <c r="AI9" i="2" s="1"/>
  <c r="AF8" i="2"/>
  <c r="AH8" i="2" s="1"/>
  <c r="AF7" i="2"/>
  <c r="AH23" i="2"/>
  <c r="T29" i="2"/>
  <c r="V29" i="2"/>
  <c r="U29" i="2"/>
  <c r="S29" i="2"/>
  <c r="AA29" i="2"/>
  <c r="AI29" i="2"/>
  <c r="T33" i="2"/>
  <c r="U33" i="2"/>
  <c r="V33" i="2"/>
  <c r="S33" i="2"/>
  <c r="AA33" i="2"/>
  <c r="AH36" i="2"/>
  <c r="AA45" i="2"/>
  <c r="AE20" i="2"/>
  <c r="H40" i="2"/>
  <c r="I37" i="2"/>
  <c r="E20" i="2"/>
  <c r="AA51" i="2"/>
  <c r="AE47" i="2"/>
  <c r="AG47" i="2" s="1"/>
  <c r="AE45" i="2"/>
  <c r="AJ45" i="2" s="1"/>
  <c r="AE28" i="2"/>
  <c r="AJ28" i="2" s="1"/>
  <c r="AA22" i="2"/>
  <c r="AE17" i="2"/>
  <c r="AG17" i="2" s="1"/>
  <c r="Z12" i="2"/>
  <c r="AA12" i="2" s="1"/>
  <c r="AA6" i="2"/>
  <c r="AE3" i="2"/>
  <c r="AI3" i="2" s="1"/>
  <c r="AE4" i="2"/>
  <c r="AJ4" i="2" s="1"/>
  <c r="S18" i="2"/>
  <c r="U18" i="2"/>
  <c r="T18" i="2"/>
  <c r="V18" i="2"/>
  <c r="AI18" i="2"/>
  <c r="AA18" i="2"/>
  <c r="AH52" i="2"/>
  <c r="AA28" i="2"/>
  <c r="AH17" i="2"/>
  <c r="AA8" i="2"/>
  <c r="AH3" i="2"/>
  <c r="U30" i="2"/>
  <c r="S30" i="2"/>
  <c r="V30" i="2"/>
  <c r="T30" i="2"/>
  <c r="AA30" i="2"/>
  <c r="AI30" i="2"/>
  <c r="H47" i="2"/>
  <c r="H46" i="2"/>
  <c r="I41" i="2"/>
  <c r="AA41" i="2" s="1"/>
  <c r="H41" i="2"/>
  <c r="I34" i="2"/>
  <c r="AA34" i="2" s="1"/>
  <c r="E27" i="2"/>
  <c r="E26" i="2"/>
  <c r="E17" i="2"/>
  <c r="H8" i="2"/>
  <c r="H7" i="2"/>
  <c r="E50" i="2"/>
  <c r="E47" i="2"/>
  <c r="H34" i="2"/>
  <c r="H31" i="2"/>
  <c r="I27" i="2"/>
  <c r="I26" i="2"/>
  <c r="AA26" i="2" s="1"/>
  <c r="I20" i="2"/>
  <c r="AI20" i="2" s="1"/>
  <c r="I17" i="2"/>
  <c r="E12" i="2"/>
  <c r="E13" i="2"/>
  <c r="H3" i="2"/>
  <c r="H4" i="2"/>
  <c r="AF40" i="2"/>
  <c r="AH40" i="2" s="1"/>
  <c r="Z39" i="2"/>
  <c r="AA39" i="2" s="1"/>
  <c r="AF26" i="2"/>
  <c r="AH26" i="2" s="1"/>
  <c r="AF25" i="2"/>
  <c r="AE14" i="2"/>
  <c r="AE12" i="2"/>
  <c r="AJ12" i="2" s="1"/>
  <c r="AF13" i="2"/>
  <c r="AH13" i="2" s="1"/>
  <c r="AF11" i="2"/>
  <c r="Z10" i="2"/>
  <c r="AA10" i="2" s="1"/>
  <c r="AE8" i="2"/>
  <c r="AG8" i="2" s="1"/>
  <c r="Z7" i="2"/>
  <c r="AA7" i="2" s="1"/>
  <c r="Z5" i="2"/>
  <c r="AA5" i="2" s="1"/>
  <c r="AJ18" i="2"/>
  <c r="AG29" i="2"/>
  <c r="AI23" i="2"/>
  <c r="AG23" i="2"/>
  <c r="AI33" i="2"/>
  <c r="AG33" i="2"/>
  <c r="V23" i="2"/>
  <c r="S23" i="2"/>
  <c r="T23" i="2"/>
  <c r="U23" i="2"/>
  <c r="AE37" i="2"/>
  <c r="AF37" i="2"/>
  <c r="AI5" i="2"/>
  <c r="AG5" i="2"/>
  <c r="AJ5" i="2"/>
  <c r="AG51" i="2"/>
  <c r="AI51" i="2"/>
  <c r="AI13" i="2"/>
  <c r="AJ13" i="2"/>
  <c r="AG13" i="2"/>
  <c r="AJ9" i="2"/>
  <c r="AE27" i="2"/>
  <c r="AF27" i="2"/>
  <c r="AJ25" i="2"/>
  <c r="AG25" i="2"/>
  <c r="AJ20" i="2"/>
  <c r="AI47" i="2"/>
  <c r="AJ47" i="2"/>
  <c r="AF41" i="2"/>
  <c r="AH41" i="2" s="1"/>
  <c r="AI17" i="2"/>
  <c r="AJ17" i="2"/>
  <c r="AH34" i="2"/>
  <c r="AJ31" i="2"/>
  <c r="AG31" i="2"/>
  <c r="AG6" i="2"/>
  <c r="AJ6" i="2"/>
  <c r="AI6" i="2"/>
  <c r="AJ52" i="2"/>
  <c r="AG52" i="2"/>
  <c r="AJ51" i="2"/>
  <c r="Z50" i="2"/>
  <c r="AA50" i="2" s="1"/>
  <c r="AF51" i="2"/>
  <c r="AH51" i="2" s="1"/>
  <c r="AJ46" i="2"/>
  <c r="AG46" i="2"/>
  <c r="AI45" i="2"/>
  <c r="Z43" i="2"/>
  <c r="AA43" i="2" s="1"/>
  <c r="AE41" i="2"/>
  <c r="AH31" i="2"/>
  <c r="AH25" i="2"/>
  <c r="AJ3" i="2"/>
  <c r="AG3" i="2"/>
  <c r="AE50" i="2"/>
  <c r="AF45" i="2"/>
  <c r="AH45" i="2" s="1"/>
  <c r="AE43" i="2"/>
  <c r="AF43" i="2"/>
  <c r="AJ40" i="2"/>
  <c r="AG40" i="2"/>
  <c r="AG39" i="2"/>
  <c r="AI39" i="2"/>
  <c r="Z37" i="2"/>
  <c r="AE34" i="2"/>
  <c r="AI31" i="2"/>
  <c r="AG28" i="2"/>
  <c r="AI28" i="2"/>
  <c r="Z27" i="2"/>
  <c r="AA27" i="2" s="1"/>
  <c r="AE26" i="2"/>
  <c r="AI25" i="2"/>
  <c r="AG22" i="2"/>
  <c r="AI22" i="2"/>
  <c r="Z20" i="2"/>
  <c r="AG14" i="2"/>
  <c r="AJ14" i="2"/>
  <c r="AI14" i="2"/>
  <c r="AG12" i="2"/>
  <c r="AI12" i="2"/>
  <c r="AH11" i="2"/>
  <c r="AJ8" i="2"/>
  <c r="AF20" i="2"/>
  <c r="AH20" i="2" s="1"/>
  <c r="AF12" i="2"/>
  <c r="AH12" i="2" s="1"/>
  <c r="AE10" i="2"/>
  <c r="AF9" i="2"/>
  <c r="AH9" i="2" s="1"/>
  <c r="AF5" i="2"/>
  <c r="AH5" i="2" s="1"/>
  <c r="AG16" i="2"/>
  <c r="AG11" i="2"/>
  <c r="AG4" i="2"/>
  <c r="H20" i="2"/>
  <c r="I52" i="2"/>
  <c r="I46" i="2"/>
  <c r="I31" i="2"/>
  <c r="AA31" i="2" s="1"/>
  <c r="I25" i="2"/>
  <c r="AA25" i="2" s="1"/>
  <c r="I16" i="2"/>
  <c r="AA16" i="2" s="1"/>
  <c r="I11" i="2"/>
  <c r="AI11" i="2" s="1"/>
  <c r="I7" i="2"/>
  <c r="AI7" i="2" s="1"/>
  <c r="I4" i="2"/>
  <c r="AA4" i="2" s="1"/>
  <c r="I40" i="2"/>
  <c r="AI16" i="2" l="1"/>
  <c r="AG45" i="2"/>
  <c r="AI4" i="2"/>
  <c r="AG9" i="2"/>
  <c r="AH7" i="2"/>
  <c r="AA11" i="2"/>
  <c r="AA40" i="2"/>
  <c r="AI40" i="2"/>
  <c r="AG7" i="2"/>
  <c r="AA20" i="2"/>
  <c r="AA46" i="2"/>
  <c r="AI46" i="2"/>
  <c r="AA37" i="2"/>
  <c r="AG20" i="2"/>
  <c r="AA52" i="2"/>
  <c r="AI52" i="2"/>
  <c r="AH14" i="2"/>
  <c r="AI34" i="2"/>
  <c r="AJ34" i="2"/>
  <c r="AG34" i="2"/>
  <c r="AI50" i="2"/>
  <c r="AJ50" i="2"/>
  <c r="AG50" i="2"/>
  <c r="AH27" i="2"/>
  <c r="AH43" i="2"/>
  <c r="AH50" i="2"/>
  <c r="AI27" i="2"/>
  <c r="AJ27" i="2"/>
  <c r="AG27" i="2"/>
  <c r="AH37" i="2"/>
  <c r="AI41" i="2"/>
  <c r="AJ41" i="2"/>
  <c r="AG41" i="2"/>
  <c r="AG10" i="2"/>
  <c r="AJ10" i="2"/>
  <c r="AI10" i="2"/>
  <c r="AI26" i="2"/>
  <c r="AJ26" i="2"/>
  <c r="AG26" i="2"/>
  <c r="AI43" i="2"/>
  <c r="AJ43" i="2"/>
  <c r="AG43" i="2"/>
  <c r="AI37" i="2"/>
  <c r="AJ37" i="2"/>
  <c r="AG37" i="2"/>
  <c r="AE2" i="2" l="1"/>
  <c r="O45" i="2"/>
  <c r="W45" i="2"/>
  <c r="Q46" i="2"/>
  <c r="O46" i="2"/>
  <c r="P46" i="2"/>
  <c r="W46" i="2"/>
  <c r="O47" i="2"/>
  <c r="Q47" i="2"/>
  <c r="W47" i="2"/>
  <c r="W50" i="2"/>
  <c r="O51" i="2"/>
  <c r="Q51" i="2"/>
  <c r="W51" i="2"/>
  <c r="Q52" i="2"/>
  <c r="O52" i="2"/>
  <c r="W52" i="2"/>
  <c r="Q4" i="2"/>
  <c r="R4" i="2"/>
  <c r="W4" i="2"/>
  <c r="Q3" i="2"/>
  <c r="O3" i="2"/>
  <c r="P3" i="2"/>
  <c r="W3" i="2"/>
  <c r="Q5" i="2"/>
  <c r="O5" i="2"/>
  <c r="W5" i="2"/>
  <c r="W6" i="2"/>
  <c r="O7" i="2"/>
  <c r="Q7" i="2"/>
  <c r="R7" i="2"/>
  <c r="W7" i="2"/>
  <c r="Q8" i="2"/>
  <c r="O8" i="2"/>
  <c r="W8" i="2"/>
  <c r="Q9" i="2"/>
  <c r="R9" i="2"/>
  <c r="W9" i="2"/>
  <c r="O10" i="2"/>
  <c r="P10" i="2"/>
  <c r="W10" i="2"/>
  <c r="O11" i="2"/>
  <c r="Q11" i="2"/>
  <c r="R11" i="2"/>
  <c r="W11" i="2"/>
  <c r="P13" i="2"/>
  <c r="W13" i="2"/>
  <c r="O12" i="2"/>
  <c r="Q12" i="2"/>
  <c r="W12" i="2"/>
  <c r="O14" i="2"/>
  <c r="P14" i="2"/>
  <c r="W14" i="2"/>
  <c r="O16" i="2"/>
  <c r="R16" i="2"/>
  <c r="Q16" i="2"/>
  <c r="W16" i="2"/>
  <c r="W17" i="2"/>
  <c r="O20" i="2"/>
  <c r="W20" i="2"/>
  <c r="O22" i="2"/>
  <c r="P22" i="2"/>
  <c r="W22" i="2"/>
  <c r="O25" i="2"/>
  <c r="Q25" i="2"/>
  <c r="R25" i="2"/>
  <c r="W25" i="2"/>
  <c r="P26" i="2"/>
  <c r="W26" i="2"/>
  <c r="O27" i="2"/>
  <c r="Q27" i="2"/>
  <c r="W27" i="2"/>
  <c r="O28" i="2"/>
  <c r="P28" i="2"/>
  <c r="W28" i="2"/>
  <c r="O31" i="2"/>
  <c r="R31" i="2"/>
  <c r="Q31" i="2"/>
  <c r="W31" i="2"/>
  <c r="O34" i="2"/>
  <c r="W34" i="2"/>
  <c r="O37" i="2"/>
  <c r="Q37" i="2"/>
  <c r="W37" i="2"/>
  <c r="O39" i="2"/>
  <c r="P39" i="2"/>
  <c r="W39" i="2"/>
  <c r="O40" i="2"/>
  <c r="Q40" i="2"/>
  <c r="R40" i="2"/>
  <c r="W40" i="2"/>
  <c r="P41" i="2"/>
  <c r="W41" i="2"/>
  <c r="Q43" i="2"/>
  <c r="W43" i="2"/>
  <c r="R2" i="2"/>
  <c r="O2" i="2"/>
  <c r="P2" i="2"/>
  <c r="Q2" i="2"/>
  <c r="V27" i="2"/>
  <c r="I2" i="2"/>
  <c r="T2" i="2" s="1"/>
  <c r="H2" i="2"/>
  <c r="W2" i="2"/>
  <c r="AG2" i="2" l="1"/>
  <c r="U47" i="2"/>
  <c r="V47" i="2"/>
  <c r="S47" i="2"/>
  <c r="T47" i="2"/>
  <c r="V41" i="2"/>
  <c r="S41" i="2"/>
  <c r="U41" i="2"/>
  <c r="U34" i="2"/>
  <c r="V34" i="2"/>
  <c r="T34" i="2"/>
  <c r="U8" i="2"/>
  <c r="V8" i="2"/>
  <c r="S8" i="2"/>
  <c r="T8" i="2"/>
  <c r="U26" i="2"/>
  <c r="V26" i="2"/>
  <c r="S26" i="2"/>
  <c r="T11" i="2"/>
  <c r="V11" i="2"/>
  <c r="S11" i="2"/>
  <c r="V3" i="2"/>
  <c r="S3" i="2"/>
  <c r="T3" i="2"/>
  <c r="U3" i="2"/>
  <c r="U13" i="2"/>
  <c r="V13" i="2"/>
  <c r="S13" i="2"/>
  <c r="V51" i="2"/>
  <c r="S51" i="2"/>
  <c r="T51" i="2"/>
  <c r="U51" i="2"/>
  <c r="S45" i="2"/>
  <c r="T45" i="2"/>
  <c r="V45" i="2"/>
  <c r="S39" i="2"/>
  <c r="T39" i="2"/>
  <c r="U39" i="2"/>
  <c r="V39" i="2"/>
  <c r="U28" i="2"/>
  <c r="V28" i="2"/>
  <c r="U16" i="2"/>
  <c r="V16" i="2"/>
  <c r="S16" i="2"/>
  <c r="T16" i="2"/>
  <c r="T6" i="2"/>
  <c r="U6" i="2"/>
  <c r="V6" i="2"/>
  <c r="S6" i="2"/>
  <c r="S22" i="2"/>
  <c r="T22" i="2"/>
  <c r="U22" i="2"/>
  <c r="V22" i="2"/>
  <c r="U52" i="2"/>
  <c r="V52" i="2"/>
  <c r="S52" i="2"/>
  <c r="T52" i="2"/>
  <c r="T50" i="2"/>
  <c r="U50" i="2"/>
  <c r="V50" i="2"/>
  <c r="S50" i="2"/>
  <c r="S46" i="2"/>
  <c r="T46" i="2"/>
  <c r="U46" i="2"/>
  <c r="V46" i="2"/>
  <c r="T43" i="2"/>
  <c r="U43" i="2"/>
  <c r="S43" i="2"/>
  <c r="V43" i="2"/>
  <c r="T40" i="2"/>
  <c r="V40" i="2"/>
  <c r="S40" i="2"/>
  <c r="S37" i="2"/>
  <c r="T37" i="2"/>
  <c r="V37" i="2"/>
  <c r="U31" i="2"/>
  <c r="V31" i="2"/>
  <c r="S31" i="2"/>
  <c r="T31" i="2"/>
  <c r="U17" i="2"/>
  <c r="V17" i="2"/>
  <c r="T17" i="2"/>
  <c r="U14" i="2"/>
  <c r="V14" i="2"/>
  <c r="V7" i="2"/>
  <c r="S7" i="2"/>
  <c r="T7" i="2"/>
  <c r="U7" i="2"/>
  <c r="T25" i="2"/>
  <c r="V25" i="2"/>
  <c r="S25" i="2"/>
  <c r="S10" i="2"/>
  <c r="T10" i="2"/>
  <c r="U10" i="2"/>
  <c r="V10" i="2"/>
  <c r="T41" i="2"/>
  <c r="S2" i="2"/>
  <c r="Q20" i="2"/>
  <c r="S17" i="2"/>
  <c r="O17" i="2"/>
  <c r="Q45" i="2"/>
  <c r="S27" i="2"/>
  <c r="T27" i="2"/>
  <c r="U27" i="2"/>
  <c r="S20" i="2"/>
  <c r="T20" i="2"/>
  <c r="V20" i="2"/>
  <c r="S12" i="2"/>
  <c r="T12" i="2"/>
  <c r="U12" i="2"/>
  <c r="S9" i="2"/>
  <c r="T9" i="2"/>
  <c r="V9" i="2"/>
  <c r="U5" i="2"/>
  <c r="V5" i="2"/>
  <c r="S5" i="2"/>
  <c r="E2" i="2"/>
  <c r="O43" i="2"/>
  <c r="V12" i="2"/>
  <c r="Q6" i="2"/>
  <c r="P6" i="2"/>
  <c r="U2" i="2"/>
  <c r="V2" i="2"/>
  <c r="T5" i="2"/>
  <c r="Q50" i="2"/>
  <c r="P50" i="2"/>
  <c r="AA2" i="2"/>
  <c r="R27" i="2"/>
  <c r="R5" i="2"/>
  <c r="U37" i="2"/>
  <c r="U20" i="2"/>
  <c r="P8" i="2"/>
  <c r="P52" i="2"/>
  <c r="R47" i="2"/>
  <c r="T26" i="2"/>
  <c r="T13" i="2"/>
  <c r="O9" i="2"/>
  <c r="O6" i="2"/>
  <c r="O4" i="2"/>
  <c r="O50" i="2"/>
  <c r="AF2" i="2"/>
  <c r="AH2" i="2" s="1"/>
  <c r="AI2" i="2"/>
  <c r="AJ2" i="2"/>
  <c r="R51" i="2"/>
  <c r="R45" i="2"/>
  <c r="R52" i="2"/>
  <c r="P51" i="2"/>
  <c r="R50" i="2"/>
  <c r="P47" i="2"/>
  <c r="R46" i="2"/>
  <c r="P45" i="2"/>
  <c r="U45" i="2"/>
  <c r="Q34" i="2"/>
  <c r="R34" i="2"/>
  <c r="P9" i="2"/>
  <c r="R37" i="2"/>
  <c r="O41" i="2"/>
  <c r="Q41" i="2"/>
  <c r="R41" i="2"/>
  <c r="S34" i="2"/>
  <c r="P31" i="2"/>
  <c r="T28" i="2"/>
  <c r="O26" i="2"/>
  <c r="Q26" i="2"/>
  <c r="R26" i="2"/>
  <c r="P16" i="2"/>
  <c r="T14" i="2"/>
  <c r="O13" i="2"/>
  <c r="Q13" i="2"/>
  <c r="R13" i="2"/>
  <c r="U9" i="2"/>
  <c r="P40" i="2"/>
  <c r="P25" i="2"/>
  <c r="Q17" i="2"/>
  <c r="R17" i="2"/>
  <c r="P11" i="2"/>
  <c r="U40" i="2"/>
  <c r="P37" i="2"/>
  <c r="Q28" i="2"/>
  <c r="R28" i="2"/>
  <c r="U25" i="2"/>
  <c r="R20" i="2"/>
  <c r="P20" i="2"/>
  <c r="Q14" i="2"/>
  <c r="R14" i="2"/>
  <c r="U11" i="2"/>
  <c r="R43" i="2"/>
  <c r="P43" i="2"/>
  <c r="Q39" i="2"/>
  <c r="R39" i="2"/>
  <c r="P34" i="2"/>
  <c r="S28" i="2"/>
  <c r="P27" i="2"/>
  <c r="Q22" i="2"/>
  <c r="R22" i="2"/>
  <c r="P17" i="2"/>
  <c r="S14" i="2"/>
  <c r="R12" i="2"/>
  <c r="P12" i="2"/>
  <c r="Q10" i="2"/>
  <c r="R10" i="2"/>
  <c r="R8" i="2"/>
  <c r="P7" i="2"/>
  <c r="R6" i="2"/>
  <c r="P5" i="2"/>
  <c r="R3" i="2"/>
  <c r="P4" i="2"/>
  <c r="S4" i="2" l="1"/>
  <c r="T4" i="2"/>
  <c r="U4" i="2"/>
  <c r="V4" i="2"/>
  <c r="A1" i="2" l="1"/>
</calcChain>
</file>

<file path=xl/sharedStrings.xml><?xml version="1.0" encoding="utf-8"?>
<sst xmlns="http://schemas.openxmlformats.org/spreadsheetml/2006/main" count="101" uniqueCount="101">
  <si>
    <t>Companies</t>
  </si>
  <si>
    <t>Market Cap</t>
  </si>
  <si>
    <t>Shares Outstanding</t>
  </si>
  <si>
    <t>Share Price</t>
  </si>
  <si>
    <t>Cash (Most Recent Quarter)</t>
  </si>
  <si>
    <t>Debt (Most Recent Quarter)</t>
  </si>
  <si>
    <t>C/D Ratio (Most Recent Quarter)</t>
  </si>
  <si>
    <t>Enterprise Value</t>
  </si>
  <si>
    <t>Revenue TTM</t>
  </si>
  <si>
    <t>Gross Income TTM</t>
  </si>
  <si>
    <t>Operating Income TTM</t>
  </si>
  <si>
    <t>Net Income TTM</t>
  </si>
  <si>
    <t>OFCF TTM</t>
  </si>
  <si>
    <t>GM</t>
  </si>
  <si>
    <t>OM</t>
  </si>
  <si>
    <t>NM</t>
  </si>
  <si>
    <t>OFCF Margin</t>
  </si>
  <si>
    <t>EV/R TTM</t>
  </si>
  <si>
    <t>EV/GI TTM</t>
  </si>
  <si>
    <t>EV/OI TTM</t>
  </si>
  <si>
    <t>EV/NI TTM</t>
  </si>
  <si>
    <t>P/E TTM</t>
  </si>
  <si>
    <t>Operating Assets TTM</t>
  </si>
  <si>
    <t>NWC TTM</t>
  </si>
  <si>
    <t>Invested Capital TTM</t>
  </si>
  <si>
    <t>EV/IC</t>
  </si>
  <si>
    <t>D&amp;A TTM</t>
  </si>
  <si>
    <t>CapEx TTM</t>
  </si>
  <si>
    <t>Change in NWC TTM</t>
  </si>
  <si>
    <t>Free Cash Flow TTM (OI)</t>
  </si>
  <si>
    <t>Free Cash Flow TTM (OFCF)</t>
  </si>
  <si>
    <t>FCF TTM OI/IC</t>
  </si>
  <si>
    <t>FCF TTM OFCF/IC</t>
  </si>
  <si>
    <t>EV/Adj. OI</t>
  </si>
  <si>
    <t>EV/Adj. OFCF</t>
  </si>
  <si>
    <t>Microsoft</t>
  </si>
  <si>
    <t>MSFT</t>
  </si>
  <si>
    <t>Nvidia</t>
  </si>
  <si>
    <t>NVDA</t>
  </si>
  <si>
    <t>Alphabet</t>
  </si>
  <si>
    <t>GOOG/GOOGL</t>
  </si>
  <si>
    <t>Amazon</t>
  </si>
  <si>
    <t>AMZN</t>
  </si>
  <si>
    <t>Meta Platforms</t>
  </si>
  <si>
    <t>META</t>
  </si>
  <si>
    <t xml:space="preserve">Taiwan Semiconductor </t>
  </si>
  <si>
    <t>TSM</t>
  </si>
  <si>
    <t>Broadcom</t>
  </si>
  <si>
    <t xml:space="preserve">AVGO </t>
  </si>
  <si>
    <t>Tesla</t>
  </si>
  <si>
    <t>TSLA</t>
  </si>
  <si>
    <t>Oracle</t>
  </si>
  <si>
    <t>ORCL</t>
  </si>
  <si>
    <t>Salesforce</t>
  </si>
  <si>
    <t>CRM</t>
  </si>
  <si>
    <t>Advanced Micro Devices</t>
  </si>
  <si>
    <t>AMD</t>
  </si>
  <si>
    <t>Adobe</t>
  </si>
  <si>
    <t>ADBE</t>
  </si>
  <si>
    <t>Cisco</t>
  </si>
  <si>
    <t>CSCO</t>
  </si>
  <si>
    <t>Qualcomm</t>
  </si>
  <si>
    <t>QCOM</t>
  </si>
  <si>
    <t>Palo Alto Networks</t>
  </si>
  <si>
    <t>PANW</t>
  </si>
  <si>
    <t>Intel</t>
  </si>
  <si>
    <t>INTC</t>
  </si>
  <si>
    <t>Crowdstrike</t>
  </si>
  <si>
    <t>CRWD</t>
  </si>
  <si>
    <t>NXP Semiconductors</t>
  </si>
  <si>
    <t>NXPI</t>
  </si>
  <si>
    <t>Fortinet</t>
  </si>
  <si>
    <t>FTNT</t>
  </si>
  <si>
    <t>Autodesk</t>
  </si>
  <si>
    <t>ADSK</t>
  </si>
  <si>
    <t>Infineon Technologies</t>
  </si>
  <si>
    <t>IFNNY</t>
  </si>
  <si>
    <t xml:space="preserve">Datadog </t>
  </si>
  <si>
    <t>DDOG</t>
  </si>
  <si>
    <t xml:space="preserve">ON Semiconductor </t>
  </si>
  <si>
    <t>ON</t>
  </si>
  <si>
    <t>Cloudflare</t>
  </si>
  <si>
    <t>NET</t>
  </si>
  <si>
    <t>STMicroelectronics</t>
  </si>
  <si>
    <t>STM</t>
  </si>
  <si>
    <t>Zscaler</t>
  </si>
  <si>
    <t>ZS</t>
  </si>
  <si>
    <t>Zoom Video Communications</t>
  </si>
  <si>
    <t>ZM</t>
  </si>
  <si>
    <t>Snap Inc</t>
  </si>
  <si>
    <t>SNAP</t>
  </si>
  <si>
    <t>Gen Digital</t>
  </si>
  <si>
    <t>GEN</t>
  </si>
  <si>
    <t>Akamai</t>
  </si>
  <si>
    <t>AKAM</t>
  </si>
  <si>
    <t>Okta</t>
  </si>
  <si>
    <t>OKTA</t>
  </si>
  <si>
    <t>CyberArk</t>
  </si>
  <si>
    <t>CYBR</t>
  </si>
  <si>
    <t>SentinelOne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</si>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</sst>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7" formatCode="0.0"/>
    <numFmt numFmtId="169" formatCode="_([$$-409]* #,##0.0_);_([$$-409]* \(#,##0.0\);_([$$-409]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/>
    <xf numFmtId="2" fontId="0" fillId="0" borderId="0" xfId="0" applyNumberFormat="1"/>
    <xf numFmtId="9" fontId="2" fillId="2" borderId="0" xfId="1" applyFont="1" applyFill="1"/>
    <xf numFmtId="167" fontId="2" fillId="3" borderId="0" xfId="0" applyNumberFormat="1" applyFont="1" applyFill="1"/>
    <xf numFmtId="167" fontId="2" fillId="4" borderId="0" xfId="0" applyNumberFormat="1" applyFont="1" applyFill="1"/>
    <xf numFmtId="9" fontId="2" fillId="5" borderId="0" xfId="1" applyFont="1" applyFill="1"/>
    <xf numFmtId="2" fontId="2" fillId="0" borderId="0" xfId="0" applyNumberFormat="1" applyFont="1"/>
    <xf numFmtId="169" fontId="2" fillId="0" borderId="0" xfId="0" applyNumberFormat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PORTFOLIO.xlsx" TargetMode="External"/><Relationship Id="rId1" Type="http://schemas.openxmlformats.org/officeDocument/2006/relationships/externalLinkPath" Target="PORTFOLI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Technology/Technology.xlsx" TargetMode="External"/><Relationship Id="rId1" Type="http://schemas.openxmlformats.org/officeDocument/2006/relationships/externalLinkPath" Target="Technology/Technolog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Utilities.xlsx" TargetMode="External"/><Relationship Id="rId1" Type="http://schemas.openxmlformats.org/officeDocument/2006/relationships/externalLinkPath" Target="Utiliti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/Apparel%20&amp;%20Clothing.xlsx" TargetMode="External"/><Relationship Id="rId1" Type="http://schemas.openxmlformats.org/officeDocument/2006/relationships/externalLinkPath" Target="Retail/Apparel%20&amp;%20Cloth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/Retail%20-%20Restaurants/Restaurants.xlsx" TargetMode="External"/><Relationship Id="rId1" Type="http://schemas.openxmlformats.org/officeDocument/2006/relationships/externalLinkPath" Target="Retail/Retail%20-%20Restaurants/Restaura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Holding Details"/>
      <sheetName val="DPZ Case "/>
    </sheetNames>
    <sheetDataSet>
      <sheetData sheetId="0">
        <row r="1">
          <cell r="B1" t="str">
            <v>Ticker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Market Cap &gt; $1T"/>
      <sheetName val="Semiconductors"/>
      <sheetName val="Automotive Semiconductors"/>
      <sheetName val="Cybersecurity"/>
      <sheetName val="Ad-Selling Companies"/>
      <sheetName val="Cloud Computing Solutions"/>
    </sheetNames>
    <sheetDataSet>
      <sheetData sheetId="0">
        <row r="2">
          <cell r="A2" t="str">
            <v>Apple</v>
          </cell>
          <cell r="B2" t="str">
            <v>AAPL</v>
          </cell>
          <cell r="C2">
            <v>3460</v>
          </cell>
          <cell r="F2">
            <v>15.2</v>
          </cell>
          <cell r="G2">
            <v>101.31</v>
          </cell>
          <cell r="H2">
            <v>153.04</v>
          </cell>
          <cell r="N2">
            <v>383.29</v>
          </cell>
          <cell r="R2">
            <v>114.3</v>
          </cell>
          <cell r="T2">
            <v>110.54300000000001</v>
          </cell>
          <cell r="AB2">
            <v>206.18</v>
          </cell>
          <cell r="AC2">
            <v>-67.98</v>
          </cell>
          <cell r="AF2">
            <v>11.52</v>
          </cell>
          <cell r="AG2">
            <v>-10.96</v>
          </cell>
          <cell r="AH2">
            <v>-6.58</v>
          </cell>
        </row>
        <row r="3">
          <cell r="C3">
            <v>3110</v>
          </cell>
          <cell r="F3">
            <v>7.43</v>
          </cell>
          <cell r="G3">
            <v>51.629999999999995</v>
          </cell>
          <cell r="H3">
            <v>90.13</v>
          </cell>
          <cell r="N3">
            <v>245.12</v>
          </cell>
          <cell r="R3">
            <v>109.43</v>
          </cell>
          <cell r="T3">
            <v>118.548</v>
          </cell>
          <cell r="AB3">
            <v>352.43</v>
          </cell>
          <cell r="AC3">
            <v>-41.090000000000018</v>
          </cell>
          <cell r="AF3">
            <v>22.29</v>
          </cell>
          <cell r="AG3">
            <v>-44.48</v>
          </cell>
          <cell r="AH3">
            <v>1.82</v>
          </cell>
        </row>
        <row r="4">
          <cell r="C4">
            <v>3310</v>
          </cell>
          <cell r="F4">
            <v>24.6</v>
          </cell>
          <cell r="G4">
            <v>9.7100000000000009</v>
          </cell>
          <cell r="H4">
            <v>33.19</v>
          </cell>
          <cell r="N4">
            <v>60.92</v>
          </cell>
          <cell r="R4">
            <v>16.91</v>
          </cell>
          <cell r="T4">
            <v>28.09</v>
          </cell>
          <cell r="AB4">
            <v>23.34</v>
          </cell>
          <cell r="AC4">
            <v>7.069999999999995</v>
          </cell>
          <cell r="AF4">
            <v>1.51</v>
          </cell>
          <cell r="AG4">
            <v>-1.07</v>
          </cell>
          <cell r="AH4">
            <v>-3.72</v>
          </cell>
        </row>
        <row r="5">
          <cell r="C5">
            <v>2010</v>
          </cell>
          <cell r="F5">
            <v>12.31</v>
          </cell>
          <cell r="G5">
            <v>11.88</v>
          </cell>
          <cell r="H5">
            <v>134.9</v>
          </cell>
          <cell r="N5">
            <v>307.39</v>
          </cell>
          <cell r="R5">
            <v>84.29</v>
          </cell>
          <cell r="T5">
            <v>101.746</v>
          </cell>
          <cell r="AB5">
            <v>252.78</v>
          </cell>
          <cell r="AC5">
            <v>-16.64</v>
          </cell>
          <cell r="AF5">
            <v>11.95</v>
          </cell>
          <cell r="AG5">
            <v>-32.25</v>
          </cell>
          <cell r="AH5">
            <v>-3.85</v>
          </cell>
        </row>
        <row r="6">
          <cell r="C6">
            <v>1980</v>
          </cell>
          <cell r="F6">
            <v>10.5</v>
          </cell>
          <cell r="G6">
            <v>54.89</v>
          </cell>
          <cell r="H6">
            <v>89.09</v>
          </cell>
          <cell r="N6">
            <v>574.79</v>
          </cell>
          <cell r="R6">
            <v>36.85</v>
          </cell>
          <cell r="T6">
            <v>84.945999999999998</v>
          </cell>
          <cell r="AB6">
            <v>381.51</v>
          </cell>
          <cell r="AC6">
            <v>84.22</v>
          </cell>
          <cell r="AF6">
            <v>48.66</v>
          </cell>
          <cell r="AG6">
            <v>-48.13</v>
          </cell>
          <cell r="AH6">
            <v>-11.54</v>
          </cell>
        </row>
        <row r="7">
          <cell r="C7">
            <v>1490</v>
          </cell>
          <cell r="F7">
            <v>2.5299999999999998</v>
          </cell>
          <cell r="G7">
            <v>18.39</v>
          </cell>
          <cell r="H7">
            <v>64.289999999999992</v>
          </cell>
          <cell r="N7">
            <v>134.9</v>
          </cell>
          <cell r="R7">
            <v>46.75</v>
          </cell>
          <cell r="T7">
            <v>71.11</v>
          </cell>
          <cell r="AB7">
            <v>153.81</v>
          </cell>
          <cell r="AC7">
            <v>18.350000000000009</v>
          </cell>
          <cell r="AF7">
            <v>11.18</v>
          </cell>
          <cell r="AG7">
            <v>-27.05</v>
          </cell>
          <cell r="AH7">
            <v>3.84</v>
          </cell>
        </row>
        <row r="8">
          <cell r="C8">
            <v>989.54</v>
          </cell>
          <cell r="F8">
            <v>5.19</v>
          </cell>
          <cell r="G8">
            <v>28.584591679506929</v>
          </cell>
          <cell r="H8">
            <v>56.680123266563939</v>
          </cell>
          <cell r="N8">
            <v>66.563944530046214</v>
          </cell>
          <cell r="R8">
            <v>28.396302003081662</v>
          </cell>
          <cell r="T8">
            <v>38.274268104776574</v>
          </cell>
          <cell r="AB8">
            <v>102.92758089368257</v>
          </cell>
          <cell r="AC8">
            <v>-16.640986132511554</v>
          </cell>
          <cell r="AF8">
            <v>16.400308166409861</v>
          </cell>
          <cell r="AG8">
            <v>-29.250539291217255</v>
          </cell>
          <cell r="AH8">
            <v>-1.7519260400616332</v>
          </cell>
        </row>
        <row r="9">
          <cell r="C9">
            <v>804.02</v>
          </cell>
          <cell r="F9">
            <v>4.6500000000000004</v>
          </cell>
          <cell r="G9">
            <v>73.94</v>
          </cell>
          <cell r="H9">
            <v>9.81</v>
          </cell>
          <cell r="N9">
            <v>35.82</v>
          </cell>
          <cell r="R9">
            <v>16.45</v>
          </cell>
          <cell r="T9">
            <v>18.085000000000001</v>
          </cell>
          <cell r="AB9">
            <v>149.91</v>
          </cell>
          <cell r="AC9">
            <v>-4.6800000000000015</v>
          </cell>
          <cell r="AF9">
            <v>3.84</v>
          </cell>
          <cell r="AG9">
            <v>-0.45200000000000001</v>
          </cell>
          <cell r="AH9">
            <v>-1.64</v>
          </cell>
        </row>
        <row r="10">
          <cell r="C10">
            <v>695.79</v>
          </cell>
          <cell r="F10">
            <v>3.19</v>
          </cell>
          <cell r="G10">
            <v>7.3599999999999994</v>
          </cell>
          <cell r="H10">
            <v>30.904</v>
          </cell>
          <cell r="N10">
            <v>96.77</v>
          </cell>
          <cell r="R10">
            <v>8.89</v>
          </cell>
          <cell r="T10">
            <v>13.256</v>
          </cell>
          <cell r="AB10">
            <v>59.86</v>
          </cell>
          <cell r="AC10">
            <v>-5.4700000000000024</v>
          </cell>
          <cell r="AF10">
            <v>4.67</v>
          </cell>
          <cell r="AG10">
            <v>-8.9</v>
          </cell>
          <cell r="AH10">
            <v>-2.25</v>
          </cell>
        </row>
        <row r="11">
          <cell r="C11">
            <v>487.07</v>
          </cell>
          <cell r="F11">
            <v>2.76</v>
          </cell>
          <cell r="G11">
            <v>86.87</v>
          </cell>
          <cell r="H11">
            <v>10.66</v>
          </cell>
          <cell r="N11">
            <v>52.96</v>
          </cell>
          <cell r="R11">
            <v>16.07</v>
          </cell>
          <cell r="T11">
            <v>18.672999999999998</v>
          </cell>
          <cell r="AB11">
            <v>118.42</v>
          </cell>
          <cell r="AC11">
            <v>-19.649999999999999</v>
          </cell>
          <cell r="AF11">
            <v>6.14</v>
          </cell>
          <cell r="AG11">
            <v>-6.87</v>
          </cell>
          <cell r="AH11">
            <v>-0.48799999999999999</v>
          </cell>
        </row>
        <row r="12">
          <cell r="C12">
            <v>266</v>
          </cell>
          <cell r="F12">
            <v>0.96899999999999997</v>
          </cell>
          <cell r="G12">
            <v>9.43</v>
          </cell>
          <cell r="H12">
            <v>22.650000000000002</v>
          </cell>
          <cell r="N12">
            <v>34.86</v>
          </cell>
          <cell r="R12">
            <v>6</v>
          </cell>
          <cell r="T12">
            <v>10.234</v>
          </cell>
          <cell r="AB12">
            <v>70.58</v>
          </cell>
          <cell r="AC12">
            <v>7.93</v>
          </cell>
          <cell r="AF12">
            <v>3.96</v>
          </cell>
          <cell r="AG12">
            <v>-0.73599999999999999</v>
          </cell>
          <cell r="AH12">
            <v>-2.85</v>
          </cell>
        </row>
        <row r="13">
          <cell r="C13">
            <v>271.73</v>
          </cell>
          <cell r="F13">
            <v>1.62</v>
          </cell>
          <cell r="G13">
            <v>1.72</v>
          </cell>
          <cell r="H13">
            <v>5.4530000000000003</v>
          </cell>
          <cell r="N13">
            <v>22.68</v>
          </cell>
          <cell r="R13">
            <v>0.40100000000000002</v>
          </cell>
          <cell r="T13">
            <v>1.667</v>
          </cell>
          <cell r="AB13">
            <v>50.42</v>
          </cell>
          <cell r="AC13">
            <v>5.9299999999999988</v>
          </cell>
          <cell r="AF13">
            <v>3.55</v>
          </cell>
          <cell r="AG13">
            <v>-0.54600000000000004</v>
          </cell>
          <cell r="AH13">
            <v>-3.05</v>
          </cell>
        </row>
        <row r="14">
          <cell r="C14">
            <v>218.08</v>
          </cell>
          <cell r="F14">
            <v>0.44340000000000002</v>
          </cell>
          <cell r="G14">
            <v>5.63</v>
          </cell>
          <cell r="H14">
            <v>8.07</v>
          </cell>
          <cell r="N14">
            <v>19.41</v>
          </cell>
          <cell r="R14">
            <v>6.65</v>
          </cell>
          <cell r="T14">
            <v>7.3019999999999996</v>
          </cell>
          <cell r="AB14">
            <v>18.98</v>
          </cell>
          <cell r="AC14">
            <v>-6.5200000000000014</v>
          </cell>
          <cell r="AF14">
            <v>0.872</v>
          </cell>
          <cell r="AG14">
            <v>-0.36</v>
          </cell>
          <cell r="AH14">
            <v>-0.35499999999999998</v>
          </cell>
        </row>
        <row r="15">
          <cell r="C15">
            <v>210.91</v>
          </cell>
          <cell r="F15">
            <v>4.03</v>
          </cell>
          <cell r="G15">
            <v>31.990000000000002</v>
          </cell>
          <cell r="H15">
            <v>18.77</v>
          </cell>
          <cell r="N15">
            <v>57</v>
          </cell>
          <cell r="R15">
            <v>15.56</v>
          </cell>
          <cell r="T15">
            <v>19.885999999999999</v>
          </cell>
          <cell r="AB15">
            <v>87.11</v>
          </cell>
          <cell r="AC15">
            <v>-22.99</v>
          </cell>
          <cell r="AF15">
            <v>1.73</v>
          </cell>
          <cell r="AG15">
            <v>-0.84599999999999997</v>
          </cell>
          <cell r="AH15">
            <v>5.04</v>
          </cell>
        </row>
        <row r="16">
          <cell r="C16">
            <v>191.81</v>
          </cell>
          <cell r="F16">
            <v>1.1100000000000001</v>
          </cell>
          <cell r="G16">
            <v>14.549999999999999</v>
          </cell>
          <cell r="H16">
            <v>13.03</v>
          </cell>
          <cell r="N16">
            <v>35.82</v>
          </cell>
          <cell r="R16">
            <v>7.79</v>
          </cell>
          <cell r="T16">
            <v>11.298999999999999</v>
          </cell>
          <cell r="AB16">
            <v>29.41</v>
          </cell>
          <cell r="AC16">
            <v>-17.770000000000003</v>
          </cell>
          <cell r="AF16">
            <v>1.81</v>
          </cell>
          <cell r="AG16">
            <v>-1.323</v>
          </cell>
          <cell r="AH16">
            <v>1.1499999999999999</v>
          </cell>
        </row>
        <row r="17">
          <cell r="C17">
            <v>110.29</v>
          </cell>
          <cell r="F17">
            <v>0.32379999999999998</v>
          </cell>
          <cell r="G17">
            <v>1.1599999999999999</v>
          </cell>
          <cell r="H17">
            <v>6.3900000000000006</v>
          </cell>
          <cell r="N17">
            <v>6.89</v>
          </cell>
          <cell r="R17">
            <v>0.38729999999999998</v>
          </cell>
          <cell r="T17">
            <v>2.778</v>
          </cell>
          <cell r="AB17">
            <v>12.01</v>
          </cell>
          <cell r="AC17">
            <v>-4.0500000000000007</v>
          </cell>
          <cell r="AF17">
            <v>0.28220000000000001</v>
          </cell>
          <cell r="AG17">
            <v>-0.14630000000000001</v>
          </cell>
          <cell r="AH17">
            <v>0.56330000000000002</v>
          </cell>
        </row>
        <row r="18">
          <cell r="C18">
            <v>102.28</v>
          </cell>
          <cell r="F18">
            <v>4.28</v>
          </cell>
          <cell r="G18">
            <v>53.03</v>
          </cell>
          <cell r="H18">
            <v>35.090000000000003</v>
          </cell>
          <cell r="N18">
            <v>54.23</v>
          </cell>
          <cell r="R18">
            <v>3.1E-2</v>
          </cell>
          <cell r="T18">
            <v>11.471</v>
          </cell>
          <cell r="AB18">
            <v>155.38</v>
          </cell>
          <cell r="AC18">
            <v>-10.470000000000002</v>
          </cell>
          <cell r="AF18">
            <v>9.6</v>
          </cell>
          <cell r="AG18">
            <v>-25.75</v>
          </cell>
          <cell r="AH18">
            <v>-2.57</v>
          </cell>
        </row>
        <row r="19">
          <cell r="C19">
            <v>69</v>
          </cell>
          <cell r="F19">
            <v>0.24335999999999999</v>
          </cell>
          <cell r="G19">
            <v>0.74287000000000003</v>
          </cell>
          <cell r="H19">
            <v>3.7584200000000001</v>
          </cell>
          <cell r="N19">
            <v>3.06</v>
          </cell>
          <cell r="R19">
            <v>-2E-3</v>
          </cell>
          <cell r="T19">
            <v>1.1659999999999999</v>
          </cell>
          <cell r="AB19">
            <v>2</v>
          </cell>
          <cell r="AC19">
            <v>-1.5400000000000005</v>
          </cell>
          <cell r="AF19">
            <v>0.14524999999999999</v>
          </cell>
          <cell r="AG19">
            <v>-0.22599</v>
          </cell>
          <cell r="AH19">
            <v>5.1529999999999999E-2</v>
          </cell>
        </row>
        <row r="20">
          <cell r="C20">
            <v>60.16</v>
          </cell>
          <cell r="F20">
            <v>0.25473000000000001</v>
          </cell>
          <cell r="G20">
            <v>10.179</v>
          </cell>
          <cell r="H20">
            <v>3.02</v>
          </cell>
          <cell r="N20">
            <v>13.28</v>
          </cell>
          <cell r="Q20">
            <v>7.55</v>
          </cell>
          <cell r="R20">
            <v>3.68</v>
          </cell>
          <cell r="T20">
            <v>3.51</v>
          </cell>
          <cell r="AB20">
            <v>16.32</v>
          </cell>
          <cell r="AC20">
            <v>0.75</v>
          </cell>
          <cell r="AF20">
            <v>1.1100000000000001</v>
          </cell>
          <cell r="AG20">
            <v>-0.82599999999999996</v>
          </cell>
          <cell r="AH20">
            <v>-0.57399999999999995</v>
          </cell>
        </row>
        <row r="21">
          <cell r="C21">
            <v>59.06</v>
          </cell>
          <cell r="F21">
            <v>0.76490999999999998</v>
          </cell>
          <cell r="G21">
            <v>0.99329999999999996</v>
          </cell>
          <cell r="H21">
            <v>3.34</v>
          </cell>
          <cell r="N21">
            <v>5.3</v>
          </cell>
          <cell r="R21">
            <v>1.24</v>
          </cell>
          <cell r="T21">
            <v>1.9359999999999999</v>
          </cell>
          <cell r="AB21">
            <v>3.13</v>
          </cell>
          <cell r="AC21">
            <v>-1.7930000000000001</v>
          </cell>
          <cell r="AF21">
            <v>0.1134</v>
          </cell>
          <cell r="AG21">
            <v>-0.2041</v>
          </cell>
          <cell r="AH21">
            <v>0.12609999999999999</v>
          </cell>
        </row>
        <row r="22">
          <cell r="C22">
            <v>58.77</v>
          </cell>
          <cell r="F22">
            <v>0.21551000000000001</v>
          </cell>
          <cell r="G22">
            <v>2.29</v>
          </cell>
          <cell r="H22">
            <v>2.2279999999999998</v>
          </cell>
          <cell r="N22">
            <v>5.5</v>
          </cell>
          <cell r="R22">
            <v>1.1299999999999999</v>
          </cell>
          <cell r="T22">
            <v>1.31</v>
          </cell>
          <cell r="AB22">
            <v>1.1299999999999999</v>
          </cell>
          <cell r="AC22">
            <v>-3.2799999999999994</v>
          </cell>
          <cell r="AF22">
            <v>0.13900000000000001</v>
          </cell>
          <cell r="AG22">
            <v>-0.33099999999999996</v>
          </cell>
          <cell r="AH22">
            <v>-0.311</v>
          </cell>
        </row>
        <row r="23">
          <cell r="C23">
            <v>44</v>
          </cell>
          <cell r="F23">
            <v>1.3</v>
          </cell>
          <cell r="G23">
            <v>4.8549549549549535</v>
          </cell>
          <cell r="H23">
            <v>2.109009009009009</v>
          </cell>
          <cell r="N23">
            <v>14.693693693693691</v>
          </cell>
          <cell r="Q23">
            <v>6.6756756756756754</v>
          </cell>
          <cell r="R23">
            <v>3.5585585585585586</v>
          </cell>
          <cell r="T23">
            <v>3.5675675675675671</v>
          </cell>
          <cell r="AB23">
            <v>17.18018018018018</v>
          </cell>
          <cell r="AC23">
            <v>2.2693693693693695</v>
          </cell>
          <cell r="AF23">
            <v>1.58018018018018</v>
          </cell>
          <cell r="AG23">
            <v>-2.875</v>
          </cell>
          <cell r="AH23">
            <v>-1.1499999999999999</v>
          </cell>
        </row>
        <row r="24">
          <cell r="C24">
            <v>38.51</v>
          </cell>
          <cell r="F24">
            <v>0.33450000000000002</v>
          </cell>
          <cell r="G24">
            <v>0.74397000000000002</v>
          </cell>
          <cell r="H24">
            <v>2.96</v>
          </cell>
          <cell r="N24">
            <v>2.13</v>
          </cell>
          <cell r="R24">
            <v>-3.3459999999999997E-2</v>
          </cell>
          <cell r="T24">
            <v>0.65995400000000004</v>
          </cell>
          <cell r="AB24">
            <v>0.82030000000000003</v>
          </cell>
          <cell r="AC24">
            <v>-1.1600000000000001</v>
          </cell>
          <cell r="AF24">
            <v>4.4470000000000003E-2</v>
          </cell>
          <cell r="AG24">
            <v>-6.2409999999999993E-2</v>
          </cell>
          <cell r="AH24">
            <v>4.4630000000000003E-2</v>
          </cell>
        </row>
        <row r="25">
          <cell r="C25">
            <v>30.62</v>
          </cell>
          <cell r="F25">
            <v>0.42836000000000002</v>
          </cell>
          <cell r="G25">
            <v>3.3455999999999997</v>
          </cell>
          <cell r="H25">
            <v>2.68</v>
          </cell>
          <cell r="N25">
            <v>8.25</v>
          </cell>
          <cell r="Q25">
            <v>3.88</v>
          </cell>
          <cell r="R25">
            <v>2.61</v>
          </cell>
          <cell r="T25">
            <v>1.98</v>
          </cell>
          <cell r="AB25">
            <v>7.33</v>
          </cell>
          <cell r="AC25">
            <v>1.5499999999999998</v>
          </cell>
          <cell r="AF25">
            <v>0.60950000000000004</v>
          </cell>
          <cell r="AG25">
            <v>-1.54</v>
          </cell>
          <cell r="AH25">
            <v>-0.86270000000000002</v>
          </cell>
        </row>
        <row r="26">
          <cell r="C26">
            <v>28.15</v>
          </cell>
          <cell r="F26">
            <v>0.3417</v>
          </cell>
          <cell r="G26">
            <v>1.28</v>
          </cell>
          <cell r="H26">
            <v>1.67252</v>
          </cell>
          <cell r="N26">
            <v>1.3</v>
          </cell>
          <cell r="R26">
            <v>-0.18548999999999999</v>
          </cell>
          <cell r="T26">
            <v>0.25440600000000002</v>
          </cell>
          <cell r="AB26">
            <v>0.82365999999999995</v>
          </cell>
          <cell r="AC26">
            <v>-0.26597000000000015</v>
          </cell>
          <cell r="AF26">
            <v>0.13582</v>
          </cell>
          <cell r="AG26">
            <v>-0.13495000000000001</v>
          </cell>
          <cell r="AH26">
            <v>-0.10473</v>
          </cell>
        </row>
        <row r="27">
          <cell r="C27">
            <v>26.14</v>
          </cell>
          <cell r="F27">
            <v>0.90322999999999998</v>
          </cell>
          <cell r="G27">
            <v>3.0860000000000003</v>
          </cell>
          <cell r="H27">
            <v>6.3440000000000003</v>
          </cell>
          <cell r="N27">
            <v>17.29</v>
          </cell>
          <cell r="Q27">
            <v>8.2899999999999991</v>
          </cell>
          <cell r="R27">
            <v>4.54</v>
          </cell>
          <cell r="T27">
            <v>5.99</v>
          </cell>
          <cell r="AB27">
            <v>13.04</v>
          </cell>
          <cell r="AC27">
            <v>2.0299999999999994</v>
          </cell>
          <cell r="AF27">
            <v>1.56</v>
          </cell>
          <cell r="AG27">
            <v>-4.5270000000000001</v>
          </cell>
          <cell r="AH27">
            <v>7.8E-2</v>
          </cell>
        </row>
        <row r="28">
          <cell r="C28">
            <v>26.07</v>
          </cell>
          <cell r="F28">
            <v>0.15115000000000001</v>
          </cell>
          <cell r="G28">
            <v>1.1299999999999999</v>
          </cell>
          <cell r="H28">
            <v>2.1</v>
          </cell>
          <cell r="N28">
            <v>1.62</v>
          </cell>
          <cell r="R28">
            <v>-0.22702</v>
          </cell>
          <cell r="T28">
            <v>0.462343</v>
          </cell>
          <cell r="AB28">
            <v>1.23</v>
          </cell>
          <cell r="AC28">
            <v>-0.97</v>
          </cell>
          <cell r="AF28">
            <v>6.6820000000000004E-2</v>
          </cell>
          <cell r="AG28">
            <v>-0.12873000000000001</v>
          </cell>
          <cell r="AH28">
            <v>2.8570000000000002E-2</v>
          </cell>
        </row>
        <row r="29">
          <cell r="C29">
            <v>21.21</v>
          </cell>
          <cell r="F29">
            <v>0.30928</v>
          </cell>
          <cell r="H29">
            <v>7.8055099999999999</v>
          </cell>
          <cell r="N29">
            <v>4.53</v>
          </cell>
          <cell r="R29">
            <v>0.52527999999999997</v>
          </cell>
          <cell r="T29">
            <v>1.6</v>
          </cell>
          <cell r="AB29">
            <v>2.0099999999999998</v>
          </cell>
          <cell r="AC29">
            <v>-0.96059000000000083</v>
          </cell>
          <cell r="AF29">
            <v>0.10445</v>
          </cell>
          <cell r="AG29">
            <v>-0.12695000000000001</v>
          </cell>
          <cell r="AH29">
            <v>-0.25462000000000001</v>
          </cell>
        </row>
        <row r="30">
          <cell r="C30">
            <v>18.47</v>
          </cell>
          <cell r="F30">
            <v>1.66</v>
          </cell>
          <cell r="G30">
            <v>3.75</v>
          </cell>
          <cell r="H30">
            <v>3.54</v>
          </cell>
          <cell r="N30">
            <v>4.6100000000000003</v>
          </cell>
          <cell r="R30">
            <v>-1.4</v>
          </cell>
          <cell r="T30">
            <v>0.24652099999999999</v>
          </cell>
          <cell r="AB30">
            <v>3</v>
          </cell>
          <cell r="AC30">
            <v>0.22999999999999976</v>
          </cell>
          <cell r="AF30">
            <v>0.16844000000000001</v>
          </cell>
          <cell r="AG30">
            <v>-0.21173</v>
          </cell>
          <cell r="AH30">
            <v>6.3130000000000006E-2</v>
          </cell>
        </row>
        <row r="31">
          <cell r="C31">
            <v>16.72</v>
          </cell>
          <cell r="F31">
            <v>0.61553000000000002</v>
          </cell>
          <cell r="G31">
            <v>8.6050000000000004</v>
          </cell>
          <cell r="H31">
            <v>0.98199999999999998</v>
          </cell>
          <cell r="N31">
            <v>3.81</v>
          </cell>
          <cell r="R31">
            <v>1.18</v>
          </cell>
          <cell r="T31">
            <v>2.0640000000000001</v>
          </cell>
          <cell r="AB31">
            <v>14.32</v>
          </cell>
          <cell r="AC31">
            <v>-3.2839999999999998</v>
          </cell>
          <cell r="AF31">
            <v>0.48499999999999999</v>
          </cell>
          <cell r="AG31">
            <v>5.0000000000000001E-3</v>
          </cell>
          <cell r="AH31">
            <v>1.75</v>
          </cell>
        </row>
        <row r="32">
          <cell r="C32">
            <v>15.17</v>
          </cell>
          <cell r="F32">
            <v>0.15153</v>
          </cell>
          <cell r="G32">
            <v>3.54</v>
          </cell>
          <cell r="H32">
            <v>2.2944399999999998</v>
          </cell>
          <cell r="N32">
            <v>3.81</v>
          </cell>
          <cell r="R32">
            <v>0.70342000000000005</v>
          </cell>
          <cell r="T32">
            <v>1.3480000000000001</v>
          </cell>
          <cell r="AB32">
            <v>0.13297999999999999</v>
          </cell>
          <cell r="AC32">
            <v>-1.02</v>
          </cell>
          <cell r="AF32">
            <v>0.57077999999999995</v>
          </cell>
          <cell r="AG32">
            <v>-0.73004000000000002</v>
          </cell>
          <cell r="AH32">
            <v>-0.13070000000000001</v>
          </cell>
        </row>
        <row r="33">
          <cell r="C33">
            <v>12.62</v>
          </cell>
          <cell r="F33">
            <v>0.16822999999999999</v>
          </cell>
          <cell r="G33">
            <v>1.1499999999999999</v>
          </cell>
          <cell r="H33">
            <v>2.2000000000000002</v>
          </cell>
          <cell r="N33">
            <v>2.2599999999999998</v>
          </cell>
          <cell r="R33">
            <v>-0.46</v>
          </cell>
          <cell r="T33">
            <v>0.51200000000000001</v>
          </cell>
          <cell r="AB33">
            <v>6.04</v>
          </cell>
          <cell r="AC33">
            <v>-1.0899999999999999</v>
          </cell>
          <cell r="AF33">
            <v>8.4000000000000005E-2</v>
          </cell>
          <cell r="AG33">
            <v>-2.3E-2</v>
          </cell>
          <cell r="AH33">
            <v>5.3999999999999999E-2</v>
          </cell>
        </row>
        <row r="34">
          <cell r="C34">
            <v>12.4</v>
          </cell>
          <cell r="F34">
            <v>4.3150000000000001E-2</v>
          </cell>
          <cell r="G34">
            <v>0.57233999999999996</v>
          </cell>
          <cell r="H34">
            <v>1.3179699999999999</v>
          </cell>
          <cell r="N34">
            <v>0.75188999999999995</v>
          </cell>
          <cell r="R34">
            <v>-0.11647</v>
          </cell>
          <cell r="T34">
            <v>5.6203999999999997E-2</v>
          </cell>
          <cell r="AB34">
            <v>0.52942</v>
          </cell>
          <cell r="AC34">
            <v>-0.94999999999999973</v>
          </cell>
          <cell r="AF34">
            <v>1.925E-2</v>
          </cell>
          <cell r="AG34">
            <v>-4.9500000000000004E-3</v>
          </cell>
          <cell r="AH34">
            <v>-2.7189999999999999E-2</v>
          </cell>
        </row>
        <row r="35">
          <cell r="C35">
            <v>7.6</v>
          </cell>
          <cell r="F35">
            <v>0.31722</v>
          </cell>
          <cell r="H35">
            <v>1.13076</v>
          </cell>
          <cell r="N35">
            <v>0.62114999999999998</v>
          </cell>
          <cell r="R35">
            <v>-0.37170999999999998</v>
          </cell>
          <cell r="T35">
            <v>-0.68369999999999997</v>
          </cell>
          <cell r="AB35">
            <v>1.24</v>
          </cell>
          <cell r="AC35">
            <v>-0.26924999999999999</v>
          </cell>
          <cell r="AF35">
            <v>3.891E-2</v>
          </cell>
          <cell r="AG35">
            <v>-1.5259999999999999E-2</v>
          </cell>
          <cell r="AH35">
            <v>-2.0160000000000001E-2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 Utilities"/>
    </sheetNames>
    <sheetDataSet>
      <sheetData sheetId="0">
        <row r="2">
          <cell r="A2" t="str">
            <v>XEL</v>
          </cell>
          <cell r="B2" t="str">
            <v>Xcel Energy</v>
          </cell>
          <cell r="C2">
            <v>34.78</v>
          </cell>
          <cell r="D2">
            <v>0.5575</v>
          </cell>
          <cell r="F2">
            <v>1.6840000000000002</v>
          </cell>
          <cell r="G2">
            <v>29.38</v>
          </cell>
          <cell r="J2">
            <v>11.969999999999999</v>
          </cell>
          <cell r="K2">
            <v>6.34</v>
          </cell>
          <cell r="L2">
            <v>2.7250000000000001</v>
          </cell>
          <cell r="M2">
            <v>1.855</v>
          </cell>
          <cell r="N2">
            <v>5.1140000000000008</v>
          </cell>
          <cell r="X2">
            <v>55.04</v>
          </cell>
          <cell r="Y2">
            <v>-1.8000000000000007</v>
          </cell>
          <cell r="AB2">
            <v>2.7349999999999999</v>
          </cell>
          <cell r="AC2">
            <v>-6.62</v>
          </cell>
          <cell r="AD2">
            <v>0.16500000000000004</v>
          </cell>
        </row>
        <row r="3">
          <cell r="A3" t="str">
            <v>D</v>
          </cell>
          <cell r="B3" t="str">
            <v>Dominion Resources</v>
          </cell>
          <cell r="C3">
            <v>47.21</v>
          </cell>
          <cell r="D3">
            <v>0.83894000000000002</v>
          </cell>
          <cell r="F3">
            <v>8.2189999999999994</v>
          </cell>
          <cell r="G3">
            <v>41.58</v>
          </cell>
          <cell r="J3">
            <v>14.46</v>
          </cell>
          <cell r="K3">
            <v>6.93</v>
          </cell>
          <cell r="L3">
            <v>3.6280000000000001</v>
          </cell>
          <cell r="M3">
            <v>1.6439999999999999</v>
          </cell>
          <cell r="N3">
            <v>6.2160000000000002</v>
          </cell>
          <cell r="X3">
            <v>67.5</v>
          </cell>
          <cell r="Y3">
            <v>-0.89899999999999913</v>
          </cell>
          <cell r="AB3">
            <v>2.9540000000000002</v>
          </cell>
          <cell r="AC3">
            <v>-11.11</v>
          </cell>
          <cell r="AD3">
            <v>0.51400000000000001</v>
          </cell>
        </row>
        <row r="4">
          <cell r="A4" t="str">
            <v>NEE</v>
          </cell>
          <cell r="B4" t="str">
            <v>NextEra Energy</v>
          </cell>
          <cell r="C4">
            <v>167.43</v>
          </cell>
          <cell r="D4">
            <v>2.06</v>
          </cell>
          <cell r="F4">
            <v>3.1500000000000004</v>
          </cell>
          <cell r="G4">
            <v>82.63</v>
          </cell>
          <cell r="J4">
            <v>25.85</v>
          </cell>
          <cell r="K4">
            <v>15.85</v>
          </cell>
          <cell r="L4">
            <v>7.6999999999999993</v>
          </cell>
          <cell r="M4">
            <v>5.1750000000000007</v>
          </cell>
          <cell r="N4">
            <v>9.89</v>
          </cell>
          <cell r="X4">
            <v>138.20000000000002</v>
          </cell>
          <cell r="Y4">
            <v>-14.98</v>
          </cell>
          <cell r="AB4">
            <v>6.1679999999999993</v>
          </cell>
          <cell r="AC4">
            <v>-9.3689999999999998</v>
          </cell>
          <cell r="AD4">
            <v>-0.33400000000000002</v>
          </cell>
        </row>
        <row r="5">
          <cell r="A5" t="str">
            <v>DUK</v>
          </cell>
          <cell r="B5" t="str">
            <v>Duke Energy</v>
          </cell>
          <cell r="C5">
            <v>87.09</v>
          </cell>
          <cell r="D5">
            <v>0.7722</v>
          </cell>
          <cell r="F5">
            <v>0.39</v>
          </cell>
          <cell r="G5">
            <v>82.45</v>
          </cell>
          <cell r="J5">
            <v>30.04</v>
          </cell>
          <cell r="K5">
            <v>14.659999999999998</v>
          </cell>
          <cell r="L5">
            <v>7.7200000000000006</v>
          </cell>
          <cell r="M5">
            <v>4.3869999999999996</v>
          </cell>
          <cell r="N5">
            <v>11.51</v>
          </cell>
          <cell r="X5">
            <v>140.51</v>
          </cell>
          <cell r="Y5">
            <v>-3.3100000000000005</v>
          </cell>
          <cell r="AB5">
            <v>6.2700000000000005</v>
          </cell>
          <cell r="AC5">
            <v>-12.55</v>
          </cell>
          <cell r="AD5">
            <v>1.544</v>
          </cell>
        </row>
        <row r="6">
          <cell r="A6" t="str">
            <v>TRP</v>
          </cell>
          <cell r="B6" t="str">
            <v>TC Energy</v>
          </cell>
          <cell r="C6">
            <v>46.87</v>
          </cell>
          <cell r="D6">
            <v>1.04</v>
          </cell>
          <cell r="F6">
            <v>2.4700000000000002</v>
          </cell>
          <cell r="G6">
            <v>64.990000000000009</v>
          </cell>
          <cell r="J6">
            <v>16.510000000000002</v>
          </cell>
          <cell r="K6">
            <v>7.8199999999999994</v>
          </cell>
          <cell r="L6">
            <v>6.91</v>
          </cell>
          <cell r="M6">
            <v>3.9969999999999999</v>
          </cell>
          <cell r="N6">
            <v>7.3800000000000008</v>
          </cell>
          <cell r="X6">
            <v>98.99</v>
          </cell>
          <cell r="Y6">
            <v>-5.8100000000000005</v>
          </cell>
          <cell r="AB6">
            <v>2.843</v>
          </cell>
          <cell r="AC6">
            <v>-7.09</v>
          </cell>
          <cell r="AD6">
            <v>-0.19200000000000006</v>
          </cell>
        </row>
        <row r="7">
          <cell r="A7" t="str">
            <v>EXC</v>
          </cell>
          <cell r="B7" t="str">
            <v>Exelon</v>
          </cell>
          <cell r="C7">
            <v>39.619999999999997</v>
          </cell>
          <cell r="D7">
            <v>1</v>
          </cell>
          <cell r="F7">
            <v>1.734</v>
          </cell>
          <cell r="G7">
            <v>46.19</v>
          </cell>
          <cell r="J7">
            <v>22.75</v>
          </cell>
          <cell r="K7">
            <v>9.24</v>
          </cell>
          <cell r="L7">
            <v>4.2160000000000002</v>
          </cell>
          <cell r="M7">
            <v>2.423</v>
          </cell>
          <cell r="N7">
            <v>5.3920000000000003</v>
          </cell>
          <cell r="X7">
            <v>82.28</v>
          </cell>
          <cell r="Y7">
            <v>-1.1839999999999993</v>
          </cell>
          <cell r="AB7">
            <v>2.8329999999999997</v>
          </cell>
          <cell r="AC7">
            <v>-7.19</v>
          </cell>
          <cell r="AD7">
            <v>-0.89300000000000002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heet2"/>
    </sheetNames>
    <sheetDataSet>
      <sheetData sheetId="0" refreshError="1"/>
      <sheetData sheetId="1">
        <row r="2">
          <cell r="A2" t="str">
            <v xml:space="preserve">Nike </v>
          </cell>
          <cell r="B2" t="str">
            <v>NKE</v>
          </cell>
          <cell r="C2">
            <v>117.83</v>
          </cell>
          <cell r="G2">
            <v>1.5</v>
          </cell>
          <cell r="I2">
            <v>11.5</v>
          </cell>
          <cell r="J2">
            <v>2.59</v>
          </cell>
          <cell r="P2">
            <v>51.36</v>
          </cell>
          <cell r="S2">
            <v>22.89</v>
          </cell>
          <cell r="T2">
            <v>6.31</v>
          </cell>
          <cell r="V2">
            <v>7.43</v>
          </cell>
          <cell r="AE2">
            <v>12.73</v>
          </cell>
          <cell r="AF2">
            <v>3.2099999999999991</v>
          </cell>
          <cell r="AI2">
            <v>0.84399999999999997</v>
          </cell>
          <cell r="AJ2">
            <v>-0.81200000000000006</v>
          </cell>
          <cell r="AK2">
            <v>0.71599999999999997</v>
          </cell>
        </row>
        <row r="3">
          <cell r="A3" t="str">
            <v>Adidas</v>
          </cell>
          <cell r="B3" t="str">
            <v>ADDYY</v>
          </cell>
          <cell r="C3">
            <v>41.81</v>
          </cell>
          <cell r="G3">
            <v>0.35709999999999997</v>
          </cell>
          <cell r="I3">
            <v>2.3545454545454541</v>
          </cell>
          <cell r="J3">
            <v>-0.40454545454545476</v>
          </cell>
          <cell r="P3">
            <v>19.481818181818181</v>
          </cell>
          <cell r="S3">
            <v>9.254545454545454</v>
          </cell>
          <cell r="T3">
            <v>0.25363636363636366</v>
          </cell>
          <cell r="V3">
            <v>2.3909090909090907</v>
          </cell>
          <cell r="AE3">
            <v>7.7454545454545443</v>
          </cell>
          <cell r="AF3">
            <v>-0.23181818181818251</v>
          </cell>
          <cell r="AI3">
            <v>1.1018181818181818</v>
          </cell>
          <cell r="AJ3">
            <v>-0.44818181818181813</v>
          </cell>
          <cell r="AK3">
            <v>1.2909090909090908</v>
          </cell>
        </row>
        <row r="4">
          <cell r="A4" t="str">
            <v>Lululemon Athletica</v>
          </cell>
          <cell r="B4" t="str">
            <v>LULU</v>
          </cell>
          <cell r="C4">
            <v>30.53</v>
          </cell>
          <cell r="G4">
            <v>0.125</v>
          </cell>
          <cell r="I4">
            <v>1.9</v>
          </cell>
          <cell r="J4">
            <v>1.9</v>
          </cell>
          <cell r="P4">
            <v>9.6199999999999992</v>
          </cell>
          <cell r="S4">
            <v>5.61</v>
          </cell>
          <cell r="T4">
            <v>2.21</v>
          </cell>
          <cell r="V4">
            <v>2.2999999999999998</v>
          </cell>
          <cell r="AE4">
            <v>3.06</v>
          </cell>
          <cell r="AF4">
            <v>0.49000000000000021</v>
          </cell>
          <cell r="AI4">
            <v>0.37938</v>
          </cell>
          <cell r="AJ4">
            <v>-0.65186999999999995</v>
          </cell>
          <cell r="AK4">
            <v>0.19922000000000001</v>
          </cell>
        </row>
        <row r="5">
          <cell r="A5" t="str">
            <v xml:space="preserve">Under Armour </v>
          </cell>
          <cell r="B5" t="str">
            <v>UAA</v>
          </cell>
          <cell r="C5">
            <v>3.52</v>
          </cell>
          <cell r="G5">
            <v>0.43213000000000001</v>
          </cell>
          <cell r="I5">
            <v>0.88454999999999995</v>
          </cell>
          <cell r="J5">
            <v>0.28916999999999993</v>
          </cell>
          <cell r="P5">
            <v>5.7</v>
          </cell>
          <cell r="S5">
            <v>2.63</v>
          </cell>
          <cell r="T5">
            <v>0.22975000000000001</v>
          </cell>
          <cell r="V5">
            <v>0.35397000000000001</v>
          </cell>
          <cell r="AE5">
            <v>1.89</v>
          </cell>
          <cell r="AF5">
            <v>0.36545000000000027</v>
          </cell>
          <cell r="AI5">
            <v>0.14258999999999999</v>
          </cell>
          <cell r="AJ5">
            <v>-0.15032999999999999</v>
          </cell>
          <cell r="AK5">
            <v>-7.9500000000000001E-2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ZZA Case 1"/>
      <sheetName val="Denn Case 1"/>
      <sheetName val="Profitability"/>
      <sheetName val="Long Short Jul 2024"/>
      <sheetName val="Cost"/>
      <sheetName val="Solvency"/>
      <sheetName val="Valuation Metrics"/>
      <sheetName val="CAVA vs. CHIPOTLE"/>
      <sheetName val="US Fast Food"/>
      <sheetName val="Pizza Restaurants"/>
    </sheetNames>
    <sheetDataSet>
      <sheetData sheetId="0">
        <row r="2">
          <cell r="A2" t="str">
            <v>McDonald's</v>
          </cell>
          <cell r="B2" t="str">
            <v>MCD</v>
          </cell>
          <cell r="C2">
            <v>216.95</v>
          </cell>
          <cell r="G2">
            <v>0.71733999999999998</v>
          </cell>
          <cell r="H2">
            <v>38.520000000000003</v>
          </cell>
          <cell r="I2">
            <v>3.6719999999999997</v>
          </cell>
          <cell r="M2">
            <v>25.49</v>
          </cell>
          <cell r="P2">
            <v>14.56</v>
          </cell>
          <cell r="Q2">
            <v>11.75</v>
          </cell>
          <cell r="S2">
            <v>9.61</v>
          </cell>
          <cell r="AD2">
            <v>54.72</v>
          </cell>
          <cell r="AE2">
            <v>-0.49199999999999999</v>
          </cell>
          <cell r="AH2">
            <v>1.98</v>
          </cell>
          <cell r="AI2">
            <v>-2.2650999999999999</v>
          </cell>
          <cell r="AJ2">
            <v>-0.108</v>
          </cell>
        </row>
        <row r="3">
          <cell r="A3" t="str">
            <v>Starbucks</v>
          </cell>
          <cell r="B3" t="str">
            <v>SBUX</v>
          </cell>
          <cell r="C3">
            <v>108.57</v>
          </cell>
          <cell r="G3">
            <v>1.1299999999999999</v>
          </cell>
          <cell r="H3">
            <v>15.5731</v>
          </cell>
          <cell r="I3">
            <v>4.1208999999999998</v>
          </cell>
          <cell r="M3">
            <v>35.979999999999997</v>
          </cell>
          <cell r="P3">
            <v>9.85</v>
          </cell>
          <cell r="Q3">
            <v>5.5</v>
          </cell>
          <cell r="S3">
            <v>6.01</v>
          </cell>
          <cell r="AD3">
            <v>23.3</v>
          </cell>
          <cell r="AE3">
            <v>-4.2300000000000004</v>
          </cell>
          <cell r="AH3">
            <v>1.45</v>
          </cell>
          <cell r="AI3">
            <v>-0.23300000000000001</v>
          </cell>
          <cell r="AJ3">
            <v>-1.1299999999999999</v>
          </cell>
        </row>
        <row r="4">
          <cell r="A4" t="str">
            <v>Chipotle Mexican Grill</v>
          </cell>
          <cell r="B4" t="str">
            <v>CMG</v>
          </cell>
          <cell r="C4">
            <v>78</v>
          </cell>
          <cell r="G4">
            <v>1.37</v>
          </cell>
          <cell r="I4">
            <v>2.4626399999999999</v>
          </cell>
          <cell r="M4">
            <v>9.8699999999999992</v>
          </cell>
          <cell r="P4">
            <v>2.59</v>
          </cell>
          <cell r="Q4">
            <v>1.63</v>
          </cell>
          <cell r="S4">
            <v>1.78</v>
          </cell>
          <cell r="AD4">
            <v>7.13</v>
          </cell>
          <cell r="AE4">
            <v>-0.74</v>
          </cell>
          <cell r="AH4">
            <v>0.31939000000000001</v>
          </cell>
          <cell r="AI4">
            <v>-0.56072999999999995</v>
          </cell>
          <cell r="AJ4">
            <v>9.5320000000000002E-2</v>
          </cell>
        </row>
        <row r="5">
          <cell r="A5" t="str">
            <v>Yum! Brands</v>
          </cell>
          <cell r="B5" t="str">
            <v>YUM!</v>
          </cell>
          <cell r="C5">
            <v>38.21</v>
          </cell>
          <cell r="G5">
            <v>0.28116999999999998</v>
          </cell>
          <cell r="H5">
            <v>11.164</v>
          </cell>
          <cell r="I5">
            <v>0.70300000000000007</v>
          </cell>
          <cell r="M5">
            <v>7.08</v>
          </cell>
          <cell r="P5">
            <v>3.5</v>
          </cell>
          <cell r="Q5">
            <v>2.31</v>
          </cell>
          <cell r="S5">
            <v>1.6</v>
          </cell>
          <cell r="AD5">
            <v>4.76</v>
          </cell>
          <cell r="AE5">
            <v>-2.0000000000000018E-2</v>
          </cell>
          <cell r="AH5">
            <v>0.153</v>
          </cell>
          <cell r="AI5">
            <v>-0.28499999999999998</v>
          </cell>
          <cell r="AJ5">
            <v>-9.0999999999999998E-2</v>
          </cell>
        </row>
        <row r="6">
          <cell r="A6" t="str">
            <v>Restaurant Brands International</v>
          </cell>
          <cell r="B6" t="str">
            <v>QSR</v>
          </cell>
          <cell r="C6">
            <v>22.64</v>
          </cell>
          <cell r="G6">
            <v>0.31702999999999998</v>
          </cell>
          <cell r="H6">
            <v>13.707000000000001</v>
          </cell>
          <cell r="I6">
            <v>0.94199999999999995</v>
          </cell>
          <cell r="M6">
            <v>7.02</v>
          </cell>
          <cell r="P6">
            <v>2.8</v>
          </cell>
          <cell r="Q6">
            <v>2.14</v>
          </cell>
          <cell r="S6">
            <v>1.32</v>
          </cell>
          <cell r="AD6">
            <v>17.28</v>
          </cell>
          <cell r="AE6">
            <v>-1.5320000000000003</v>
          </cell>
          <cell r="AH6">
            <v>0.191</v>
          </cell>
          <cell r="AI6">
            <v>-0.12</v>
          </cell>
          <cell r="AJ6">
            <v>-0.23699999999999999</v>
          </cell>
        </row>
        <row r="7">
          <cell r="A7" t="str">
            <v>Darden Restaurants</v>
          </cell>
          <cell r="B7" t="str">
            <v>DRI</v>
          </cell>
          <cell r="C7">
            <v>18.809999999999999</v>
          </cell>
          <cell r="G7">
            <v>0.12087000000000001</v>
          </cell>
          <cell r="H7">
            <v>1.5067999999999999</v>
          </cell>
          <cell r="I7">
            <v>0.1948</v>
          </cell>
          <cell r="M7">
            <v>11.39</v>
          </cell>
          <cell r="P7">
            <v>2.41</v>
          </cell>
          <cell r="Q7">
            <v>1.33</v>
          </cell>
          <cell r="S7">
            <v>1.61</v>
          </cell>
          <cell r="AD7">
            <v>10.5</v>
          </cell>
          <cell r="AE7">
            <v>-1.5619999999999998</v>
          </cell>
          <cell r="AH7">
            <v>0.45989999999999998</v>
          </cell>
          <cell r="AI7">
            <v>-0.59789999999999999</v>
          </cell>
          <cell r="AJ7">
            <v>7.1999999999999995E-2</v>
          </cell>
        </row>
        <row r="8">
          <cell r="A8" t="str">
            <v>Domino's Pizza</v>
          </cell>
          <cell r="B8" t="str">
            <v>DPZ</v>
          </cell>
          <cell r="C8">
            <v>14.36</v>
          </cell>
          <cell r="G8">
            <v>3.4970000000000001E-2</v>
          </cell>
          <cell r="H8">
            <v>4.9749400000000001</v>
          </cell>
          <cell r="I8">
            <v>0.71682000000000001</v>
          </cell>
          <cell r="M8">
            <v>4.4800000000000004</v>
          </cell>
          <cell r="P8">
            <v>1.73</v>
          </cell>
          <cell r="Q8">
            <v>0.81967000000000001</v>
          </cell>
          <cell r="S8">
            <v>0.59086000000000005</v>
          </cell>
          <cell r="AD8">
            <v>0.86990999999999996</v>
          </cell>
          <cell r="AE8">
            <v>0.19456999999999991</v>
          </cell>
          <cell r="AH8">
            <v>8.0640000000000003E-2</v>
          </cell>
          <cell r="AI8">
            <v>-0.10539999999999999</v>
          </cell>
          <cell r="AJ8">
            <v>-1.4239999999999999E-2</v>
          </cell>
        </row>
        <row r="9">
          <cell r="A9" t="str">
            <v>CAVA Group</v>
          </cell>
          <cell r="B9" t="str">
            <v>CAVA</v>
          </cell>
          <cell r="C9">
            <v>14.58</v>
          </cell>
          <cell r="G9">
            <v>0.11403000000000001</v>
          </cell>
          <cell r="I9">
            <v>0.39212000000000002</v>
          </cell>
          <cell r="M9">
            <v>0.72870000000000001</v>
          </cell>
          <cell r="P9">
            <v>0.18035000000000001</v>
          </cell>
          <cell r="Q9">
            <v>3.1419999999999997E-2</v>
          </cell>
          <cell r="S9">
            <v>9.7100000000000006E-2</v>
          </cell>
          <cell r="AD9">
            <v>0.65307999999999999</v>
          </cell>
          <cell r="AE9">
            <v>-8.842000000000004E-2</v>
          </cell>
          <cell r="AH9">
            <v>4.743E-2</v>
          </cell>
          <cell r="AI9">
            <v>-0.13880999999999999</v>
          </cell>
          <cell r="AJ9">
            <v>2.213E-2</v>
          </cell>
        </row>
        <row r="10">
          <cell r="A10" t="str">
            <v>Shake Shack</v>
          </cell>
          <cell r="B10" t="str">
            <v>SHAK</v>
          </cell>
          <cell r="C10">
            <v>4.32</v>
          </cell>
          <cell r="G10">
            <v>3.9980000000000002E-2</v>
          </cell>
          <cell r="H10">
            <v>0.24615999999999999</v>
          </cell>
          <cell r="I10">
            <v>0.30441000000000001</v>
          </cell>
          <cell r="M10">
            <v>1.0900000000000001</v>
          </cell>
          <cell r="P10">
            <v>0.47824</v>
          </cell>
          <cell r="Q10">
            <v>2.8160000000000001E-2</v>
          </cell>
          <cell r="S10">
            <v>0.13214000000000001</v>
          </cell>
          <cell r="AD10">
            <v>1.32</v>
          </cell>
          <cell r="AE10">
            <v>-0.12682000000000002</v>
          </cell>
          <cell r="AH10">
            <v>9.3039999999999998E-2</v>
          </cell>
          <cell r="AI10">
            <v>-0.14616999999999999</v>
          </cell>
          <cell r="AJ10">
            <v>-5.7959999999999998E-2</v>
          </cell>
        </row>
        <row r="11">
          <cell r="A11" t="str">
            <v>Papa John's</v>
          </cell>
          <cell r="B11" t="str">
            <v>PZZA</v>
          </cell>
          <cell r="C11">
            <v>1.6</v>
          </cell>
          <cell r="G11">
            <v>3.2629999999999999E-2</v>
          </cell>
          <cell r="H11">
            <v>0.78266000000000002</v>
          </cell>
          <cell r="I11">
            <v>2.4309999999999998E-2</v>
          </cell>
          <cell r="M11">
            <v>2.14</v>
          </cell>
          <cell r="P11">
            <v>0.42159000000000002</v>
          </cell>
          <cell r="Q11">
            <v>0.15615999999999999</v>
          </cell>
          <cell r="S11">
            <v>0.19306000000000001</v>
          </cell>
          <cell r="AD11">
            <v>0.61268999999999996</v>
          </cell>
          <cell r="AE11">
            <v>-7.3790000000000022E-2</v>
          </cell>
          <cell r="AH11">
            <v>6.4089999999999994E-2</v>
          </cell>
          <cell r="AI11">
            <v>-7.3160000000000003E-2</v>
          </cell>
          <cell r="AJ11">
            <v>2.877E-2</v>
          </cell>
        </row>
        <row r="12">
          <cell r="A12" t="str">
            <v>Denny's</v>
          </cell>
          <cell r="B12" t="str">
            <v>DENN</v>
          </cell>
          <cell r="C12">
            <v>0.31518000000000002</v>
          </cell>
          <cell r="G12">
            <v>5.1369999999999999E-2</v>
          </cell>
          <cell r="H12">
            <v>0.25750000000000001</v>
          </cell>
          <cell r="I12">
            <v>3.96E-3</v>
          </cell>
          <cell r="M12">
            <v>0.46392</v>
          </cell>
          <cell r="P12">
            <v>0.15387000000000001</v>
          </cell>
          <cell r="Q12">
            <v>9.2160000000000006E-2</v>
          </cell>
          <cell r="S12">
            <v>7.213E-2</v>
          </cell>
          <cell r="AD12">
            <v>0.42473</v>
          </cell>
          <cell r="AE12">
            <v>-6.5420000000000006E-2</v>
          </cell>
          <cell r="AH12">
            <v>1.439E-2</v>
          </cell>
          <cell r="AI12">
            <v>-9.9799999999999993E-3</v>
          </cell>
          <cell r="AJ12">
            <v>9.9900000000000006E-3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1795-A92F-A748-8610-02D181C69FB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17A6-6DF7-3B41-B5AE-B17614E510E0}">
  <dimension ref="A1:AJ56"/>
  <sheetViews>
    <sheetView tabSelected="1" workbookViewId="0">
      <pane xSplit="1" ySplit="1" topLeftCell="X29" activePane="bottomRight" state="frozen"/>
      <selection pane="topRight" activeCell="B1" sqref="B1"/>
      <selection pane="bottomLeft" activeCell="A2" sqref="A2"/>
      <selection pane="bottomRight" activeCell="AA16" activeCellId="6" sqref="AA6 AA15 AA26 AA32 AA12 AA13 AA16"/>
    </sheetView>
  </sheetViews>
  <sheetFormatPr baseColWidth="10" defaultRowHeight="16" x14ac:dyDescent="0.2"/>
  <cols>
    <col min="1" max="1" width="13.33203125" bestFit="1" customWidth="1"/>
    <col min="2" max="2" width="18.6640625" bestFit="1" customWidth="1"/>
    <col min="3" max="3" width="10.6640625" style="13" bestFit="1" customWidth="1"/>
    <col min="4" max="4" width="17.5" style="6" bestFit="1" customWidth="1"/>
    <col min="5" max="5" width="10.5" style="5" bestFit="1" customWidth="1"/>
    <col min="6" max="6" width="25.83203125" style="5" bestFit="1" customWidth="1"/>
    <col min="7" max="7" width="25.5" style="5" bestFit="1" customWidth="1"/>
    <col min="8" max="8" width="28.33203125" style="6" bestFit="1" customWidth="1"/>
    <col min="9" max="9" width="14.6640625" style="5" bestFit="1" customWidth="1"/>
    <col min="10" max="10" width="11.6640625" style="5" bestFit="1" customWidth="1"/>
    <col min="11" max="11" width="17.6640625" style="5" bestFit="1" customWidth="1"/>
    <col min="12" max="12" width="20.83203125" style="5" bestFit="1" customWidth="1"/>
    <col min="13" max="13" width="14.1640625" style="5" bestFit="1" customWidth="1"/>
    <col min="14" max="14" width="9.33203125" style="5" bestFit="1" customWidth="1"/>
    <col min="15" max="16" width="5.5" bestFit="1" customWidth="1"/>
    <col min="17" max="17" width="4.6640625" bestFit="1" customWidth="1"/>
    <col min="18" max="18" width="12" bestFit="1" customWidth="1"/>
    <col min="19" max="19" width="8.6640625" bestFit="1" customWidth="1"/>
    <col min="20" max="22" width="9.33203125" bestFit="1" customWidth="1"/>
    <col min="23" max="23" width="7.5" bestFit="1" customWidth="1"/>
    <col min="24" max="24" width="20.5" style="5" customWidth="1"/>
    <col min="25" max="25" width="10.33203125" style="5" bestFit="1" customWidth="1"/>
    <col min="26" max="26" width="19.5" style="5" bestFit="1" customWidth="1"/>
    <col min="27" max="27" width="7.1640625" bestFit="1" customWidth="1"/>
    <col min="28" max="28" width="9.6640625" style="5" bestFit="1" customWidth="1"/>
    <col min="29" max="29" width="11.1640625" style="5" bestFit="1" customWidth="1"/>
    <col min="30" max="30" width="19" style="5" bestFit="1" customWidth="1"/>
    <col min="31" max="31" width="22.33203125" style="5" bestFit="1" customWidth="1"/>
    <col min="32" max="32" width="25.1640625" style="5" bestFit="1" customWidth="1"/>
    <col min="33" max="33" width="12.6640625" bestFit="1" customWidth="1"/>
    <col min="34" max="34" width="15.5" bestFit="1" customWidth="1"/>
    <col min="35" max="35" width="10.6640625" bestFit="1" customWidth="1"/>
    <col min="36" max="36" width="13.5" bestFit="1" customWidth="1"/>
  </cols>
  <sheetData>
    <row r="1" spans="1:36" x14ac:dyDescent="0.2">
      <c r="A1" s="1" t="str">
        <f>[1]Main!B1</f>
        <v>Ticker</v>
      </c>
      <c r="B1" s="1" t="s">
        <v>0</v>
      </c>
      <c r="C1" s="12" t="s">
        <v>1</v>
      </c>
      <c r="D1" s="11" t="s">
        <v>2</v>
      </c>
      <c r="E1" s="2" t="s">
        <v>3</v>
      </c>
      <c r="F1" s="2" t="s">
        <v>4</v>
      </c>
      <c r="G1" s="2" t="s">
        <v>5</v>
      </c>
      <c r="H1" s="1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1" t="s">
        <v>31</v>
      </c>
      <c r="AH1" s="1" t="s">
        <v>32</v>
      </c>
      <c r="AI1" s="2" t="s">
        <v>33</v>
      </c>
      <c r="AJ1" s="2" t="s">
        <v>34</v>
      </c>
    </row>
    <row r="2" spans="1:36" ht="17" x14ac:dyDescent="0.2">
      <c r="A2" t="str">
        <f>[2]Overview!$B2</f>
        <v>AAPL</v>
      </c>
      <c r="B2" s="3" t="str">
        <f>[2]Overview!$A2</f>
        <v>Apple</v>
      </c>
      <c r="C2" s="13">
        <f>[2]Overview!$C2</f>
        <v>3460</v>
      </c>
      <c r="D2" s="6">
        <f>[2]Overview!$F2</f>
        <v>15.2</v>
      </c>
      <c r="E2" s="5">
        <f>C2/D2</f>
        <v>227.63157894736844</v>
      </c>
      <c r="F2" s="5">
        <f>[2]Overview!$H2</f>
        <v>153.04</v>
      </c>
      <c r="G2" s="5">
        <f>[2]Overview!$G2</f>
        <v>101.31</v>
      </c>
      <c r="H2" s="6">
        <f>F2/G2</f>
        <v>1.5106109959530154</v>
      </c>
      <c r="I2" s="5">
        <f>G2-F2+C2</f>
        <v>3408.27</v>
      </c>
      <c r="J2" s="5">
        <f>[2]Overview!$N2</f>
        <v>383.29</v>
      </c>
      <c r="K2" s="5">
        <f>[2]Overview!$Q2</f>
        <v>0</v>
      </c>
      <c r="L2" s="5">
        <f>[2]Overview!$R2</f>
        <v>114.3</v>
      </c>
      <c r="N2" s="5">
        <f>[2]Overview!$T2</f>
        <v>110.54300000000001</v>
      </c>
      <c r="O2" s="10">
        <f>K2/J2</f>
        <v>0</v>
      </c>
      <c r="P2" s="10">
        <f>L2/J2</f>
        <v>0.29820762347047924</v>
      </c>
      <c r="Q2" s="10">
        <f>M2/J2</f>
        <v>0</v>
      </c>
      <c r="R2" s="10">
        <f>N2/J2</f>
        <v>0.28840564585561845</v>
      </c>
      <c r="S2" s="8">
        <f>$I2/J2</f>
        <v>8.8921443293589704</v>
      </c>
      <c r="T2" s="8" t="e">
        <f>$I2/K2</f>
        <v>#DIV/0!</v>
      </c>
      <c r="U2" s="8">
        <f>$I2/L2</f>
        <v>29.818635170603674</v>
      </c>
      <c r="V2" s="8" t="e">
        <f>$I2/M2</f>
        <v>#DIV/0!</v>
      </c>
      <c r="W2" s="8" t="e">
        <f>C2/M2</f>
        <v>#DIV/0!</v>
      </c>
      <c r="X2" s="5">
        <f>[2]Overview!AB2</f>
        <v>206.18</v>
      </c>
      <c r="Y2" s="5">
        <f>[2]Overview!AC2</f>
        <v>-67.98</v>
      </c>
      <c r="Z2" s="5">
        <f>SUM(X2:Y2)</f>
        <v>138.19999999999999</v>
      </c>
      <c r="AA2" s="9">
        <f>I2/Z2</f>
        <v>24.661866859623736</v>
      </c>
      <c r="AB2" s="5">
        <f>[2]Overview!AF2</f>
        <v>11.52</v>
      </c>
      <c r="AC2" s="5">
        <f>[2]Overview!AG2</f>
        <v>-10.96</v>
      </c>
      <c r="AD2" s="5">
        <f>[2]Overview!AH2</f>
        <v>-6.58</v>
      </c>
      <c r="AE2" s="5">
        <f>SUM(AB2:AD2)+L2</f>
        <v>108.28</v>
      </c>
      <c r="AF2" s="5">
        <f>SUM(AB2:AD2)+N2</f>
        <v>104.52300000000001</v>
      </c>
      <c r="AG2" s="7">
        <f>AE2/$Z2</f>
        <v>0.78350217076700446</v>
      </c>
      <c r="AH2" s="7">
        <f>AF2/$Z2</f>
        <v>0.75631693198263406</v>
      </c>
      <c r="AI2" s="8">
        <f>I2/$AE2</f>
        <v>31.476449944588104</v>
      </c>
      <c r="AJ2" s="8">
        <f>J2/$AE2</f>
        <v>3.5398042113040269</v>
      </c>
    </row>
    <row r="3" spans="1:36" ht="17" x14ac:dyDescent="0.2">
      <c r="A3" t="s">
        <v>38</v>
      </c>
      <c r="B3" s="3" t="s">
        <v>37</v>
      </c>
      <c r="C3" s="13">
        <f>[2]Overview!$C4</f>
        <v>3310</v>
      </c>
      <c r="D3" s="6">
        <f>[2]Overview!$F4</f>
        <v>24.6</v>
      </c>
      <c r="E3" s="5">
        <f>C3/D3</f>
        <v>134.55284552845526</v>
      </c>
      <c r="F3" s="5">
        <f>[2]Overview!$H4</f>
        <v>33.19</v>
      </c>
      <c r="G3" s="5">
        <f>[2]Overview!$G4</f>
        <v>9.7100000000000009</v>
      </c>
      <c r="H3" s="6">
        <f>F3/G3</f>
        <v>3.4181256436663228</v>
      </c>
      <c r="I3" s="5">
        <f>G3-F3+C3</f>
        <v>3286.52</v>
      </c>
      <c r="J3" s="5">
        <f>[2]Overview!$N4</f>
        <v>60.92</v>
      </c>
      <c r="K3" s="5">
        <f>[2]Overview!$Q4</f>
        <v>0</v>
      </c>
      <c r="L3" s="5">
        <f>[2]Overview!$R4</f>
        <v>16.91</v>
      </c>
      <c r="N3" s="5">
        <f>[2]Overview!$T4</f>
        <v>28.09</v>
      </c>
      <c r="O3" s="10">
        <f>K3/J3</f>
        <v>0</v>
      </c>
      <c r="P3" s="10">
        <f>L3/J3</f>
        <v>0.27757715036112934</v>
      </c>
      <c r="Q3" s="10">
        <f>M3/J3</f>
        <v>0</v>
      </c>
      <c r="R3" s="10">
        <f>N3/J3</f>
        <v>0.46109652002626395</v>
      </c>
      <c r="S3" s="8">
        <f>$I3/J3</f>
        <v>53.948128693368353</v>
      </c>
      <c r="T3" s="8" t="e">
        <f>$I3/K3</f>
        <v>#DIV/0!</v>
      </c>
      <c r="U3" s="8">
        <f>$I3/L3</f>
        <v>194.35363690124186</v>
      </c>
      <c r="V3" s="8" t="e">
        <f>$I3/M3</f>
        <v>#DIV/0!</v>
      </c>
      <c r="W3" s="8" t="e">
        <f>C3/M3</f>
        <v>#DIV/0!</v>
      </c>
      <c r="X3" s="5">
        <f>[2]Overview!AB4</f>
        <v>23.34</v>
      </c>
      <c r="Y3" s="5">
        <f>[2]Overview!AC4</f>
        <v>7.069999999999995</v>
      </c>
      <c r="Z3" s="5">
        <f>SUM(X3:Y3)</f>
        <v>30.409999999999997</v>
      </c>
      <c r="AA3" s="9">
        <f>I3/Z3</f>
        <v>108.07365998026965</v>
      </c>
      <c r="AB3" s="5">
        <f>[2]Overview!AF4</f>
        <v>1.51</v>
      </c>
      <c r="AC3" s="5">
        <f>[2]Overview!AG4</f>
        <v>-1.07</v>
      </c>
      <c r="AD3" s="5">
        <f>[2]Overview!AH4</f>
        <v>-3.72</v>
      </c>
      <c r="AE3" s="5">
        <f>SUM(AB3:AD3)+L3</f>
        <v>13.629999999999999</v>
      </c>
      <c r="AF3" s="5">
        <f>SUM(AB3:AD3)+N3</f>
        <v>24.81</v>
      </c>
      <c r="AG3" s="7">
        <f>AE3/$Z3</f>
        <v>0.44820782637290368</v>
      </c>
      <c r="AH3" s="7">
        <f>AF3/$Z3</f>
        <v>0.81585004932587968</v>
      </c>
      <c r="AI3" s="8">
        <f>I3/$AE3</f>
        <v>241.12399119589142</v>
      </c>
      <c r="AJ3" s="8">
        <f>J3/$AE3</f>
        <v>4.4695524578136467</v>
      </c>
    </row>
    <row r="4" spans="1:36" ht="17" x14ac:dyDescent="0.2">
      <c r="A4" t="s">
        <v>36</v>
      </c>
      <c r="B4" s="3" t="s">
        <v>35</v>
      </c>
      <c r="C4" s="13">
        <f>[2]Overview!$C3</f>
        <v>3110</v>
      </c>
      <c r="D4" s="6">
        <f>[2]Overview!$F3</f>
        <v>7.43</v>
      </c>
      <c r="E4" s="5">
        <f>C4/D4</f>
        <v>418.57335127860028</v>
      </c>
      <c r="F4" s="5">
        <f>[2]Overview!$H3</f>
        <v>90.13</v>
      </c>
      <c r="G4" s="5">
        <f>[2]Overview!$G3</f>
        <v>51.629999999999995</v>
      </c>
      <c r="H4" s="6">
        <f>F4/G4</f>
        <v>1.7456904900251793</v>
      </c>
      <c r="I4" s="5">
        <f>G4-F4+C4</f>
        <v>3071.5</v>
      </c>
      <c r="J4" s="5">
        <f>[2]Overview!$N3</f>
        <v>245.12</v>
      </c>
      <c r="K4" s="5">
        <f>[2]Overview!$Q3</f>
        <v>0</v>
      </c>
      <c r="L4" s="5">
        <f>[2]Overview!$R3</f>
        <v>109.43</v>
      </c>
      <c r="N4" s="5">
        <f>[2]Overview!$T3</f>
        <v>118.548</v>
      </c>
      <c r="O4" s="10">
        <f>K4/J4</f>
        <v>0</v>
      </c>
      <c r="P4" s="10">
        <f>L4/J4</f>
        <v>0.44643439947780683</v>
      </c>
      <c r="Q4" s="10">
        <f>M4/J4</f>
        <v>0</v>
      </c>
      <c r="R4" s="10">
        <f>N4/J4</f>
        <v>0.48363250652741513</v>
      </c>
      <c r="S4" s="8">
        <f>$I4/J4</f>
        <v>12.53059725848564</v>
      </c>
      <c r="T4" s="8" t="e">
        <f>$I4/K4</f>
        <v>#DIV/0!</v>
      </c>
      <c r="U4" s="8">
        <f>$I4/L4</f>
        <v>28.068171433793292</v>
      </c>
      <c r="V4" s="8" t="e">
        <f>$I4/M4</f>
        <v>#DIV/0!</v>
      </c>
      <c r="W4" s="8" t="e">
        <f>C4/M4</f>
        <v>#DIV/0!</v>
      </c>
      <c r="X4" s="5">
        <f>[2]Overview!AB3</f>
        <v>352.43</v>
      </c>
      <c r="Y4" s="5">
        <f>[2]Overview!AC3</f>
        <v>-41.090000000000018</v>
      </c>
      <c r="Z4" s="5">
        <f>SUM(X4:Y4)</f>
        <v>311.33999999999997</v>
      </c>
      <c r="AA4" s="9">
        <f>I4/Z4</f>
        <v>9.8654204406757895</v>
      </c>
      <c r="AB4" s="5">
        <f>[2]Overview!AF3</f>
        <v>22.29</v>
      </c>
      <c r="AC4" s="5">
        <f>[2]Overview!AG3</f>
        <v>-44.48</v>
      </c>
      <c r="AD4" s="5">
        <f>[2]Overview!AH3</f>
        <v>1.82</v>
      </c>
      <c r="AE4" s="5">
        <f>SUM(AB4:AD4)+L4</f>
        <v>89.06</v>
      </c>
      <c r="AF4" s="5">
        <f>SUM(AB4:AD4)+N4</f>
        <v>98.177999999999997</v>
      </c>
      <c r="AG4" s="7">
        <f>AE4/$Z4</f>
        <v>0.28605383182372973</v>
      </c>
      <c r="AH4" s="7">
        <f>AF4/$Z4</f>
        <v>0.31534014260936599</v>
      </c>
      <c r="AI4" s="8">
        <f>I4/$AE4</f>
        <v>34.487985627666738</v>
      </c>
      <c r="AJ4" s="8">
        <f>J4/$AE4</f>
        <v>2.7523018189984279</v>
      </c>
    </row>
    <row r="5" spans="1:36" ht="17" x14ac:dyDescent="0.2">
      <c r="A5" t="s">
        <v>40</v>
      </c>
      <c r="B5" s="3" t="s">
        <v>39</v>
      </c>
      <c r="C5" s="13">
        <f>[2]Overview!$C5</f>
        <v>2010</v>
      </c>
      <c r="D5" s="6">
        <f>[2]Overview!$F5</f>
        <v>12.31</v>
      </c>
      <c r="E5" s="5">
        <f>C5/D5</f>
        <v>163.28188464662875</v>
      </c>
      <c r="F5" s="5">
        <f>[2]Overview!$H5</f>
        <v>134.9</v>
      </c>
      <c r="G5" s="5">
        <f>[2]Overview!$G5</f>
        <v>11.88</v>
      </c>
      <c r="H5" s="6">
        <f>F5/G5</f>
        <v>11.355218855218855</v>
      </c>
      <c r="I5" s="5">
        <f>G5-F5+C5</f>
        <v>1886.98</v>
      </c>
      <c r="J5" s="5">
        <f>[2]Overview!$N5</f>
        <v>307.39</v>
      </c>
      <c r="K5" s="5">
        <f>[2]Overview!$Q5</f>
        <v>0</v>
      </c>
      <c r="L5" s="5">
        <f>[2]Overview!$R5</f>
        <v>84.29</v>
      </c>
      <c r="N5" s="5">
        <f>[2]Overview!$T5</f>
        <v>101.746</v>
      </c>
      <c r="O5" s="10">
        <f>K5/J5</f>
        <v>0</v>
      </c>
      <c r="P5" s="10">
        <f>L5/J5</f>
        <v>0.27421191320472366</v>
      </c>
      <c r="Q5" s="10">
        <f>M5/J5</f>
        <v>0</v>
      </c>
      <c r="R5" s="10">
        <f>N5/J5</f>
        <v>0.33099970721233613</v>
      </c>
      <c r="S5" s="8">
        <f>$I5/J5</f>
        <v>6.1387162887537006</v>
      </c>
      <c r="T5" s="8" t="e">
        <f>$I5/K5</f>
        <v>#DIV/0!</v>
      </c>
      <c r="U5" s="8">
        <f>$I5/L5</f>
        <v>22.386759995254476</v>
      </c>
      <c r="V5" s="8" t="e">
        <f>$I5/M5</f>
        <v>#DIV/0!</v>
      </c>
      <c r="W5" s="8" t="e">
        <f>C5/M5</f>
        <v>#DIV/0!</v>
      </c>
      <c r="X5" s="5">
        <f>[2]Overview!AB5</f>
        <v>252.78</v>
      </c>
      <c r="Y5" s="5">
        <f>[2]Overview!AC5</f>
        <v>-16.64</v>
      </c>
      <c r="Z5" s="5">
        <f>SUM(X5:Y5)</f>
        <v>236.14</v>
      </c>
      <c r="AA5" s="9">
        <f>I5/Z5</f>
        <v>7.9909375794020505</v>
      </c>
      <c r="AB5" s="5">
        <f>[2]Overview!AF5</f>
        <v>11.95</v>
      </c>
      <c r="AC5" s="5">
        <f>[2]Overview!AG5</f>
        <v>-32.25</v>
      </c>
      <c r="AD5" s="5">
        <f>[2]Overview!AH5</f>
        <v>-3.85</v>
      </c>
      <c r="AE5" s="5">
        <f>SUM(AB5:AD5)+L5</f>
        <v>60.14</v>
      </c>
      <c r="AF5" s="5">
        <f>SUM(AB5:AD5)+N5</f>
        <v>77.595999999999989</v>
      </c>
      <c r="AG5" s="7">
        <f>AE5/$Z5</f>
        <v>0.25467942745828748</v>
      </c>
      <c r="AH5" s="7">
        <f>AF5/$Z5</f>
        <v>0.32860167697128817</v>
      </c>
      <c r="AI5" s="8">
        <f>I5/$AE5</f>
        <v>31.376454938476886</v>
      </c>
      <c r="AJ5" s="8">
        <f>J5/$AE5</f>
        <v>5.1112404389757229</v>
      </c>
    </row>
    <row r="6" spans="1:36" ht="17" x14ac:dyDescent="0.2">
      <c r="A6" t="s">
        <v>42</v>
      </c>
      <c r="B6" s="3" t="s">
        <v>41</v>
      </c>
      <c r="C6" s="13">
        <f>[2]Overview!$C6</f>
        <v>1980</v>
      </c>
      <c r="D6" s="6">
        <f>[2]Overview!$F6</f>
        <v>10.5</v>
      </c>
      <c r="E6" s="5">
        <f>C6/D6</f>
        <v>188.57142857142858</v>
      </c>
      <c r="F6" s="5">
        <f>[2]Overview!$H6</f>
        <v>89.09</v>
      </c>
      <c r="G6" s="5">
        <f>[2]Overview!$G6</f>
        <v>54.89</v>
      </c>
      <c r="H6" s="6">
        <f>F6/G6</f>
        <v>1.6230643104390601</v>
      </c>
      <c r="I6" s="5">
        <f>G6-F6+C6</f>
        <v>1945.8</v>
      </c>
      <c r="J6" s="5">
        <f>[2]Overview!$N6</f>
        <v>574.79</v>
      </c>
      <c r="K6" s="5">
        <f>[2]Overview!$Q6</f>
        <v>0</v>
      </c>
      <c r="L6" s="5">
        <f>[2]Overview!$R6</f>
        <v>36.85</v>
      </c>
      <c r="N6" s="5">
        <f>[2]Overview!$T6</f>
        <v>84.945999999999998</v>
      </c>
      <c r="O6" s="10">
        <f>K6/J6</f>
        <v>0</v>
      </c>
      <c r="P6" s="10">
        <f>L6/J6</f>
        <v>6.4110370744097853E-2</v>
      </c>
      <c r="Q6" s="10">
        <f>M6/J6</f>
        <v>0</v>
      </c>
      <c r="R6" s="10">
        <f>N6/J6</f>
        <v>0.14778614798448128</v>
      </c>
      <c r="S6" s="8">
        <f>$I6/J6</f>
        <v>3.3852363471876687</v>
      </c>
      <c r="T6" s="8" t="e">
        <f>$I6/K6</f>
        <v>#DIV/0!</v>
      </c>
      <c r="U6" s="8">
        <f>$I6/L6</f>
        <v>52.803256445047488</v>
      </c>
      <c r="V6" s="8" t="e">
        <f>$I6/M6</f>
        <v>#DIV/0!</v>
      </c>
      <c r="W6" s="8" t="e">
        <f>C6/M6</f>
        <v>#DIV/0!</v>
      </c>
      <c r="X6" s="5">
        <f>[2]Overview!AB6</f>
        <v>381.51</v>
      </c>
      <c r="Y6" s="5">
        <f>[2]Overview!AC6</f>
        <v>84.22</v>
      </c>
      <c r="Z6" s="5">
        <f>SUM(X6:Y6)</f>
        <v>465.73</v>
      </c>
      <c r="AA6" s="9">
        <f>I6/Z6</f>
        <v>4.1779571854937405</v>
      </c>
      <c r="AB6" s="5">
        <f>[2]Overview!AF6</f>
        <v>48.66</v>
      </c>
      <c r="AC6" s="5">
        <f>[2]Overview!AG6</f>
        <v>-48.13</v>
      </c>
      <c r="AD6" s="5">
        <f>[2]Overview!AH6</f>
        <v>-11.54</v>
      </c>
      <c r="AE6" s="5">
        <f>SUM(AB6:AD6)+L6</f>
        <v>25.839999999999996</v>
      </c>
      <c r="AF6" s="5">
        <f>SUM(AB6:AD6)+N6</f>
        <v>73.935999999999993</v>
      </c>
      <c r="AG6" s="7">
        <f>AE6/$Z6</f>
        <v>5.548279045799067E-2</v>
      </c>
      <c r="AH6" s="7">
        <f>AF6/$Z6</f>
        <v>0.15875292551478323</v>
      </c>
      <c r="AI6" s="8">
        <f>I6/$AE6</f>
        <v>75.301857585139331</v>
      </c>
      <c r="AJ6" s="8">
        <f>J6/$AE6</f>
        <v>22.244195046439629</v>
      </c>
    </row>
    <row r="7" spans="1:36" ht="17" x14ac:dyDescent="0.2">
      <c r="A7" t="s">
        <v>44</v>
      </c>
      <c r="B7" s="3" t="s">
        <v>43</v>
      </c>
      <c r="C7" s="13">
        <f>[2]Overview!$C7</f>
        <v>1490</v>
      </c>
      <c r="D7" s="6">
        <f>[2]Overview!$F7</f>
        <v>2.5299999999999998</v>
      </c>
      <c r="E7" s="5">
        <f>C7/D7</f>
        <v>588.93280632411074</v>
      </c>
      <c r="F7" s="5">
        <f>[2]Overview!$H7</f>
        <v>64.289999999999992</v>
      </c>
      <c r="G7" s="5">
        <f>[2]Overview!$G7</f>
        <v>18.39</v>
      </c>
      <c r="H7" s="6">
        <f>F7/G7</f>
        <v>3.4959216965742246</v>
      </c>
      <c r="I7" s="5">
        <f>G7-F7+C7</f>
        <v>1444.1</v>
      </c>
      <c r="J7" s="5">
        <f>[2]Overview!$N7</f>
        <v>134.9</v>
      </c>
      <c r="K7" s="5">
        <f>[2]Overview!$Q7</f>
        <v>0</v>
      </c>
      <c r="L7" s="5">
        <f>[2]Overview!$R7</f>
        <v>46.75</v>
      </c>
      <c r="N7" s="5">
        <f>[2]Overview!$T7</f>
        <v>71.11</v>
      </c>
      <c r="O7" s="10">
        <f>K7/J7</f>
        <v>0</v>
      </c>
      <c r="P7" s="10">
        <f>L7/J7</f>
        <v>0.34655300222386953</v>
      </c>
      <c r="Q7" s="10">
        <f>M7/J7</f>
        <v>0</v>
      </c>
      <c r="R7" s="10">
        <f>N7/J7</f>
        <v>0.5271312083024462</v>
      </c>
      <c r="S7" s="8">
        <f>$I7/J7</f>
        <v>10.704966641957004</v>
      </c>
      <c r="T7" s="8" t="e">
        <f>$I7/K7</f>
        <v>#DIV/0!</v>
      </c>
      <c r="U7" s="8">
        <f>$I7/L7</f>
        <v>30.889839572192511</v>
      </c>
      <c r="V7" s="8" t="e">
        <f>$I7/M7</f>
        <v>#DIV/0!</v>
      </c>
      <c r="W7" s="8" t="e">
        <f>C7/M7</f>
        <v>#DIV/0!</v>
      </c>
      <c r="X7" s="5">
        <f>[2]Overview!AB7</f>
        <v>153.81</v>
      </c>
      <c r="Y7" s="5">
        <f>[2]Overview!AC7</f>
        <v>18.350000000000009</v>
      </c>
      <c r="Z7" s="5">
        <f>SUM(X7:Y7)</f>
        <v>172.16000000000003</v>
      </c>
      <c r="AA7" s="9">
        <f>I7/Z7</f>
        <v>8.3881273234200719</v>
      </c>
      <c r="AB7" s="5">
        <f>[2]Overview!AF7</f>
        <v>11.18</v>
      </c>
      <c r="AC7" s="5">
        <f>[2]Overview!AG7</f>
        <v>-27.05</v>
      </c>
      <c r="AD7" s="5">
        <f>[2]Overview!AH7</f>
        <v>3.84</v>
      </c>
      <c r="AE7" s="5">
        <f>SUM(AB7:AD7)+L7</f>
        <v>34.72</v>
      </c>
      <c r="AF7" s="5">
        <f>SUM(AB7:AD7)+N7</f>
        <v>59.08</v>
      </c>
      <c r="AG7" s="7">
        <f>AE7/$Z7</f>
        <v>0.20167286245353155</v>
      </c>
      <c r="AH7" s="7">
        <f>AF7/$Z7</f>
        <v>0.3431691449814126</v>
      </c>
      <c r="AI7" s="8">
        <f>I7/$AE7</f>
        <v>41.592741935483872</v>
      </c>
      <c r="AJ7" s="8">
        <f>J7/$AE7</f>
        <v>3.8853686635944702</v>
      </c>
    </row>
    <row r="8" spans="1:36" ht="34" x14ac:dyDescent="0.2">
      <c r="A8" t="s">
        <v>46</v>
      </c>
      <c r="B8" s="4" t="s">
        <v>45</v>
      </c>
      <c r="C8" s="13">
        <f>[2]Overview!$C8</f>
        <v>989.54</v>
      </c>
      <c r="D8" s="6">
        <f>[2]Overview!$F8</f>
        <v>5.19</v>
      </c>
      <c r="E8" s="5">
        <f>C8/D8</f>
        <v>190.66281310211943</v>
      </c>
      <c r="F8" s="5">
        <f>[2]Overview!$H8</f>
        <v>56.680123266563939</v>
      </c>
      <c r="G8" s="5">
        <f>[2]Overview!$G8</f>
        <v>28.584591679506929</v>
      </c>
      <c r="H8" s="6">
        <f>F8/G8</f>
        <v>1.9828907791325723</v>
      </c>
      <c r="I8" s="5">
        <f>G8-F8+C8</f>
        <v>961.44446841294291</v>
      </c>
      <c r="J8" s="5">
        <f>[2]Overview!$N8</f>
        <v>66.563944530046214</v>
      </c>
      <c r="K8" s="5">
        <f>[2]Overview!$Q8</f>
        <v>0</v>
      </c>
      <c r="L8" s="5">
        <f>[2]Overview!$R8</f>
        <v>28.396302003081662</v>
      </c>
      <c r="N8" s="5">
        <f>[2]Overview!$T8</f>
        <v>38.274268104776574</v>
      </c>
      <c r="O8" s="10">
        <f>K8/J8</f>
        <v>0</v>
      </c>
      <c r="P8" s="10">
        <f>L8/J8</f>
        <v>0.4266018518518519</v>
      </c>
      <c r="Q8" s="10">
        <f>M8/J8</f>
        <v>0</v>
      </c>
      <c r="R8" s="10">
        <f>N8/J8</f>
        <v>0.57500000000000007</v>
      </c>
      <c r="S8" s="8">
        <f>$I8/J8</f>
        <v>14.443922685185186</v>
      </c>
      <c r="T8" s="8" t="e">
        <f>$I8/K8</f>
        <v>#DIV/0!</v>
      </c>
      <c r="U8" s="8">
        <f>$I8/L8</f>
        <v>33.858087166019146</v>
      </c>
      <c r="V8" s="8" t="e">
        <f>$I8/M8</f>
        <v>#DIV/0!</v>
      </c>
      <c r="W8" s="8" t="e">
        <f>C8/M8</f>
        <v>#DIV/0!</v>
      </c>
      <c r="X8" s="5">
        <f>[2]Overview!AB8</f>
        <v>102.92758089368257</v>
      </c>
      <c r="Y8" s="5">
        <f>[2]Overview!AC8</f>
        <v>-16.640986132511554</v>
      </c>
      <c r="Z8" s="5">
        <f>SUM(X8:Y8)</f>
        <v>86.286594761171017</v>
      </c>
      <c r="AA8" s="9">
        <f>I8/Z8</f>
        <v>11.142454642857144</v>
      </c>
      <c r="AB8" s="5">
        <f>[2]Overview!AF8</f>
        <v>16.400308166409861</v>
      </c>
      <c r="AC8" s="5">
        <f>[2]Overview!AG8</f>
        <v>-29.250539291217255</v>
      </c>
      <c r="AD8" s="5">
        <f>[2]Overview!AH8</f>
        <v>-1.7519260400616332</v>
      </c>
      <c r="AE8" s="5">
        <f>SUM(AB8:AD8)+L8</f>
        <v>13.794144838212635</v>
      </c>
      <c r="AF8" s="5">
        <f>SUM(AB8:AD8)+N8</f>
        <v>23.672110939907547</v>
      </c>
      <c r="AG8" s="7">
        <f>AE8/$Z8</f>
        <v>0.15986428571428574</v>
      </c>
      <c r="AH8" s="7">
        <f>AF8/$Z8</f>
        <v>0.27434285714285717</v>
      </c>
      <c r="AI8" s="8">
        <f>I8/$AE8</f>
        <v>69.699461596890217</v>
      </c>
      <c r="AJ8" s="8">
        <f>J8/$AE8</f>
        <v>4.8255216478262808</v>
      </c>
    </row>
    <row r="9" spans="1:36" ht="17" x14ac:dyDescent="0.2">
      <c r="A9" t="s">
        <v>48</v>
      </c>
      <c r="B9" s="3" t="s">
        <v>47</v>
      </c>
      <c r="C9" s="13">
        <f>[2]Overview!$C9</f>
        <v>804.02</v>
      </c>
      <c r="D9" s="6">
        <f>[2]Overview!$F9</f>
        <v>4.6500000000000004</v>
      </c>
      <c r="E9" s="5">
        <f>C9/D9</f>
        <v>172.9075268817204</v>
      </c>
      <c r="F9" s="5">
        <f>[2]Overview!$H9</f>
        <v>9.81</v>
      </c>
      <c r="G9" s="5">
        <f>[2]Overview!$G9</f>
        <v>73.94</v>
      </c>
      <c r="H9" s="6">
        <f>F9/G9</f>
        <v>0.13267514200703273</v>
      </c>
      <c r="I9" s="5">
        <f>G9-F9+C9</f>
        <v>868.15</v>
      </c>
      <c r="J9" s="5">
        <f>[2]Overview!$N9</f>
        <v>35.82</v>
      </c>
      <c r="K9" s="5">
        <f>[2]Overview!$Q9</f>
        <v>0</v>
      </c>
      <c r="L9" s="5">
        <f>[2]Overview!$R9</f>
        <v>16.45</v>
      </c>
      <c r="N9" s="5">
        <f>[2]Overview!$T9</f>
        <v>18.085000000000001</v>
      </c>
      <c r="O9" s="10">
        <f>K9/J9</f>
        <v>0</v>
      </c>
      <c r="P9" s="10">
        <f>L9/J9</f>
        <v>0.45924064768285872</v>
      </c>
      <c r="Q9" s="10">
        <f>M9/J9</f>
        <v>0</v>
      </c>
      <c r="R9" s="10">
        <f>N9/J9</f>
        <v>0.50488553880513687</v>
      </c>
      <c r="S9" s="8">
        <f>$I9/J9</f>
        <v>24.236460078168619</v>
      </c>
      <c r="T9" s="8" t="e">
        <f>$I9/K9</f>
        <v>#DIV/0!</v>
      </c>
      <c r="U9" s="8">
        <f>$I9/L9</f>
        <v>52.775075987841944</v>
      </c>
      <c r="V9" s="8" t="e">
        <f>$I9/M9</f>
        <v>#DIV/0!</v>
      </c>
      <c r="W9" s="8" t="e">
        <f>C9/M9</f>
        <v>#DIV/0!</v>
      </c>
      <c r="X9" s="5">
        <f>[2]Overview!AB9</f>
        <v>149.91</v>
      </c>
      <c r="Y9" s="5">
        <f>[2]Overview!AC9</f>
        <v>-4.6800000000000015</v>
      </c>
      <c r="Z9" s="5">
        <f>SUM(X9:Y9)</f>
        <v>145.22999999999999</v>
      </c>
      <c r="AA9" s="9">
        <f>I9/Z9</f>
        <v>5.9777594160986025</v>
      </c>
      <c r="AB9" s="5">
        <f>[2]Overview!AF9</f>
        <v>3.84</v>
      </c>
      <c r="AC9" s="5">
        <f>[2]Overview!AG9</f>
        <v>-0.45200000000000001</v>
      </c>
      <c r="AD9" s="5">
        <f>[2]Overview!AH9</f>
        <v>-1.64</v>
      </c>
      <c r="AE9" s="5">
        <f>SUM(AB9:AD9)+L9</f>
        <v>18.198</v>
      </c>
      <c r="AF9" s="5">
        <f>SUM(AB9:AD9)+N9</f>
        <v>19.833000000000002</v>
      </c>
      <c r="AG9" s="7">
        <f>AE9/$Z9</f>
        <v>0.12530468911381948</v>
      </c>
      <c r="AH9" s="7">
        <f>AF9/$Z9</f>
        <v>0.13656269365833507</v>
      </c>
      <c r="AI9" s="8">
        <f>I9/$AE9</f>
        <v>47.705791845257721</v>
      </c>
      <c r="AJ9" s="8">
        <f>J9/$AE9</f>
        <v>1.9683481701285854</v>
      </c>
    </row>
    <row r="10" spans="1:36" ht="17" x14ac:dyDescent="0.2">
      <c r="A10" t="s">
        <v>50</v>
      </c>
      <c r="B10" s="3" t="s">
        <v>49</v>
      </c>
      <c r="C10" s="13">
        <f>[2]Overview!$C10</f>
        <v>695.79</v>
      </c>
      <c r="D10" s="6">
        <f>[2]Overview!$F10</f>
        <v>3.19</v>
      </c>
      <c r="E10" s="5">
        <f>C10/D10</f>
        <v>218.11598746081503</v>
      </c>
      <c r="F10" s="5">
        <f>[2]Overview!$H10</f>
        <v>30.904</v>
      </c>
      <c r="G10" s="5">
        <f>[2]Overview!$G10</f>
        <v>7.3599999999999994</v>
      </c>
      <c r="H10" s="6">
        <f>F10/G10</f>
        <v>4.1989130434782611</v>
      </c>
      <c r="I10" s="5">
        <f>G10-F10+C10</f>
        <v>672.24599999999998</v>
      </c>
      <c r="J10" s="5">
        <f>[2]Overview!$N10</f>
        <v>96.77</v>
      </c>
      <c r="K10" s="5">
        <f>[2]Overview!$Q10</f>
        <v>0</v>
      </c>
      <c r="L10" s="5">
        <f>[2]Overview!$R10</f>
        <v>8.89</v>
      </c>
      <c r="N10" s="5">
        <f>[2]Overview!$T10</f>
        <v>13.256</v>
      </c>
      <c r="O10" s="10">
        <f>K10/J10</f>
        <v>0</v>
      </c>
      <c r="P10" s="10">
        <f>L10/J10</f>
        <v>9.1867314250284188E-2</v>
      </c>
      <c r="Q10" s="10">
        <f>M10/J10</f>
        <v>0</v>
      </c>
      <c r="R10" s="10">
        <f>N10/J10</f>
        <v>0.13698460266611553</v>
      </c>
      <c r="S10" s="8">
        <f>$I10/J10</f>
        <v>6.9468430298646275</v>
      </c>
      <c r="T10" s="8" t="e">
        <f>$I10/K10</f>
        <v>#DIV/0!</v>
      </c>
      <c r="U10" s="8">
        <f>$I10/L10</f>
        <v>75.618222722159729</v>
      </c>
      <c r="V10" s="8" t="e">
        <f>$I10/M10</f>
        <v>#DIV/0!</v>
      </c>
      <c r="W10" s="8" t="e">
        <f>C10/M10</f>
        <v>#DIV/0!</v>
      </c>
      <c r="X10" s="5">
        <f>[2]Overview!AB10</f>
        <v>59.86</v>
      </c>
      <c r="Y10" s="5">
        <f>[2]Overview!AC10</f>
        <v>-5.4700000000000024</v>
      </c>
      <c r="Z10" s="5">
        <f>SUM(X10:Y10)</f>
        <v>54.39</v>
      </c>
      <c r="AA10" s="9">
        <f>I10/Z10</f>
        <v>12.359735245449532</v>
      </c>
      <c r="AB10" s="5">
        <f>[2]Overview!AF10</f>
        <v>4.67</v>
      </c>
      <c r="AC10" s="5">
        <f>[2]Overview!AG10</f>
        <v>-8.9</v>
      </c>
      <c r="AD10" s="5">
        <f>[2]Overview!AH10</f>
        <v>-2.25</v>
      </c>
      <c r="AE10" s="5">
        <f>SUM(AB10:AD10)+L10</f>
        <v>2.41</v>
      </c>
      <c r="AF10" s="5">
        <f>SUM(AB10:AD10)+N10</f>
        <v>6.7759999999999998</v>
      </c>
      <c r="AG10" s="7">
        <f>AE10/$Z10</f>
        <v>4.4309615738187168E-2</v>
      </c>
      <c r="AH10" s="7">
        <f>AF10/$Z10</f>
        <v>0.12458172458172458</v>
      </c>
      <c r="AI10" s="8">
        <f>I10/$AE10</f>
        <v>278.94024896265557</v>
      </c>
      <c r="AJ10" s="8">
        <f>J10/$AE10</f>
        <v>40.153526970954353</v>
      </c>
    </row>
    <row r="11" spans="1:36" ht="17" x14ac:dyDescent="0.2">
      <c r="A11" t="s">
        <v>52</v>
      </c>
      <c r="B11" s="4" t="s">
        <v>51</v>
      </c>
      <c r="C11" s="13">
        <f>[2]Overview!$C11</f>
        <v>487.07</v>
      </c>
      <c r="D11" s="6">
        <f>[2]Overview!$F11</f>
        <v>2.76</v>
      </c>
      <c r="E11" s="5">
        <f>C11/D11</f>
        <v>176.47463768115944</v>
      </c>
      <c r="F11" s="5">
        <f>[2]Overview!$H11</f>
        <v>10.66</v>
      </c>
      <c r="G11" s="5">
        <f>[2]Overview!$G11</f>
        <v>86.87</v>
      </c>
      <c r="H11" s="6">
        <f>F11/G11</f>
        <v>0.12271209853804535</v>
      </c>
      <c r="I11" s="5">
        <f>G11-F11+C11</f>
        <v>563.28</v>
      </c>
      <c r="J11" s="5">
        <f>[2]Overview!$N11</f>
        <v>52.96</v>
      </c>
      <c r="K11" s="5">
        <f>[2]Overview!$Q11</f>
        <v>0</v>
      </c>
      <c r="L11" s="5">
        <f>[2]Overview!$R11</f>
        <v>16.07</v>
      </c>
      <c r="N11" s="5">
        <f>[2]Overview!$T11</f>
        <v>18.672999999999998</v>
      </c>
      <c r="O11" s="10">
        <f>K11/J11</f>
        <v>0</v>
      </c>
      <c r="P11" s="10">
        <f>L11/J11</f>
        <v>0.30343655589123869</v>
      </c>
      <c r="Q11" s="10">
        <f>M11/J11</f>
        <v>0</v>
      </c>
      <c r="R11" s="10">
        <f>N11/J11</f>
        <v>0.35258685800604228</v>
      </c>
      <c r="S11" s="8">
        <f>$I11/J11</f>
        <v>10.635951661631418</v>
      </c>
      <c r="T11" s="8" t="e">
        <f>$I11/K11</f>
        <v>#DIV/0!</v>
      </c>
      <c r="U11" s="8">
        <f>$I11/L11</f>
        <v>35.051649035469815</v>
      </c>
      <c r="V11" s="8" t="e">
        <f>$I11/M11</f>
        <v>#DIV/0!</v>
      </c>
      <c r="W11" s="8" t="e">
        <f>C11/M11</f>
        <v>#DIV/0!</v>
      </c>
      <c r="X11" s="5">
        <f>[2]Overview!AB11</f>
        <v>118.42</v>
      </c>
      <c r="Y11" s="5">
        <f>[2]Overview!AC11</f>
        <v>-19.649999999999999</v>
      </c>
      <c r="Z11" s="5">
        <f>SUM(X11:Y11)</f>
        <v>98.77000000000001</v>
      </c>
      <c r="AA11" s="9">
        <f>I11/Z11</f>
        <v>5.702946238736458</v>
      </c>
      <c r="AB11" s="5">
        <f>[2]Overview!AF11</f>
        <v>6.14</v>
      </c>
      <c r="AC11" s="5">
        <f>[2]Overview!AG11</f>
        <v>-6.87</v>
      </c>
      <c r="AD11" s="5">
        <f>[2]Overview!AH11</f>
        <v>-0.48799999999999999</v>
      </c>
      <c r="AE11" s="5">
        <f>SUM(AB11:AD11)+L11</f>
        <v>14.852</v>
      </c>
      <c r="AF11" s="5">
        <f>SUM(AB11:AD11)+N11</f>
        <v>17.454999999999998</v>
      </c>
      <c r="AG11" s="7">
        <f>AE11/$Z11</f>
        <v>0.15036954540852485</v>
      </c>
      <c r="AH11" s="7">
        <f>AF11/$Z11</f>
        <v>0.17672370152880426</v>
      </c>
      <c r="AI11" s="8">
        <f>I11/$AE11</f>
        <v>37.926205224885535</v>
      </c>
      <c r="AJ11" s="8">
        <f>J11/$AE11</f>
        <v>3.5658497172098036</v>
      </c>
    </row>
    <row r="12" spans="1:36" ht="34" x14ac:dyDescent="0.2">
      <c r="A12" t="s">
        <v>56</v>
      </c>
      <c r="B12" s="4" t="s">
        <v>55</v>
      </c>
      <c r="C12" s="13">
        <f>[2]Overview!$C13</f>
        <v>271.73</v>
      </c>
      <c r="D12" s="6">
        <f>[2]Overview!$F13</f>
        <v>1.62</v>
      </c>
      <c r="E12" s="5">
        <f>C12/D12</f>
        <v>167.73456790123456</v>
      </c>
      <c r="F12" s="5">
        <f>[2]Overview!$H13</f>
        <v>5.4530000000000003</v>
      </c>
      <c r="G12" s="5">
        <f>[2]Overview!$G13</f>
        <v>1.72</v>
      </c>
      <c r="H12" s="6">
        <f>F12/G12</f>
        <v>3.1703488372093025</v>
      </c>
      <c r="I12" s="5">
        <f>G12-F12+C12</f>
        <v>267.99700000000001</v>
      </c>
      <c r="J12" s="5">
        <f>[2]Overview!$N13</f>
        <v>22.68</v>
      </c>
      <c r="K12" s="5">
        <f>[2]Overview!$Q13</f>
        <v>0</v>
      </c>
      <c r="L12" s="5">
        <f>[2]Overview!$R13</f>
        <v>0.40100000000000002</v>
      </c>
      <c r="N12" s="5">
        <f>[2]Overview!$T13</f>
        <v>1.667</v>
      </c>
      <c r="O12" s="10">
        <f>K12/J12</f>
        <v>0</v>
      </c>
      <c r="P12" s="10">
        <f>L12/J12</f>
        <v>1.7680776014109348E-2</v>
      </c>
      <c r="Q12" s="10">
        <f>M12/J12</f>
        <v>0</v>
      </c>
      <c r="R12" s="10">
        <f>N12/J12</f>
        <v>7.3500881834215173E-2</v>
      </c>
      <c r="S12" s="8">
        <f>$I12/J12</f>
        <v>11.816446208112875</v>
      </c>
      <c r="T12" s="8" t="e">
        <f>$I12/K12</f>
        <v>#DIV/0!</v>
      </c>
      <c r="U12" s="8">
        <f>$I12/L12</f>
        <v>668.32169576059846</v>
      </c>
      <c r="V12" s="8" t="e">
        <f>$I12/M12</f>
        <v>#DIV/0!</v>
      </c>
      <c r="W12" s="8" t="e">
        <f>C12/M12</f>
        <v>#DIV/0!</v>
      </c>
      <c r="X12" s="5">
        <f>[2]Overview!AB13</f>
        <v>50.42</v>
      </c>
      <c r="Y12" s="5">
        <f>[2]Overview!AC13</f>
        <v>5.9299999999999988</v>
      </c>
      <c r="Z12" s="5">
        <f>SUM(X12:Y12)</f>
        <v>56.35</v>
      </c>
      <c r="AA12" s="9">
        <f>I12/Z12</f>
        <v>4.7559361135758653</v>
      </c>
      <c r="AB12" s="5">
        <f>[2]Overview!AF13</f>
        <v>3.55</v>
      </c>
      <c r="AC12" s="5">
        <f>[2]Overview!AG13</f>
        <v>-0.54600000000000004</v>
      </c>
      <c r="AD12" s="5">
        <f>[2]Overview!AH13</f>
        <v>-3.05</v>
      </c>
      <c r="AE12" s="5">
        <f>SUM(AB12:AD12)+L12</f>
        <v>0.35499999999999976</v>
      </c>
      <c r="AF12" s="5">
        <f>SUM(AB12:AD12)+N12</f>
        <v>1.6209999999999998</v>
      </c>
      <c r="AG12" s="7">
        <f>AE12/$Z12</f>
        <v>6.2999112688553642E-3</v>
      </c>
      <c r="AH12" s="7">
        <f>AF12/$Z12</f>
        <v>2.8766637089618453E-2</v>
      </c>
      <c r="AI12" s="8">
        <f>I12/$AE12</f>
        <v>754.92112676056388</v>
      </c>
      <c r="AJ12" s="8">
        <f>J12/$AE12</f>
        <v>63.887323943662011</v>
      </c>
    </row>
    <row r="13" spans="1:36" ht="17" x14ac:dyDescent="0.2">
      <c r="A13" t="s">
        <v>54</v>
      </c>
      <c r="B13" s="3" t="s">
        <v>53</v>
      </c>
      <c r="C13" s="13">
        <f>[2]Overview!$C12</f>
        <v>266</v>
      </c>
      <c r="D13" s="6">
        <f>[2]Overview!$F12</f>
        <v>0.96899999999999997</v>
      </c>
      <c r="E13" s="5">
        <f>C13/D13</f>
        <v>274.50980392156862</v>
      </c>
      <c r="F13" s="5">
        <f>[2]Overview!$H12</f>
        <v>22.650000000000002</v>
      </c>
      <c r="G13" s="5">
        <f>[2]Overview!$G12</f>
        <v>9.43</v>
      </c>
      <c r="H13" s="6">
        <f>F13/G13</f>
        <v>2.4019088016967127</v>
      </c>
      <c r="I13" s="5">
        <f>G13-F13+C13</f>
        <v>252.78</v>
      </c>
      <c r="J13" s="5">
        <f>[2]Overview!$N12</f>
        <v>34.86</v>
      </c>
      <c r="K13" s="5">
        <f>[2]Overview!$Q12</f>
        <v>0</v>
      </c>
      <c r="L13" s="5">
        <f>[2]Overview!$R12</f>
        <v>6</v>
      </c>
      <c r="N13" s="5">
        <f>[2]Overview!$T12</f>
        <v>10.234</v>
      </c>
      <c r="O13" s="10">
        <f>K13/J13</f>
        <v>0</v>
      </c>
      <c r="P13" s="10">
        <f>L13/J13</f>
        <v>0.1721170395869191</v>
      </c>
      <c r="Q13" s="10">
        <f>M13/J13</f>
        <v>0</v>
      </c>
      <c r="R13" s="10">
        <f>N13/J13</f>
        <v>0.29357429718875505</v>
      </c>
      <c r="S13" s="8">
        <f>$I13/J13</f>
        <v>7.2512908777969018</v>
      </c>
      <c r="T13" s="8" t="e">
        <f>$I13/K13</f>
        <v>#DIV/0!</v>
      </c>
      <c r="U13" s="8">
        <f>$I13/L13</f>
        <v>42.13</v>
      </c>
      <c r="V13" s="8" t="e">
        <f>$I13/M13</f>
        <v>#DIV/0!</v>
      </c>
      <c r="W13" s="8" t="e">
        <f>C13/M13</f>
        <v>#DIV/0!</v>
      </c>
      <c r="X13" s="5">
        <f>[2]Overview!AB12</f>
        <v>70.58</v>
      </c>
      <c r="Y13" s="5">
        <f>[2]Overview!AC12</f>
        <v>7.93</v>
      </c>
      <c r="Z13" s="5">
        <f>SUM(X13:Y13)</f>
        <v>78.509999999999991</v>
      </c>
      <c r="AA13" s="9">
        <f>I13/Z13</f>
        <v>3.2197172334734434</v>
      </c>
      <c r="AB13" s="5">
        <f>[2]Overview!AF12</f>
        <v>3.96</v>
      </c>
      <c r="AC13" s="5">
        <f>[2]Overview!AG12</f>
        <v>-0.73599999999999999</v>
      </c>
      <c r="AD13" s="5">
        <f>[2]Overview!AH12</f>
        <v>-2.85</v>
      </c>
      <c r="AE13" s="5">
        <f>SUM(AB13:AD13)+L13</f>
        <v>6.3740000000000006</v>
      </c>
      <c r="AF13" s="5">
        <f>SUM(AB13:AD13)+N13</f>
        <v>10.608000000000001</v>
      </c>
      <c r="AG13" s="7">
        <f>AE13/$Z13</f>
        <v>8.1187109922302908E-2</v>
      </c>
      <c r="AH13" s="7">
        <f>AF13/$Z13</f>
        <v>0.1351165456629729</v>
      </c>
      <c r="AI13" s="8">
        <f>I13/$AE13</f>
        <v>39.657985566363351</v>
      </c>
      <c r="AJ13" s="8">
        <f>J13/$AE13</f>
        <v>5.4690931910887981</v>
      </c>
    </row>
    <row r="14" spans="1:36" ht="17" x14ac:dyDescent="0.2">
      <c r="A14" t="s">
        <v>58</v>
      </c>
      <c r="B14" s="3" t="s">
        <v>57</v>
      </c>
      <c r="C14" s="13">
        <f>[2]Overview!$C14</f>
        <v>218.08</v>
      </c>
      <c r="D14" s="6">
        <f>[2]Overview!$F14</f>
        <v>0.44340000000000002</v>
      </c>
      <c r="E14" s="5">
        <f>C14/D14</f>
        <v>491.83581416328371</v>
      </c>
      <c r="F14" s="5">
        <f>[2]Overview!$H14</f>
        <v>8.07</v>
      </c>
      <c r="G14" s="5">
        <f>[2]Overview!$G14</f>
        <v>5.63</v>
      </c>
      <c r="H14" s="6">
        <f>F14/G14</f>
        <v>1.433392539964476</v>
      </c>
      <c r="I14" s="5">
        <f>G14-F14+C14</f>
        <v>215.64000000000001</v>
      </c>
      <c r="J14" s="5">
        <f>[2]Overview!$N14</f>
        <v>19.41</v>
      </c>
      <c r="K14" s="5">
        <f>[2]Overview!$Q14</f>
        <v>0</v>
      </c>
      <c r="L14" s="5">
        <f>[2]Overview!$R14</f>
        <v>6.65</v>
      </c>
      <c r="N14" s="5">
        <f>[2]Overview!$T14</f>
        <v>7.3019999999999996</v>
      </c>
      <c r="O14" s="10">
        <f>K14/J14</f>
        <v>0</v>
      </c>
      <c r="P14" s="10">
        <f>L14/J14</f>
        <v>0.3426069036579083</v>
      </c>
      <c r="Q14" s="10">
        <f>M14/J14</f>
        <v>0</v>
      </c>
      <c r="R14" s="10">
        <f>N14/J14</f>
        <v>0.37619783616692426</v>
      </c>
      <c r="S14" s="8">
        <f>$I14/J14</f>
        <v>11.109737248840805</v>
      </c>
      <c r="T14" s="8" t="e">
        <f>$I14/K14</f>
        <v>#DIV/0!</v>
      </c>
      <c r="U14" s="8">
        <f>$I14/L14</f>
        <v>32.427067669172935</v>
      </c>
      <c r="V14" s="8" t="e">
        <f>$I14/M14</f>
        <v>#DIV/0!</v>
      </c>
      <c r="W14" s="8" t="e">
        <f>C14/M14</f>
        <v>#DIV/0!</v>
      </c>
      <c r="X14" s="5">
        <f>[2]Overview!AB14</f>
        <v>18.98</v>
      </c>
      <c r="Y14" s="5">
        <f>[2]Overview!AC14</f>
        <v>-6.5200000000000014</v>
      </c>
      <c r="Z14" s="5">
        <f>SUM(X14:Y14)</f>
        <v>12.459999999999999</v>
      </c>
      <c r="AA14" s="9">
        <f>I14/Z14</f>
        <v>17.306581059390052</v>
      </c>
      <c r="AB14" s="5">
        <f>[2]Overview!AF14</f>
        <v>0.872</v>
      </c>
      <c r="AC14" s="5">
        <f>[2]Overview!AG14</f>
        <v>-0.36</v>
      </c>
      <c r="AD14" s="5">
        <f>[2]Overview!AH14</f>
        <v>-0.35499999999999998</v>
      </c>
      <c r="AE14" s="5">
        <f>SUM(AB14:AD14)+L14</f>
        <v>6.8070000000000004</v>
      </c>
      <c r="AF14" s="5">
        <f>SUM(AB14:AD14)+N14</f>
        <v>7.4589999999999996</v>
      </c>
      <c r="AG14" s="7">
        <f>AE14/$Z14</f>
        <v>0.54630818619582666</v>
      </c>
      <c r="AH14" s="7">
        <f>AF14/$Z14</f>
        <v>0.59863563402889242</v>
      </c>
      <c r="AI14" s="8">
        <f>I14/$AE14</f>
        <v>31.679153812252093</v>
      </c>
      <c r="AJ14" s="8">
        <f>J14/$AE14</f>
        <v>2.8514764213309829</v>
      </c>
    </row>
    <row r="15" spans="1:36" x14ac:dyDescent="0.2">
      <c r="A15" t="str">
        <f>[5]Overview!$B2</f>
        <v>MCD</v>
      </c>
      <c r="B15" t="str">
        <f>[5]Overview!A2</f>
        <v>McDonald's</v>
      </c>
      <c r="C15" s="13">
        <f>[5]Overview!C2</f>
        <v>216.95</v>
      </c>
      <c r="D15" s="6">
        <f>[5]Overview!$G2</f>
        <v>0.71733999999999998</v>
      </c>
      <c r="E15" s="5">
        <f>C15/D15</f>
        <v>302.43678032732038</v>
      </c>
      <c r="F15" s="5">
        <f>[5]Overview!$I2</f>
        <v>3.6719999999999997</v>
      </c>
      <c r="G15" s="5">
        <f>[5]Overview!$H2</f>
        <v>38.520000000000003</v>
      </c>
      <c r="H15" s="6">
        <f>F15/G15</f>
        <v>9.5327102803738309E-2</v>
      </c>
      <c r="I15" s="5">
        <f>G15-F15+C15</f>
        <v>251.798</v>
      </c>
      <c r="J15" s="5">
        <f>[5]Overview!$M2</f>
        <v>25.49</v>
      </c>
      <c r="K15" s="5">
        <f>[5]Overview!P2</f>
        <v>14.56</v>
      </c>
      <c r="L15" s="5">
        <f>[5]Overview!Q2</f>
        <v>11.75</v>
      </c>
      <c r="N15" s="5">
        <f>[5]Overview!S2</f>
        <v>9.61</v>
      </c>
      <c r="O15" s="10">
        <f>K15/J15</f>
        <v>0.57120439387995303</v>
      </c>
      <c r="P15" s="10">
        <f>L15/J15</f>
        <v>0.46096508434680272</v>
      </c>
      <c r="Q15" s="10">
        <f>M15/J15</f>
        <v>0</v>
      </c>
      <c r="R15" s="10">
        <f>N15/J15</f>
        <v>0.37701059238917223</v>
      </c>
      <c r="S15" s="8">
        <f>$I15/J15</f>
        <v>9.8783052177324446</v>
      </c>
      <c r="T15" s="8">
        <f>$I15/K15</f>
        <v>17.29381868131868</v>
      </c>
      <c r="U15" s="8">
        <f>$I15/L15</f>
        <v>21.429617021276595</v>
      </c>
      <c r="V15" s="8" t="e">
        <f>$I15/M15</f>
        <v>#DIV/0!</v>
      </c>
      <c r="W15" s="8" t="e">
        <f>C15/M15</f>
        <v>#DIV/0!</v>
      </c>
      <c r="X15" s="5">
        <f>[5]Overview!AD2</f>
        <v>54.72</v>
      </c>
      <c r="Y15" s="5">
        <f>[5]Overview!AE2</f>
        <v>-0.49199999999999999</v>
      </c>
      <c r="Z15" s="5">
        <f>SUM(X15:Y15)</f>
        <v>54.228000000000002</v>
      </c>
      <c r="AA15" s="9">
        <f>I15/Z15</f>
        <v>4.6433207936859189</v>
      </c>
      <c r="AB15" s="5">
        <f>[5]Overview!AH2</f>
        <v>1.98</v>
      </c>
      <c r="AC15" s="5">
        <f>[5]Overview!AI2</f>
        <v>-2.2650999999999999</v>
      </c>
      <c r="AD15" s="5">
        <f>[5]Overview!AJ2</f>
        <v>-0.108</v>
      </c>
      <c r="AE15" s="5">
        <f>SUM(AB15:AD15)+L15</f>
        <v>11.3569</v>
      </c>
      <c r="AF15" s="5">
        <f>SUM(AB15:AD15)+N15</f>
        <v>9.216899999999999</v>
      </c>
      <c r="AG15" s="7">
        <f>AE15/$Z15</f>
        <v>0.20942870841631628</v>
      </c>
      <c r="AH15" s="7">
        <f>AF15/$Z15</f>
        <v>0.16996570037618941</v>
      </c>
      <c r="AI15" s="8">
        <f>I15/$AE15</f>
        <v>22.171367186468139</v>
      </c>
      <c r="AJ15" s="8">
        <f>J15/$AE15</f>
        <v>2.2444505102624834</v>
      </c>
    </row>
    <row r="16" spans="1:36" ht="17" x14ac:dyDescent="0.2">
      <c r="A16" t="s">
        <v>60</v>
      </c>
      <c r="B16" s="4" t="s">
        <v>59</v>
      </c>
      <c r="C16" s="13">
        <f>[2]Overview!$C15</f>
        <v>210.91</v>
      </c>
      <c r="D16" s="6">
        <f>[2]Overview!$F15</f>
        <v>4.03</v>
      </c>
      <c r="E16" s="5">
        <f>C16/D16</f>
        <v>52.334987593052105</v>
      </c>
      <c r="F16" s="5">
        <f>[2]Overview!$H15</f>
        <v>18.77</v>
      </c>
      <c r="G16" s="5">
        <f>[2]Overview!$G15</f>
        <v>31.990000000000002</v>
      </c>
      <c r="H16" s="6">
        <f>F16/G16</f>
        <v>0.58674585808065016</v>
      </c>
      <c r="I16" s="5">
        <f>G16-F16+C16</f>
        <v>224.13</v>
      </c>
      <c r="J16" s="5">
        <f>[2]Overview!$N15</f>
        <v>57</v>
      </c>
      <c r="K16" s="5">
        <f>[2]Overview!$Q15</f>
        <v>0</v>
      </c>
      <c r="L16" s="5">
        <f>[2]Overview!$R15</f>
        <v>15.56</v>
      </c>
      <c r="N16" s="5">
        <f>[2]Overview!$T15</f>
        <v>19.885999999999999</v>
      </c>
      <c r="O16" s="10">
        <f>K16/J16</f>
        <v>0</v>
      </c>
      <c r="P16" s="10">
        <f>L16/J16</f>
        <v>0.27298245614035088</v>
      </c>
      <c r="Q16" s="10">
        <f>M16/J16</f>
        <v>0</v>
      </c>
      <c r="R16" s="10">
        <f>N16/J16</f>
        <v>0.34887719298245612</v>
      </c>
      <c r="S16" s="8">
        <f>$I16/J16</f>
        <v>3.9321052631578945</v>
      </c>
      <c r="T16" s="8" t="e">
        <f>$I16/K16</f>
        <v>#DIV/0!</v>
      </c>
      <c r="U16" s="8">
        <f>$I16/L16</f>
        <v>14.404241645244214</v>
      </c>
      <c r="V16" s="8" t="e">
        <f>$I16/M16</f>
        <v>#DIV/0!</v>
      </c>
      <c r="W16" s="8" t="e">
        <f>C16/M16</f>
        <v>#DIV/0!</v>
      </c>
      <c r="X16" s="5">
        <f>[2]Overview!AB15</f>
        <v>87.11</v>
      </c>
      <c r="Y16" s="5">
        <f>[2]Overview!AC15</f>
        <v>-22.99</v>
      </c>
      <c r="Z16" s="5">
        <f>SUM(X16:Y16)</f>
        <v>64.12</v>
      </c>
      <c r="AA16" s="9">
        <f>I16/Z16</f>
        <v>3.4954772301933872</v>
      </c>
      <c r="AB16" s="5">
        <f>[2]Overview!AF15</f>
        <v>1.73</v>
      </c>
      <c r="AC16" s="5">
        <f>[2]Overview!AG15</f>
        <v>-0.84599999999999997</v>
      </c>
      <c r="AD16" s="5">
        <f>[2]Overview!AH15</f>
        <v>5.04</v>
      </c>
      <c r="AE16" s="5">
        <f>SUM(AB16:AD16)+L16</f>
        <v>21.484000000000002</v>
      </c>
      <c r="AF16" s="5">
        <f>SUM(AB16:AD16)+N16</f>
        <v>25.81</v>
      </c>
      <c r="AG16" s="7">
        <f>AE16/$Z16</f>
        <v>0.33505926388022456</v>
      </c>
      <c r="AH16" s="7">
        <f>AF16/$Z16</f>
        <v>0.40252651278852147</v>
      </c>
      <c r="AI16" s="8">
        <f>I16/$AE16</f>
        <v>10.432414820331408</v>
      </c>
      <c r="AJ16" s="8">
        <f>J16/$AE16</f>
        <v>2.6531372183950843</v>
      </c>
    </row>
    <row r="17" spans="1:36" ht="17" x14ac:dyDescent="0.2">
      <c r="A17" t="s">
        <v>62</v>
      </c>
      <c r="B17" s="4" t="s">
        <v>61</v>
      </c>
      <c r="C17" s="13">
        <f>[2]Overview!$C16</f>
        <v>191.81</v>
      </c>
      <c r="D17" s="6">
        <f>[2]Overview!$F16</f>
        <v>1.1100000000000001</v>
      </c>
      <c r="E17" s="5">
        <f>C17/D17</f>
        <v>172.80180180180179</v>
      </c>
      <c r="F17" s="5">
        <f>[2]Overview!$H16</f>
        <v>13.03</v>
      </c>
      <c r="G17" s="5">
        <f>[2]Overview!$G16</f>
        <v>14.549999999999999</v>
      </c>
      <c r="H17" s="6">
        <f>F17/G17</f>
        <v>0.89553264604811</v>
      </c>
      <c r="I17" s="5">
        <f>G17-F17+C17</f>
        <v>193.33</v>
      </c>
      <c r="J17" s="5">
        <f>[2]Overview!$N16</f>
        <v>35.82</v>
      </c>
      <c r="K17" s="5">
        <f>[2]Overview!$Q16</f>
        <v>0</v>
      </c>
      <c r="L17" s="5">
        <f>[2]Overview!$R16</f>
        <v>7.79</v>
      </c>
      <c r="N17" s="5">
        <f>[2]Overview!$T16</f>
        <v>11.298999999999999</v>
      </c>
      <c r="O17" s="10">
        <f>K17/J17</f>
        <v>0</v>
      </c>
      <c r="P17" s="10">
        <f>L17/J17</f>
        <v>0.21747627024008934</v>
      </c>
      <c r="Q17" s="10">
        <f>M17/J17</f>
        <v>0</v>
      </c>
      <c r="R17" s="10">
        <f>N17/J17</f>
        <v>0.31543830262423228</v>
      </c>
      <c r="S17" s="8">
        <f>$I17/J17</f>
        <v>5.3972640982691233</v>
      </c>
      <c r="T17" s="8" t="e">
        <f>$I17/K17</f>
        <v>#DIV/0!</v>
      </c>
      <c r="U17" s="8">
        <f>$I17/L17</f>
        <v>24.817715019255456</v>
      </c>
      <c r="V17" s="8" t="e">
        <f>$I17/M17</f>
        <v>#DIV/0!</v>
      </c>
      <c r="W17" s="8" t="e">
        <f>C17/M17</f>
        <v>#DIV/0!</v>
      </c>
      <c r="X17" s="5">
        <f>[2]Overview!AB16</f>
        <v>29.41</v>
      </c>
      <c r="Y17" s="5">
        <f>[2]Overview!AC16</f>
        <v>-17.770000000000003</v>
      </c>
      <c r="Z17" s="5">
        <f>SUM(X17:Y17)</f>
        <v>11.639999999999997</v>
      </c>
      <c r="AA17" s="9">
        <f>I17/Z17</f>
        <v>16.609106529209626</v>
      </c>
      <c r="AB17" s="5">
        <f>[2]Overview!AF16</f>
        <v>1.81</v>
      </c>
      <c r="AC17" s="5">
        <f>[2]Overview!AG16</f>
        <v>-1.323</v>
      </c>
      <c r="AD17" s="5">
        <f>[2]Overview!AH16</f>
        <v>1.1499999999999999</v>
      </c>
      <c r="AE17" s="5">
        <f>SUM(AB17:AD17)+L17</f>
        <v>9.4269999999999996</v>
      </c>
      <c r="AF17" s="5">
        <f>SUM(AB17:AD17)+N17</f>
        <v>12.936</v>
      </c>
      <c r="AG17" s="7">
        <f>AE17/$Z17</f>
        <v>0.80987972508591077</v>
      </c>
      <c r="AH17" s="7">
        <f>AF17/$Z17</f>
        <v>1.1113402061855673</v>
      </c>
      <c r="AI17" s="8">
        <f>I17/$AE17</f>
        <v>20.508114988861781</v>
      </c>
      <c r="AJ17" s="8">
        <f>J17/$AE17</f>
        <v>3.7997241964569852</v>
      </c>
    </row>
    <row r="18" spans="1:36" x14ac:dyDescent="0.2">
      <c r="A18" t="str">
        <f>'[3]US Utilities'!A4</f>
        <v>NEE</v>
      </c>
      <c r="B18" t="str">
        <f>'[3]US Utilities'!B4</f>
        <v>NextEra Energy</v>
      </c>
      <c r="C18" s="13">
        <f>'[3]US Utilities'!C4</f>
        <v>167.43</v>
      </c>
      <c r="D18" s="6">
        <f>'[3]US Utilities'!D4</f>
        <v>2.06</v>
      </c>
      <c r="E18" s="5">
        <f>C18/D18</f>
        <v>81.27669902912622</v>
      </c>
      <c r="F18" s="5">
        <f>'[3]US Utilities'!F4</f>
        <v>3.1500000000000004</v>
      </c>
      <c r="G18" s="5">
        <f>'[3]US Utilities'!G4</f>
        <v>82.63</v>
      </c>
      <c r="H18" s="6">
        <f>F18/G18</f>
        <v>3.8121747549316236E-2</v>
      </c>
      <c r="I18" s="5">
        <f>G18-F18+C18</f>
        <v>246.91</v>
      </c>
      <c r="J18" s="5">
        <f>'[3]US Utilities'!J4</f>
        <v>25.85</v>
      </c>
      <c r="K18" s="5">
        <f>'[3]US Utilities'!K4</f>
        <v>15.85</v>
      </c>
      <c r="L18" s="5">
        <f>'[3]US Utilities'!L4</f>
        <v>7.6999999999999993</v>
      </c>
      <c r="M18" s="5">
        <f>'[3]US Utilities'!M4</f>
        <v>5.1750000000000007</v>
      </c>
      <c r="N18" s="5">
        <f>'[3]US Utilities'!N4</f>
        <v>9.89</v>
      </c>
      <c r="O18" s="10">
        <f>K18/J18</f>
        <v>0.61315280464216626</v>
      </c>
      <c r="P18" s="10">
        <f>L18/J18</f>
        <v>0.29787234042553185</v>
      </c>
      <c r="Q18" s="10">
        <f>M18/J18</f>
        <v>0.20019342359767894</v>
      </c>
      <c r="R18" s="10">
        <f>N18/J18</f>
        <v>0.38259187620889751</v>
      </c>
      <c r="S18" s="8">
        <f>$I18/J18</f>
        <v>9.5516441005802708</v>
      </c>
      <c r="T18" s="8">
        <f>$I18/K18</f>
        <v>15.577917981072556</v>
      </c>
      <c r="U18" s="8">
        <f>$I18/L18</f>
        <v>32.066233766233772</v>
      </c>
      <c r="V18" s="8">
        <f>$I18/M18</f>
        <v>47.712077294685983</v>
      </c>
      <c r="W18" s="8">
        <f>C18/M18</f>
        <v>32.353623188405791</v>
      </c>
      <c r="X18" s="5">
        <f>'[3]US Utilities'!X4</f>
        <v>138.20000000000002</v>
      </c>
      <c r="Y18" s="5">
        <f>'[3]US Utilities'!Y4</f>
        <v>-14.98</v>
      </c>
      <c r="Z18" s="5">
        <f>SUM(X18:Y18)</f>
        <v>123.22000000000001</v>
      </c>
      <c r="AA18" s="9">
        <f>I18/Z18</f>
        <v>2.0038143158578152</v>
      </c>
      <c r="AB18" s="5">
        <f>'[3]US Utilities'!AB4</f>
        <v>6.1679999999999993</v>
      </c>
      <c r="AC18" s="5">
        <f>'[3]US Utilities'!AC4</f>
        <v>-9.3689999999999998</v>
      </c>
      <c r="AD18" s="5">
        <f>'[3]US Utilities'!AD4</f>
        <v>-0.33400000000000002</v>
      </c>
      <c r="AE18" s="5">
        <f>SUM(AB18:AD18)+L18</f>
        <v>4.1649999999999991</v>
      </c>
      <c r="AF18" s="5">
        <f>SUM(AB18:AD18)+N18</f>
        <v>6.3550000000000004</v>
      </c>
      <c r="AG18" s="7">
        <f>AE18/$Z18</f>
        <v>3.3801330952767397E-2</v>
      </c>
      <c r="AH18" s="7">
        <f>AF18/$Z18</f>
        <v>5.157441973705567E-2</v>
      </c>
      <c r="AI18" s="8">
        <f>I18/$AE18</f>
        <v>59.282112845138066</v>
      </c>
      <c r="AJ18" s="8">
        <f>J18/$AE18</f>
        <v>6.2064825930372161</v>
      </c>
    </row>
    <row r="19" spans="1:36" x14ac:dyDescent="0.2">
      <c r="A19" t="str">
        <f>[4]Sheet2!$B2</f>
        <v>NKE</v>
      </c>
      <c r="B19" t="str">
        <f>[4]Sheet2!$A2</f>
        <v xml:space="preserve">Nike </v>
      </c>
      <c r="C19" s="13">
        <f>[4]Sheet2!$C2</f>
        <v>117.83</v>
      </c>
      <c r="D19" s="6">
        <f>[4]Sheet2!$G2</f>
        <v>1.5</v>
      </c>
      <c r="E19" s="5">
        <f>C19/D19</f>
        <v>78.553333333333327</v>
      </c>
      <c r="F19" s="5">
        <f>[4]Sheet2!I2</f>
        <v>11.5</v>
      </c>
      <c r="G19" s="5">
        <f>[4]Sheet2!J2</f>
        <v>2.59</v>
      </c>
      <c r="H19" s="6">
        <f>F19/G19</f>
        <v>4.4401544401544406</v>
      </c>
      <c r="I19" s="5">
        <f>G19-F19+C19</f>
        <v>108.92</v>
      </c>
      <c r="J19" s="5">
        <f>[4]Sheet2!$P2</f>
        <v>51.36</v>
      </c>
      <c r="K19" s="5">
        <f>[4]Sheet2!S2</f>
        <v>22.89</v>
      </c>
      <c r="L19" s="5">
        <f>[4]Sheet2!T2</f>
        <v>6.31</v>
      </c>
      <c r="N19" s="5">
        <f>[4]Sheet2!$V2</f>
        <v>7.43</v>
      </c>
      <c r="O19" s="10">
        <f>K19/J19</f>
        <v>0.44567757009345799</v>
      </c>
      <c r="P19" s="10">
        <f>L19/J19</f>
        <v>0.12285825545171339</v>
      </c>
      <c r="Q19" s="10">
        <f>M19/J19</f>
        <v>0</v>
      </c>
      <c r="R19" s="10">
        <f>N19/J19</f>
        <v>0.14466510903426791</v>
      </c>
      <c r="S19" s="8">
        <f>$I19/J19</f>
        <v>2.1207165109034269</v>
      </c>
      <c r="T19" s="8">
        <f>$I19/K19</f>
        <v>4.7584097859327219</v>
      </c>
      <c r="U19" s="8">
        <f>$I19/L19</f>
        <v>17.261489698890649</v>
      </c>
      <c r="V19" s="8" t="e">
        <f>$I19/M19</f>
        <v>#DIV/0!</v>
      </c>
      <c r="W19" s="8" t="e">
        <f>C19/M19</f>
        <v>#DIV/0!</v>
      </c>
      <c r="X19" s="5">
        <f>[4]Sheet2!AE2</f>
        <v>12.73</v>
      </c>
      <c r="Y19" s="5">
        <f>[4]Sheet2!AF2</f>
        <v>3.2099999999999991</v>
      </c>
      <c r="Z19" s="5">
        <f>SUM(X19:Y19)</f>
        <v>15.94</v>
      </c>
      <c r="AA19" s="9">
        <f>I19/Z19</f>
        <v>6.8331242158092849</v>
      </c>
      <c r="AB19" s="5">
        <f>[4]Sheet2!AI2</f>
        <v>0.84399999999999997</v>
      </c>
      <c r="AC19" s="5">
        <f>[4]Sheet2!AJ2</f>
        <v>-0.81200000000000006</v>
      </c>
      <c r="AD19" s="5">
        <f>[4]Sheet2!AK2</f>
        <v>0.71599999999999997</v>
      </c>
      <c r="AE19" s="5">
        <f>SUM(AB19:AD19)+L19</f>
        <v>7.0579999999999998</v>
      </c>
      <c r="AF19" s="5">
        <f>SUM(AB19:AD19)+N19</f>
        <v>8.177999999999999</v>
      </c>
      <c r="AG19" s="7">
        <f>AE19/$Z19</f>
        <v>0.44278544542032622</v>
      </c>
      <c r="AH19" s="7">
        <f>AF19/$Z19</f>
        <v>0.5130489335006273</v>
      </c>
      <c r="AI19" s="8">
        <f>I19/$AE19</f>
        <v>15.432133748937376</v>
      </c>
      <c r="AJ19" s="8">
        <f>J19/$AE19</f>
        <v>7.2768489657126665</v>
      </c>
    </row>
    <row r="20" spans="1:36" ht="17" x14ac:dyDescent="0.2">
      <c r="A20" t="s">
        <v>64</v>
      </c>
      <c r="B20" s="3" t="s">
        <v>63</v>
      </c>
      <c r="C20" s="13">
        <f>[2]Overview!$C17</f>
        <v>110.29</v>
      </c>
      <c r="D20" s="6">
        <f>[2]Overview!$F17</f>
        <v>0.32379999999999998</v>
      </c>
      <c r="E20" s="5">
        <f>C20/D20</f>
        <v>340.61148857319336</v>
      </c>
      <c r="F20" s="5">
        <f>[2]Overview!$H17</f>
        <v>6.3900000000000006</v>
      </c>
      <c r="G20" s="5">
        <f>[2]Overview!$G17</f>
        <v>1.1599999999999999</v>
      </c>
      <c r="H20" s="6">
        <f>F20/G20</f>
        <v>5.5086206896551735</v>
      </c>
      <c r="I20" s="5">
        <f>G20-F20+C20</f>
        <v>105.06</v>
      </c>
      <c r="J20" s="5">
        <f>[2]Overview!$N17</f>
        <v>6.89</v>
      </c>
      <c r="K20" s="5">
        <f>[2]Overview!$Q17</f>
        <v>0</v>
      </c>
      <c r="L20" s="5">
        <f>[2]Overview!$R17</f>
        <v>0.38729999999999998</v>
      </c>
      <c r="N20" s="5">
        <f>[2]Overview!$T17</f>
        <v>2.778</v>
      </c>
      <c r="O20" s="10">
        <f>K20/J20</f>
        <v>0</v>
      </c>
      <c r="P20" s="10">
        <f>L20/J20</f>
        <v>5.621190130624093E-2</v>
      </c>
      <c r="Q20" s="10">
        <f>M20/J20</f>
        <v>0</v>
      </c>
      <c r="R20" s="10">
        <f>N20/J20</f>
        <v>0.40319303338171264</v>
      </c>
      <c r="S20" s="8">
        <f>$I20/J20</f>
        <v>15.248185776487665</v>
      </c>
      <c r="T20" s="8" t="e">
        <f>$I20/K20</f>
        <v>#DIV/0!</v>
      </c>
      <c r="U20" s="8">
        <f>$I20/L20</f>
        <v>271.2625871417506</v>
      </c>
      <c r="V20" s="8" t="e">
        <f>$I20/M20</f>
        <v>#DIV/0!</v>
      </c>
      <c r="W20" s="8" t="e">
        <f>C20/M20</f>
        <v>#DIV/0!</v>
      </c>
      <c r="X20" s="5">
        <f>[2]Overview!AB17</f>
        <v>12.01</v>
      </c>
      <c r="Y20" s="5">
        <f>[2]Overview!AC17</f>
        <v>-4.0500000000000007</v>
      </c>
      <c r="Z20" s="5">
        <f>SUM(X20:Y20)</f>
        <v>7.9599999999999991</v>
      </c>
      <c r="AA20" s="9">
        <f>I20/Z20</f>
        <v>13.19849246231156</v>
      </c>
      <c r="AB20" s="5">
        <f>[2]Overview!AF17</f>
        <v>0.28220000000000001</v>
      </c>
      <c r="AC20" s="5">
        <f>[2]Overview!AG17</f>
        <v>-0.14630000000000001</v>
      </c>
      <c r="AD20" s="5">
        <f>[2]Overview!AH17</f>
        <v>0.56330000000000002</v>
      </c>
      <c r="AE20" s="5">
        <f>SUM(AB20:AD20)+L20</f>
        <v>1.0865</v>
      </c>
      <c r="AF20" s="5">
        <f>SUM(AB20:AD20)+N20</f>
        <v>3.4771999999999998</v>
      </c>
      <c r="AG20" s="7">
        <f>AE20/$Z20</f>
        <v>0.13649497487437187</v>
      </c>
      <c r="AH20" s="7">
        <f>AF20/$Z20</f>
        <v>0.4368341708542714</v>
      </c>
      <c r="AI20" s="8">
        <f>I20/$AE20</f>
        <v>96.695812241141283</v>
      </c>
      <c r="AJ20" s="8">
        <f>J20/$AE20</f>
        <v>6.3414634146341458</v>
      </c>
    </row>
    <row r="21" spans="1:36" x14ac:dyDescent="0.2">
      <c r="A21" t="str">
        <f>[5]Overview!$B3</f>
        <v>SBUX</v>
      </c>
      <c r="B21" t="str">
        <f>[5]Overview!A3</f>
        <v>Starbucks</v>
      </c>
      <c r="C21" s="13">
        <f>[5]Overview!C3</f>
        <v>108.57</v>
      </c>
      <c r="D21" s="6">
        <f>[5]Overview!$G3</f>
        <v>1.1299999999999999</v>
      </c>
      <c r="E21" s="5">
        <f>C21/D21</f>
        <v>96.079646017699119</v>
      </c>
      <c r="F21" s="5">
        <f>[5]Overview!$I3</f>
        <v>4.1208999999999998</v>
      </c>
      <c r="G21" s="5">
        <f>[5]Overview!$H3</f>
        <v>15.5731</v>
      </c>
      <c r="H21" s="6">
        <f>F21/G21</f>
        <v>0.26461655033358805</v>
      </c>
      <c r="I21" s="5">
        <f>G21-F21+C21</f>
        <v>120.0222</v>
      </c>
      <c r="J21" s="5">
        <f>[5]Overview!$M3</f>
        <v>35.979999999999997</v>
      </c>
      <c r="K21" s="5">
        <f>[5]Overview!P3</f>
        <v>9.85</v>
      </c>
      <c r="L21" s="5">
        <f>[5]Overview!Q3</f>
        <v>5.5</v>
      </c>
      <c r="N21" s="5">
        <f>[5]Overview!S3</f>
        <v>6.01</v>
      </c>
      <c r="O21" s="10">
        <f>K21/J21</f>
        <v>0.27376320177876601</v>
      </c>
      <c r="P21" s="10">
        <f>L21/J21</f>
        <v>0.15286270150083381</v>
      </c>
      <c r="Q21" s="10">
        <f>M21/J21</f>
        <v>0</v>
      </c>
      <c r="R21" s="10">
        <f>N21/J21</f>
        <v>0.16703724291272931</v>
      </c>
      <c r="S21" s="8">
        <f>$I21/J21</f>
        <v>3.3358032240133411</v>
      </c>
      <c r="T21" s="8">
        <f>$I21/K21</f>
        <v>12.184994923857868</v>
      </c>
      <c r="U21" s="8">
        <f>$I21/L21</f>
        <v>21.822218181818183</v>
      </c>
      <c r="V21" s="8" t="e">
        <f>$I21/M21</f>
        <v>#DIV/0!</v>
      </c>
      <c r="W21" s="8" t="e">
        <f>C21/M21</f>
        <v>#DIV/0!</v>
      </c>
      <c r="X21" s="5">
        <f>[5]Overview!AD3</f>
        <v>23.3</v>
      </c>
      <c r="Y21" s="5">
        <f>[5]Overview!AE3</f>
        <v>-4.2300000000000004</v>
      </c>
      <c r="Z21" s="5">
        <f>SUM(X21:Y21)</f>
        <v>19.07</v>
      </c>
      <c r="AA21" s="9">
        <f>I21/Z21</f>
        <v>6.2937703198741479</v>
      </c>
      <c r="AB21" s="5">
        <f>[5]Overview!AH3</f>
        <v>1.45</v>
      </c>
      <c r="AC21" s="5">
        <f>[5]Overview!AI3</f>
        <v>-0.23300000000000001</v>
      </c>
      <c r="AD21" s="5">
        <f>[5]Overview!AJ3</f>
        <v>-1.1299999999999999</v>
      </c>
      <c r="AE21" s="5">
        <f>SUM(AB21:AD21)+L21</f>
        <v>5.5869999999999997</v>
      </c>
      <c r="AF21" s="5">
        <f>SUM(AB21:AD21)+N21</f>
        <v>6.0969999999999995</v>
      </c>
      <c r="AG21" s="7">
        <f>AE21/$Z21</f>
        <v>0.29297325642370214</v>
      </c>
      <c r="AH21" s="7">
        <f>AF21/$Z21</f>
        <v>0.31971683272155216</v>
      </c>
      <c r="AI21" s="8">
        <f>I21/$AE21</f>
        <v>21.482405584392339</v>
      </c>
      <c r="AJ21" s="8">
        <f>J21/$AE21</f>
        <v>6.4399498836584925</v>
      </c>
    </row>
    <row r="22" spans="1:36" ht="17" x14ac:dyDescent="0.2">
      <c r="A22" t="s">
        <v>66</v>
      </c>
      <c r="B22" s="3" t="s">
        <v>65</v>
      </c>
      <c r="C22" s="13">
        <f>[2]Overview!$C18</f>
        <v>102.28</v>
      </c>
      <c r="D22" s="6">
        <f>[2]Overview!$F18</f>
        <v>4.28</v>
      </c>
      <c r="E22" s="5">
        <f>C22/D22</f>
        <v>23.897196261682243</v>
      </c>
      <c r="F22" s="5">
        <f>[2]Overview!$H18</f>
        <v>35.090000000000003</v>
      </c>
      <c r="G22" s="5">
        <f>[2]Overview!$G18</f>
        <v>53.03</v>
      </c>
      <c r="H22" s="6">
        <f>F22/G22</f>
        <v>0.66170092400528013</v>
      </c>
      <c r="I22" s="5">
        <f>G22-F22+C22</f>
        <v>120.22</v>
      </c>
      <c r="J22" s="5">
        <f>[2]Overview!$N18</f>
        <v>54.23</v>
      </c>
      <c r="K22" s="5">
        <f>[2]Overview!$Q18</f>
        <v>0</v>
      </c>
      <c r="L22" s="5">
        <f>[2]Overview!$R18</f>
        <v>3.1E-2</v>
      </c>
      <c r="N22" s="5">
        <f>[2]Overview!$T18</f>
        <v>11.471</v>
      </c>
      <c r="O22" s="10">
        <f>K22/J22</f>
        <v>0</v>
      </c>
      <c r="P22" s="10">
        <f>L22/J22</f>
        <v>5.7163931403282316E-4</v>
      </c>
      <c r="Q22" s="10">
        <f>M22/J22</f>
        <v>0</v>
      </c>
      <c r="R22" s="10">
        <f>N22/J22</f>
        <v>0.21152498617001661</v>
      </c>
      <c r="S22" s="8">
        <f>$I22/J22</f>
        <v>2.2168541397750325</v>
      </c>
      <c r="T22" s="8" t="e">
        <f>$I22/K22</f>
        <v>#DIV/0!</v>
      </c>
      <c r="U22" s="8">
        <f>$I22/L22</f>
        <v>3878.0645161290322</v>
      </c>
      <c r="V22" s="8" t="e">
        <f>$I22/M22</f>
        <v>#DIV/0!</v>
      </c>
      <c r="W22" s="8" t="e">
        <f>C22/M22</f>
        <v>#DIV/0!</v>
      </c>
      <c r="X22" s="5">
        <f>[2]Overview!AB18</f>
        <v>155.38</v>
      </c>
      <c r="Y22" s="5">
        <f>[2]Overview!AC18</f>
        <v>-10.470000000000002</v>
      </c>
      <c r="Z22" s="5">
        <f>SUM(X22:Y22)</f>
        <v>144.91</v>
      </c>
      <c r="AA22" s="9">
        <f>I22/Z22</f>
        <v>0.82961838382444275</v>
      </c>
      <c r="AB22" s="5">
        <f>[2]Overview!AF18</f>
        <v>9.6</v>
      </c>
      <c r="AC22" s="5">
        <f>[2]Overview!AG18</f>
        <v>-25.75</v>
      </c>
      <c r="AD22" s="5">
        <f>[2]Overview!AH18</f>
        <v>-2.57</v>
      </c>
      <c r="AE22" s="5">
        <f>SUM(AB22:AD22)+L22</f>
        <v>-18.689</v>
      </c>
      <c r="AF22" s="5">
        <f>SUM(AB22:AD22)+N22</f>
        <v>-7.2489999999999988</v>
      </c>
      <c r="AG22" s="7">
        <f>AE22/$Z22</f>
        <v>-0.12896970533434546</v>
      </c>
      <c r="AH22" s="7">
        <f>AF22/$Z22</f>
        <v>-5.0024152922503617E-2</v>
      </c>
      <c r="AI22" s="8">
        <f>I22/$AE22</f>
        <v>-6.4326609235379095</v>
      </c>
      <c r="AJ22" s="8">
        <f>J22/$AE22</f>
        <v>-2.9017068864037667</v>
      </c>
    </row>
    <row r="23" spans="1:36" x14ac:dyDescent="0.2">
      <c r="A23" t="str">
        <f>'[3]US Utilities'!A5</f>
        <v>DUK</v>
      </c>
      <c r="B23" t="str">
        <f>'[3]US Utilities'!B5</f>
        <v>Duke Energy</v>
      </c>
      <c r="C23" s="13">
        <f>'[3]US Utilities'!C5</f>
        <v>87.09</v>
      </c>
      <c r="D23" s="6">
        <f>'[3]US Utilities'!D5</f>
        <v>0.7722</v>
      </c>
      <c r="E23" s="5">
        <f>C23/D23</f>
        <v>112.78166278166279</v>
      </c>
      <c r="F23" s="5">
        <f>'[3]US Utilities'!F5</f>
        <v>0.39</v>
      </c>
      <c r="G23" s="5">
        <f>'[3]US Utilities'!G5</f>
        <v>82.45</v>
      </c>
      <c r="H23" s="6">
        <f>F23/G23</f>
        <v>4.7301394784718008E-3</v>
      </c>
      <c r="I23" s="5">
        <f>G23-F23+C23</f>
        <v>169.15</v>
      </c>
      <c r="J23" s="5">
        <f>'[3]US Utilities'!J5</f>
        <v>30.04</v>
      </c>
      <c r="K23" s="5">
        <f>'[3]US Utilities'!K5</f>
        <v>14.659999999999998</v>
      </c>
      <c r="L23" s="5">
        <f>'[3]US Utilities'!L5</f>
        <v>7.7200000000000006</v>
      </c>
      <c r="M23" s="5">
        <f>'[3]US Utilities'!M5</f>
        <v>4.3869999999999996</v>
      </c>
      <c r="N23" s="5">
        <f>'[3]US Utilities'!N5</f>
        <v>11.51</v>
      </c>
      <c r="O23" s="10">
        <f>K23/J23</f>
        <v>0.48801597869507318</v>
      </c>
      <c r="P23" s="10">
        <f>L23/J23</f>
        <v>0.25699067909454065</v>
      </c>
      <c r="Q23" s="10">
        <f>M23/J23</f>
        <v>0.1460386151797603</v>
      </c>
      <c r="R23" s="10">
        <f>N23/J23</f>
        <v>0.38315579227696406</v>
      </c>
      <c r="S23" s="8">
        <f>$I23/J23</f>
        <v>5.6308255659121178</v>
      </c>
      <c r="T23" s="8">
        <f>$I23/K23</f>
        <v>11.538199181446114</v>
      </c>
      <c r="U23" s="8">
        <f>$I23/L23</f>
        <v>21.910621761658032</v>
      </c>
      <c r="V23" s="8">
        <f>$I23/M23</f>
        <v>38.557100524276279</v>
      </c>
      <c r="W23" s="8">
        <f>C23/M23</f>
        <v>19.851834966947802</v>
      </c>
      <c r="X23" s="5">
        <f>'[3]US Utilities'!X5</f>
        <v>140.51</v>
      </c>
      <c r="Y23" s="5">
        <f>'[3]US Utilities'!Y5</f>
        <v>-3.3100000000000005</v>
      </c>
      <c r="Z23" s="5">
        <f>SUM(X23:Y23)</f>
        <v>137.19999999999999</v>
      </c>
      <c r="AA23" s="9">
        <f>I23/Z23</f>
        <v>1.2328717201166182</v>
      </c>
      <c r="AB23" s="5">
        <f>'[3]US Utilities'!AB5</f>
        <v>6.2700000000000005</v>
      </c>
      <c r="AC23" s="5">
        <f>'[3]US Utilities'!AC5</f>
        <v>-12.55</v>
      </c>
      <c r="AD23" s="5">
        <f>'[3]US Utilities'!AD5</f>
        <v>1.544</v>
      </c>
      <c r="AE23" s="5">
        <f>SUM(AB23:AD23)+L23</f>
        <v>2.984</v>
      </c>
      <c r="AF23" s="5">
        <f>SUM(AB23:AD23)+N23</f>
        <v>6.7739999999999991</v>
      </c>
      <c r="AG23" s="7">
        <f>AE23/$Z23</f>
        <v>2.1749271137026242E-2</v>
      </c>
      <c r="AH23" s="7">
        <f>AF23/$Z23</f>
        <v>4.9373177842565598E-2</v>
      </c>
      <c r="AI23" s="8">
        <f>I23/$AE23</f>
        <v>56.685656836461128</v>
      </c>
      <c r="AJ23" s="8">
        <f>J23/$AE23</f>
        <v>10.067024128686327</v>
      </c>
    </row>
    <row r="24" spans="1:36" x14ac:dyDescent="0.2">
      <c r="A24" t="str">
        <f>[5]Overview!$B4</f>
        <v>CMG</v>
      </c>
      <c r="B24" t="str">
        <f>[5]Overview!A4</f>
        <v>Chipotle Mexican Grill</v>
      </c>
      <c r="C24" s="13">
        <f>[5]Overview!C4</f>
        <v>78</v>
      </c>
      <c r="D24" s="6">
        <f>[5]Overview!$G4</f>
        <v>1.37</v>
      </c>
      <c r="E24" s="5">
        <f>C24/D24</f>
        <v>56.934306569343065</v>
      </c>
      <c r="F24" s="5">
        <f>[5]Overview!$I4</f>
        <v>2.4626399999999999</v>
      </c>
      <c r="G24" s="5">
        <f>[5]Overview!$H4</f>
        <v>0</v>
      </c>
      <c r="H24" s="6" t="e">
        <f>F24/G24</f>
        <v>#DIV/0!</v>
      </c>
      <c r="I24" s="5">
        <f>G24-F24+C24</f>
        <v>75.537360000000007</v>
      </c>
      <c r="J24" s="5">
        <f>[5]Overview!$M4</f>
        <v>9.8699999999999992</v>
      </c>
      <c r="K24" s="5">
        <f>[5]Overview!P4</f>
        <v>2.59</v>
      </c>
      <c r="L24" s="5">
        <f>[5]Overview!Q4</f>
        <v>1.63</v>
      </c>
      <c r="N24" s="5">
        <f>[5]Overview!S4</f>
        <v>1.78</v>
      </c>
      <c r="O24" s="10">
        <f>K24/J24</f>
        <v>0.26241134751773049</v>
      </c>
      <c r="P24" s="10">
        <f>L24/J24</f>
        <v>0.1651469098277609</v>
      </c>
      <c r="Q24" s="10">
        <f>M24/J24</f>
        <v>0</v>
      </c>
      <c r="R24" s="10">
        <f>N24/J24</f>
        <v>0.18034447821681865</v>
      </c>
      <c r="S24" s="8">
        <f>$I24/J24</f>
        <v>7.6532279635258371</v>
      </c>
      <c r="T24" s="8">
        <f>$I24/K24</f>
        <v>29.165003861003864</v>
      </c>
      <c r="U24" s="8">
        <f>$I24/L24</f>
        <v>46.341938650306759</v>
      </c>
      <c r="V24" s="8" t="e">
        <f>$I24/M24</f>
        <v>#DIV/0!</v>
      </c>
      <c r="W24" s="8" t="e">
        <f>C24/M24</f>
        <v>#DIV/0!</v>
      </c>
      <c r="X24" s="5">
        <f>[5]Overview!AD4</f>
        <v>7.13</v>
      </c>
      <c r="Y24" s="5">
        <f>[5]Overview!AE4</f>
        <v>-0.74</v>
      </c>
      <c r="Z24" s="5">
        <f>SUM(X24:Y24)</f>
        <v>6.39</v>
      </c>
      <c r="AA24" s="9">
        <f>I24/Z24</f>
        <v>11.82118309859155</v>
      </c>
      <c r="AB24" s="5">
        <f>[5]Overview!AH4</f>
        <v>0.31939000000000001</v>
      </c>
      <c r="AC24" s="5">
        <f>[5]Overview!AI4</f>
        <v>-0.56072999999999995</v>
      </c>
      <c r="AD24" s="5">
        <f>[5]Overview!AJ4</f>
        <v>9.5320000000000002E-2</v>
      </c>
      <c r="AE24" s="5">
        <f>SUM(AB24:AD24)+L24</f>
        <v>1.4839799999999999</v>
      </c>
      <c r="AF24" s="5">
        <f>SUM(AB24:AD24)+N24</f>
        <v>1.6339800000000002</v>
      </c>
      <c r="AG24" s="7">
        <f>AE24/$Z24</f>
        <v>0.23223474178403755</v>
      </c>
      <c r="AH24" s="7">
        <f>AF24/$Z24</f>
        <v>0.25570892018779345</v>
      </c>
      <c r="AI24" s="8">
        <f>I24/$AE24</f>
        <v>50.901871992884011</v>
      </c>
      <c r="AJ24" s="8">
        <f>J24/$AE24</f>
        <v>6.6510330327901999</v>
      </c>
    </row>
    <row r="25" spans="1:36" ht="17" x14ac:dyDescent="0.2">
      <c r="A25" t="s">
        <v>68</v>
      </c>
      <c r="B25" s="3" t="s">
        <v>67</v>
      </c>
      <c r="C25" s="13">
        <f>[2]Overview!$C19</f>
        <v>69</v>
      </c>
      <c r="D25" s="6">
        <f>[2]Overview!$F19</f>
        <v>0.24335999999999999</v>
      </c>
      <c r="E25" s="5">
        <f>C25/D25</f>
        <v>283.53057199211048</v>
      </c>
      <c r="F25" s="5">
        <f>[2]Overview!$H19</f>
        <v>3.7584200000000001</v>
      </c>
      <c r="G25" s="5">
        <f>[2]Overview!$G19</f>
        <v>0.74287000000000003</v>
      </c>
      <c r="H25" s="6">
        <f>F25/G25</f>
        <v>5.059323973238925</v>
      </c>
      <c r="I25" s="5">
        <f>G25-F25+C25</f>
        <v>65.984449999999995</v>
      </c>
      <c r="J25" s="5">
        <f>[2]Overview!$N19</f>
        <v>3.06</v>
      </c>
      <c r="K25" s="5">
        <f>[2]Overview!$Q19</f>
        <v>0</v>
      </c>
      <c r="L25" s="5">
        <f>[2]Overview!$R19</f>
        <v>-2E-3</v>
      </c>
      <c r="N25" s="5">
        <f>[2]Overview!$T19</f>
        <v>1.1659999999999999</v>
      </c>
      <c r="O25" s="10">
        <f>K25/J25</f>
        <v>0</v>
      </c>
      <c r="P25" s="10">
        <f>L25/J25</f>
        <v>-6.5359477124183002E-4</v>
      </c>
      <c r="Q25" s="10">
        <f>M25/J25</f>
        <v>0</v>
      </c>
      <c r="R25" s="10">
        <f>N25/J25</f>
        <v>0.38104575163398691</v>
      </c>
      <c r="S25" s="8">
        <f>$I25/J25</f>
        <v>21.563545751633985</v>
      </c>
      <c r="T25" s="8" t="e">
        <f>$I25/K25</f>
        <v>#DIV/0!</v>
      </c>
      <c r="U25" s="8">
        <f>$I25/L25</f>
        <v>-32992.224999999999</v>
      </c>
      <c r="V25" s="8" t="e">
        <f>$I25/M25</f>
        <v>#DIV/0!</v>
      </c>
      <c r="W25" s="8" t="e">
        <f>C25/M25</f>
        <v>#DIV/0!</v>
      </c>
      <c r="X25" s="5">
        <f>[2]Overview!AB19</f>
        <v>2</v>
      </c>
      <c r="Y25" s="5">
        <f>[2]Overview!AC19</f>
        <v>-1.5400000000000005</v>
      </c>
      <c r="Z25" s="5">
        <f>SUM(X25:Y25)</f>
        <v>0.45999999999999952</v>
      </c>
      <c r="AA25" s="9">
        <f>I25/Z25</f>
        <v>143.44445652173928</v>
      </c>
      <c r="AB25" s="5">
        <f>[2]Overview!AF19</f>
        <v>0.14524999999999999</v>
      </c>
      <c r="AC25" s="5">
        <f>[2]Overview!AG19</f>
        <v>-0.22599</v>
      </c>
      <c r="AD25" s="5">
        <f>[2]Overview!AH19</f>
        <v>5.1529999999999999E-2</v>
      </c>
      <c r="AE25" s="5">
        <f>SUM(AB25:AD25)+L25</f>
        <v>-3.1210000000000009E-2</v>
      </c>
      <c r="AF25" s="5">
        <f>SUM(AB25:AD25)+N25</f>
        <v>1.13679</v>
      </c>
      <c r="AG25" s="7">
        <f>AE25/$Z25</f>
        <v>-6.7847826086956609E-2</v>
      </c>
      <c r="AH25" s="7">
        <f>AF25/$Z25</f>
        <v>2.4712826086956547</v>
      </c>
      <c r="AI25" s="8">
        <f>I25/$AE25</f>
        <v>-2114.2085869913481</v>
      </c>
      <c r="AJ25" s="8">
        <f>J25/$AE25</f>
        <v>-98.045498237744283</v>
      </c>
    </row>
    <row r="26" spans="1:36" x14ac:dyDescent="0.2">
      <c r="A26" t="s">
        <v>70</v>
      </c>
      <c r="B26" t="s">
        <v>69</v>
      </c>
      <c r="C26" s="13">
        <f>[2]Overview!$C20</f>
        <v>60.16</v>
      </c>
      <c r="D26" s="6">
        <f>[2]Overview!$F20</f>
        <v>0.25473000000000001</v>
      </c>
      <c r="E26" s="5">
        <f>C26/D26</f>
        <v>236.17163270914298</v>
      </c>
      <c r="F26" s="5">
        <f>[2]Overview!$H20</f>
        <v>3.02</v>
      </c>
      <c r="G26" s="5">
        <f>[2]Overview!$G20</f>
        <v>10.179</v>
      </c>
      <c r="H26" s="6">
        <f>F26/G26</f>
        <v>0.2966892622065036</v>
      </c>
      <c r="I26" s="5">
        <f>G26-F26+C26</f>
        <v>67.319000000000003</v>
      </c>
      <c r="J26" s="5">
        <f>[2]Overview!$N20</f>
        <v>13.28</v>
      </c>
      <c r="K26" s="5">
        <f>[2]Overview!$Q20</f>
        <v>7.55</v>
      </c>
      <c r="L26" s="5">
        <f>[2]Overview!$R20</f>
        <v>3.68</v>
      </c>
      <c r="N26" s="5">
        <f>[2]Overview!$T20</f>
        <v>3.51</v>
      </c>
      <c r="O26" s="10">
        <f>K26/J26</f>
        <v>0.56852409638554213</v>
      </c>
      <c r="P26" s="10">
        <f>L26/J26</f>
        <v>0.27710843373493976</v>
      </c>
      <c r="Q26" s="10">
        <f>M26/J26</f>
        <v>0</v>
      </c>
      <c r="R26" s="10">
        <f>N26/J26</f>
        <v>0.26430722891566266</v>
      </c>
      <c r="S26" s="8">
        <f>$I26/J26</f>
        <v>5.0692018072289162</v>
      </c>
      <c r="T26" s="8">
        <f>$I26/K26</f>
        <v>8.9164238410596024</v>
      </c>
      <c r="U26" s="8">
        <f>$I26/L26</f>
        <v>18.29320652173913</v>
      </c>
      <c r="V26" s="8" t="e">
        <f>$I26/M26</f>
        <v>#DIV/0!</v>
      </c>
      <c r="W26" s="8" t="e">
        <f>C26/M26</f>
        <v>#DIV/0!</v>
      </c>
      <c r="X26" s="5">
        <f>[2]Overview!AB20</f>
        <v>16.32</v>
      </c>
      <c r="Y26" s="5">
        <f>[2]Overview!AC20</f>
        <v>0.75</v>
      </c>
      <c r="Z26" s="5">
        <f>SUM(X26:Y26)</f>
        <v>17.07</v>
      </c>
      <c r="AA26" s="9">
        <f>I26/Z26</f>
        <v>3.9437024018746341</v>
      </c>
      <c r="AB26" s="5">
        <f>[2]Overview!AF20</f>
        <v>1.1100000000000001</v>
      </c>
      <c r="AC26" s="5">
        <f>[2]Overview!AG20</f>
        <v>-0.82599999999999996</v>
      </c>
      <c r="AD26" s="5">
        <f>[2]Overview!AH20</f>
        <v>-0.57399999999999995</v>
      </c>
      <c r="AE26" s="5">
        <f>SUM(AB26:AD26)+L26</f>
        <v>3.3900000000000006</v>
      </c>
      <c r="AF26" s="5">
        <f>SUM(AB26:AD26)+N26</f>
        <v>3.2199999999999998</v>
      </c>
      <c r="AG26" s="7">
        <f>AE26/$Z26</f>
        <v>0.19859402460456946</v>
      </c>
      <c r="AH26" s="7">
        <f>AF26/$Z26</f>
        <v>0.18863503222026945</v>
      </c>
      <c r="AI26" s="8">
        <f>I26/$AE26</f>
        <v>19.858112094395278</v>
      </c>
      <c r="AJ26" s="8">
        <f>J26/$AE26</f>
        <v>3.9174041297935096</v>
      </c>
    </row>
    <row r="27" spans="1:36" ht="17" x14ac:dyDescent="0.2">
      <c r="A27" t="s">
        <v>72</v>
      </c>
      <c r="B27" s="4" t="s">
        <v>71</v>
      </c>
      <c r="C27" s="13">
        <f>[2]Overview!$C21</f>
        <v>59.06</v>
      </c>
      <c r="D27" s="6">
        <f>[2]Overview!$F21</f>
        <v>0.76490999999999998</v>
      </c>
      <c r="E27" s="5">
        <f>C27/D27</f>
        <v>77.211698108274177</v>
      </c>
      <c r="F27" s="5">
        <f>[2]Overview!$H21</f>
        <v>3.34</v>
      </c>
      <c r="G27" s="5">
        <f>[2]Overview!$G21</f>
        <v>0.99329999999999996</v>
      </c>
      <c r="H27" s="6">
        <f>F27/G27</f>
        <v>3.3625289439242927</v>
      </c>
      <c r="I27" s="5">
        <f>G27-F27+C27</f>
        <v>56.713300000000004</v>
      </c>
      <c r="J27" s="5">
        <f>[2]Overview!$N21</f>
        <v>5.3</v>
      </c>
      <c r="K27" s="5">
        <f>[2]Overview!$Q21</f>
        <v>0</v>
      </c>
      <c r="L27" s="5">
        <f>[2]Overview!$R21</f>
        <v>1.24</v>
      </c>
      <c r="N27" s="5">
        <f>[2]Overview!$T21</f>
        <v>1.9359999999999999</v>
      </c>
      <c r="O27" s="10">
        <f>K27/J27</f>
        <v>0</v>
      </c>
      <c r="P27" s="10">
        <f>L27/J27</f>
        <v>0.2339622641509434</v>
      </c>
      <c r="Q27" s="10">
        <f>M27/J27</f>
        <v>0</v>
      </c>
      <c r="R27" s="10">
        <f>N27/J27</f>
        <v>0.36528301886792452</v>
      </c>
      <c r="S27" s="8">
        <f>$I27/J27</f>
        <v>10.700622641509435</v>
      </c>
      <c r="T27" s="8" t="e">
        <f>$I27/K27</f>
        <v>#DIV/0!</v>
      </c>
      <c r="U27" s="8">
        <f>$I27/L27</f>
        <v>45.736532258064521</v>
      </c>
      <c r="V27" s="8" t="e">
        <f>$I27/M27</f>
        <v>#DIV/0!</v>
      </c>
      <c r="W27" s="8" t="e">
        <f>C27/M27</f>
        <v>#DIV/0!</v>
      </c>
      <c r="X27" s="5">
        <f>[2]Overview!AB21</f>
        <v>3.13</v>
      </c>
      <c r="Y27" s="5">
        <f>[2]Overview!AC21</f>
        <v>-1.7930000000000001</v>
      </c>
      <c r="Z27" s="5">
        <f>SUM(X27:Y27)</f>
        <v>1.3369999999999997</v>
      </c>
      <c r="AA27" s="9">
        <f>I27/Z27</f>
        <v>42.418324607329851</v>
      </c>
      <c r="AB27" s="5">
        <f>[2]Overview!AF21</f>
        <v>0.1134</v>
      </c>
      <c r="AC27" s="5">
        <f>[2]Overview!AG21</f>
        <v>-0.2041</v>
      </c>
      <c r="AD27" s="5">
        <f>[2]Overview!AH21</f>
        <v>0.12609999999999999</v>
      </c>
      <c r="AE27" s="5">
        <f>SUM(AB27:AD27)+L27</f>
        <v>1.2753999999999999</v>
      </c>
      <c r="AF27" s="5">
        <f>SUM(AB27:AD27)+N27</f>
        <v>1.9714</v>
      </c>
      <c r="AG27" s="7">
        <f>AE27/$Z27</f>
        <v>0.95392670157068071</v>
      </c>
      <c r="AH27" s="7">
        <f>AF27/$Z27</f>
        <v>1.4744951383694842</v>
      </c>
      <c r="AI27" s="8">
        <f>I27/$AE27</f>
        <v>44.467069154774983</v>
      </c>
      <c r="AJ27" s="8">
        <f>J27/$AE27</f>
        <v>4.1555590403010827</v>
      </c>
    </row>
    <row r="28" spans="1:36" ht="17" x14ac:dyDescent="0.2">
      <c r="A28" t="s">
        <v>74</v>
      </c>
      <c r="B28" s="3" t="s">
        <v>73</v>
      </c>
      <c r="C28" s="13">
        <f>[2]Overview!$C22</f>
        <v>58.77</v>
      </c>
      <c r="D28" s="6">
        <f>[2]Overview!$F22</f>
        <v>0.21551000000000001</v>
      </c>
      <c r="E28" s="5">
        <f>C28/D28</f>
        <v>272.7019627859496</v>
      </c>
      <c r="F28" s="5">
        <f>[2]Overview!$H22</f>
        <v>2.2279999999999998</v>
      </c>
      <c r="G28" s="5">
        <f>[2]Overview!$G22</f>
        <v>2.29</v>
      </c>
      <c r="H28" s="6">
        <f>F28/G28</f>
        <v>0.97292576419213961</v>
      </c>
      <c r="I28" s="5">
        <f>G28-F28+C28</f>
        <v>58.832000000000001</v>
      </c>
      <c r="J28" s="5">
        <f>[2]Overview!$N22</f>
        <v>5.5</v>
      </c>
      <c r="K28" s="5">
        <f>[2]Overview!$Q22</f>
        <v>0</v>
      </c>
      <c r="L28" s="5">
        <f>[2]Overview!$R22</f>
        <v>1.1299999999999999</v>
      </c>
      <c r="N28" s="5">
        <f>[2]Overview!$T22</f>
        <v>1.31</v>
      </c>
      <c r="O28" s="10">
        <f>K28/J28</f>
        <v>0</v>
      </c>
      <c r="P28" s="10">
        <f>L28/J28</f>
        <v>0.20545454545454545</v>
      </c>
      <c r="Q28" s="10">
        <f>M28/J28</f>
        <v>0</v>
      </c>
      <c r="R28" s="10">
        <f>N28/J28</f>
        <v>0.23818181818181819</v>
      </c>
      <c r="S28" s="8">
        <f>$I28/J28</f>
        <v>10.696727272727273</v>
      </c>
      <c r="T28" s="8" t="e">
        <f>$I28/K28</f>
        <v>#DIV/0!</v>
      </c>
      <c r="U28" s="8">
        <f>$I28/L28</f>
        <v>52.063716814159299</v>
      </c>
      <c r="V28" s="8" t="e">
        <f>$I28/M28</f>
        <v>#DIV/0!</v>
      </c>
      <c r="W28" s="8" t="e">
        <f>C28/M28</f>
        <v>#DIV/0!</v>
      </c>
      <c r="X28" s="5">
        <f>[2]Overview!AB22</f>
        <v>1.1299999999999999</v>
      </c>
      <c r="Y28" s="5">
        <f>[2]Overview!AC22</f>
        <v>-3.2799999999999994</v>
      </c>
      <c r="Z28" s="5">
        <f>SUM(X28:Y28)</f>
        <v>-2.1499999999999995</v>
      </c>
      <c r="AA28" s="9">
        <f>I28/Z28</f>
        <v>-27.363720930232564</v>
      </c>
      <c r="AB28" s="5">
        <f>[2]Overview!AF22</f>
        <v>0.13900000000000001</v>
      </c>
      <c r="AC28" s="5">
        <f>[2]Overview!AG22</f>
        <v>-0.33099999999999996</v>
      </c>
      <c r="AD28" s="5">
        <f>[2]Overview!AH22</f>
        <v>-0.311</v>
      </c>
      <c r="AE28" s="5">
        <f>SUM(AB28:AD28)+L28</f>
        <v>0.627</v>
      </c>
      <c r="AF28" s="5">
        <f>SUM(AB28:AD28)+N28</f>
        <v>0.80700000000000016</v>
      </c>
      <c r="AG28" s="7">
        <f>AE28/$Z28</f>
        <v>-0.29162790697674423</v>
      </c>
      <c r="AH28" s="7">
        <f>AF28/$Z28</f>
        <v>-0.37534883720930251</v>
      </c>
      <c r="AI28" s="8">
        <f>I28/$AE28</f>
        <v>93.830940988835721</v>
      </c>
      <c r="AJ28" s="8">
        <f>J28/$AE28</f>
        <v>8.7719298245614041</v>
      </c>
    </row>
    <row r="29" spans="1:36" x14ac:dyDescent="0.2">
      <c r="A29" t="str">
        <f>'[3]US Utilities'!A3</f>
        <v>D</v>
      </c>
      <c r="B29" t="str">
        <f>'[3]US Utilities'!B3</f>
        <v>Dominion Resources</v>
      </c>
      <c r="C29" s="13">
        <f>'[3]US Utilities'!C3</f>
        <v>47.21</v>
      </c>
      <c r="D29" s="6">
        <f>'[3]US Utilities'!D3</f>
        <v>0.83894000000000002</v>
      </c>
      <c r="E29" s="5">
        <f>C29/D29</f>
        <v>56.273392614489715</v>
      </c>
      <c r="F29" s="5">
        <f>'[3]US Utilities'!F3</f>
        <v>8.2189999999999994</v>
      </c>
      <c r="G29" s="5">
        <f>'[3]US Utilities'!G3</f>
        <v>41.58</v>
      </c>
      <c r="H29" s="6">
        <f>F29/G29</f>
        <v>0.19766714766714766</v>
      </c>
      <c r="I29" s="5">
        <f>G29-F29+C29</f>
        <v>80.570999999999998</v>
      </c>
      <c r="J29" s="5">
        <f>'[3]US Utilities'!J3</f>
        <v>14.46</v>
      </c>
      <c r="K29" s="5">
        <f>'[3]US Utilities'!K3</f>
        <v>6.93</v>
      </c>
      <c r="L29" s="5">
        <f>'[3]US Utilities'!L3</f>
        <v>3.6280000000000001</v>
      </c>
      <c r="M29" s="5">
        <f>'[3]US Utilities'!M3</f>
        <v>1.6439999999999999</v>
      </c>
      <c r="N29" s="5">
        <f>'[3]US Utilities'!N3</f>
        <v>6.2160000000000002</v>
      </c>
      <c r="O29" s="10">
        <f>K29/J29</f>
        <v>0.47925311203319498</v>
      </c>
      <c r="P29" s="10">
        <f>L29/J29</f>
        <v>0.25089903181189488</v>
      </c>
      <c r="Q29" s="10">
        <f>M29/J29</f>
        <v>0.11369294605809127</v>
      </c>
      <c r="R29" s="10">
        <f>N29/J29</f>
        <v>0.42987551867219914</v>
      </c>
      <c r="S29" s="8">
        <f>$I29/J29</f>
        <v>5.571991701244813</v>
      </c>
      <c r="T29" s="8">
        <f>$I29/K29</f>
        <v>11.626406926406927</v>
      </c>
      <c r="U29" s="8">
        <f>$I29/L29</f>
        <v>22.208103638368247</v>
      </c>
      <c r="V29" s="8">
        <f>$I29/M29</f>
        <v>49.009124087591239</v>
      </c>
      <c r="W29" s="8">
        <f>C29/M29</f>
        <v>28.716545012165451</v>
      </c>
      <c r="X29" s="5">
        <f>'[3]US Utilities'!X3</f>
        <v>67.5</v>
      </c>
      <c r="Y29" s="5">
        <f>'[3]US Utilities'!Y3</f>
        <v>-0.89899999999999913</v>
      </c>
      <c r="Z29" s="5">
        <f>SUM(X29:Y29)</f>
        <v>66.600999999999999</v>
      </c>
      <c r="AA29" s="9">
        <f>I29/Z29</f>
        <v>1.2097566102611073</v>
      </c>
      <c r="AB29" s="5">
        <f>'[3]US Utilities'!AB3</f>
        <v>2.9540000000000002</v>
      </c>
      <c r="AC29" s="5">
        <f>'[3]US Utilities'!AC3</f>
        <v>-11.11</v>
      </c>
      <c r="AD29" s="5">
        <f>'[3]US Utilities'!AD3</f>
        <v>0.51400000000000001</v>
      </c>
      <c r="AE29" s="5">
        <f>SUM(AB29:AD29)+L29</f>
        <v>-4.0139999999999985</v>
      </c>
      <c r="AF29" s="5">
        <f>SUM(AB29:AD29)+N29</f>
        <v>-1.4259999999999984</v>
      </c>
      <c r="AG29" s="7">
        <f>AE29/$Z29</f>
        <v>-6.0269365324844948E-2</v>
      </c>
      <c r="AH29" s="7">
        <f>AF29/$Z29</f>
        <v>-2.1411089923574697E-2</v>
      </c>
      <c r="AI29" s="8">
        <f>I29/$AE29</f>
        <v>-20.072496263079231</v>
      </c>
      <c r="AJ29" s="8">
        <f>J29/$AE29</f>
        <v>-3.6023916292974607</v>
      </c>
    </row>
    <row r="30" spans="1:36" x14ac:dyDescent="0.2">
      <c r="A30" t="str">
        <f>'[3]US Utilities'!A6</f>
        <v>TRP</v>
      </c>
      <c r="B30" t="str">
        <f>'[3]US Utilities'!B6</f>
        <v>TC Energy</v>
      </c>
      <c r="C30" s="13">
        <f>'[3]US Utilities'!C6</f>
        <v>46.87</v>
      </c>
      <c r="D30" s="6">
        <f>'[3]US Utilities'!D6</f>
        <v>1.04</v>
      </c>
      <c r="E30" s="5">
        <f>C30/D30</f>
        <v>45.067307692307686</v>
      </c>
      <c r="F30" s="5">
        <f>'[3]US Utilities'!F6</f>
        <v>2.4700000000000002</v>
      </c>
      <c r="G30" s="5">
        <f>'[3]US Utilities'!G6</f>
        <v>64.990000000000009</v>
      </c>
      <c r="H30" s="6">
        <f>F30/G30</f>
        <v>3.8005847053392827E-2</v>
      </c>
      <c r="I30" s="5">
        <f>G30-F30+C30</f>
        <v>109.39000000000001</v>
      </c>
      <c r="J30" s="5">
        <f>'[3]US Utilities'!J6</f>
        <v>16.510000000000002</v>
      </c>
      <c r="K30" s="5">
        <f>'[3]US Utilities'!K6</f>
        <v>7.8199999999999994</v>
      </c>
      <c r="L30" s="5">
        <f>'[3]US Utilities'!L6</f>
        <v>6.91</v>
      </c>
      <c r="M30" s="5">
        <f>'[3]US Utilities'!M6</f>
        <v>3.9969999999999999</v>
      </c>
      <c r="N30" s="5">
        <f>'[3]US Utilities'!N6</f>
        <v>7.3800000000000008</v>
      </c>
      <c r="O30" s="10">
        <f>K30/J30</f>
        <v>0.47365233192004835</v>
      </c>
      <c r="P30" s="10">
        <f>L30/J30</f>
        <v>0.41853422168382798</v>
      </c>
      <c r="Q30" s="10">
        <f>M30/J30</f>
        <v>0.24209569957601451</v>
      </c>
      <c r="R30" s="10">
        <f>N30/J30</f>
        <v>0.44700181708055725</v>
      </c>
      <c r="S30" s="8">
        <f>$I30/J30</f>
        <v>6.6256814052089643</v>
      </c>
      <c r="T30" s="8">
        <f>$I30/K30</f>
        <v>13.988491048593353</v>
      </c>
      <c r="U30" s="8">
        <f>$I30/L30</f>
        <v>15.830680173661362</v>
      </c>
      <c r="V30" s="8">
        <f>$I30/M30</f>
        <v>27.368026019514641</v>
      </c>
      <c r="W30" s="8">
        <f>C30/M30</f>
        <v>11.72629472104078</v>
      </c>
      <c r="X30" s="5">
        <f>'[3]US Utilities'!X6</f>
        <v>98.99</v>
      </c>
      <c r="Y30" s="5">
        <f>'[3]US Utilities'!Y6</f>
        <v>-5.8100000000000005</v>
      </c>
      <c r="Z30" s="5">
        <f>SUM(X30:Y30)</f>
        <v>93.179999999999993</v>
      </c>
      <c r="AA30" s="9">
        <f>I30/Z30</f>
        <v>1.1739643700364888</v>
      </c>
      <c r="AB30" s="5">
        <f>'[3]US Utilities'!AB6</f>
        <v>2.843</v>
      </c>
      <c r="AC30" s="5">
        <f>'[3]US Utilities'!AC6</f>
        <v>-7.09</v>
      </c>
      <c r="AD30" s="5">
        <f>'[3]US Utilities'!AD6</f>
        <v>-0.19200000000000006</v>
      </c>
      <c r="AE30" s="5">
        <f>SUM(AB30:AD30)+L30</f>
        <v>2.4710000000000001</v>
      </c>
      <c r="AF30" s="5">
        <f>SUM(AB30:AD30)+N30</f>
        <v>2.9410000000000007</v>
      </c>
      <c r="AG30" s="7">
        <f>AE30/$Z30</f>
        <v>2.6518566215926166E-2</v>
      </c>
      <c r="AH30" s="7">
        <f>AF30/$Z30</f>
        <v>3.1562567074479513E-2</v>
      </c>
      <c r="AI30" s="8">
        <f>I30/$AE30</f>
        <v>44.269526507486852</v>
      </c>
      <c r="AJ30" s="8">
        <f>J30/$AE30</f>
        <v>6.6815054633751521</v>
      </c>
    </row>
    <row r="31" spans="1:36" x14ac:dyDescent="0.2">
      <c r="A31" t="s">
        <v>76</v>
      </c>
      <c r="B31" t="s">
        <v>75</v>
      </c>
      <c r="C31" s="13">
        <f>[2]Overview!$C23</f>
        <v>44</v>
      </c>
      <c r="D31" s="6">
        <f>[2]Overview!$F23</f>
        <v>1.3</v>
      </c>
      <c r="E31" s="5">
        <f>C31/D31</f>
        <v>33.846153846153847</v>
      </c>
      <c r="F31" s="5">
        <f>[2]Overview!$H23</f>
        <v>2.109009009009009</v>
      </c>
      <c r="G31" s="5">
        <f>[2]Overview!$G23</f>
        <v>4.8549549549549535</v>
      </c>
      <c r="H31" s="6">
        <f>F31/G31</f>
        <v>0.43440341436259061</v>
      </c>
      <c r="I31" s="5">
        <f>G31-F31+C31</f>
        <v>46.745945945945948</v>
      </c>
      <c r="J31" s="5">
        <f>[2]Overview!$N23</f>
        <v>14.693693693693691</v>
      </c>
      <c r="K31" s="5">
        <f>[2]Overview!$Q23</f>
        <v>6.6756756756756754</v>
      </c>
      <c r="L31" s="5">
        <f>[2]Overview!$R23</f>
        <v>3.5585585585585586</v>
      </c>
      <c r="N31" s="5">
        <f>[2]Overview!$T23</f>
        <v>3.5675675675675671</v>
      </c>
      <c r="O31" s="10">
        <f>K31/J31</f>
        <v>0.45432250153280201</v>
      </c>
      <c r="P31" s="10">
        <f>L31/J31</f>
        <v>0.24218270999386884</v>
      </c>
      <c r="Q31" s="10">
        <f>M31/J31</f>
        <v>0</v>
      </c>
      <c r="R31" s="10">
        <f>N31/J31</f>
        <v>0.24279583077866343</v>
      </c>
      <c r="S31" s="8">
        <f>$I31/J31</f>
        <v>3.1813611281422447</v>
      </c>
      <c r="T31" s="8">
        <f>$I31/K31</f>
        <v>7.002429149797571</v>
      </c>
      <c r="U31" s="8">
        <f>$I31/L31</f>
        <v>13.136202531645569</v>
      </c>
      <c r="V31" s="8" t="e">
        <f>$I31/M31</f>
        <v>#DIV/0!</v>
      </c>
      <c r="W31" s="8" t="e">
        <f>C31/M31</f>
        <v>#DIV/0!</v>
      </c>
      <c r="X31" s="5">
        <f>[2]Overview!AB23</f>
        <v>17.18018018018018</v>
      </c>
      <c r="Y31" s="5">
        <f>[2]Overview!AC23</f>
        <v>2.2693693693693695</v>
      </c>
      <c r="Z31" s="5">
        <f>SUM(X31:Y31)</f>
        <v>19.449549549549548</v>
      </c>
      <c r="AA31" s="9">
        <f>I31/Z31</f>
        <v>2.4034461994534255</v>
      </c>
      <c r="AB31" s="5">
        <f>[2]Overview!AF23</f>
        <v>1.58018018018018</v>
      </c>
      <c r="AC31" s="5">
        <f>[2]Overview!AG23</f>
        <v>-2.875</v>
      </c>
      <c r="AD31" s="5">
        <f>[2]Overview!AH23</f>
        <v>-1.1499999999999999</v>
      </c>
      <c r="AE31" s="5">
        <f>SUM(AB31:AD31)+L31</f>
        <v>1.1137387387387387</v>
      </c>
      <c r="AF31" s="5">
        <f>SUM(AB31:AD31)+N31</f>
        <v>1.1227477477477472</v>
      </c>
      <c r="AG31" s="7">
        <f>AE31/$Z31</f>
        <v>5.7262957987864196E-2</v>
      </c>
      <c r="AH31" s="7">
        <f>AF31/$Z31</f>
        <v>5.7726156839131015E-2</v>
      </c>
      <c r="AI31" s="8">
        <f>I31/$AE31</f>
        <v>41.972093023255816</v>
      </c>
      <c r="AJ31" s="8">
        <f>J31/$AE31</f>
        <v>13.193124368048531</v>
      </c>
    </row>
    <row r="32" spans="1:36" x14ac:dyDescent="0.2">
      <c r="A32" t="str">
        <f>[4]Sheet2!$B3</f>
        <v>ADDYY</v>
      </c>
      <c r="B32" t="str">
        <f>[4]Sheet2!$A3</f>
        <v>Adidas</v>
      </c>
      <c r="C32" s="13">
        <f>[4]Sheet2!$C3</f>
        <v>41.81</v>
      </c>
      <c r="D32" s="6">
        <f>[4]Sheet2!$G3</f>
        <v>0.35709999999999997</v>
      </c>
      <c r="E32" s="5">
        <f>C32/D32</f>
        <v>117.08204984598153</v>
      </c>
      <c r="F32" s="5">
        <f>[4]Sheet2!I3</f>
        <v>2.3545454545454541</v>
      </c>
      <c r="G32" s="5">
        <f>[4]Sheet2!J3</f>
        <v>-0.40454545454545476</v>
      </c>
      <c r="H32" s="6">
        <f>F32/G32</f>
        <v>-5.8202247191011196</v>
      </c>
      <c r="I32" s="5">
        <f>G32-F32+C32</f>
        <v>39.050909090909094</v>
      </c>
      <c r="J32" s="5">
        <f>[4]Sheet2!$P3</f>
        <v>19.481818181818181</v>
      </c>
      <c r="K32" s="5">
        <f>[4]Sheet2!S3</f>
        <v>9.254545454545454</v>
      </c>
      <c r="L32" s="5">
        <f>[4]Sheet2!T3</f>
        <v>0.25363636363636366</v>
      </c>
      <c r="N32" s="5">
        <f>[4]Sheet2!$V3</f>
        <v>2.3909090909090907</v>
      </c>
      <c r="O32" s="10">
        <f>K32/J32</f>
        <v>0.47503499766682222</v>
      </c>
      <c r="P32" s="10">
        <f>L32/J32</f>
        <v>1.3019132057862811E-2</v>
      </c>
      <c r="Q32" s="10">
        <f>M32/J32</f>
        <v>0</v>
      </c>
      <c r="R32" s="10">
        <f>N32/J32</f>
        <v>0.12272515165655623</v>
      </c>
      <c r="S32" s="8">
        <f>$I32/J32</f>
        <v>2.0044797013532434</v>
      </c>
      <c r="T32" s="8">
        <f>$I32/K32</f>
        <v>4.2196463654223972</v>
      </c>
      <c r="U32" s="8">
        <f>$I32/L32</f>
        <v>153.96415770609318</v>
      </c>
      <c r="V32" s="8" t="e">
        <f>$I32/M32</f>
        <v>#DIV/0!</v>
      </c>
      <c r="W32" s="8" t="e">
        <f>C32/M32</f>
        <v>#DIV/0!</v>
      </c>
      <c r="X32" s="5">
        <f>[4]Sheet2!AE3</f>
        <v>7.7454545454545443</v>
      </c>
      <c r="Y32" s="5">
        <f>[4]Sheet2!AF3</f>
        <v>-0.23181818181818251</v>
      </c>
      <c r="Z32" s="5">
        <f>SUM(X32:Y32)</f>
        <v>7.5136363636363619</v>
      </c>
      <c r="AA32" s="9">
        <f>I32/Z32</f>
        <v>5.1973381730187551</v>
      </c>
      <c r="AB32" s="5">
        <f>[4]Sheet2!AI3</f>
        <v>1.1018181818181818</v>
      </c>
      <c r="AC32" s="5">
        <f>[4]Sheet2!AJ3</f>
        <v>-0.44818181818181813</v>
      </c>
      <c r="AD32" s="5">
        <f>[4]Sheet2!AK3</f>
        <v>1.2909090909090908</v>
      </c>
      <c r="AE32" s="5">
        <f>SUM(AB32:AD32)+L32</f>
        <v>2.1981818181818182</v>
      </c>
      <c r="AF32" s="5">
        <f>SUM(AB32:AD32)+N32</f>
        <v>4.335454545454545</v>
      </c>
      <c r="AG32" s="7">
        <f>AE32/$Z32</f>
        <v>0.29255898366606176</v>
      </c>
      <c r="AH32" s="7">
        <f>AF32/$Z32</f>
        <v>0.57701149425287368</v>
      </c>
      <c r="AI32" s="8">
        <f>I32/$AE32</f>
        <v>17.765095119933832</v>
      </c>
      <c r="AJ32" s="8">
        <f>J32/$AE32</f>
        <v>8.8626964433416031</v>
      </c>
    </row>
    <row r="33" spans="1:36" x14ac:dyDescent="0.2">
      <c r="A33" t="str">
        <f>'[3]US Utilities'!A7</f>
        <v>EXC</v>
      </c>
      <c r="B33" t="str">
        <f>'[3]US Utilities'!B7</f>
        <v>Exelon</v>
      </c>
      <c r="C33" s="13">
        <f>'[3]US Utilities'!C7</f>
        <v>39.619999999999997</v>
      </c>
      <c r="D33" s="6">
        <f>'[3]US Utilities'!D7</f>
        <v>1</v>
      </c>
      <c r="E33" s="5">
        <f>C33/D33</f>
        <v>39.619999999999997</v>
      </c>
      <c r="F33" s="5">
        <f>'[3]US Utilities'!F7</f>
        <v>1.734</v>
      </c>
      <c r="G33" s="5">
        <f>'[3]US Utilities'!G7</f>
        <v>46.19</v>
      </c>
      <c r="H33" s="6">
        <f>F33/G33</f>
        <v>3.7540593201991775E-2</v>
      </c>
      <c r="I33" s="5">
        <f>G33-F33+C33</f>
        <v>84.075999999999993</v>
      </c>
      <c r="J33" s="5">
        <f>'[3]US Utilities'!J7</f>
        <v>22.75</v>
      </c>
      <c r="K33" s="5">
        <f>'[3]US Utilities'!K7</f>
        <v>9.24</v>
      </c>
      <c r="L33" s="5">
        <f>'[3]US Utilities'!L7</f>
        <v>4.2160000000000002</v>
      </c>
      <c r="M33" s="5">
        <f>'[3]US Utilities'!M7</f>
        <v>2.423</v>
      </c>
      <c r="N33" s="5">
        <f>'[3]US Utilities'!N7</f>
        <v>5.3920000000000003</v>
      </c>
      <c r="O33" s="10">
        <f>K33/J33</f>
        <v>0.40615384615384614</v>
      </c>
      <c r="P33" s="10">
        <f>L33/J33</f>
        <v>0.18531868131868132</v>
      </c>
      <c r="Q33" s="10">
        <f>M33/J33</f>
        <v>0.10650549450549451</v>
      </c>
      <c r="R33" s="10">
        <f>N33/J33</f>
        <v>0.23701098901098902</v>
      </c>
      <c r="S33" s="8">
        <f>$I33/J33</f>
        <v>3.6956483516483511</v>
      </c>
      <c r="T33" s="8">
        <f>$I33/K33</f>
        <v>9.0991341991341983</v>
      </c>
      <c r="U33" s="8">
        <f>$I33/L33</f>
        <v>19.942125237191647</v>
      </c>
      <c r="V33" s="8">
        <f>$I33/M33</f>
        <v>34.699133305819231</v>
      </c>
      <c r="W33" s="8">
        <f>C33/M33</f>
        <v>16.35163021048287</v>
      </c>
      <c r="X33" s="5">
        <f>'[3]US Utilities'!X7</f>
        <v>82.28</v>
      </c>
      <c r="Y33" s="5">
        <f>'[3]US Utilities'!Y7</f>
        <v>-1.1839999999999993</v>
      </c>
      <c r="Z33" s="5">
        <f>SUM(X33:Y33)</f>
        <v>81.096000000000004</v>
      </c>
      <c r="AA33" s="9">
        <f>I33/Z33</f>
        <v>1.0367465719640918</v>
      </c>
      <c r="AB33" s="5">
        <f>'[3]US Utilities'!AB7</f>
        <v>2.8329999999999997</v>
      </c>
      <c r="AC33" s="5">
        <f>'[3]US Utilities'!AC7</f>
        <v>-7.19</v>
      </c>
      <c r="AD33" s="5">
        <f>'[3]US Utilities'!AD7</f>
        <v>-0.89300000000000002</v>
      </c>
      <c r="AE33" s="5">
        <f>SUM(AB33:AD33)+L33</f>
        <v>-1.0340000000000007</v>
      </c>
      <c r="AF33" s="5">
        <f>SUM(AB33:AD33)+N33</f>
        <v>0.14199999999999946</v>
      </c>
      <c r="AG33" s="7">
        <f>AE33/$Z33</f>
        <v>-1.2750320607674863E-2</v>
      </c>
      <c r="AH33" s="7">
        <f>AF33/$Z33</f>
        <v>1.7510111472822266E-3</v>
      </c>
      <c r="AI33" s="8">
        <f>I33/$AE33</f>
        <v>-81.31141199226299</v>
      </c>
      <c r="AJ33" s="8">
        <f>J33/$AE33</f>
        <v>-22.001934235976773</v>
      </c>
    </row>
    <row r="34" spans="1:36" ht="17" x14ac:dyDescent="0.2">
      <c r="A34" t="s">
        <v>78</v>
      </c>
      <c r="B34" s="3" t="s">
        <v>77</v>
      </c>
      <c r="C34" s="13">
        <f>[2]Overview!$C24</f>
        <v>38.51</v>
      </c>
      <c r="D34" s="6">
        <f>[2]Overview!$F24</f>
        <v>0.33450000000000002</v>
      </c>
      <c r="E34" s="5">
        <f>C34/D34</f>
        <v>115.12705530642749</v>
      </c>
      <c r="F34" s="5">
        <f>[2]Overview!$H24</f>
        <v>2.96</v>
      </c>
      <c r="G34" s="5">
        <f>[2]Overview!$G24</f>
        <v>0.74397000000000002</v>
      </c>
      <c r="H34" s="6">
        <f>F34/G34</f>
        <v>3.9786550532951597</v>
      </c>
      <c r="I34" s="5">
        <f>G34-F34+C34</f>
        <v>36.293970000000002</v>
      </c>
      <c r="J34" s="5">
        <f>[2]Overview!$N24</f>
        <v>2.13</v>
      </c>
      <c r="K34" s="5">
        <f>[2]Overview!$Q24</f>
        <v>0</v>
      </c>
      <c r="L34" s="5">
        <f>[2]Overview!$R24</f>
        <v>-3.3459999999999997E-2</v>
      </c>
      <c r="N34" s="5">
        <f>[2]Overview!$T24</f>
        <v>0.65995400000000004</v>
      </c>
      <c r="O34" s="10">
        <f>K34/J34</f>
        <v>0</v>
      </c>
      <c r="P34" s="10">
        <f>L34/J34</f>
        <v>-1.5708920187793428E-2</v>
      </c>
      <c r="Q34" s="10">
        <f>M34/J34</f>
        <v>0</v>
      </c>
      <c r="R34" s="10">
        <f>N34/J34</f>
        <v>0.30983755868544605</v>
      </c>
      <c r="S34" s="8">
        <f>$I34/J34</f>
        <v>17.039422535211269</v>
      </c>
      <c r="T34" s="8" t="e">
        <f>$I34/K34</f>
        <v>#DIV/0!</v>
      </c>
      <c r="U34" s="8">
        <f>$I34/L34</f>
        <v>-1084.6972504482967</v>
      </c>
      <c r="V34" s="8" t="e">
        <f>$I34/M34</f>
        <v>#DIV/0!</v>
      </c>
      <c r="W34" s="8" t="e">
        <f>C34/M34</f>
        <v>#DIV/0!</v>
      </c>
      <c r="X34" s="5">
        <f>[2]Overview!AB24</f>
        <v>0.82030000000000003</v>
      </c>
      <c r="Y34" s="5">
        <f>[2]Overview!AC24</f>
        <v>-1.1600000000000001</v>
      </c>
      <c r="Z34" s="5">
        <f>SUM(X34:Y34)</f>
        <v>-0.33970000000000011</v>
      </c>
      <c r="AA34" s="9">
        <f>I34/Z34</f>
        <v>-106.84124227259343</v>
      </c>
      <c r="AB34" s="5">
        <f>[2]Overview!AF24</f>
        <v>4.4470000000000003E-2</v>
      </c>
      <c r="AC34" s="5">
        <f>[2]Overview!AG24</f>
        <v>-6.2409999999999993E-2</v>
      </c>
      <c r="AD34" s="5">
        <f>[2]Overview!AH24</f>
        <v>4.4630000000000003E-2</v>
      </c>
      <c r="AE34" s="5">
        <f>SUM(AB34:AD34)+L34</f>
        <v>-6.7699999999999844E-3</v>
      </c>
      <c r="AF34" s="5">
        <f>SUM(AB34:AD34)+N34</f>
        <v>0.68664400000000003</v>
      </c>
      <c r="AG34" s="7">
        <f>AE34/$Z34</f>
        <v>1.9929349425964034E-2</v>
      </c>
      <c r="AH34" s="7">
        <f>AF34/$Z34</f>
        <v>-2.021324698263173</v>
      </c>
      <c r="AI34" s="8">
        <f>I34/$AE34</f>
        <v>-5361.0000000000127</v>
      </c>
      <c r="AJ34" s="8">
        <f>J34/$AE34</f>
        <v>-314.62333825701694</v>
      </c>
    </row>
    <row r="35" spans="1:36" x14ac:dyDescent="0.2">
      <c r="A35" t="str">
        <f>[5]Overview!$B5</f>
        <v>YUM!</v>
      </c>
      <c r="B35" t="str">
        <f>[5]Overview!A5</f>
        <v>Yum! Brands</v>
      </c>
      <c r="C35" s="13">
        <f>[5]Overview!C5</f>
        <v>38.21</v>
      </c>
      <c r="D35" s="6">
        <f>[5]Overview!$G5</f>
        <v>0.28116999999999998</v>
      </c>
      <c r="E35" s="5">
        <f>C35/D35</f>
        <v>135.89643276309707</v>
      </c>
      <c r="F35" s="5">
        <f>[5]Overview!$I5</f>
        <v>0.70300000000000007</v>
      </c>
      <c r="G35" s="5">
        <f>[5]Overview!$H5</f>
        <v>11.164</v>
      </c>
      <c r="H35" s="6">
        <f>F35/G35</f>
        <v>6.2970261554998214E-2</v>
      </c>
      <c r="I35" s="5">
        <f>G35-F35+C35</f>
        <v>48.670999999999999</v>
      </c>
      <c r="J35" s="5">
        <f>[5]Overview!$M5</f>
        <v>7.08</v>
      </c>
      <c r="K35" s="5">
        <f>[5]Overview!P5</f>
        <v>3.5</v>
      </c>
      <c r="L35" s="5">
        <f>[5]Overview!Q5</f>
        <v>2.31</v>
      </c>
      <c r="N35" s="5">
        <f>[5]Overview!S5</f>
        <v>1.6</v>
      </c>
      <c r="O35" s="10">
        <f>K35/J35</f>
        <v>0.4943502824858757</v>
      </c>
      <c r="P35" s="10">
        <f>L35/J35</f>
        <v>0.32627118644067798</v>
      </c>
      <c r="Q35" s="10">
        <f>M35/J35</f>
        <v>0</v>
      </c>
      <c r="R35" s="10">
        <f>N35/J35</f>
        <v>0.22598870056497175</v>
      </c>
      <c r="S35" s="8">
        <f>$I35/J35</f>
        <v>6.8744350282485875</v>
      </c>
      <c r="T35" s="8">
        <f>$I35/K35</f>
        <v>13.906000000000001</v>
      </c>
      <c r="U35" s="8">
        <f>$I35/L35</f>
        <v>21.06969696969697</v>
      </c>
      <c r="V35" s="8" t="e">
        <f>$I35/M35</f>
        <v>#DIV/0!</v>
      </c>
      <c r="W35" s="8" t="e">
        <f>C35/M35</f>
        <v>#DIV/0!</v>
      </c>
      <c r="X35" s="5">
        <f>[5]Overview!AD5</f>
        <v>4.76</v>
      </c>
      <c r="Y35" s="5">
        <f>[5]Overview!AE5</f>
        <v>-2.0000000000000018E-2</v>
      </c>
      <c r="Z35" s="5">
        <f>SUM(X35:Y35)</f>
        <v>4.74</v>
      </c>
      <c r="AA35" s="9">
        <f>I35/Z35</f>
        <v>10.268143459915612</v>
      </c>
      <c r="AB35" s="5">
        <f>[5]Overview!AH5</f>
        <v>0.153</v>
      </c>
      <c r="AC35" s="5">
        <f>[5]Overview!AI5</f>
        <v>-0.28499999999999998</v>
      </c>
      <c r="AD35" s="5">
        <f>[5]Overview!AJ5</f>
        <v>-9.0999999999999998E-2</v>
      </c>
      <c r="AE35" s="5">
        <f>SUM(AB35:AD35)+L35</f>
        <v>2.0870000000000002</v>
      </c>
      <c r="AF35" s="5">
        <f>SUM(AB35:AD35)+N35</f>
        <v>1.3770000000000002</v>
      </c>
      <c r="AG35" s="7">
        <f>AE35/$Z35</f>
        <v>0.44029535864978903</v>
      </c>
      <c r="AH35" s="7">
        <f>AF35/$Z35</f>
        <v>0.2905063291139241</v>
      </c>
      <c r="AI35" s="8">
        <f>I35/$AE35</f>
        <v>23.321034978437947</v>
      </c>
      <c r="AJ35" s="8">
        <f>J35/$AE35</f>
        <v>3.3924293243890751</v>
      </c>
    </row>
    <row r="36" spans="1:36" x14ac:dyDescent="0.2">
      <c r="A36" t="str">
        <f>'[3]US Utilities'!A2</f>
        <v>XEL</v>
      </c>
      <c r="B36" t="str">
        <f>'[3]US Utilities'!B2</f>
        <v>Xcel Energy</v>
      </c>
      <c r="C36" s="13">
        <f>'[3]US Utilities'!C2</f>
        <v>34.78</v>
      </c>
      <c r="D36" s="6">
        <f>'[3]US Utilities'!D2</f>
        <v>0.5575</v>
      </c>
      <c r="E36" s="5">
        <f>C36/D36</f>
        <v>62.385650224215247</v>
      </c>
      <c r="F36" s="5">
        <f>'[3]US Utilities'!F2</f>
        <v>1.6840000000000002</v>
      </c>
      <c r="G36" s="5">
        <f>'[3]US Utilities'!G2</f>
        <v>29.38</v>
      </c>
      <c r="H36" s="6">
        <f>F36/G36</f>
        <v>5.7317903335602459E-2</v>
      </c>
      <c r="I36" s="5">
        <f>G36-F36+C36</f>
        <v>62.475999999999999</v>
      </c>
      <c r="J36" s="5">
        <f>'[3]US Utilities'!J2</f>
        <v>11.969999999999999</v>
      </c>
      <c r="K36" s="5">
        <f>'[3]US Utilities'!K2</f>
        <v>6.34</v>
      </c>
      <c r="L36" s="5">
        <f>'[3]US Utilities'!L2</f>
        <v>2.7250000000000001</v>
      </c>
      <c r="M36" s="5">
        <f>'[3]US Utilities'!M2</f>
        <v>1.855</v>
      </c>
      <c r="N36" s="5">
        <f>'[3]US Utilities'!N2</f>
        <v>5.1140000000000008</v>
      </c>
      <c r="O36" s="10">
        <f>K36/J36</f>
        <v>0.52965747702589816</v>
      </c>
      <c r="P36" s="10">
        <f>L36/J36</f>
        <v>0.2276524644945698</v>
      </c>
      <c r="Q36" s="10">
        <f>M36/J36</f>
        <v>0.15497076023391815</v>
      </c>
      <c r="R36" s="10">
        <f>N36/J36</f>
        <v>0.42723475355054313</v>
      </c>
      <c r="S36" s="8">
        <f>$I36/J36</f>
        <v>5.219381787802841</v>
      </c>
      <c r="T36" s="8">
        <f>$I36/K36</f>
        <v>9.8542586750788637</v>
      </c>
      <c r="U36" s="8">
        <f>$I36/L36</f>
        <v>22.926972477064218</v>
      </c>
      <c r="V36" s="8">
        <f>$I36/M36</f>
        <v>33.679784366576818</v>
      </c>
      <c r="W36" s="8">
        <f>C36/M36</f>
        <v>18.749326145552562</v>
      </c>
      <c r="X36" s="5">
        <f>'[3]US Utilities'!X2</f>
        <v>55.04</v>
      </c>
      <c r="Y36" s="5">
        <f>'[3]US Utilities'!Y2</f>
        <v>-1.8000000000000007</v>
      </c>
      <c r="Z36" s="5">
        <f>SUM(X36:Y36)</f>
        <v>53.239999999999995</v>
      </c>
      <c r="AA36" s="9">
        <f>I36/Z36</f>
        <v>1.1734785875281744</v>
      </c>
      <c r="AB36" s="5">
        <f>'[3]US Utilities'!AB2</f>
        <v>2.7349999999999999</v>
      </c>
      <c r="AC36" s="5">
        <f>'[3]US Utilities'!AC2</f>
        <v>-6.62</v>
      </c>
      <c r="AD36" s="5">
        <f>'[3]US Utilities'!AD2</f>
        <v>0.16500000000000004</v>
      </c>
      <c r="AE36" s="5">
        <f>SUM(AB36:AD36)+L36</f>
        <v>-0.99500000000000011</v>
      </c>
      <c r="AF36" s="5">
        <f>SUM(AB36:AD36)+N36</f>
        <v>1.3940000000000006</v>
      </c>
      <c r="AG36" s="7">
        <f>AE36/$Z36</f>
        <v>-1.868895567242675E-2</v>
      </c>
      <c r="AH36" s="7">
        <f>AF36/$Z36</f>
        <v>2.6183320811419997E-2</v>
      </c>
      <c r="AI36" s="8">
        <f>I36/$AE36</f>
        <v>-62.789949748743709</v>
      </c>
      <c r="AJ36" s="8">
        <f>J36/$AE36</f>
        <v>-12.030150753768842</v>
      </c>
    </row>
    <row r="37" spans="1:36" ht="17" x14ac:dyDescent="0.2">
      <c r="A37" t="s">
        <v>80</v>
      </c>
      <c r="B37" s="3" t="s">
        <v>79</v>
      </c>
      <c r="C37" s="13">
        <f>[2]Overview!$C25</f>
        <v>30.62</v>
      </c>
      <c r="D37" s="6">
        <f>[2]Overview!$F25</f>
        <v>0.42836000000000002</v>
      </c>
      <c r="E37" s="5">
        <f>C37/D37</f>
        <v>71.481931086002433</v>
      </c>
      <c r="F37" s="5">
        <f>[2]Overview!$H25</f>
        <v>2.68</v>
      </c>
      <c r="G37" s="5">
        <f>[2]Overview!$G25</f>
        <v>3.3455999999999997</v>
      </c>
      <c r="H37" s="6">
        <f>F37/G37</f>
        <v>0.80105212816834059</v>
      </c>
      <c r="I37" s="5">
        <f>G37-F37+C37</f>
        <v>31.285600000000002</v>
      </c>
      <c r="J37" s="5">
        <f>[2]Overview!$N25</f>
        <v>8.25</v>
      </c>
      <c r="K37" s="5">
        <f>[2]Overview!$Q25</f>
        <v>3.88</v>
      </c>
      <c r="L37" s="5">
        <f>[2]Overview!$R25</f>
        <v>2.61</v>
      </c>
      <c r="N37" s="5">
        <f>[2]Overview!$T25</f>
        <v>1.98</v>
      </c>
      <c r="O37" s="10">
        <f>K37/J37</f>
        <v>0.47030303030303028</v>
      </c>
      <c r="P37" s="10">
        <f>L37/J37</f>
        <v>0.31636363636363635</v>
      </c>
      <c r="Q37" s="10">
        <f>M37/J37</f>
        <v>0</v>
      </c>
      <c r="R37" s="10">
        <f>N37/J37</f>
        <v>0.24</v>
      </c>
      <c r="S37" s="8">
        <f>$I37/J37</f>
        <v>3.7921939393939397</v>
      </c>
      <c r="T37" s="8">
        <f>$I37/K37</f>
        <v>8.0632989690721661</v>
      </c>
      <c r="U37" s="8">
        <f>$I37/L37</f>
        <v>11.986819923371648</v>
      </c>
      <c r="V37" s="8" t="e">
        <f>$I37/M37</f>
        <v>#DIV/0!</v>
      </c>
      <c r="W37" s="8" t="e">
        <f>C37/M37</f>
        <v>#DIV/0!</v>
      </c>
      <c r="X37" s="5">
        <f>[2]Overview!AB25</f>
        <v>7.33</v>
      </c>
      <c r="Y37" s="5">
        <f>[2]Overview!AC25</f>
        <v>1.5499999999999998</v>
      </c>
      <c r="Z37" s="5">
        <f>SUM(X37:Y37)</f>
        <v>8.879999999999999</v>
      </c>
      <c r="AA37" s="9">
        <f>I37/Z37</f>
        <v>3.5231531531531539</v>
      </c>
      <c r="AB37" s="5">
        <f>[2]Overview!AF25</f>
        <v>0.60950000000000004</v>
      </c>
      <c r="AC37" s="5">
        <f>[2]Overview!AG25</f>
        <v>-1.54</v>
      </c>
      <c r="AD37" s="5">
        <f>[2]Overview!AH25</f>
        <v>-0.86270000000000002</v>
      </c>
      <c r="AE37" s="5">
        <f>SUM(AB37:AD37)+L37</f>
        <v>0.81679999999999975</v>
      </c>
      <c r="AF37" s="5">
        <f>SUM(AB37:AD37)+N37</f>
        <v>0.18679999999999986</v>
      </c>
      <c r="AG37" s="7">
        <f>AE37/$Z37</f>
        <v>9.1981981981981958E-2</v>
      </c>
      <c r="AH37" s="7">
        <f>AF37/$Z37</f>
        <v>2.1036036036036022E-2</v>
      </c>
      <c r="AI37" s="8">
        <f>I37/$AE37</f>
        <v>38.302644466209614</v>
      </c>
      <c r="AJ37" s="8">
        <f>J37/$AE37</f>
        <v>10.100391772771795</v>
      </c>
    </row>
    <row r="38" spans="1:36" x14ac:dyDescent="0.2">
      <c r="A38" t="str">
        <f>[4]Sheet2!$B4</f>
        <v>LULU</v>
      </c>
      <c r="B38" t="str">
        <f>[4]Sheet2!$A4</f>
        <v>Lululemon Athletica</v>
      </c>
      <c r="C38" s="13">
        <f>[4]Sheet2!$C4</f>
        <v>30.53</v>
      </c>
      <c r="D38" s="6">
        <f>[4]Sheet2!$G4</f>
        <v>0.125</v>
      </c>
      <c r="E38" s="5">
        <f>C38/D38</f>
        <v>244.24</v>
      </c>
      <c r="F38" s="5">
        <f>[4]Sheet2!I4</f>
        <v>1.9</v>
      </c>
      <c r="G38" s="5">
        <f>[4]Sheet2!J4</f>
        <v>1.9</v>
      </c>
      <c r="H38" s="6">
        <f>F38/G38</f>
        <v>1</v>
      </c>
      <c r="I38" s="5">
        <f>G38-F38+C38</f>
        <v>30.53</v>
      </c>
      <c r="J38" s="5">
        <f>[4]Sheet2!$P4</f>
        <v>9.6199999999999992</v>
      </c>
      <c r="K38" s="5">
        <f>[4]Sheet2!S4</f>
        <v>5.61</v>
      </c>
      <c r="L38" s="5">
        <f>[4]Sheet2!T4</f>
        <v>2.21</v>
      </c>
      <c r="N38" s="5">
        <f>[4]Sheet2!$V4</f>
        <v>2.2999999999999998</v>
      </c>
      <c r="O38" s="10">
        <f>K38/J38</f>
        <v>0.58316008316008328</v>
      </c>
      <c r="P38" s="10">
        <f>L38/J38</f>
        <v>0.22972972972972974</v>
      </c>
      <c r="Q38" s="10">
        <f>M38/J38</f>
        <v>0</v>
      </c>
      <c r="R38" s="10">
        <f>N38/J38</f>
        <v>0.2390852390852391</v>
      </c>
      <c r="S38" s="8">
        <f>$I38/J38</f>
        <v>3.1735966735966739</v>
      </c>
      <c r="T38" s="8">
        <f>$I38/K38</f>
        <v>5.4420677361853835</v>
      </c>
      <c r="U38" s="8">
        <f>$I38/L38</f>
        <v>13.81447963800905</v>
      </c>
      <c r="V38" s="8" t="e">
        <f>$I38/M38</f>
        <v>#DIV/0!</v>
      </c>
      <c r="W38" s="8" t="e">
        <f>C38/M38</f>
        <v>#DIV/0!</v>
      </c>
      <c r="X38" s="5">
        <f>[4]Sheet2!AE4</f>
        <v>3.06</v>
      </c>
      <c r="Y38" s="5">
        <f>[4]Sheet2!AF4</f>
        <v>0.49000000000000021</v>
      </c>
      <c r="Z38" s="5">
        <f>SUM(X38:Y38)</f>
        <v>3.5500000000000003</v>
      </c>
      <c r="AA38" s="9">
        <f>I38/Z38</f>
        <v>8.6</v>
      </c>
      <c r="AB38" s="5">
        <f>[4]Sheet2!AI4</f>
        <v>0.37938</v>
      </c>
      <c r="AC38" s="5">
        <f>[4]Sheet2!AJ4</f>
        <v>-0.65186999999999995</v>
      </c>
      <c r="AD38" s="5">
        <f>[4]Sheet2!AK4</f>
        <v>0.19922000000000001</v>
      </c>
      <c r="AE38" s="5">
        <f>SUM(AB38:AD38)+L38</f>
        <v>2.13673</v>
      </c>
      <c r="AF38" s="5">
        <f>SUM(AB38:AD38)+N38</f>
        <v>2.2267299999999999</v>
      </c>
      <c r="AG38" s="7">
        <f>AE38/$Z38</f>
        <v>0.60189577464788724</v>
      </c>
      <c r="AH38" s="7">
        <f>AF38/$Z38</f>
        <v>0.62724788732394354</v>
      </c>
      <c r="AI38" s="8">
        <f>I38/$AE38</f>
        <v>14.288188025627946</v>
      </c>
      <c r="AJ38" s="8">
        <f>J38/$AE38</f>
        <v>4.5022066428608198</v>
      </c>
    </row>
    <row r="39" spans="1:36" ht="17" x14ac:dyDescent="0.2">
      <c r="A39" t="s">
        <v>82</v>
      </c>
      <c r="B39" s="3" t="s">
        <v>81</v>
      </c>
      <c r="C39" s="13">
        <f>[2]Overview!$C26</f>
        <v>28.15</v>
      </c>
      <c r="D39" s="6">
        <f>[2]Overview!$F26</f>
        <v>0.3417</v>
      </c>
      <c r="E39" s="5">
        <f>C39/D39</f>
        <v>82.38220661398887</v>
      </c>
      <c r="F39" s="5">
        <f>[2]Overview!$H26</f>
        <v>1.67252</v>
      </c>
      <c r="G39" s="5">
        <f>[2]Overview!$G26</f>
        <v>1.28</v>
      </c>
      <c r="H39" s="6">
        <f>F39/G39</f>
        <v>1.3066562500000001</v>
      </c>
      <c r="I39" s="5">
        <f>G39-F39+C39</f>
        <v>27.757479999999997</v>
      </c>
      <c r="J39" s="5">
        <f>[2]Overview!$N26</f>
        <v>1.3</v>
      </c>
      <c r="K39" s="5">
        <f>[2]Overview!$Q26</f>
        <v>0</v>
      </c>
      <c r="L39" s="5">
        <f>[2]Overview!$R26</f>
        <v>-0.18548999999999999</v>
      </c>
      <c r="N39" s="5">
        <f>[2]Overview!$T26</f>
        <v>0.25440600000000002</v>
      </c>
      <c r="O39" s="10">
        <f>K39/J39</f>
        <v>0</v>
      </c>
      <c r="P39" s="10">
        <f>L39/J39</f>
        <v>-0.14268461538461538</v>
      </c>
      <c r="Q39" s="10">
        <f>M39/J39</f>
        <v>0</v>
      </c>
      <c r="R39" s="10">
        <f>N39/J39</f>
        <v>0.19569692307692307</v>
      </c>
      <c r="S39" s="8">
        <f>$I39/J39</f>
        <v>21.351907692307691</v>
      </c>
      <c r="T39" s="8" t="e">
        <f>$I39/K39</f>
        <v>#DIV/0!</v>
      </c>
      <c r="U39" s="8">
        <f>$I39/L39</f>
        <v>-149.64407784786241</v>
      </c>
      <c r="V39" s="8" t="e">
        <f>$I39/M39</f>
        <v>#DIV/0!</v>
      </c>
      <c r="W39" s="8" t="e">
        <f>C39/M39</f>
        <v>#DIV/0!</v>
      </c>
      <c r="X39" s="5">
        <f>[2]Overview!AB26</f>
        <v>0.82365999999999995</v>
      </c>
      <c r="Y39" s="5">
        <f>[2]Overview!AC26</f>
        <v>-0.26597000000000015</v>
      </c>
      <c r="Z39" s="5">
        <f>SUM(X39:Y39)</f>
        <v>0.5576899999999998</v>
      </c>
      <c r="AA39" s="9">
        <f>I39/Z39</f>
        <v>49.772239057540943</v>
      </c>
      <c r="AB39" s="5">
        <f>[2]Overview!AF26</f>
        <v>0.13582</v>
      </c>
      <c r="AC39" s="5">
        <f>[2]Overview!AG26</f>
        <v>-0.13495000000000001</v>
      </c>
      <c r="AD39" s="5">
        <f>[2]Overview!AH26</f>
        <v>-0.10473</v>
      </c>
      <c r="AE39" s="5">
        <f>SUM(AB39:AD39)+L39</f>
        <v>-0.28935</v>
      </c>
      <c r="AF39" s="5">
        <f>SUM(AB39:AD39)+N39</f>
        <v>0.15054600000000001</v>
      </c>
      <c r="AG39" s="7">
        <f>AE39/$Z39</f>
        <v>-0.51883662966881261</v>
      </c>
      <c r="AH39" s="7">
        <f>AF39/$Z39</f>
        <v>0.26994566874069836</v>
      </c>
      <c r="AI39" s="8">
        <f>I39/$AE39</f>
        <v>-95.930464834974941</v>
      </c>
      <c r="AJ39" s="8">
        <f>J39/$AE39</f>
        <v>-4.4928287541040266</v>
      </c>
    </row>
    <row r="40" spans="1:36" x14ac:dyDescent="0.2">
      <c r="A40" t="s">
        <v>84</v>
      </c>
      <c r="B40" t="s">
        <v>83</v>
      </c>
      <c r="C40" s="13">
        <f>[2]Overview!$C27</f>
        <v>26.14</v>
      </c>
      <c r="D40" s="6">
        <f>[2]Overview!$F27</f>
        <v>0.90322999999999998</v>
      </c>
      <c r="E40" s="5">
        <f>C40/D40</f>
        <v>28.940579918736091</v>
      </c>
      <c r="F40" s="5">
        <f>[2]Overview!$H27</f>
        <v>6.3440000000000003</v>
      </c>
      <c r="G40" s="5">
        <f>[2]Overview!$G27</f>
        <v>3.0860000000000003</v>
      </c>
      <c r="H40" s="6">
        <f>F40/G40</f>
        <v>2.0557355800388852</v>
      </c>
      <c r="I40" s="5">
        <f>G40-F40+C40</f>
        <v>22.882000000000001</v>
      </c>
      <c r="J40" s="5">
        <f>[2]Overview!$N27</f>
        <v>17.29</v>
      </c>
      <c r="K40" s="5">
        <f>[2]Overview!$Q27</f>
        <v>8.2899999999999991</v>
      </c>
      <c r="L40" s="5">
        <f>[2]Overview!$R27</f>
        <v>4.54</v>
      </c>
      <c r="N40" s="5">
        <f>[2]Overview!$T27</f>
        <v>5.99</v>
      </c>
      <c r="O40" s="10">
        <f>K40/J40</f>
        <v>0.47946790052053206</v>
      </c>
      <c r="P40" s="10">
        <f>L40/J40</f>
        <v>0.26257952573742049</v>
      </c>
      <c r="Q40" s="10">
        <f>M40/J40</f>
        <v>0</v>
      </c>
      <c r="R40" s="10">
        <f>N40/J40</f>
        <v>0.34644303065355697</v>
      </c>
      <c r="S40" s="8">
        <f>$I40/J40</f>
        <v>1.3234239444765763</v>
      </c>
      <c r="T40" s="8">
        <f>$I40/K40</f>
        <v>2.7601930036188183</v>
      </c>
      <c r="U40" s="8">
        <f>$I40/L40</f>
        <v>5.0400881057268725</v>
      </c>
      <c r="V40" s="8" t="e">
        <f>$I40/M40</f>
        <v>#DIV/0!</v>
      </c>
      <c r="W40" s="8" t="e">
        <f>C40/M40</f>
        <v>#DIV/0!</v>
      </c>
      <c r="X40" s="5">
        <f>[2]Overview!AB27</f>
        <v>13.04</v>
      </c>
      <c r="Y40" s="5">
        <f>[2]Overview!AC27</f>
        <v>2.0299999999999994</v>
      </c>
      <c r="Z40" s="5">
        <f>SUM(X40:Y40)</f>
        <v>15.069999999999999</v>
      </c>
      <c r="AA40" s="9">
        <f>I40/Z40</f>
        <v>1.5183808891838091</v>
      </c>
      <c r="AB40" s="5">
        <f>[2]Overview!AF27</f>
        <v>1.56</v>
      </c>
      <c r="AC40" s="5">
        <f>[2]Overview!AG27</f>
        <v>-4.5270000000000001</v>
      </c>
      <c r="AD40" s="5">
        <f>[2]Overview!AH27</f>
        <v>7.8E-2</v>
      </c>
      <c r="AE40" s="5">
        <f>SUM(AB40:AD40)+L40</f>
        <v>1.6509999999999998</v>
      </c>
      <c r="AF40" s="5">
        <f>SUM(AB40:AD40)+N40</f>
        <v>3.101</v>
      </c>
      <c r="AG40" s="7">
        <f>AE40/$Z40</f>
        <v>0.10955540809555409</v>
      </c>
      <c r="AH40" s="7">
        <f>AF40/$Z40</f>
        <v>0.20577305905773061</v>
      </c>
      <c r="AI40" s="8">
        <f>I40/$AE40</f>
        <v>13.859479103573594</v>
      </c>
      <c r="AJ40" s="8">
        <f>J40/$AE40</f>
        <v>10.472440944881891</v>
      </c>
    </row>
    <row r="41" spans="1:36" ht="17" x14ac:dyDescent="0.2">
      <c r="A41" t="s">
        <v>86</v>
      </c>
      <c r="B41" s="3" t="s">
        <v>85</v>
      </c>
      <c r="C41" s="13">
        <f>[2]Overview!$C28</f>
        <v>26.07</v>
      </c>
      <c r="D41" s="6">
        <f>[2]Overview!$F28</f>
        <v>0.15115000000000001</v>
      </c>
      <c r="E41" s="5">
        <f>C41/D41</f>
        <v>172.47767118756201</v>
      </c>
      <c r="F41" s="5">
        <f>[2]Overview!$H28</f>
        <v>2.1</v>
      </c>
      <c r="G41" s="5">
        <f>[2]Overview!$G28</f>
        <v>1.1299999999999999</v>
      </c>
      <c r="H41" s="6">
        <f>F41/G41</f>
        <v>1.8584070796460179</v>
      </c>
      <c r="I41" s="5">
        <f>G41-F41+C41</f>
        <v>25.1</v>
      </c>
      <c r="J41" s="5">
        <f>[2]Overview!$N28</f>
        <v>1.62</v>
      </c>
      <c r="K41" s="5">
        <f>[2]Overview!$Q28</f>
        <v>0</v>
      </c>
      <c r="L41" s="5">
        <f>[2]Overview!$R28</f>
        <v>-0.22702</v>
      </c>
      <c r="N41" s="5">
        <f>[2]Overview!$T28</f>
        <v>0.462343</v>
      </c>
      <c r="O41" s="10">
        <f>K41/J41</f>
        <v>0</v>
      </c>
      <c r="P41" s="10">
        <f>L41/J41</f>
        <v>-0.14013580246913579</v>
      </c>
      <c r="Q41" s="10">
        <f>M41/J41</f>
        <v>0</v>
      </c>
      <c r="R41" s="10">
        <f>N41/J41</f>
        <v>0.28539691358024688</v>
      </c>
      <c r="S41" s="8">
        <f>$I41/J41</f>
        <v>15.493827160493828</v>
      </c>
      <c r="T41" s="8" t="e">
        <f>$I41/K41</f>
        <v>#DIV/0!</v>
      </c>
      <c r="U41" s="8">
        <f>$I41/L41</f>
        <v>-110.5629459959475</v>
      </c>
      <c r="V41" s="8" t="e">
        <f>$I41/M41</f>
        <v>#DIV/0!</v>
      </c>
      <c r="W41" s="8" t="e">
        <f>C41/M41</f>
        <v>#DIV/0!</v>
      </c>
      <c r="X41" s="5">
        <f>[2]Overview!AB28</f>
        <v>1.23</v>
      </c>
      <c r="Y41" s="5">
        <f>[2]Overview!AC28</f>
        <v>-0.97</v>
      </c>
      <c r="Z41" s="5">
        <f>SUM(X41:Y41)</f>
        <v>0.26</v>
      </c>
      <c r="AA41" s="9">
        <f>I41/Z41</f>
        <v>96.538461538461547</v>
      </c>
      <c r="AB41" s="5">
        <f>[2]Overview!AF28</f>
        <v>6.6820000000000004E-2</v>
      </c>
      <c r="AC41" s="5">
        <f>[2]Overview!AG28</f>
        <v>-0.12873000000000001</v>
      </c>
      <c r="AD41" s="5">
        <f>[2]Overview!AH28</f>
        <v>2.8570000000000002E-2</v>
      </c>
      <c r="AE41" s="5">
        <f>SUM(AB41:AD41)+L41</f>
        <v>-0.26036000000000004</v>
      </c>
      <c r="AF41" s="5">
        <f>SUM(AB41:AD41)+N41</f>
        <v>0.42900300000000002</v>
      </c>
      <c r="AG41" s="7">
        <f>AE41/$Z41</f>
        <v>-1.0013846153846155</v>
      </c>
      <c r="AH41" s="7">
        <f>AF41/$Z41</f>
        <v>1.6500115384615386</v>
      </c>
      <c r="AI41" s="8">
        <f>I41/$AE41</f>
        <v>-96.404977723152555</v>
      </c>
      <c r="AJ41" s="8">
        <f>J41/$AE41</f>
        <v>-6.2221539406974955</v>
      </c>
    </row>
    <row r="42" spans="1:36" x14ac:dyDescent="0.2">
      <c r="A42" t="str">
        <f>[5]Overview!$B6</f>
        <v>QSR</v>
      </c>
      <c r="B42" t="str">
        <f>[5]Overview!A6</f>
        <v>Restaurant Brands International</v>
      </c>
      <c r="C42" s="13">
        <f>[5]Overview!C6</f>
        <v>22.64</v>
      </c>
      <c r="D42" s="6">
        <f>[5]Overview!$G6</f>
        <v>0.31702999999999998</v>
      </c>
      <c r="E42" s="5">
        <f>C42/D42</f>
        <v>71.412800050468419</v>
      </c>
      <c r="F42" s="5">
        <f>[5]Overview!$I6</f>
        <v>0.94199999999999995</v>
      </c>
      <c r="G42" s="5">
        <f>[5]Overview!$H6</f>
        <v>13.707000000000001</v>
      </c>
      <c r="H42" s="6">
        <f>F42/G42</f>
        <v>6.872400963011599E-2</v>
      </c>
      <c r="I42" s="5">
        <f>G42-F42+C42</f>
        <v>35.405000000000001</v>
      </c>
      <c r="J42" s="5">
        <f>[5]Overview!$M6</f>
        <v>7.02</v>
      </c>
      <c r="K42" s="5">
        <f>[5]Overview!P6</f>
        <v>2.8</v>
      </c>
      <c r="L42" s="5">
        <f>[5]Overview!Q6</f>
        <v>2.14</v>
      </c>
      <c r="N42" s="5">
        <f>[5]Overview!S6</f>
        <v>1.32</v>
      </c>
      <c r="O42" s="10">
        <f>K42/J42</f>
        <v>0.39886039886039887</v>
      </c>
      <c r="P42" s="10">
        <f>L42/J42</f>
        <v>0.30484330484330485</v>
      </c>
      <c r="Q42" s="10">
        <f>M42/J42</f>
        <v>0</v>
      </c>
      <c r="R42" s="10">
        <f>N42/J42</f>
        <v>0.18803418803418806</v>
      </c>
      <c r="S42" s="8">
        <f>$I42/J42</f>
        <v>5.0434472934472936</v>
      </c>
      <c r="T42" s="8">
        <f>$I42/K42</f>
        <v>12.644642857142859</v>
      </c>
      <c r="U42" s="8">
        <f>$I42/L42</f>
        <v>16.544392523364486</v>
      </c>
      <c r="V42" s="8" t="e">
        <f>$I42/M42</f>
        <v>#DIV/0!</v>
      </c>
      <c r="W42" s="8" t="e">
        <f>C42/M42</f>
        <v>#DIV/0!</v>
      </c>
      <c r="X42" s="5">
        <f>[5]Overview!AD6</f>
        <v>17.28</v>
      </c>
      <c r="Y42" s="5">
        <f>[5]Overview!AE6</f>
        <v>-1.5320000000000003</v>
      </c>
      <c r="Z42" s="5">
        <f>SUM(X42:Y42)</f>
        <v>15.748000000000001</v>
      </c>
      <c r="AA42" s="9">
        <f>I42/Z42</f>
        <v>2.2482219964439927</v>
      </c>
      <c r="AB42" s="5">
        <f>[5]Overview!AH6</f>
        <v>0.191</v>
      </c>
      <c r="AC42" s="5">
        <f>[5]Overview!AI6</f>
        <v>-0.12</v>
      </c>
      <c r="AD42" s="5">
        <f>[5]Overview!AJ6</f>
        <v>-0.23699999999999999</v>
      </c>
      <c r="AE42" s="5">
        <f>SUM(AB42:AD42)+L42</f>
        <v>1.9740000000000002</v>
      </c>
      <c r="AF42" s="5">
        <f>SUM(AB42:AD42)+N42</f>
        <v>1.1540000000000001</v>
      </c>
      <c r="AG42" s="7">
        <f>AE42/$Z42</f>
        <v>0.12534925069850139</v>
      </c>
      <c r="AH42" s="7">
        <f>AF42/$Z42</f>
        <v>7.3279146558293123E-2</v>
      </c>
      <c r="AI42" s="8">
        <f>I42/$AE42</f>
        <v>17.935663627152987</v>
      </c>
      <c r="AJ42" s="8">
        <f>J42/$AE42</f>
        <v>3.556231003039513</v>
      </c>
    </row>
    <row r="43" spans="1:36" ht="34" x14ac:dyDescent="0.2">
      <c r="A43" t="s">
        <v>88</v>
      </c>
      <c r="B43" s="3" t="s">
        <v>87</v>
      </c>
      <c r="C43" s="13">
        <f>[2]Overview!$C29</f>
        <v>21.21</v>
      </c>
      <c r="D43" s="6">
        <f>[2]Overview!$F29</f>
        <v>0.30928</v>
      </c>
      <c r="E43" s="5">
        <f>C43/D43</f>
        <v>68.578634247284015</v>
      </c>
      <c r="F43" s="5">
        <f>[2]Overview!$H29</f>
        <v>7.8055099999999999</v>
      </c>
      <c r="G43" s="5">
        <f>[2]Overview!$G29</f>
        <v>0</v>
      </c>
      <c r="H43" s="6" t="e">
        <f>F43/G43</f>
        <v>#DIV/0!</v>
      </c>
      <c r="I43" s="5">
        <f>G43-F43+C43</f>
        <v>13.404490000000001</v>
      </c>
      <c r="J43" s="5">
        <f>[2]Overview!$N29</f>
        <v>4.53</v>
      </c>
      <c r="K43" s="5">
        <f>[2]Overview!$Q29</f>
        <v>0</v>
      </c>
      <c r="L43" s="5">
        <f>[2]Overview!$R29</f>
        <v>0.52527999999999997</v>
      </c>
      <c r="N43" s="5">
        <f>[2]Overview!$T29</f>
        <v>1.6</v>
      </c>
      <c r="O43" s="10">
        <f>K43/J43</f>
        <v>0</v>
      </c>
      <c r="P43" s="10">
        <f>L43/J43</f>
        <v>0.11595584988962471</v>
      </c>
      <c r="Q43" s="10">
        <f>M43/J43</f>
        <v>0</v>
      </c>
      <c r="R43" s="10">
        <f>N43/J43</f>
        <v>0.35320088300220753</v>
      </c>
      <c r="S43" s="8">
        <f>$I43/J43</f>
        <v>2.9590485651214129</v>
      </c>
      <c r="T43" s="8" t="e">
        <f>$I43/K43</f>
        <v>#DIV/0!</v>
      </c>
      <c r="U43" s="8">
        <f>$I43/L43</f>
        <v>25.518751903746576</v>
      </c>
      <c r="V43" s="8" t="e">
        <f>$I43/M43</f>
        <v>#DIV/0!</v>
      </c>
      <c r="W43" s="8" t="e">
        <f>C43/M43</f>
        <v>#DIV/0!</v>
      </c>
      <c r="X43" s="5">
        <f>[2]Overview!AB29</f>
        <v>2.0099999999999998</v>
      </c>
      <c r="Y43" s="5">
        <f>[2]Overview!AC29</f>
        <v>-0.96059000000000083</v>
      </c>
      <c r="Z43" s="5">
        <f>SUM(X43:Y43)</f>
        <v>1.0494099999999991</v>
      </c>
      <c r="AA43" s="9">
        <f>I43/Z43</f>
        <v>12.773358363270802</v>
      </c>
      <c r="AB43" s="5">
        <f>[2]Overview!AF29</f>
        <v>0.10445</v>
      </c>
      <c r="AC43" s="5">
        <f>[2]Overview!AG29</f>
        <v>-0.12695000000000001</v>
      </c>
      <c r="AD43" s="5">
        <f>[2]Overview!AH29</f>
        <v>-0.25462000000000001</v>
      </c>
      <c r="AE43" s="5">
        <f>SUM(AB43:AD43)+L43</f>
        <v>0.24815999999999994</v>
      </c>
      <c r="AF43" s="5">
        <f>SUM(AB43:AD43)+N43</f>
        <v>1.3228800000000001</v>
      </c>
      <c r="AG43" s="7">
        <f>AE43/$Z43</f>
        <v>0.23647573398385774</v>
      </c>
      <c r="AH43" s="7">
        <f>AF43/$Z43</f>
        <v>1.2605940480841626</v>
      </c>
      <c r="AI43" s="8">
        <f>I43/$AE43</f>
        <v>54.015514184397183</v>
      </c>
      <c r="AJ43" s="8">
        <f>J43/$AE43</f>
        <v>18.254352030947782</v>
      </c>
    </row>
    <row r="44" spans="1:36" x14ac:dyDescent="0.2">
      <c r="A44" t="str">
        <f>[5]Overview!$B7</f>
        <v>DRI</v>
      </c>
      <c r="B44" t="str">
        <f>[5]Overview!A7</f>
        <v>Darden Restaurants</v>
      </c>
      <c r="C44" s="13">
        <f>[5]Overview!C7</f>
        <v>18.809999999999999</v>
      </c>
      <c r="D44" s="6">
        <f>[5]Overview!$G7</f>
        <v>0.12087000000000001</v>
      </c>
      <c r="E44" s="5">
        <f>C44/D44</f>
        <v>155.62174236783318</v>
      </c>
      <c r="F44" s="5">
        <f>[5]Overview!$I7</f>
        <v>0.1948</v>
      </c>
      <c r="G44" s="5">
        <f>[5]Overview!$H7</f>
        <v>1.5067999999999999</v>
      </c>
      <c r="H44" s="6">
        <f>F44/G44</f>
        <v>0.12928059463764269</v>
      </c>
      <c r="I44" s="5">
        <f>G44-F44+C44</f>
        <v>20.122</v>
      </c>
      <c r="J44" s="5">
        <f>[5]Overview!$M7</f>
        <v>11.39</v>
      </c>
      <c r="K44" s="5">
        <f>[5]Overview!P7</f>
        <v>2.41</v>
      </c>
      <c r="L44" s="5">
        <f>[5]Overview!Q7</f>
        <v>1.33</v>
      </c>
      <c r="N44" s="5">
        <f>[5]Overview!S7</f>
        <v>1.61</v>
      </c>
      <c r="O44" s="10">
        <f>K44/J44</f>
        <v>0.21158911325724319</v>
      </c>
      <c r="P44" s="10">
        <f>L44/J44</f>
        <v>0.11676909569798069</v>
      </c>
      <c r="Q44" s="10">
        <f>M44/J44</f>
        <v>0</v>
      </c>
      <c r="R44" s="10">
        <f>N44/J44</f>
        <v>0.14135206321334504</v>
      </c>
      <c r="S44" s="8">
        <f>$I44/J44</f>
        <v>1.7666374012291484</v>
      </c>
      <c r="T44" s="8">
        <f>$I44/K44</f>
        <v>8.3493775933609946</v>
      </c>
      <c r="U44" s="8">
        <f>$I44/L44</f>
        <v>15.129323308270676</v>
      </c>
      <c r="V44" s="8" t="e">
        <f>$I44/M44</f>
        <v>#DIV/0!</v>
      </c>
      <c r="W44" s="8" t="e">
        <f>C44/M44</f>
        <v>#DIV/0!</v>
      </c>
      <c r="X44" s="5">
        <f>[5]Overview!AD7</f>
        <v>10.5</v>
      </c>
      <c r="Y44" s="5">
        <f>[5]Overview!AE7</f>
        <v>-1.5619999999999998</v>
      </c>
      <c r="Z44" s="5">
        <f>SUM(X44:Y44)</f>
        <v>8.9380000000000006</v>
      </c>
      <c r="AA44" s="9">
        <f>I44/Z44</f>
        <v>2.25128664130678</v>
      </c>
      <c r="AB44" s="5">
        <f>[5]Overview!AH7</f>
        <v>0.45989999999999998</v>
      </c>
      <c r="AC44" s="5">
        <f>[5]Overview!AI7</f>
        <v>-0.59789999999999999</v>
      </c>
      <c r="AD44" s="5">
        <f>[5]Overview!AJ7</f>
        <v>7.1999999999999995E-2</v>
      </c>
      <c r="AE44" s="5">
        <f>SUM(AB44:AD44)+L44</f>
        <v>1.264</v>
      </c>
      <c r="AF44" s="5">
        <f>SUM(AB44:AD44)+N44</f>
        <v>1.544</v>
      </c>
      <c r="AG44" s="7">
        <f>AE44/$Z44</f>
        <v>0.14141866189304095</v>
      </c>
      <c r="AH44" s="7">
        <f>AF44/$Z44</f>
        <v>0.17274558066681583</v>
      </c>
      <c r="AI44" s="8">
        <f>I44/$AE44</f>
        <v>15.919303797468354</v>
      </c>
      <c r="AJ44" s="8">
        <f>J44/$AE44</f>
        <v>9.0110759493670898</v>
      </c>
    </row>
    <row r="45" spans="1:36" ht="17" x14ac:dyDescent="0.2">
      <c r="A45" t="s">
        <v>90</v>
      </c>
      <c r="B45" s="3" t="s">
        <v>89</v>
      </c>
      <c r="C45" s="13">
        <f>[2]Overview!$C30</f>
        <v>18.47</v>
      </c>
      <c r="D45" s="6">
        <f>[2]Overview!$F30</f>
        <v>1.66</v>
      </c>
      <c r="E45" s="5">
        <f>C45/D45</f>
        <v>11.126506024096386</v>
      </c>
      <c r="F45" s="5">
        <f>[2]Overview!$H30</f>
        <v>3.54</v>
      </c>
      <c r="G45" s="5">
        <f>[2]Overview!$G30</f>
        <v>3.75</v>
      </c>
      <c r="H45" s="6">
        <f>F45/G45</f>
        <v>0.94400000000000006</v>
      </c>
      <c r="I45" s="5">
        <f>G45-F45+C45</f>
        <v>18.68</v>
      </c>
      <c r="J45" s="5">
        <f>[2]Overview!$N30</f>
        <v>4.6100000000000003</v>
      </c>
      <c r="K45" s="5">
        <f>[2]Overview!$Q30</f>
        <v>0</v>
      </c>
      <c r="L45" s="5">
        <f>[2]Overview!$R30</f>
        <v>-1.4</v>
      </c>
      <c r="N45" s="5">
        <f>[2]Overview!$T30</f>
        <v>0.24652099999999999</v>
      </c>
      <c r="O45" s="10">
        <f>K45/J45</f>
        <v>0</v>
      </c>
      <c r="P45" s="10">
        <f>L45/J45</f>
        <v>-0.30368763557483724</v>
      </c>
      <c r="Q45" s="10">
        <f>M45/J45</f>
        <v>0</v>
      </c>
      <c r="R45" s="10">
        <f>N45/J45</f>
        <v>5.3475271149674618E-2</v>
      </c>
      <c r="S45" s="8">
        <f>$I45/J45</f>
        <v>4.0520607375271149</v>
      </c>
      <c r="T45" s="8" t="e">
        <f>$I45/K45</f>
        <v>#DIV/0!</v>
      </c>
      <c r="U45" s="8">
        <f>$I45/L45</f>
        <v>-13.342857142857143</v>
      </c>
      <c r="V45" s="8" t="e">
        <f>$I45/M45</f>
        <v>#DIV/0!</v>
      </c>
      <c r="W45" s="8" t="e">
        <f>C45/M45</f>
        <v>#DIV/0!</v>
      </c>
      <c r="X45" s="5">
        <f>[2]Overview!AB30</f>
        <v>3</v>
      </c>
      <c r="Y45" s="5">
        <f>[2]Overview!AC30</f>
        <v>0.22999999999999976</v>
      </c>
      <c r="Z45" s="5">
        <f>SUM(X45:Y45)</f>
        <v>3.2299999999999995</v>
      </c>
      <c r="AA45" s="9">
        <f>I45/Z45</f>
        <v>5.7832817337461311</v>
      </c>
      <c r="AB45" s="5">
        <f>[2]Overview!AF30</f>
        <v>0.16844000000000001</v>
      </c>
      <c r="AC45" s="5">
        <f>[2]Overview!AG30</f>
        <v>-0.21173</v>
      </c>
      <c r="AD45" s="5">
        <f>[2]Overview!AH30</f>
        <v>6.3130000000000006E-2</v>
      </c>
      <c r="AE45" s="5">
        <f>SUM(AB45:AD45)+L45</f>
        <v>-1.3801599999999998</v>
      </c>
      <c r="AF45" s="5">
        <f>SUM(AB45:AD45)+N45</f>
        <v>0.26636100000000001</v>
      </c>
      <c r="AG45" s="7">
        <f>AE45/$Z45</f>
        <v>-0.42729411764705882</v>
      </c>
      <c r="AH45" s="7">
        <f>AF45/$Z45</f>
        <v>8.2464705882352954E-2</v>
      </c>
      <c r="AI45" s="8">
        <f>I45/$AE45</f>
        <v>-13.53466264780895</v>
      </c>
      <c r="AJ45" s="8">
        <f>J45/$AE45</f>
        <v>-3.3401924414560638</v>
      </c>
    </row>
    <row r="46" spans="1:36" ht="17" x14ac:dyDescent="0.2">
      <c r="A46" t="s">
        <v>92</v>
      </c>
      <c r="B46" s="4" t="s">
        <v>91</v>
      </c>
      <c r="C46" s="13">
        <f>[2]Overview!$C31</f>
        <v>16.72</v>
      </c>
      <c r="D46" s="6">
        <f>[2]Overview!$F31</f>
        <v>0.61553000000000002</v>
      </c>
      <c r="E46" s="5">
        <f>C46/D46</f>
        <v>27.163582603609893</v>
      </c>
      <c r="F46" s="5">
        <f>[2]Overview!$H31</f>
        <v>0.98199999999999998</v>
      </c>
      <c r="G46" s="5">
        <f>[2]Overview!$G31</f>
        <v>8.6050000000000004</v>
      </c>
      <c r="H46" s="6">
        <f>F46/G46</f>
        <v>0.11411969785008715</v>
      </c>
      <c r="I46" s="5">
        <f>G46-F46+C46</f>
        <v>24.343</v>
      </c>
      <c r="J46" s="5">
        <f>[2]Overview!$N31</f>
        <v>3.81</v>
      </c>
      <c r="K46" s="5">
        <f>[2]Overview!$Q31</f>
        <v>0</v>
      </c>
      <c r="L46" s="5">
        <f>[2]Overview!$R31</f>
        <v>1.18</v>
      </c>
      <c r="N46" s="5">
        <f>[2]Overview!$T31</f>
        <v>2.0640000000000001</v>
      </c>
      <c r="O46" s="10">
        <f>K46/J46</f>
        <v>0</v>
      </c>
      <c r="P46" s="10">
        <f>L46/J46</f>
        <v>0.30971128608923881</v>
      </c>
      <c r="Q46" s="10">
        <f>M46/J46</f>
        <v>0</v>
      </c>
      <c r="R46" s="10">
        <f>N46/J46</f>
        <v>0.54173228346456692</v>
      </c>
      <c r="S46" s="8">
        <f>$I46/J46</f>
        <v>6.3892388451443569</v>
      </c>
      <c r="T46" s="8" t="e">
        <f>$I46/K46</f>
        <v>#DIV/0!</v>
      </c>
      <c r="U46" s="8">
        <f>$I46/L46</f>
        <v>20.629661016949154</v>
      </c>
      <c r="V46" s="8" t="e">
        <f>$I46/M46</f>
        <v>#DIV/0!</v>
      </c>
      <c r="W46" s="8" t="e">
        <f>C46/M46</f>
        <v>#DIV/0!</v>
      </c>
      <c r="X46" s="5">
        <f>[2]Overview!AB31</f>
        <v>14.32</v>
      </c>
      <c r="Y46" s="5">
        <f>[2]Overview!AC31</f>
        <v>-3.2839999999999998</v>
      </c>
      <c r="Z46" s="5">
        <f>SUM(X46:Y46)</f>
        <v>11.036000000000001</v>
      </c>
      <c r="AA46" s="9">
        <f>I46/Z46</f>
        <v>2.2057810801014859</v>
      </c>
      <c r="AB46" s="5">
        <f>[2]Overview!AF31</f>
        <v>0.48499999999999999</v>
      </c>
      <c r="AC46" s="5">
        <f>[2]Overview!AG31</f>
        <v>5.0000000000000001E-3</v>
      </c>
      <c r="AD46" s="5">
        <f>[2]Overview!AH31</f>
        <v>1.75</v>
      </c>
      <c r="AE46" s="5">
        <f>SUM(AB46:AD46)+L46</f>
        <v>3.42</v>
      </c>
      <c r="AF46" s="5">
        <f>SUM(AB46:AD46)+N46</f>
        <v>4.3040000000000003</v>
      </c>
      <c r="AG46" s="7">
        <f>AE46/$Z46</f>
        <v>0.30989488945270022</v>
      </c>
      <c r="AH46" s="7">
        <f>AF46/$Z46</f>
        <v>0.38999637549836896</v>
      </c>
      <c r="AI46" s="8">
        <f>I46/$AE46</f>
        <v>7.1178362573099418</v>
      </c>
      <c r="AJ46" s="8">
        <f>J46/$AE46</f>
        <v>1.1140350877192984</v>
      </c>
    </row>
    <row r="47" spans="1:36" ht="17" x14ac:dyDescent="0.2">
      <c r="A47" t="s">
        <v>94</v>
      </c>
      <c r="B47" s="4" t="s">
        <v>93</v>
      </c>
      <c r="C47" s="13">
        <f>[2]Overview!$C32</f>
        <v>15.17</v>
      </c>
      <c r="D47" s="6">
        <f>[2]Overview!$F32</f>
        <v>0.15153</v>
      </c>
      <c r="E47" s="5">
        <f>C47/D47</f>
        <v>100.11218900547746</v>
      </c>
      <c r="F47" s="5">
        <f>[2]Overview!$H32</f>
        <v>2.2944399999999998</v>
      </c>
      <c r="G47" s="5">
        <f>[2]Overview!$G32</f>
        <v>3.54</v>
      </c>
      <c r="H47" s="6">
        <f>F47/G47</f>
        <v>0.64814689265536718</v>
      </c>
      <c r="I47" s="5">
        <f>G47-F47+C47</f>
        <v>16.415559999999999</v>
      </c>
      <c r="J47" s="5">
        <f>[2]Overview!$N32</f>
        <v>3.81</v>
      </c>
      <c r="K47" s="5">
        <f>[2]Overview!$Q32</f>
        <v>0</v>
      </c>
      <c r="L47" s="5">
        <f>[2]Overview!$R32</f>
        <v>0.70342000000000005</v>
      </c>
      <c r="N47" s="5">
        <f>[2]Overview!$T32</f>
        <v>1.3480000000000001</v>
      </c>
      <c r="O47" s="10">
        <f>K47/J47</f>
        <v>0</v>
      </c>
      <c r="P47" s="10">
        <f>L47/J47</f>
        <v>0.18462467191601051</v>
      </c>
      <c r="Q47" s="10">
        <f>M47/J47</f>
        <v>0</v>
      </c>
      <c r="R47" s="10">
        <f>N47/J47</f>
        <v>0.35380577427821525</v>
      </c>
      <c r="S47" s="8">
        <f>$I47/J47</f>
        <v>4.3085459317585295</v>
      </c>
      <c r="T47" s="8" t="e">
        <f>$I47/K47</f>
        <v>#DIV/0!</v>
      </c>
      <c r="U47" s="8">
        <f>$I47/L47</f>
        <v>23.336783145204855</v>
      </c>
      <c r="V47" s="8" t="e">
        <f>$I47/M47</f>
        <v>#DIV/0!</v>
      </c>
      <c r="W47" s="8" t="e">
        <f>C47/M47</f>
        <v>#DIV/0!</v>
      </c>
      <c r="X47" s="5">
        <f>[2]Overview!AB32</f>
        <v>0.13297999999999999</v>
      </c>
      <c r="Y47" s="5">
        <f>[2]Overview!AC32</f>
        <v>-1.02</v>
      </c>
      <c r="Z47" s="5">
        <f>SUM(X47:Y47)</f>
        <v>-0.88702000000000003</v>
      </c>
      <c r="AA47" s="9">
        <f>I47/Z47</f>
        <v>-18.50641473698451</v>
      </c>
      <c r="AB47" s="5">
        <f>[2]Overview!AF32</f>
        <v>0.57077999999999995</v>
      </c>
      <c r="AC47" s="5">
        <f>[2]Overview!AG32</f>
        <v>-0.73004000000000002</v>
      </c>
      <c r="AD47" s="5">
        <f>[2]Overview!AH32</f>
        <v>-0.13070000000000001</v>
      </c>
      <c r="AE47" s="5">
        <f>SUM(AB47:AD47)+L47</f>
        <v>0.41345999999999994</v>
      </c>
      <c r="AF47" s="5">
        <f>SUM(AB47:AD47)+N47</f>
        <v>1.0580400000000001</v>
      </c>
      <c r="AG47" s="7">
        <f>AE47/$Z47</f>
        <v>-0.46612252260377435</v>
      </c>
      <c r="AH47" s="7">
        <f>AF47/$Z47</f>
        <v>-1.1928028680300331</v>
      </c>
      <c r="AI47" s="8">
        <f>I47/$AE47</f>
        <v>39.702897499153487</v>
      </c>
      <c r="AJ47" s="8">
        <f>J47/$AE47</f>
        <v>9.2149180089972447</v>
      </c>
    </row>
    <row r="48" spans="1:36" x14ac:dyDescent="0.2">
      <c r="A48" t="str">
        <f>[5]Overview!$B9</f>
        <v>CAVA</v>
      </c>
      <c r="B48" t="str">
        <f>[5]Overview!A9</f>
        <v>CAVA Group</v>
      </c>
      <c r="C48" s="13">
        <f>[5]Overview!C9</f>
        <v>14.58</v>
      </c>
      <c r="D48" s="6">
        <f>[5]Overview!$G9</f>
        <v>0.11403000000000001</v>
      </c>
      <c r="E48" s="5">
        <f>C48/D48</f>
        <v>127.86108918705604</v>
      </c>
      <c r="F48" s="5">
        <f>[5]Overview!$I9</f>
        <v>0.39212000000000002</v>
      </c>
      <c r="G48" s="5">
        <f>[5]Overview!$H9</f>
        <v>0</v>
      </c>
      <c r="H48" s="6" t="e">
        <f>F48/G48</f>
        <v>#DIV/0!</v>
      </c>
      <c r="I48" s="5">
        <f>G48-F48+C48</f>
        <v>14.18788</v>
      </c>
      <c r="J48" s="5">
        <f>[5]Overview!$M9</f>
        <v>0.72870000000000001</v>
      </c>
      <c r="K48" s="5">
        <f>[5]Overview!P9</f>
        <v>0.18035000000000001</v>
      </c>
      <c r="L48" s="5">
        <f>[5]Overview!Q9</f>
        <v>3.1419999999999997E-2</v>
      </c>
      <c r="N48" s="5">
        <f>[5]Overview!S9</f>
        <v>9.7100000000000006E-2</v>
      </c>
      <c r="O48" s="10">
        <f>K48/J48</f>
        <v>0.24749554000274462</v>
      </c>
      <c r="P48" s="10">
        <f>L48/J48</f>
        <v>4.3117881158226977E-2</v>
      </c>
      <c r="Q48" s="10">
        <f>M48/J48</f>
        <v>0</v>
      </c>
      <c r="R48" s="10">
        <f>N48/J48</f>
        <v>0.13325099492246467</v>
      </c>
      <c r="S48" s="8">
        <f>$I48/J48</f>
        <v>19.470124879923151</v>
      </c>
      <c r="T48" s="8">
        <f>$I48/K48</f>
        <v>78.66858885500416</v>
      </c>
      <c r="U48" s="8">
        <f>$I48/L48</f>
        <v>451.55569700827505</v>
      </c>
      <c r="V48" s="8" t="e">
        <f>$I48/M48</f>
        <v>#DIV/0!</v>
      </c>
      <c r="W48" s="8" t="e">
        <f>C48/M48</f>
        <v>#DIV/0!</v>
      </c>
      <c r="X48" s="5">
        <f>[5]Overview!AD9</f>
        <v>0.65307999999999999</v>
      </c>
      <c r="Y48" s="5">
        <f>[5]Overview!AE9</f>
        <v>-8.842000000000004E-2</v>
      </c>
      <c r="Z48" s="5">
        <f>SUM(X48:Y48)</f>
        <v>0.56465999999999994</v>
      </c>
      <c r="AA48" s="9">
        <f>I48/Z48</f>
        <v>25.126412354337127</v>
      </c>
      <c r="AB48" s="5">
        <f>[5]Overview!AH9</f>
        <v>4.743E-2</v>
      </c>
      <c r="AC48" s="5">
        <f>[5]Overview!AI9</f>
        <v>-0.13880999999999999</v>
      </c>
      <c r="AD48" s="5">
        <f>[5]Overview!AJ9</f>
        <v>2.213E-2</v>
      </c>
      <c r="AE48" s="5">
        <f>SUM(AB48:AD48)+L48</f>
        <v>-3.7829999999999996E-2</v>
      </c>
      <c r="AF48" s="5">
        <f>SUM(AB48:AD48)+N48</f>
        <v>2.7850000000000014E-2</v>
      </c>
      <c r="AG48" s="7">
        <f>AE48/$Z48</f>
        <v>-6.6996068430559982E-2</v>
      </c>
      <c r="AH48" s="7">
        <f>AF48/$Z48</f>
        <v>4.9321715722735832E-2</v>
      </c>
      <c r="AI48" s="8">
        <f>I48/$AE48</f>
        <v>-375.04308749669576</v>
      </c>
      <c r="AJ48" s="8">
        <f>J48/$AE48</f>
        <v>-19.262490087232358</v>
      </c>
    </row>
    <row r="49" spans="1:36" x14ac:dyDescent="0.2">
      <c r="A49" t="str">
        <f>[5]Overview!$B8</f>
        <v>DPZ</v>
      </c>
      <c r="B49" t="str">
        <f>[5]Overview!A8</f>
        <v>Domino's Pizza</v>
      </c>
      <c r="C49" s="13">
        <f>[5]Overview!C8</f>
        <v>14.36</v>
      </c>
      <c r="D49" s="6">
        <f>[5]Overview!$G8</f>
        <v>3.4970000000000001E-2</v>
      </c>
      <c r="E49" s="5">
        <f>C49/D49</f>
        <v>410.63768944809834</v>
      </c>
      <c r="F49" s="5">
        <f>[5]Overview!$I8</f>
        <v>0.71682000000000001</v>
      </c>
      <c r="G49" s="5">
        <f>[5]Overview!$H8</f>
        <v>4.9749400000000001</v>
      </c>
      <c r="H49" s="6">
        <f>F49/G49</f>
        <v>0.1440861598330834</v>
      </c>
      <c r="I49" s="5">
        <f>G49-F49+C49</f>
        <v>18.618119999999998</v>
      </c>
      <c r="J49" s="5">
        <f>[5]Overview!$M8</f>
        <v>4.4800000000000004</v>
      </c>
      <c r="K49" s="5">
        <f>[5]Overview!P8</f>
        <v>1.73</v>
      </c>
      <c r="L49" s="5">
        <f>[5]Overview!Q8</f>
        <v>0.81967000000000001</v>
      </c>
      <c r="N49" s="5">
        <f>[5]Overview!S8</f>
        <v>0.59086000000000005</v>
      </c>
      <c r="O49" s="10">
        <f>K49/J49</f>
        <v>0.38616071428571425</v>
      </c>
      <c r="P49" s="10">
        <f>L49/J49</f>
        <v>0.18296205357142856</v>
      </c>
      <c r="Q49" s="10">
        <f>M49/J49</f>
        <v>0</v>
      </c>
      <c r="R49" s="10">
        <f>N49/J49</f>
        <v>0.13188839285714285</v>
      </c>
      <c r="S49" s="8">
        <f>$I49/J49</f>
        <v>4.1558303571428565</v>
      </c>
      <c r="T49" s="8">
        <f>$I49/K49</f>
        <v>10.761919075144508</v>
      </c>
      <c r="U49" s="8">
        <f>$I49/L49</f>
        <v>22.714165456830184</v>
      </c>
      <c r="V49" s="8" t="e">
        <f>$I49/M49</f>
        <v>#DIV/0!</v>
      </c>
      <c r="W49" s="8" t="e">
        <f>C49/M49</f>
        <v>#DIV/0!</v>
      </c>
      <c r="X49" s="5">
        <f>[5]Overview!AD8</f>
        <v>0.86990999999999996</v>
      </c>
      <c r="Y49" s="5">
        <f>[5]Overview!AE8</f>
        <v>0.19456999999999991</v>
      </c>
      <c r="Z49" s="5">
        <f>SUM(X49:Y49)</f>
        <v>1.0644799999999999</v>
      </c>
      <c r="AA49" s="9">
        <f>I49/Z49</f>
        <v>17.490342702540207</v>
      </c>
      <c r="AB49" s="5">
        <f>[5]Overview!AH8</f>
        <v>8.0640000000000003E-2</v>
      </c>
      <c r="AC49" s="5">
        <f>[5]Overview!AI8</f>
        <v>-0.10539999999999999</v>
      </c>
      <c r="AD49" s="5">
        <f>[5]Overview!AJ8</f>
        <v>-1.4239999999999999E-2</v>
      </c>
      <c r="AE49" s="5">
        <f>SUM(AB49:AD49)+L49</f>
        <v>0.78066999999999998</v>
      </c>
      <c r="AF49" s="5">
        <f>SUM(AB49:AD49)+N49</f>
        <v>0.55186000000000002</v>
      </c>
      <c r="AG49" s="7">
        <f>AE49/$Z49</f>
        <v>0.73338155719224418</v>
      </c>
      <c r="AH49" s="7">
        <f>AF49/$Z49</f>
        <v>0.51843153464602443</v>
      </c>
      <c r="AI49" s="8">
        <f>I49/$AE49</f>
        <v>23.848899022634402</v>
      </c>
      <c r="AJ49" s="8">
        <f>J49/$AE49</f>
        <v>5.7386603814672021</v>
      </c>
    </row>
    <row r="50" spans="1:36" ht="17" x14ac:dyDescent="0.2">
      <c r="A50" t="s">
        <v>96</v>
      </c>
      <c r="B50" s="3" t="s">
        <v>95</v>
      </c>
      <c r="C50" s="13">
        <f>[2]Overview!$C33</f>
        <v>12.62</v>
      </c>
      <c r="D50" s="6">
        <f>[2]Overview!$F33</f>
        <v>0.16822999999999999</v>
      </c>
      <c r="E50" s="5">
        <f>C50/D50</f>
        <v>75.016346668251799</v>
      </c>
      <c r="F50" s="5">
        <f>[2]Overview!$H33</f>
        <v>2.2000000000000002</v>
      </c>
      <c r="G50" s="5">
        <f>[2]Overview!$G33</f>
        <v>1.1499999999999999</v>
      </c>
      <c r="H50" s="6">
        <f>F50/G50</f>
        <v>1.9130434782608698</v>
      </c>
      <c r="I50" s="5">
        <f>G50-F50+C50</f>
        <v>11.569999999999999</v>
      </c>
      <c r="J50" s="5">
        <f>[2]Overview!$N33</f>
        <v>2.2599999999999998</v>
      </c>
      <c r="K50" s="5">
        <f>[2]Overview!$Q33</f>
        <v>0</v>
      </c>
      <c r="L50" s="5">
        <f>[2]Overview!$R33</f>
        <v>-0.46</v>
      </c>
      <c r="N50" s="5">
        <f>[2]Overview!$T33</f>
        <v>0.51200000000000001</v>
      </c>
      <c r="O50" s="10">
        <f>K50/J50</f>
        <v>0</v>
      </c>
      <c r="P50" s="10">
        <f>L50/J50</f>
        <v>-0.2035398230088496</v>
      </c>
      <c r="Q50" s="10">
        <f>M50/J50</f>
        <v>0</v>
      </c>
      <c r="R50" s="10">
        <f>N50/J50</f>
        <v>0.22654867256637171</v>
      </c>
      <c r="S50" s="8">
        <f>$I50/J50</f>
        <v>5.1194690265486722</v>
      </c>
      <c r="T50" s="8" t="e">
        <f>$I50/K50</f>
        <v>#DIV/0!</v>
      </c>
      <c r="U50" s="8">
        <f>$I50/L50</f>
        <v>-25.152173913043473</v>
      </c>
      <c r="V50" s="8" t="e">
        <f>$I50/M50</f>
        <v>#DIV/0!</v>
      </c>
      <c r="W50" s="8" t="e">
        <f>C50/M50</f>
        <v>#DIV/0!</v>
      </c>
      <c r="X50" s="5">
        <f>[2]Overview!AB33</f>
        <v>6.04</v>
      </c>
      <c r="Y50" s="5">
        <f>[2]Overview!AC33</f>
        <v>-1.0899999999999999</v>
      </c>
      <c r="Z50" s="5">
        <f>SUM(X50:Y50)</f>
        <v>4.95</v>
      </c>
      <c r="AA50" s="9">
        <f>I50/Z50</f>
        <v>2.3373737373737371</v>
      </c>
      <c r="AB50" s="5">
        <f>[2]Overview!AF33</f>
        <v>8.4000000000000005E-2</v>
      </c>
      <c r="AC50" s="5">
        <f>[2]Overview!AG33</f>
        <v>-2.3E-2</v>
      </c>
      <c r="AD50" s="5">
        <f>[2]Overview!AH33</f>
        <v>5.3999999999999999E-2</v>
      </c>
      <c r="AE50" s="5">
        <f>SUM(AB50:AD50)+L50</f>
        <v>-0.34500000000000003</v>
      </c>
      <c r="AF50" s="5">
        <f>SUM(AB50:AD50)+N50</f>
        <v>0.627</v>
      </c>
      <c r="AG50" s="7">
        <f>AE50/$Z50</f>
        <v>-6.9696969696969702E-2</v>
      </c>
      <c r="AH50" s="7">
        <f>AF50/$Z50</f>
        <v>0.12666666666666665</v>
      </c>
      <c r="AI50" s="8">
        <f>I50/$AE50</f>
        <v>-33.536231884057962</v>
      </c>
      <c r="AJ50" s="8">
        <f>J50/$AE50</f>
        <v>-6.5507246376811583</v>
      </c>
    </row>
    <row r="51" spans="1:36" ht="17" x14ac:dyDescent="0.2">
      <c r="A51" t="s">
        <v>98</v>
      </c>
      <c r="B51" s="3" t="s">
        <v>97</v>
      </c>
      <c r="C51" s="13">
        <f>[2]Overview!$C34</f>
        <v>12.4</v>
      </c>
      <c r="D51" s="6">
        <f>[2]Overview!$F34</f>
        <v>4.3150000000000001E-2</v>
      </c>
      <c r="E51" s="5">
        <f>C51/D51</f>
        <v>287.36964078794904</v>
      </c>
      <c r="F51" s="5">
        <f>[2]Overview!$H34</f>
        <v>1.3179699999999999</v>
      </c>
      <c r="G51" s="5">
        <f>[2]Overview!$G34</f>
        <v>0.57233999999999996</v>
      </c>
      <c r="H51" s="6">
        <f>F51/G51</f>
        <v>2.3027745745535868</v>
      </c>
      <c r="I51" s="5">
        <f>G51-F51+C51</f>
        <v>11.65437</v>
      </c>
      <c r="J51" s="5">
        <f>[2]Overview!$N34</f>
        <v>0.75188999999999995</v>
      </c>
      <c r="K51" s="5">
        <f>[2]Overview!$Q34</f>
        <v>0</v>
      </c>
      <c r="L51" s="5">
        <f>[2]Overview!$R34</f>
        <v>-0.11647</v>
      </c>
      <c r="N51" s="5">
        <f>[2]Overview!$T34</f>
        <v>5.6203999999999997E-2</v>
      </c>
      <c r="O51" s="10">
        <f>K51/J51</f>
        <v>0</v>
      </c>
      <c r="P51" s="10">
        <f>L51/J51</f>
        <v>-0.15490297782920376</v>
      </c>
      <c r="Q51" s="10">
        <f>M51/J51</f>
        <v>0</v>
      </c>
      <c r="R51" s="10">
        <f>N51/J51</f>
        <v>7.4750295920945883E-2</v>
      </c>
      <c r="S51" s="8">
        <f>$I51/J51</f>
        <v>15.500099748633446</v>
      </c>
      <c r="T51" s="8" t="e">
        <f>$I51/K51</f>
        <v>#DIV/0!</v>
      </c>
      <c r="U51" s="8">
        <f>$I51/L51</f>
        <v>-100.06327809736412</v>
      </c>
      <c r="V51" s="8" t="e">
        <f>$I51/M51</f>
        <v>#DIV/0!</v>
      </c>
      <c r="W51" s="8" t="e">
        <f>C51/M51</f>
        <v>#DIV/0!</v>
      </c>
      <c r="X51" s="5">
        <f>[2]Overview!AB34</f>
        <v>0.52942</v>
      </c>
      <c r="Y51" s="5">
        <f>[2]Overview!AC34</f>
        <v>-0.94999999999999973</v>
      </c>
      <c r="Z51" s="5">
        <f>SUM(X51:Y51)</f>
        <v>-0.42057999999999973</v>
      </c>
      <c r="AA51" s="9">
        <f>I51/Z51</f>
        <v>-27.710233487089276</v>
      </c>
      <c r="AB51" s="5">
        <f>[2]Overview!AF34</f>
        <v>1.925E-2</v>
      </c>
      <c r="AC51" s="5">
        <f>[2]Overview!AG34</f>
        <v>-4.9500000000000004E-3</v>
      </c>
      <c r="AD51" s="5">
        <f>[2]Overview!AH34</f>
        <v>-2.7189999999999999E-2</v>
      </c>
      <c r="AE51" s="5">
        <f>SUM(AB51:AD51)+L51</f>
        <v>-0.12936</v>
      </c>
      <c r="AF51" s="5">
        <f>SUM(AB51:AD51)+N51</f>
        <v>4.3313999999999998E-2</v>
      </c>
      <c r="AG51" s="7">
        <f>AE51/$Z51</f>
        <v>0.30757525322174162</v>
      </c>
      <c r="AH51" s="7">
        <f>AF51/$Z51</f>
        <v>-0.10298635218032247</v>
      </c>
      <c r="AI51" s="8">
        <f>I51/$AE51</f>
        <v>-90.092532467532465</v>
      </c>
      <c r="AJ51" s="8">
        <f>J51/$AE51</f>
        <v>-5.8123840445269011</v>
      </c>
    </row>
    <row r="52" spans="1:36" ht="17" x14ac:dyDescent="0.2">
      <c r="A52" t="s">
        <v>100</v>
      </c>
      <c r="B52" s="3" t="s">
        <v>99</v>
      </c>
      <c r="C52" s="13">
        <f>[2]Overview!$C35</f>
        <v>7.6</v>
      </c>
      <c r="D52" s="6">
        <f>[2]Overview!$F35</f>
        <v>0.31722</v>
      </c>
      <c r="E52" s="5">
        <f>C52/D52</f>
        <v>23.958136309186052</v>
      </c>
      <c r="F52" s="5">
        <f>[2]Overview!$H35</f>
        <v>1.13076</v>
      </c>
      <c r="G52" s="5">
        <f>[2]Overview!$G35</f>
        <v>0</v>
      </c>
      <c r="H52" s="6" t="e">
        <f>F52/G52</f>
        <v>#DIV/0!</v>
      </c>
      <c r="I52" s="5">
        <f>G52-F52+C52</f>
        <v>6.4692399999999992</v>
      </c>
      <c r="J52" s="5">
        <f>[2]Overview!$N35</f>
        <v>0.62114999999999998</v>
      </c>
      <c r="K52" s="5">
        <f>[2]Overview!$Q35</f>
        <v>0</v>
      </c>
      <c r="L52" s="5">
        <f>[2]Overview!$R35</f>
        <v>-0.37170999999999998</v>
      </c>
      <c r="N52" s="5">
        <f>[2]Overview!$T35</f>
        <v>-0.68369999999999997</v>
      </c>
      <c r="O52" s="10">
        <f>K52/J52</f>
        <v>0</v>
      </c>
      <c r="P52" s="10">
        <f>L52/J52</f>
        <v>-0.59842228125251551</v>
      </c>
      <c r="Q52" s="10">
        <f>M52/J52</f>
        <v>0</v>
      </c>
      <c r="R52" s="10">
        <f>N52/J52</f>
        <v>-1.1007003139338325</v>
      </c>
      <c r="S52" s="8">
        <f>$I52/J52</f>
        <v>10.414940030588424</v>
      </c>
      <c r="T52" s="8" t="e">
        <f>$I52/K52</f>
        <v>#DIV/0!</v>
      </c>
      <c r="U52" s="8">
        <f>$I52/L52</f>
        <v>-17.403997740173789</v>
      </c>
      <c r="V52" s="8" t="e">
        <f>$I52/M52</f>
        <v>#DIV/0!</v>
      </c>
      <c r="W52" s="8" t="e">
        <f>C52/M52</f>
        <v>#DIV/0!</v>
      </c>
      <c r="X52" s="5">
        <f>[2]Overview!AB35</f>
        <v>1.24</v>
      </c>
      <c r="Y52" s="5">
        <f>[2]Overview!AC35</f>
        <v>-0.26924999999999999</v>
      </c>
      <c r="Z52" s="5">
        <f>SUM(X52:Y52)</f>
        <v>0.97075</v>
      </c>
      <c r="AA52" s="9">
        <f>I52/Z52</f>
        <v>6.664166881277362</v>
      </c>
      <c r="AB52" s="5">
        <f>[2]Overview!AF35</f>
        <v>3.891E-2</v>
      </c>
      <c r="AC52" s="5">
        <f>[2]Overview!AG35</f>
        <v>-1.5259999999999999E-2</v>
      </c>
      <c r="AD52" s="5">
        <f>[2]Overview!AH35</f>
        <v>-2.0160000000000001E-2</v>
      </c>
      <c r="AE52" s="5">
        <f>SUM(AB52:AD52)+L52</f>
        <v>-0.36821999999999999</v>
      </c>
      <c r="AF52" s="5">
        <f>SUM(AB52:AD52)+N52</f>
        <v>-0.68020999999999998</v>
      </c>
      <c r="AG52" s="7">
        <f>AE52/$Z52</f>
        <v>-0.37931496265773884</v>
      </c>
      <c r="AH52" s="7">
        <f>AF52/$Z52</f>
        <v>-0.70070563996909607</v>
      </c>
      <c r="AI52" s="8">
        <f>I52/$AE52</f>
        <v>-17.568953343110095</v>
      </c>
      <c r="AJ52" s="8">
        <f>J52/$AE52</f>
        <v>-1.6868991363858563</v>
      </c>
    </row>
    <row r="53" spans="1:36" x14ac:dyDescent="0.2">
      <c r="A53" t="str">
        <f>[5]Overview!$B10</f>
        <v>SHAK</v>
      </c>
      <c r="B53" t="str">
        <f>[5]Overview!A10</f>
        <v>Shake Shack</v>
      </c>
      <c r="C53" s="13">
        <f>[5]Overview!C10</f>
        <v>4.32</v>
      </c>
      <c r="D53" s="6">
        <f>[5]Overview!$G10</f>
        <v>3.9980000000000002E-2</v>
      </c>
      <c r="E53" s="5">
        <f>C53/D53</f>
        <v>108.05402701350675</v>
      </c>
      <c r="F53" s="5">
        <f>[5]Overview!$I10</f>
        <v>0.30441000000000001</v>
      </c>
      <c r="G53" s="5">
        <f>[5]Overview!$H10</f>
        <v>0.24615999999999999</v>
      </c>
      <c r="H53" s="6">
        <f>F53/G53</f>
        <v>1.2366347091322718</v>
      </c>
      <c r="I53" s="5">
        <f>G53-F53+C53</f>
        <v>4.2617500000000001</v>
      </c>
      <c r="J53" s="5">
        <f>[5]Overview!$M10</f>
        <v>1.0900000000000001</v>
      </c>
      <c r="K53" s="5">
        <f>[5]Overview!P10</f>
        <v>0.47824</v>
      </c>
      <c r="L53" s="5">
        <f>[5]Overview!Q10</f>
        <v>2.8160000000000001E-2</v>
      </c>
      <c r="N53" s="5">
        <f>[5]Overview!S10</f>
        <v>0.13214000000000001</v>
      </c>
      <c r="O53" s="10">
        <f>K53/J53</f>
        <v>0.43875229357798162</v>
      </c>
      <c r="P53" s="10">
        <f>L53/J53</f>
        <v>2.5834862385321102E-2</v>
      </c>
      <c r="Q53" s="10">
        <f>M53/J53</f>
        <v>0</v>
      </c>
      <c r="R53" s="10">
        <f>N53/J53</f>
        <v>0.12122935779816514</v>
      </c>
      <c r="S53" s="8">
        <f>$I53/J53</f>
        <v>3.9098623853211008</v>
      </c>
      <c r="T53" s="8">
        <f>$I53/K53</f>
        <v>8.911320675811309</v>
      </c>
      <c r="U53" s="8">
        <f>$I53/L53</f>
        <v>151.34055397727272</v>
      </c>
      <c r="V53" s="8" t="e">
        <f>$I53/M53</f>
        <v>#DIV/0!</v>
      </c>
      <c r="W53" s="8" t="e">
        <f>C53/M53</f>
        <v>#DIV/0!</v>
      </c>
      <c r="X53" s="5">
        <f>[5]Overview!AD10</f>
        <v>1.32</v>
      </c>
      <c r="Y53" s="5">
        <f>[5]Overview!AE10</f>
        <v>-0.12682000000000002</v>
      </c>
      <c r="Z53" s="5">
        <f>SUM(X53:Y53)</f>
        <v>1.1931800000000001</v>
      </c>
      <c r="AA53" s="9">
        <f>I53/Z53</f>
        <v>3.5717578236309691</v>
      </c>
      <c r="AB53" s="5">
        <f>[5]Overview!AH10</f>
        <v>9.3039999999999998E-2</v>
      </c>
      <c r="AC53" s="5">
        <f>[5]Overview!AI10</f>
        <v>-0.14616999999999999</v>
      </c>
      <c r="AD53" s="5">
        <f>[5]Overview!AJ10</f>
        <v>-5.7959999999999998E-2</v>
      </c>
      <c r="AE53" s="5">
        <f>SUM(AB53:AD53)+L53</f>
        <v>-8.292999999999999E-2</v>
      </c>
      <c r="AF53" s="5">
        <f>SUM(AB53:AD53)+N53</f>
        <v>2.1050000000000013E-2</v>
      </c>
      <c r="AG53" s="7">
        <f>AE53/$Z53</f>
        <v>-6.9503344005095613E-2</v>
      </c>
      <c r="AH53" s="7">
        <f>AF53/$Z53</f>
        <v>1.764193164484823E-2</v>
      </c>
      <c r="AI53" s="8">
        <f>I53/$AE53</f>
        <v>-51.389726275171839</v>
      </c>
      <c r="AJ53" s="8">
        <f>J53/$AE53</f>
        <v>-13.143615097069821</v>
      </c>
    </row>
    <row r="54" spans="1:36" x14ac:dyDescent="0.2">
      <c r="A54" t="str">
        <f>[4]Sheet2!$B5</f>
        <v>UAA</v>
      </c>
      <c r="B54" t="str">
        <f>[4]Sheet2!$A5</f>
        <v xml:space="preserve">Under Armour </v>
      </c>
      <c r="C54" s="13">
        <f>[4]Sheet2!$C5</f>
        <v>3.52</v>
      </c>
      <c r="D54" s="6">
        <f>[4]Sheet2!$G5</f>
        <v>0.43213000000000001</v>
      </c>
      <c r="E54" s="5">
        <f>C54/D54</f>
        <v>8.145696896767177</v>
      </c>
      <c r="F54" s="5">
        <f>[4]Sheet2!I5</f>
        <v>0.88454999999999995</v>
      </c>
      <c r="G54" s="5">
        <f>[4]Sheet2!J5</f>
        <v>0.28916999999999993</v>
      </c>
      <c r="H54" s="6">
        <f>F54/G54</f>
        <v>3.0589272746135499</v>
      </c>
      <c r="I54" s="5">
        <f>G54-F54+C54</f>
        <v>2.92462</v>
      </c>
      <c r="J54" s="5">
        <f>[4]Sheet2!$P5</f>
        <v>5.7</v>
      </c>
      <c r="K54" s="5">
        <f>[4]Sheet2!S5</f>
        <v>2.63</v>
      </c>
      <c r="L54" s="5">
        <f>[4]Sheet2!T5</f>
        <v>0.22975000000000001</v>
      </c>
      <c r="N54" s="5">
        <f>[4]Sheet2!$V5</f>
        <v>0.35397000000000001</v>
      </c>
      <c r="O54" s="10">
        <f>K54/J54</f>
        <v>0.46140350877192982</v>
      </c>
      <c r="P54" s="10">
        <f>L54/J54</f>
        <v>4.0307017543859652E-2</v>
      </c>
      <c r="Q54" s="10">
        <f>M54/J54</f>
        <v>0</v>
      </c>
      <c r="R54" s="10">
        <f>N54/J54</f>
        <v>6.2100000000000002E-2</v>
      </c>
      <c r="S54" s="8">
        <f>$I54/J54</f>
        <v>0.51309122807017538</v>
      </c>
      <c r="T54" s="8">
        <f>$I54/K54</f>
        <v>1.1120228136882129</v>
      </c>
      <c r="U54" s="8">
        <f>$I54/L54</f>
        <v>12.729575625680086</v>
      </c>
      <c r="V54" s="8" t="e">
        <f>$I54/M54</f>
        <v>#DIV/0!</v>
      </c>
      <c r="W54" s="8" t="e">
        <f>C54/M54</f>
        <v>#DIV/0!</v>
      </c>
      <c r="X54" s="5">
        <f>[4]Sheet2!AE5</f>
        <v>1.89</v>
      </c>
      <c r="Y54" s="5">
        <f>[4]Sheet2!AF5</f>
        <v>0.36545000000000027</v>
      </c>
      <c r="Z54" s="5">
        <f>SUM(X54:Y54)</f>
        <v>2.2554500000000002</v>
      </c>
      <c r="AA54" s="9">
        <f>I54/Z54</f>
        <v>1.2966902391983861</v>
      </c>
      <c r="AB54" s="5">
        <f>[4]Sheet2!AI5</f>
        <v>0.14258999999999999</v>
      </c>
      <c r="AC54" s="5">
        <f>[4]Sheet2!AJ5</f>
        <v>-0.15032999999999999</v>
      </c>
      <c r="AD54" s="5">
        <f>[4]Sheet2!AK5</f>
        <v>-7.9500000000000001E-2</v>
      </c>
      <c r="AE54" s="5">
        <f>SUM(AB54:AD54)+L54</f>
        <v>0.14251000000000003</v>
      </c>
      <c r="AF54" s="5">
        <f>SUM(AB54:AD54)+N54</f>
        <v>0.26673000000000002</v>
      </c>
      <c r="AG54" s="7">
        <f>AE54/$Z54</f>
        <v>6.318473031989183E-2</v>
      </c>
      <c r="AH54" s="7">
        <f>AF54/$Z54</f>
        <v>0.11826021414795274</v>
      </c>
      <c r="AI54" s="8">
        <f>I54/$AE54</f>
        <v>20.52220896779173</v>
      </c>
      <c r="AJ54" s="8">
        <f>J54/$AE54</f>
        <v>39.997193179425999</v>
      </c>
    </row>
    <row r="55" spans="1:36" x14ac:dyDescent="0.2">
      <c r="A55" t="str">
        <f>[5]Overview!$B11</f>
        <v>PZZA</v>
      </c>
      <c r="B55" t="str">
        <f>[5]Overview!A11</f>
        <v>Papa John's</v>
      </c>
      <c r="C55" s="13">
        <f>[5]Overview!C11</f>
        <v>1.6</v>
      </c>
      <c r="D55" s="6">
        <f>[5]Overview!$G11</f>
        <v>3.2629999999999999E-2</v>
      </c>
      <c r="E55" s="5">
        <f>C55/D55</f>
        <v>49.034630707937488</v>
      </c>
      <c r="F55" s="5">
        <f>[5]Overview!$I11</f>
        <v>2.4309999999999998E-2</v>
      </c>
      <c r="G55" s="5">
        <f>[5]Overview!$H11</f>
        <v>0.78266000000000002</v>
      </c>
      <c r="H55" s="6">
        <f>F55/G55</f>
        <v>3.1060741573607949E-2</v>
      </c>
      <c r="I55" s="5">
        <f>G55-F55+C55</f>
        <v>2.3583500000000002</v>
      </c>
      <c r="J55" s="5">
        <f>[5]Overview!$M11</f>
        <v>2.14</v>
      </c>
      <c r="K55" s="5">
        <f>[5]Overview!P11</f>
        <v>0.42159000000000002</v>
      </c>
      <c r="L55" s="5">
        <f>[5]Overview!Q11</f>
        <v>0.15615999999999999</v>
      </c>
      <c r="N55" s="5">
        <f>[5]Overview!S11</f>
        <v>0.19306000000000001</v>
      </c>
      <c r="O55" s="10">
        <f>K55/J55</f>
        <v>0.19700467289719625</v>
      </c>
      <c r="P55" s="10">
        <f>L55/J55</f>
        <v>7.2971962616822428E-2</v>
      </c>
      <c r="Q55" s="10">
        <f>M55/J55</f>
        <v>0</v>
      </c>
      <c r="R55" s="10">
        <f>N55/J55</f>
        <v>9.0214953271028034E-2</v>
      </c>
      <c r="S55" s="8">
        <f>$I55/J55</f>
        <v>1.1020327102803738</v>
      </c>
      <c r="T55" s="8">
        <f>$I55/K55</f>
        <v>5.5939419815460516</v>
      </c>
      <c r="U55" s="8">
        <f>$I55/L55</f>
        <v>15.102138831967215</v>
      </c>
      <c r="V55" s="8" t="e">
        <f>$I55/M55</f>
        <v>#DIV/0!</v>
      </c>
      <c r="W55" s="8" t="e">
        <f>C55/M55</f>
        <v>#DIV/0!</v>
      </c>
      <c r="X55" s="5">
        <f>[5]Overview!AD11</f>
        <v>0.61268999999999996</v>
      </c>
      <c r="Y55" s="5">
        <f>[5]Overview!AE11</f>
        <v>-7.3790000000000022E-2</v>
      </c>
      <c r="Z55" s="5">
        <f>SUM(X55:Y55)</f>
        <v>0.53889999999999993</v>
      </c>
      <c r="AA55" s="9">
        <f>I55/Z55</f>
        <v>4.3762293560957515</v>
      </c>
      <c r="AB55" s="5">
        <f>[5]Overview!AH11</f>
        <v>6.4089999999999994E-2</v>
      </c>
      <c r="AC55" s="5">
        <f>[5]Overview!AI11</f>
        <v>-7.3160000000000003E-2</v>
      </c>
      <c r="AD55" s="5">
        <f>[5]Overview!AJ11</f>
        <v>2.877E-2</v>
      </c>
      <c r="AE55" s="5">
        <f>SUM(AB55:AD55)+L55</f>
        <v>0.17585999999999999</v>
      </c>
      <c r="AF55" s="5">
        <f>SUM(AB55:AD55)+N55</f>
        <v>0.21276</v>
      </c>
      <c r="AG55" s="7">
        <f>AE55/$Z55</f>
        <v>0.32633141584709596</v>
      </c>
      <c r="AH55" s="7">
        <f>AF55/$Z55</f>
        <v>0.39480423084060129</v>
      </c>
      <c r="AI55" s="8">
        <f>I55/$AE55</f>
        <v>13.410383259410898</v>
      </c>
      <c r="AJ55" s="8">
        <f>J55/$AE55</f>
        <v>12.168770612987606</v>
      </c>
    </row>
    <row r="56" spans="1:36" x14ac:dyDescent="0.2">
      <c r="A56" t="str">
        <f>[5]Overview!$B12</f>
        <v>DENN</v>
      </c>
      <c r="B56" t="str">
        <f>[5]Overview!A12</f>
        <v>Denny's</v>
      </c>
      <c r="C56" s="13">
        <f>[5]Overview!C12</f>
        <v>0.31518000000000002</v>
      </c>
      <c r="D56" s="6">
        <f>[5]Overview!$G12</f>
        <v>5.1369999999999999E-2</v>
      </c>
      <c r="E56" s="5">
        <f>C56/D56</f>
        <v>6.1354876386996304</v>
      </c>
      <c r="F56" s="5">
        <f>[5]Overview!$I12</f>
        <v>3.96E-3</v>
      </c>
      <c r="G56" s="5">
        <f>[5]Overview!$H12</f>
        <v>0.25750000000000001</v>
      </c>
      <c r="H56" s="6">
        <f>F56/G56</f>
        <v>1.5378640776699029E-2</v>
      </c>
      <c r="I56" s="5">
        <f>G56-F56+C56</f>
        <v>0.56872</v>
      </c>
      <c r="J56" s="5">
        <f>[5]Overview!$M12</f>
        <v>0.46392</v>
      </c>
      <c r="K56" s="5">
        <f>[5]Overview!P12</f>
        <v>0.15387000000000001</v>
      </c>
      <c r="L56" s="5">
        <f>[5]Overview!Q12</f>
        <v>9.2160000000000006E-2</v>
      </c>
      <c r="N56" s="5">
        <f>[5]Overview!S12</f>
        <v>7.213E-2</v>
      </c>
      <c r="O56" s="10">
        <f>K56/J56</f>
        <v>0.3316735644076565</v>
      </c>
      <c r="P56" s="10">
        <f>L56/J56</f>
        <v>0.19865494050698398</v>
      </c>
      <c r="Q56" s="10">
        <f>M56/J56</f>
        <v>0</v>
      </c>
      <c r="R56" s="10">
        <f>N56/J56</f>
        <v>0.1554793929987929</v>
      </c>
      <c r="S56" s="8">
        <f>$I56/J56</f>
        <v>1.2259010174167959</v>
      </c>
      <c r="T56" s="8">
        <f>$I56/K56</f>
        <v>3.696107103398973</v>
      </c>
      <c r="U56" s="8">
        <f>$I56/L56</f>
        <v>6.1710069444444438</v>
      </c>
      <c r="V56" s="8" t="e">
        <f>$I56/M56</f>
        <v>#DIV/0!</v>
      </c>
      <c r="W56" s="8" t="e">
        <f>C56/M56</f>
        <v>#DIV/0!</v>
      </c>
      <c r="X56" s="5">
        <f>[5]Overview!AD12</f>
        <v>0.42473</v>
      </c>
      <c r="Y56" s="5">
        <f>[5]Overview!AE12</f>
        <v>-6.5420000000000006E-2</v>
      </c>
      <c r="Z56" s="5">
        <f>SUM(X56:Y56)</f>
        <v>0.35931000000000002</v>
      </c>
      <c r="AA56" s="9">
        <f>I56/Z56</f>
        <v>1.5828114998190976</v>
      </c>
      <c r="AB56" s="5">
        <f>[5]Overview!AH12</f>
        <v>1.439E-2</v>
      </c>
      <c r="AC56" s="5">
        <f>[5]Overview!AI12</f>
        <v>-9.9799999999999993E-3</v>
      </c>
      <c r="AD56" s="5">
        <f>[5]Overview!AJ12</f>
        <v>9.9900000000000006E-3</v>
      </c>
      <c r="AE56" s="5">
        <f>SUM(AB56:AD56)+L56</f>
        <v>0.10656</v>
      </c>
      <c r="AF56" s="5">
        <f>SUM(AB56:AD56)+N56</f>
        <v>8.6529999999999996E-2</v>
      </c>
      <c r="AG56" s="7">
        <f>AE56/$Z56</f>
        <v>0.29656842281038659</v>
      </c>
      <c r="AH56" s="7">
        <f>AF56/$Z56</f>
        <v>0.2408226879296429</v>
      </c>
      <c r="AI56" s="8">
        <f>I56/$AE56</f>
        <v>5.3370870870870872</v>
      </c>
      <c r="AJ56" s="8">
        <f>J56/$AE56</f>
        <v>4.3536036036036032</v>
      </c>
    </row>
  </sheetData>
  <sortState xmlns:xlrd2="http://schemas.microsoft.com/office/spreadsheetml/2017/richdata2" ref="A2:AJ59">
    <sortCondition descending="1" ref="C1:C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Chinese Equities</vt:lpstr>
      <vt:lpstr>US Equities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Janc, Maja</dc:creator>
  <cp:lastModifiedBy>Janc, Maja</cp:lastModifiedBy>
  <dcterms:created xsi:type="dcterms:W3CDTF">2024-10-13T15:48:53Z</dcterms:created>
  <dcterms:modified xsi:type="dcterms:W3CDTF">2024-10-14T14:48:51Z</dcterms:modified>
</cp:coreProperties>
</file>