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A41426CA-49ED-1646-9E7F-A1733CD53FD9}" xr6:coauthVersionLast="47" xr6:coauthVersionMax="47" xr10:uidLastSave="{00000000-0000-0000-0000-000000000000}"/>
  <bookViews>
    <workbookView xWindow="0" yWindow="0" windowWidth="28800" windowHeight="18000" xr2:uid="{6F998D6A-E51B-774E-9988-2F03A3166D13}"/>
  </bookViews>
  <sheets>
    <sheet name="Results of Operations" sheetId="1" r:id="rId1"/>
    <sheet name="Supplemental" sheetId="8" r:id="rId2"/>
    <sheet name="Olive Garden" sheetId="3" r:id="rId3"/>
    <sheet name="LongHorn Steakhouse" sheetId="4" r:id="rId4"/>
    <sheet name="Fine Dining" sheetId="5" r:id="rId5"/>
    <sheet name="Other Business" sheetId="6" r:id="rId6"/>
    <sheet name="Corporate" sheetId="7" r:id="rId7"/>
    <sheet name="Unit Coun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H15" i="1"/>
  <c r="I15" i="1"/>
  <c r="J15" i="1"/>
  <c r="G15" i="1"/>
  <c r="Q1" i="8" l="1"/>
  <c r="R1" i="8" s="1"/>
  <c r="S1" i="8" s="1"/>
  <c r="T1" i="8" s="1"/>
  <c r="U1" i="8" s="1"/>
  <c r="J1" i="8"/>
  <c r="K1" i="8" s="1"/>
  <c r="L1" i="8" s="1"/>
  <c r="M1" i="8" s="1"/>
  <c r="N1" i="8" s="1"/>
  <c r="C1" i="8"/>
  <c r="D1" i="8" s="1"/>
  <c r="E1" i="8" s="1"/>
  <c r="F1" i="8" s="1"/>
  <c r="G1" i="8" s="1"/>
  <c r="C4" i="8" l="1"/>
  <c r="D4" i="8"/>
  <c r="E4" i="8"/>
  <c r="F4" i="8"/>
  <c r="M4" i="8" s="1"/>
  <c r="G4" i="8"/>
  <c r="N4" i="8" s="1"/>
  <c r="C5" i="8"/>
  <c r="D5" i="8"/>
  <c r="E5" i="8"/>
  <c r="E8" i="8" s="1"/>
  <c r="F5" i="8"/>
  <c r="M5" i="8" s="1"/>
  <c r="G5" i="8"/>
  <c r="N5" i="8" s="1"/>
  <c r="C6" i="8"/>
  <c r="D6" i="8"/>
  <c r="E6" i="8"/>
  <c r="F6" i="8"/>
  <c r="M6" i="8" s="1"/>
  <c r="G6" i="8"/>
  <c r="C7" i="8"/>
  <c r="D7" i="8"/>
  <c r="E7" i="8"/>
  <c r="F7" i="8"/>
  <c r="G7" i="8"/>
  <c r="B7" i="8"/>
  <c r="B6" i="8"/>
  <c r="B5" i="8"/>
  <c r="B4" i="8"/>
  <c r="B5" i="4"/>
  <c r="C5" i="4"/>
  <c r="D5" i="4"/>
  <c r="E5" i="4"/>
  <c r="F5" i="5"/>
  <c r="G5" i="5"/>
  <c r="G5" i="4"/>
  <c r="F5" i="4"/>
  <c r="B5" i="5"/>
  <c r="C5" i="5"/>
  <c r="D5" i="5"/>
  <c r="E5" i="5"/>
  <c r="B5" i="6"/>
  <c r="C5" i="6"/>
  <c r="D5" i="6"/>
  <c r="E5" i="6"/>
  <c r="F5" i="6"/>
  <c r="B5" i="7"/>
  <c r="C5" i="7"/>
  <c r="D5" i="7"/>
  <c r="E5" i="7"/>
  <c r="F5" i="7"/>
  <c r="G5" i="7"/>
  <c r="G5" i="6"/>
  <c r="C1" i="5"/>
  <c r="D1" i="5" s="1"/>
  <c r="E1" i="5" s="1"/>
  <c r="F1" i="5" s="1"/>
  <c r="G1" i="5" s="1"/>
  <c r="C1" i="4"/>
  <c r="D1" i="4" s="1"/>
  <c r="E1" i="4" s="1"/>
  <c r="F1" i="4" s="1"/>
  <c r="G1" i="4" s="1"/>
  <c r="B5" i="3"/>
  <c r="C5" i="3"/>
  <c r="D5" i="3"/>
  <c r="E5" i="3"/>
  <c r="F5" i="3"/>
  <c r="G5" i="3"/>
  <c r="D1" i="3"/>
  <c r="E1" i="3" s="1"/>
  <c r="F1" i="3" s="1"/>
  <c r="G1" i="3" s="1"/>
  <c r="C1" i="3"/>
  <c r="D50" i="1"/>
  <c r="E50" i="1"/>
  <c r="F50" i="1"/>
  <c r="G50" i="1"/>
  <c r="H50" i="1"/>
  <c r="I50" i="1"/>
  <c r="J50" i="1"/>
  <c r="C50" i="1"/>
  <c r="C49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B57" i="1"/>
  <c r="B58" i="1"/>
  <c r="B59" i="1"/>
  <c r="B60" i="1"/>
  <c r="B61" i="1"/>
  <c r="B62" i="1"/>
  <c r="B63" i="1"/>
  <c r="B56" i="1"/>
  <c r="J29" i="1"/>
  <c r="J31" i="1"/>
  <c r="J32" i="1"/>
  <c r="J33" i="1"/>
  <c r="J34" i="1"/>
  <c r="J35" i="1"/>
  <c r="J36" i="1"/>
  <c r="J37" i="1"/>
  <c r="J38" i="1"/>
  <c r="J41" i="1"/>
  <c r="J42" i="1"/>
  <c r="J44" i="1"/>
  <c r="J46" i="1"/>
  <c r="D29" i="1"/>
  <c r="E29" i="1"/>
  <c r="F29" i="1"/>
  <c r="G29" i="1"/>
  <c r="H29" i="1"/>
  <c r="I29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41" i="1"/>
  <c r="E41" i="1"/>
  <c r="F41" i="1"/>
  <c r="G41" i="1"/>
  <c r="H41" i="1"/>
  <c r="I41" i="1"/>
  <c r="D42" i="1"/>
  <c r="E42" i="1"/>
  <c r="F42" i="1"/>
  <c r="G42" i="1"/>
  <c r="H42" i="1"/>
  <c r="I42" i="1"/>
  <c r="D44" i="1"/>
  <c r="E44" i="1"/>
  <c r="F44" i="1"/>
  <c r="G44" i="1"/>
  <c r="H44" i="1"/>
  <c r="I44" i="1"/>
  <c r="D46" i="1"/>
  <c r="E46" i="1"/>
  <c r="F46" i="1"/>
  <c r="G46" i="1"/>
  <c r="H46" i="1"/>
  <c r="I46" i="1"/>
  <c r="C31" i="1"/>
  <c r="C32" i="1"/>
  <c r="C33" i="1"/>
  <c r="C34" i="1"/>
  <c r="C35" i="1"/>
  <c r="C36" i="1"/>
  <c r="C37" i="1"/>
  <c r="C38" i="1"/>
  <c r="C41" i="1"/>
  <c r="C42" i="1"/>
  <c r="C44" i="1"/>
  <c r="C46" i="1"/>
  <c r="C29" i="1"/>
  <c r="B16" i="1"/>
  <c r="B19" i="1" s="1"/>
  <c r="B21" i="1" s="1"/>
  <c r="B23" i="1" s="1"/>
  <c r="B54" i="1" s="1"/>
  <c r="C16" i="1"/>
  <c r="C19" i="1" s="1"/>
  <c r="C21" i="1" s="1"/>
  <c r="C23" i="1" s="1"/>
  <c r="C54" i="1" s="1"/>
  <c r="D16" i="1"/>
  <c r="D19" i="1" s="1"/>
  <c r="D3" i="1"/>
  <c r="C3" i="1" s="1"/>
  <c r="B3" i="1" s="1"/>
  <c r="B11" i="2"/>
  <c r="C24" i="2" s="1"/>
  <c r="C11" i="2"/>
  <c r="C12" i="2" s="1"/>
  <c r="D11" i="2"/>
  <c r="D12" i="2" s="1"/>
  <c r="E11" i="2"/>
  <c r="F11" i="2"/>
  <c r="F12" i="2" s="1"/>
  <c r="G11" i="2"/>
  <c r="G12" i="2" s="1"/>
  <c r="H11" i="2"/>
  <c r="H12" i="2" s="1"/>
  <c r="I11" i="2"/>
  <c r="J11" i="2"/>
  <c r="J12" i="2" s="1"/>
  <c r="K11" i="2"/>
  <c r="K12" i="2" s="1"/>
  <c r="L11" i="2"/>
  <c r="L12" i="2" s="1"/>
  <c r="M11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K16" i="2"/>
  <c r="L16" i="2"/>
  <c r="M16" i="2"/>
  <c r="N16" i="2"/>
  <c r="O16" i="2"/>
  <c r="P16" i="2"/>
  <c r="Q16" i="2"/>
  <c r="R16" i="2"/>
  <c r="S16" i="2"/>
  <c r="T16" i="2"/>
  <c r="U16" i="2"/>
  <c r="T17" i="2"/>
  <c r="U17" i="2"/>
  <c r="P18" i="2"/>
  <c r="Q18" i="2"/>
  <c r="R18" i="2"/>
  <c r="S18" i="2"/>
  <c r="T18" i="2"/>
  <c r="U18" i="2"/>
  <c r="K19" i="2"/>
  <c r="L19" i="2"/>
  <c r="M19" i="2"/>
  <c r="N19" i="2"/>
  <c r="O19" i="2"/>
  <c r="P19" i="2"/>
  <c r="Q19" i="2"/>
  <c r="R19" i="2"/>
  <c r="S19" i="2"/>
  <c r="T19" i="2"/>
  <c r="U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H24" i="2"/>
  <c r="Q24" i="2"/>
  <c r="N11" i="2"/>
  <c r="N12" i="2" s="1"/>
  <c r="O11" i="2"/>
  <c r="O12" i="2" s="1"/>
  <c r="P11" i="2"/>
  <c r="P24" i="2" s="1"/>
  <c r="Q11" i="2"/>
  <c r="Q12" i="2" s="1"/>
  <c r="R11" i="2"/>
  <c r="R24" i="2" s="1"/>
  <c r="S11" i="2"/>
  <c r="S12" i="2" s="1"/>
  <c r="T11" i="2"/>
  <c r="T24" i="2" s="1"/>
  <c r="T1" i="2"/>
  <c r="S1" i="2" s="1"/>
  <c r="R1" i="2" s="1"/>
  <c r="Q1" i="2" s="1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D1" i="2" s="1"/>
  <c r="C1" i="2" s="1"/>
  <c r="B1" i="2" s="1"/>
  <c r="G16" i="1"/>
  <c r="G19" i="1" s="1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W15" i="2"/>
  <c r="X15" i="2"/>
  <c r="Y15" i="2"/>
  <c r="V15" i="2"/>
  <c r="U11" i="2"/>
  <c r="U24" i="2" s="1"/>
  <c r="V13" i="2"/>
  <c r="W13" i="2"/>
  <c r="X13" i="2"/>
  <c r="Y13" i="2"/>
  <c r="Y11" i="2"/>
  <c r="X11" i="2"/>
  <c r="W11" i="2"/>
  <c r="V11" i="2"/>
  <c r="V24" i="2" s="1"/>
  <c r="V1" i="2"/>
  <c r="W1" i="2" s="1"/>
  <c r="X1" i="2" s="1"/>
  <c r="Y1" i="2" s="1"/>
  <c r="E16" i="1"/>
  <c r="E19" i="1" s="1"/>
  <c r="F16" i="1"/>
  <c r="F19" i="1" s="1"/>
  <c r="H16" i="1"/>
  <c r="H19" i="1" s="1"/>
  <c r="I16" i="1"/>
  <c r="I53" i="1" s="1"/>
  <c r="J16" i="1"/>
  <c r="F3" i="1"/>
  <c r="G3" i="1" s="1"/>
  <c r="H3" i="1" s="1"/>
  <c r="I3" i="1" s="1"/>
  <c r="J3" i="1" s="1"/>
  <c r="F43" i="1" l="1"/>
  <c r="O25" i="2"/>
  <c r="N25" i="2"/>
  <c r="K25" i="2"/>
  <c r="G25" i="2"/>
  <c r="L25" i="2"/>
  <c r="H25" i="2"/>
  <c r="D25" i="2"/>
  <c r="V12" i="2"/>
  <c r="V25" i="2" s="1"/>
  <c r="S24" i="2"/>
  <c r="O24" i="2"/>
  <c r="R12" i="2"/>
  <c r="B12" i="2"/>
  <c r="C25" i="2" s="1"/>
  <c r="N6" i="8"/>
  <c r="M24" i="2"/>
  <c r="I24" i="2"/>
  <c r="E24" i="2"/>
  <c r="U12" i="2"/>
  <c r="U25" i="2" s="1"/>
  <c r="M12" i="2"/>
  <c r="M25" i="2" s="1"/>
  <c r="I12" i="2"/>
  <c r="I25" i="2" s="1"/>
  <c r="E12" i="2"/>
  <c r="E25" i="2" s="1"/>
  <c r="S7" i="8"/>
  <c r="T12" i="2"/>
  <c r="T25" i="2" s="1"/>
  <c r="P12" i="2"/>
  <c r="P25" i="2" s="1"/>
  <c r="W12" i="2"/>
  <c r="N7" i="8"/>
  <c r="J7" i="8"/>
  <c r="G8" i="8"/>
  <c r="U7" i="8" s="1"/>
  <c r="S4" i="8"/>
  <c r="S6" i="8"/>
  <c r="S5" i="8"/>
  <c r="T7" i="8"/>
  <c r="M7" i="8"/>
  <c r="F8" i="8"/>
  <c r="K7" i="8"/>
  <c r="L7" i="8"/>
  <c r="J6" i="8"/>
  <c r="K6" i="8"/>
  <c r="L6" i="8"/>
  <c r="J5" i="8"/>
  <c r="K5" i="8"/>
  <c r="L5" i="8"/>
  <c r="D8" i="8"/>
  <c r="R6" i="8" s="1"/>
  <c r="B8" i="8"/>
  <c r="P4" i="8" s="1"/>
  <c r="J4" i="8"/>
  <c r="C8" i="8"/>
  <c r="Q4" i="8" s="1"/>
  <c r="K4" i="8"/>
  <c r="L4" i="8"/>
  <c r="H43" i="1"/>
  <c r="Y26" i="2"/>
  <c r="E43" i="1"/>
  <c r="C45" i="1"/>
  <c r="G43" i="1"/>
  <c r="J40" i="1"/>
  <c r="W25" i="2"/>
  <c r="C64" i="1"/>
  <c r="D43" i="1"/>
  <c r="D21" i="1"/>
  <c r="F40" i="1"/>
  <c r="H39" i="1"/>
  <c r="D39" i="1"/>
  <c r="B64" i="1"/>
  <c r="J64" i="1"/>
  <c r="F64" i="1"/>
  <c r="J53" i="1"/>
  <c r="F53" i="1"/>
  <c r="C40" i="1"/>
  <c r="I40" i="1"/>
  <c r="E40" i="1"/>
  <c r="G39" i="1"/>
  <c r="B53" i="1"/>
  <c r="I64" i="1"/>
  <c r="E64" i="1"/>
  <c r="E53" i="1"/>
  <c r="X26" i="2"/>
  <c r="C47" i="1"/>
  <c r="C43" i="1"/>
  <c r="C39" i="1"/>
  <c r="H40" i="1"/>
  <c r="D40" i="1"/>
  <c r="F39" i="1"/>
  <c r="H64" i="1"/>
  <c r="D64" i="1"/>
  <c r="H53" i="1"/>
  <c r="D53" i="1"/>
  <c r="G40" i="1"/>
  <c r="I39" i="1"/>
  <c r="E39" i="1"/>
  <c r="J39" i="1"/>
  <c r="G64" i="1"/>
  <c r="G53" i="1"/>
  <c r="C53" i="1"/>
  <c r="I19" i="1"/>
  <c r="J19" i="1"/>
  <c r="W26" i="2"/>
  <c r="E21" i="1"/>
  <c r="V26" i="2"/>
  <c r="J24" i="2"/>
  <c r="F24" i="2"/>
  <c r="D24" i="2"/>
  <c r="L24" i="2"/>
  <c r="K24" i="2"/>
  <c r="G24" i="2"/>
  <c r="N24" i="2"/>
  <c r="Y12" i="2"/>
  <c r="X12" i="2"/>
  <c r="X25" i="2" s="1"/>
  <c r="Y24" i="2"/>
  <c r="W24" i="2"/>
  <c r="X24" i="2"/>
  <c r="G21" i="1"/>
  <c r="F21" i="1"/>
  <c r="H21" i="1"/>
  <c r="R7" i="8" l="1"/>
  <c r="J25" i="2"/>
  <c r="F25" i="2"/>
  <c r="S25" i="2"/>
  <c r="R25" i="2"/>
  <c r="Q25" i="2"/>
  <c r="U5" i="8"/>
  <c r="N8" i="8"/>
  <c r="U6" i="8"/>
  <c r="U4" i="8"/>
  <c r="T4" i="8"/>
  <c r="T6" i="8"/>
  <c r="T5" i="8"/>
  <c r="M8" i="8"/>
  <c r="R4" i="8"/>
  <c r="L8" i="8"/>
  <c r="K8" i="8"/>
  <c r="R5" i="8"/>
  <c r="P6" i="8"/>
  <c r="P7" i="8"/>
  <c r="P5" i="8"/>
  <c r="Q5" i="8"/>
  <c r="Q6" i="8"/>
  <c r="Q7" i="8"/>
  <c r="J8" i="8"/>
  <c r="I21" i="1"/>
  <c r="I43" i="1"/>
  <c r="H23" i="1"/>
  <c r="H25" i="1" s="1"/>
  <c r="H45" i="1"/>
  <c r="E23" i="1"/>
  <c r="E25" i="1" s="1"/>
  <c r="E45" i="1"/>
  <c r="F23" i="1"/>
  <c r="F25" i="1" s="1"/>
  <c r="F49" i="1" s="1"/>
  <c r="F45" i="1"/>
  <c r="G23" i="1"/>
  <c r="G25" i="1" s="1"/>
  <c r="G45" i="1"/>
  <c r="J21" i="1"/>
  <c r="J43" i="1"/>
  <c r="D23" i="1"/>
  <c r="D25" i="1" s="1"/>
  <c r="D49" i="1" s="1"/>
  <c r="D45" i="1"/>
  <c r="Y25" i="2"/>
  <c r="H49" i="1" l="1"/>
  <c r="G49" i="1"/>
  <c r="E49" i="1"/>
  <c r="J23" i="1"/>
  <c r="J25" i="1" s="1"/>
  <c r="J45" i="1"/>
  <c r="F47" i="1"/>
  <c r="F54" i="1"/>
  <c r="H54" i="1"/>
  <c r="H47" i="1"/>
  <c r="D54" i="1"/>
  <c r="D47" i="1"/>
  <c r="G54" i="1"/>
  <c r="G47" i="1"/>
  <c r="E47" i="1"/>
  <c r="E54" i="1"/>
  <c r="I23" i="1"/>
  <c r="I25" i="1" s="1"/>
  <c r="I49" i="1" s="1"/>
  <c r="I45" i="1"/>
  <c r="J49" i="1" l="1"/>
  <c r="I47" i="1"/>
  <c r="I54" i="1"/>
  <c r="J47" i="1"/>
  <c r="J54" i="1"/>
</calcChain>
</file>

<file path=xl/sharedStrings.xml><?xml version="1.0" encoding="utf-8"?>
<sst xmlns="http://schemas.openxmlformats.org/spreadsheetml/2006/main" count="132" uniqueCount="57">
  <si>
    <t>Darden Restaurants</t>
  </si>
  <si>
    <t>Results of Operations ($ Millions)</t>
  </si>
  <si>
    <t>Sales</t>
  </si>
  <si>
    <t>Cost and expenses:</t>
  </si>
  <si>
    <t>Food &amp; beverage</t>
  </si>
  <si>
    <t>Restaurant labor</t>
  </si>
  <si>
    <t>Restaurant expenses</t>
  </si>
  <si>
    <t>Marketing expenses</t>
  </si>
  <si>
    <t>G&amp;A</t>
  </si>
  <si>
    <t>A&amp;D</t>
  </si>
  <si>
    <t xml:space="preserve">Impairments &amp; disposal of assets, net </t>
  </si>
  <si>
    <t>Total operating costs and expenses</t>
  </si>
  <si>
    <t>Operating income</t>
  </si>
  <si>
    <t>Interest, net</t>
  </si>
  <si>
    <t>EBIT</t>
  </si>
  <si>
    <t>Income tax expense</t>
  </si>
  <si>
    <t>Earnings from continuing operations</t>
  </si>
  <si>
    <t>Losses from discontinued operations, net of tax</t>
  </si>
  <si>
    <t>Net earnings</t>
  </si>
  <si>
    <t xml:space="preserve">Fiscal Year </t>
  </si>
  <si>
    <t>Olive Garden</t>
  </si>
  <si>
    <t>LongHorn Steakhouse</t>
  </si>
  <si>
    <t>Cheddar's Scratch Kitchen</t>
  </si>
  <si>
    <t>Yard House</t>
  </si>
  <si>
    <t>The Capital Grille</t>
  </si>
  <si>
    <t>Seasons 52</t>
  </si>
  <si>
    <t>Bahama Breeze</t>
  </si>
  <si>
    <t>Eddie V's</t>
  </si>
  <si>
    <t>The Capital Burger</t>
  </si>
  <si>
    <t>Total Restaurants</t>
  </si>
  <si>
    <t>Total Sales ($ Millions)</t>
  </si>
  <si>
    <t>Avg Sales/Unit ($ Millions)</t>
  </si>
  <si>
    <t>Goodwill impairment</t>
  </si>
  <si>
    <t>Other (income) expense, net</t>
  </si>
  <si>
    <t>Growth Rates</t>
  </si>
  <si>
    <t>Ratios</t>
  </si>
  <si>
    <t>Operating margin</t>
  </si>
  <si>
    <t>Net margin</t>
  </si>
  <si>
    <t>Expenses as % of total revenues:</t>
  </si>
  <si>
    <t>Diluted EPS</t>
  </si>
  <si>
    <t>Diluted Shares</t>
  </si>
  <si>
    <t>Restaurant &amp; marketing expenses</t>
  </si>
  <si>
    <t>Segment profit</t>
  </si>
  <si>
    <t>Impairment &amp; disposal of assets, net</t>
  </si>
  <si>
    <t>Segment assets</t>
  </si>
  <si>
    <t xml:space="preserve">Purchases of land, buildings and equipment </t>
  </si>
  <si>
    <t>Fine Dining</t>
  </si>
  <si>
    <t>Other Business</t>
  </si>
  <si>
    <t>Corporate</t>
  </si>
  <si>
    <t>OG</t>
  </si>
  <si>
    <t>LS</t>
  </si>
  <si>
    <t>FD</t>
  </si>
  <si>
    <t>OB</t>
  </si>
  <si>
    <t>Segment sales:</t>
  </si>
  <si>
    <t>Total</t>
  </si>
  <si>
    <t xml:space="preserve">Segment as % of Total </t>
  </si>
  <si>
    <t>Restaurant Segment Performance: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</si>
</sst>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_);_([$$-409]* \(#,##0\);_([$$-409]* &quot;-&quot;_);_(@_)"/>
    <numFmt numFmtId="165" formatCode="_([$$-409]* #,##0.00_);_([$$-409]* \(#,##0.00\);_([$$-409]* &quot;-&quot;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6" fillId="2" borderId="0" xfId="2" applyFont="1" applyAlignment="1">
      <alignment wrapText="1"/>
    </xf>
    <xf numFmtId="0" fontId="7" fillId="3" borderId="0" xfId="3" applyFont="1" applyAlignment="1">
      <alignment wrapText="1"/>
    </xf>
    <xf numFmtId="2" fontId="0" fillId="0" borderId="0" xfId="0" applyNumberFormat="1"/>
    <xf numFmtId="9" fontId="8" fillId="0" borderId="0" xfId="1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9" fontId="4" fillId="0" borderId="0" xfId="1" applyFont="1"/>
    <xf numFmtId="0" fontId="5" fillId="0" borderId="0" xfId="0" applyFont="1" applyAlignment="1">
      <alignment horizontal="right" wrapText="1"/>
    </xf>
    <xf numFmtId="9" fontId="8" fillId="0" borderId="0" xfId="1" applyFont="1" applyAlignment="1">
      <alignment wrapText="1"/>
    </xf>
    <xf numFmtId="164" fontId="0" fillId="0" borderId="0" xfId="0" applyNumberFormat="1"/>
    <xf numFmtId="164" fontId="7" fillId="3" borderId="0" xfId="3" applyNumberFormat="1" applyFont="1"/>
    <xf numFmtId="164" fontId="6" fillId="2" borderId="0" xfId="2" applyNumberFormat="1" applyFont="1"/>
    <xf numFmtId="164" fontId="5" fillId="0" borderId="0" xfId="0" applyNumberFormat="1" applyFont="1"/>
    <xf numFmtId="165" fontId="0" fillId="0" borderId="0" xfId="0" applyNumberFormat="1"/>
    <xf numFmtId="0" fontId="9" fillId="0" borderId="0" xfId="0" applyFont="1"/>
    <xf numFmtId="0" fontId="10" fillId="0" borderId="0" xfId="0" applyFont="1"/>
    <xf numFmtId="0" fontId="5" fillId="4" borderId="0" xfId="0" applyFont="1" applyFill="1"/>
    <xf numFmtId="0" fontId="0" fillId="4" borderId="0" xfId="0" applyFill="1"/>
    <xf numFmtId="0" fontId="5" fillId="0" borderId="0" xfId="0" applyFont="1" applyAlignment="1">
      <alignment horizontal="center"/>
    </xf>
    <xf numFmtId="9" fontId="12" fillId="0" borderId="0" xfId="1" applyFont="1"/>
    <xf numFmtId="0" fontId="5" fillId="4" borderId="0" xfId="0" applyFont="1" applyFill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00A2-D079-5D4A-89B2-22DC28CFD6ED}">
  <dimension ref="A1:J64"/>
  <sheetViews>
    <sheetView tabSelected="1" topLeftCell="A3" workbookViewId="0">
      <selection activeCell="L12" sqref="L12"/>
    </sheetView>
  </sheetViews>
  <sheetFormatPr baseColWidth="10" defaultRowHeight="16" x14ac:dyDescent="0.2"/>
  <cols>
    <col min="1" max="1" width="19" style="3" customWidth="1"/>
    <col min="2" max="9" width="8" bestFit="1" customWidth="1"/>
    <col min="10" max="10" width="9" bestFit="1" customWidth="1"/>
  </cols>
  <sheetData>
    <row r="1" spans="1:10" ht="17" x14ac:dyDescent="0.2">
      <c r="A1" s="4" t="s">
        <v>0</v>
      </c>
    </row>
    <row r="3" spans="1:10" ht="34" x14ac:dyDescent="0.2">
      <c r="A3" s="4" t="s">
        <v>1</v>
      </c>
      <c r="B3" s="2">
        <f t="shared" ref="B3:C3" si="0">C3-1</f>
        <v>2015</v>
      </c>
      <c r="C3" s="2">
        <f t="shared" si="0"/>
        <v>2016</v>
      </c>
      <c r="D3" s="2">
        <f>E3-1</f>
        <v>2017</v>
      </c>
      <c r="E3" s="2">
        <v>2018</v>
      </c>
      <c r="F3" s="2">
        <f>E3+1</f>
        <v>2019</v>
      </c>
      <c r="G3" s="2">
        <f t="shared" ref="G3:J3" si="1">F3+1</f>
        <v>2020</v>
      </c>
      <c r="H3" s="2">
        <f t="shared" si="1"/>
        <v>2021</v>
      </c>
      <c r="I3" s="2">
        <f t="shared" si="1"/>
        <v>2022</v>
      </c>
      <c r="J3" s="2">
        <f t="shared" si="1"/>
        <v>2023</v>
      </c>
    </row>
    <row r="5" spans="1:10" ht="17" x14ac:dyDescent="0.2">
      <c r="A5" s="4" t="s">
        <v>2</v>
      </c>
      <c r="B5" s="17">
        <v>6764</v>
      </c>
      <c r="C5" s="17">
        <v>6933.5</v>
      </c>
      <c r="D5" s="17">
        <v>7170.2</v>
      </c>
      <c r="E5" s="17">
        <v>8080.1</v>
      </c>
      <c r="F5" s="17">
        <v>8510.4</v>
      </c>
      <c r="G5" s="17">
        <v>7806.9</v>
      </c>
      <c r="H5" s="17">
        <v>7196.1</v>
      </c>
      <c r="I5" s="17">
        <v>9630</v>
      </c>
      <c r="J5" s="17">
        <v>10487.8</v>
      </c>
    </row>
    <row r="6" spans="1:10" ht="17" x14ac:dyDescent="0.2">
      <c r="A6" s="4" t="s">
        <v>3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ht="17" x14ac:dyDescent="0.2">
      <c r="A7" s="5" t="s">
        <v>4</v>
      </c>
      <c r="B7" s="17">
        <v>2085.1</v>
      </c>
      <c r="C7" s="17">
        <v>2039.7</v>
      </c>
      <c r="D7" s="17">
        <v>2070.3000000000002</v>
      </c>
      <c r="E7" s="17">
        <v>2303.1</v>
      </c>
      <c r="F7" s="17">
        <v>2412.5</v>
      </c>
      <c r="G7" s="17">
        <v>2240.8000000000002</v>
      </c>
      <c r="H7" s="17">
        <v>2072.1</v>
      </c>
      <c r="I7" s="17">
        <v>2943.6</v>
      </c>
      <c r="J7" s="17">
        <v>3355.9</v>
      </c>
    </row>
    <row r="8" spans="1:10" ht="17" x14ac:dyDescent="0.2">
      <c r="A8" s="5" t="s">
        <v>5</v>
      </c>
      <c r="B8" s="17">
        <v>2135.6</v>
      </c>
      <c r="C8" s="17">
        <v>2189.1999999999998</v>
      </c>
      <c r="D8" s="17">
        <v>2265.3000000000002</v>
      </c>
      <c r="E8" s="17">
        <v>2614.5</v>
      </c>
      <c r="F8" s="17">
        <v>2771.1</v>
      </c>
      <c r="G8" s="17">
        <v>2682.6</v>
      </c>
      <c r="H8" s="17">
        <v>2286.3000000000002</v>
      </c>
      <c r="I8" s="17">
        <v>3108.8</v>
      </c>
      <c r="J8" s="17">
        <v>3346.3</v>
      </c>
    </row>
    <row r="9" spans="1:10" ht="17" x14ac:dyDescent="0.2">
      <c r="A9" s="5" t="s">
        <v>6</v>
      </c>
      <c r="B9" s="17">
        <v>1120.8</v>
      </c>
      <c r="C9" s="17">
        <v>1163.5</v>
      </c>
      <c r="D9" s="17">
        <v>1265.2</v>
      </c>
      <c r="E9" s="17">
        <v>1417.1</v>
      </c>
      <c r="F9" s="17">
        <v>1477.8</v>
      </c>
      <c r="G9" s="17">
        <v>1475.1</v>
      </c>
      <c r="H9" s="17">
        <v>1344.2</v>
      </c>
      <c r="I9" s="17">
        <v>1582.6</v>
      </c>
      <c r="J9" s="17">
        <v>1702.2</v>
      </c>
    </row>
    <row r="10" spans="1:10" ht="17" x14ac:dyDescent="0.2">
      <c r="A10" s="5" t="s">
        <v>7</v>
      </c>
      <c r="B10" s="17">
        <v>243.3</v>
      </c>
      <c r="C10" s="17">
        <v>238</v>
      </c>
      <c r="D10" s="17">
        <v>239.7</v>
      </c>
      <c r="E10" s="17">
        <v>252.3</v>
      </c>
      <c r="F10" s="17">
        <v>255.3</v>
      </c>
      <c r="G10" s="17">
        <v>238</v>
      </c>
      <c r="H10" s="17">
        <v>91.1</v>
      </c>
      <c r="I10" s="17">
        <v>93.2</v>
      </c>
      <c r="J10" s="17">
        <v>118.3</v>
      </c>
    </row>
    <row r="11" spans="1:10" ht="17" x14ac:dyDescent="0.2">
      <c r="A11" s="5" t="s">
        <v>8</v>
      </c>
      <c r="B11" s="17">
        <v>430.2</v>
      </c>
      <c r="C11" s="17">
        <v>384.9</v>
      </c>
      <c r="D11" s="17">
        <v>387.7</v>
      </c>
      <c r="E11" s="17">
        <v>409.8</v>
      </c>
      <c r="F11" s="17">
        <v>405.5</v>
      </c>
      <c r="G11" s="17">
        <v>376.4</v>
      </c>
      <c r="H11" s="17">
        <v>396.2</v>
      </c>
      <c r="I11" s="17">
        <v>373.2</v>
      </c>
      <c r="J11" s="17">
        <v>386.1</v>
      </c>
    </row>
    <row r="12" spans="1:10" ht="17" x14ac:dyDescent="0.2">
      <c r="A12" s="5" t="s">
        <v>9</v>
      </c>
      <c r="B12" s="17">
        <v>319.3</v>
      </c>
      <c r="C12" s="17">
        <v>290.2</v>
      </c>
      <c r="D12" s="17">
        <v>272.89999999999998</v>
      </c>
      <c r="E12" s="17">
        <v>313.10000000000002</v>
      </c>
      <c r="F12" s="17">
        <v>336.7</v>
      </c>
      <c r="G12" s="17">
        <v>355.9</v>
      </c>
      <c r="H12" s="17">
        <v>350.9</v>
      </c>
      <c r="I12" s="17">
        <v>368.4</v>
      </c>
      <c r="J12" s="17">
        <v>387.8</v>
      </c>
    </row>
    <row r="13" spans="1:10" ht="51" x14ac:dyDescent="0.2">
      <c r="A13" s="5" t="s">
        <v>10</v>
      </c>
      <c r="B13" s="17">
        <v>62.1</v>
      </c>
      <c r="C13" s="17">
        <v>5.8</v>
      </c>
      <c r="D13" s="17">
        <v>-8.4</v>
      </c>
      <c r="E13" s="17">
        <v>3.4</v>
      </c>
      <c r="F13" s="17">
        <v>19</v>
      </c>
      <c r="G13" s="17">
        <v>221</v>
      </c>
      <c r="H13" s="17">
        <v>6.6</v>
      </c>
      <c r="I13" s="17">
        <v>-2</v>
      </c>
      <c r="J13" s="17">
        <v>-10.6</v>
      </c>
    </row>
    <row r="14" spans="1:10" ht="17" x14ac:dyDescent="0.2">
      <c r="A14" s="5" t="s">
        <v>32</v>
      </c>
      <c r="B14" s="17"/>
      <c r="C14" s="17"/>
      <c r="D14" s="17"/>
      <c r="E14" s="17"/>
      <c r="F14" s="17"/>
      <c r="G14" s="17">
        <v>169.2</v>
      </c>
      <c r="H14" s="17"/>
      <c r="I14" s="17"/>
      <c r="J14" s="17"/>
    </row>
    <row r="15" spans="1:10" ht="34" x14ac:dyDescent="0.2">
      <c r="A15" s="7" t="s">
        <v>11</v>
      </c>
      <c r="B15" s="18">
        <f t="shared" ref="B15:F15" si="2">SUM(B7:B14)</f>
        <v>6396.4000000000005</v>
      </c>
      <c r="C15" s="18">
        <f t="shared" si="2"/>
        <v>6311.2999999999993</v>
      </c>
      <c r="D15" s="18">
        <f t="shared" si="2"/>
        <v>6492.7</v>
      </c>
      <c r="E15" s="18">
        <f t="shared" si="2"/>
        <v>7313.3000000000011</v>
      </c>
      <c r="F15" s="18">
        <f t="shared" si="2"/>
        <v>7677.9000000000005</v>
      </c>
      <c r="G15" s="18">
        <f>SUM(G7:G14)</f>
        <v>7758.9999999999991</v>
      </c>
      <c r="H15" s="18">
        <f t="shared" ref="H15:J15" si="3">SUM(H7:H14)</f>
        <v>6547.4</v>
      </c>
      <c r="I15" s="18">
        <f t="shared" si="3"/>
        <v>8467.7999999999993</v>
      </c>
      <c r="J15" s="18">
        <f t="shared" si="3"/>
        <v>9286</v>
      </c>
    </row>
    <row r="16" spans="1:10" ht="17" x14ac:dyDescent="0.2">
      <c r="A16" s="6" t="s">
        <v>12</v>
      </c>
      <c r="B16" s="19">
        <f t="shared" ref="B16" si="4">B5-B15</f>
        <v>367.59999999999945</v>
      </c>
      <c r="C16" s="19">
        <f t="shared" ref="C16" si="5">C5-C15</f>
        <v>622.20000000000073</v>
      </c>
      <c r="D16" s="19">
        <f t="shared" ref="D16" si="6">D5-D15</f>
        <v>677.5</v>
      </c>
      <c r="E16" s="19">
        <f t="shared" ref="E16:I16" si="7">E5-E15</f>
        <v>766.79999999999927</v>
      </c>
      <c r="F16" s="19">
        <f t="shared" si="7"/>
        <v>832.49999999999909</v>
      </c>
      <c r="G16" s="19">
        <f t="shared" si="7"/>
        <v>47.900000000000546</v>
      </c>
      <c r="H16" s="19">
        <f t="shared" si="7"/>
        <v>648.70000000000073</v>
      </c>
      <c r="I16" s="19">
        <f t="shared" si="7"/>
        <v>1162.2000000000007</v>
      </c>
      <c r="J16" s="19">
        <f>J5-J15</f>
        <v>1201.7999999999993</v>
      </c>
    </row>
    <row r="17" spans="1:10" ht="17" x14ac:dyDescent="0.2">
      <c r="A17" s="3" t="s">
        <v>13</v>
      </c>
      <c r="B17" s="17">
        <v>192.3</v>
      </c>
      <c r="C17" s="17">
        <v>172.5</v>
      </c>
      <c r="D17" s="17">
        <v>40.200000000000003</v>
      </c>
      <c r="E17" s="17">
        <v>161.1</v>
      </c>
      <c r="F17" s="17">
        <v>50.2</v>
      </c>
      <c r="G17" s="17">
        <v>57.3</v>
      </c>
      <c r="H17" s="17">
        <v>63.5</v>
      </c>
      <c r="I17" s="17">
        <v>68.7</v>
      </c>
      <c r="J17" s="17">
        <v>81.3</v>
      </c>
    </row>
    <row r="18" spans="1:10" ht="34" x14ac:dyDescent="0.2">
      <c r="A18" s="3" t="s">
        <v>33</v>
      </c>
      <c r="B18" s="17"/>
      <c r="C18" s="17"/>
      <c r="D18" s="17"/>
      <c r="E18" s="17"/>
      <c r="F18" s="17"/>
      <c r="G18" s="17">
        <v>151.6</v>
      </c>
      <c r="H18" s="17">
        <v>8.6999999999999993</v>
      </c>
      <c r="I18" s="17"/>
      <c r="J18" s="17"/>
    </row>
    <row r="19" spans="1:10" ht="17" x14ac:dyDescent="0.2">
      <c r="A19" s="4" t="s">
        <v>14</v>
      </c>
      <c r="B19" s="20">
        <f t="shared" ref="B19" si="8">B16-SUM(B17:B18)</f>
        <v>175.29999999999944</v>
      </c>
      <c r="C19" s="20">
        <f t="shared" ref="C19" si="9">C16-SUM(C17:C18)</f>
        <v>449.70000000000073</v>
      </c>
      <c r="D19" s="20">
        <f t="shared" ref="D19" si="10">D16-SUM(D17:D18)</f>
        <v>637.29999999999995</v>
      </c>
      <c r="E19" s="20">
        <f t="shared" ref="E19:G19" si="11">E16-SUM(E17:E18)</f>
        <v>605.69999999999925</v>
      </c>
      <c r="F19" s="20">
        <f t="shared" si="11"/>
        <v>782.29999999999905</v>
      </c>
      <c r="G19" s="20">
        <f t="shared" si="11"/>
        <v>-160.99999999999943</v>
      </c>
      <c r="H19" s="20">
        <f>H16-SUM(H17:H18)</f>
        <v>576.50000000000068</v>
      </c>
      <c r="I19" s="20">
        <f t="shared" ref="I19" si="12">I16-SUM(I17:I18)</f>
        <v>1093.5000000000007</v>
      </c>
      <c r="J19" s="20">
        <f t="shared" ref="J19" si="13">J16-SUM(J17:J18)</f>
        <v>1120.4999999999993</v>
      </c>
    </row>
    <row r="20" spans="1:10" ht="17" x14ac:dyDescent="0.2">
      <c r="A20" s="3" t="s">
        <v>15</v>
      </c>
      <c r="B20" s="17">
        <v>-21.1</v>
      </c>
      <c r="C20" s="17">
        <v>90</v>
      </c>
      <c r="D20" s="17">
        <v>154.80000000000001</v>
      </c>
      <c r="E20" s="17">
        <v>1.9</v>
      </c>
      <c r="F20" s="17">
        <v>63.7</v>
      </c>
      <c r="G20" s="17">
        <v>-111.8</v>
      </c>
      <c r="H20" s="17">
        <v>-55.9</v>
      </c>
      <c r="I20" s="17">
        <v>138.80000000000001</v>
      </c>
      <c r="J20" s="17">
        <v>137</v>
      </c>
    </row>
    <row r="21" spans="1:10" ht="34" x14ac:dyDescent="0.2">
      <c r="A21" s="3" t="s">
        <v>16</v>
      </c>
      <c r="B21" s="17">
        <f t="shared" ref="B21" si="14">B19-B20</f>
        <v>196.39999999999944</v>
      </c>
      <c r="C21" s="17">
        <f t="shared" ref="C21" si="15">C19-C20</f>
        <v>359.70000000000073</v>
      </c>
      <c r="D21" s="17">
        <f t="shared" ref="D21" si="16">D19-D20</f>
        <v>482.49999999999994</v>
      </c>
      <c r="E21" s="17">
        <f t="shared" ref="E21:I21" si="17">E19-E20</f>
        <v>603.79999999999927</v>
      </c>
      <c r="F21" s="17">
        <f t="shared" si="17"/>
        <v>718.599999999999</v>
      </c>
      <c r="G21" s="17">
        <f t="shared" si="17"/>
        <v>-49.199999999999434</v>
      </c>
      <c r="H21" s="17">
        <f t="shared" si="17"/>
        <v>632.40000000000066</v>
      </c>
      <c r="I21" s="17">
        <f t="shared" si="17"/>
        <v>954.70000000000073</v>
      </c>
      <c r="J21" s="17">
        <f>J19-J20</f>
        <v>983.49999999999932</v>
      </c>
    </row>
    <row r="22" spans="1:10" ht="51" x14ac:dyDescent="0.2">
      <c r="A22" s="3" t="s">
        <v>17</v>
      </c>
      <c r="B22" s="17">
        <v>513.1</v>
      </c>
      <c r="C22" s="17">
        <v>15.3</v>
      </c>
      <c r="D22" s="17">
        <v>-3.4</v>
      </c>
      <c r="E22" s="17">
        <v>-7.8</v>
      </c>
      <c r="F22" s="17">
        <v>-5.2</v>
      </c>
      <c r="G22" s="17">
        <v>-3.2</v>
      </c>
      <c r="H22" s="17">
        <v>-3.1</v>
      </c>
      <c r="I22" s="17">
        <v>-1.9</v>
      </c>
      <c r="J22" s="17">
        <v>-1.6</v>
      </c>
    </row>
    <row r="23" spans="1:10" ht="17" x14ac:dyDescent="0.2">
      <c r="A23" s="6" t="s">
        <v>18</v>
      </c>
      <c r="B23" s="19">
        <f t="shared" ref="B23" si="18">B21+B22</f>
        <v>709.49999999999943</v>
      </c>
      <c r="C23" s="19">
        <f t="shared" ref="C23" si="19">C21+C22</f>
        <v>375.00000000000074</v>
      </c>
      <c r="D23" s="19">
        <f t="shared" ref="D23" si="20">D21+D22</f>
        <v>479.09999999999997</v>
      </c>
      <c r="E23" s="19">
        <f t="shared" ref="E23:I23" si="21">E21+E22</f>
        <v>595.99999999999932</v>
      </c>
      <c r="F23" s="19">
        <f t="shared" si="21"/>
        <v>713.39999999999895</v>
      </c>
      <c r="G23" s="19">
        <f t="shared" si="21"/>
        <v>-52.399999999999437</v>
      </c>
      <c r="H23" s="19">
        <f t="shared" si="21"/>
        <v>629.30000000000064</v>
      </c>
      <c r="I23" s="19">
        <f t="shared" si="21"/>
        <v>952.80000000000075</v>
      </c>
      <c r="J23" s="19">
        <f>J21+J22</f>
        <v>981.8999999999993</v>
      </c>
    </row>
    <row r="24" spans="1:10" x14ac:dyDescent="0.2"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17" x14ac:dyDescent="0.2">
      <c r="A25" s="3" t="s">
        <v>39</v>
      </c>
      <c r="B25" s="17"/>
      <c r="C25" s="17"/>
      <c r="D25" s="21">
        <f t="shared" ref="D25" si="22">D23/D26</f>
        <v>3.8023809523809522</v>
      </c>
      <c r="E25" s="21">
        <f t="shared" ref="E25" si="23">E23/E26</f>
        <v>4.7301587301587249</v>
      </c>
      <c r="F25" s="21">
        <f t="shared" ref="F25" si="24">F23/F26</f>
        <v>5.6889952153109959</v>
      </c>
      <c r="G25" s="21">
        <f t="shared" ref="G25" si="25">G23/G26</f>
        <v>-0.42705786471067186</v>
      </c>
      <c r="H25" s="21">
        <f t="shared" ref="H25:I25" si="26">H23/H26</f>
        <v>4.7746585735963629</v>
      </c>
      <c r="I25" s="21">
        <f t="shared" si="26"/>
        <v>7.3860465116279128</v>
      </c>
      <c r="J25" s="21">
        <f>J23/J26</f>
        <v>7.9894222945484072</v>
      </c>
    </row>
    <row r="26" spans="1:10" ht="17" x14ac:dyDescent="0.2">
      <c r="A26" s="3" t="s">
        <v>40</v>
      </c>
      <c r="D26">
        <v>126</v>
      </c>
      <c r="E26">
        <v>126</v>
      </c>
      <c r="F26">
        <v>125.4</v>
      </c>
      <c r="G26">
        <v>122.7</v>
      </c>
      <c r="H26">
        <v>131.80000000000001</v>
      </c>
      <c r="I26">
        <v>129</v>
      </c>
      <c r="J26">
        <v>122.9</v>
      </c>
    </row>
    <row r="28" spans="1:10" ht="17" x14ac:dyDescent="0.2">
      <c r="A28" s="12" t="s">
        <v>34</v>
      </c>
    </row>
    <row r="29" spans="1:10" ht="17" x14ac:dyDescent="0.2">
      <c r="A29" s="4" t="s">
        <v>2</v>
      </c>
      <c r="C29" s="9">
        <f>C5/B5-1</f>
        <v>2.5059136605558807E-2</v>
      </c>
      <c r="D29" s="9">
        <f t="shared" ref="D29:I29" si="27">D5/C5-1</f>
        <v>3.413860243744149E-2</v>
      </c>
      <c r="E29" s="9">
        <f t="shared" si="27"/>
        <v>0.1269002259351204</v>
      </c>
      <c r="F29" s="9">
        <f t="shared" si="27"/>
        <v>5.3254291407284438E-2</v>
      </c>
      <c r="G29" s="9">
        <f t="shared" si="27"/>
        <v>-8.266356457980828E-2</v>
      </c>
      <c r="H29" s="9">
        <f t="shared" si="27"/>
        <v>-7.8238481343426924E-2</v>
      </c>
      <c r="I29" s="9">
        <f t="shared" si="27"/>
        <v>0.33822487180556138</v>
      </c>
      <c r="J29" s="9">
        <f>J5/I5-1</f>
        <v>8.9075804776739265E-2</v>
      </c>
    </row>
    <row r="30" spans="1:10" ht="17" x14ac:dyDescent="0.2">
      <c r="A30" s="4" t="s">
        <v>3</v>
      </c>
      <c r="C30" s="9"/>
      <c r="D30" s="9"/>
      <c r="E30" s="9"/>
      <c r="F30" s="9"/>
      <c r="G30" s="9"/>
      <c r="H30" s="9"/>
      <c r="I30" s="9"/>
      <c r="J30" s="9"/>
    </row>
    <row r="31" spans="1:10" ht="17" x14ac:dyDescent="0.2">
      <c r="A31" s="5" t="s">
        <v>4</v>
      </c>
      <c r="C31" s="9">
        <f t="shared" ref="C31:I40" si="28">C7/B7-1</f>
        <v>-2.1773536041436836E-2</v>
      </c>
      <c r="D31" s="9">
        <f t="shared" si="28"/>
        <v>1.5002206206795154E-2</v>
      </c>
      <c r="E31" s="9">
        <f t="shared" si="28"/>
        <v>0.11244747138095912</v>
      </c>
      <c r="F31" s="9">
        <f t="shared" si="28"/>
        <v>4.7501194042811834E-2</v>
      </c>
      <c r="G31" s="9">
        <f t="shared" si="28"/>
        <v>-7.1170984455958486E-2</v>
      </c>
      <c r="H31" s="9">
        <f t="shared" si="28"/>
        <v>-7.528561228132824E-2</v>
      </c>
      <c r="I31" s="9">
        <f t="shared" si="28"/>
        <v>0.42058780946865504</v>
      </c>
      <c r="J31" s="9">
        <f t="shared" ref="J31" si="29">J7/I7-1</f>
        <v>0.14006658513384984</v>
      </c>
    </row>
    <row r="32" spans="1:10" ht="17" x14ac:dyDescent="0.2">
      <c r="A32" s="5" t="s">
        <v>5</v>
      </c>
      <c r="C32" s="9">
        <f t="shared" si="28"/>
        <v>2.5098333021164931E-2</v>
      </c>
      <c r="D32" s="9">
        <f t="shared" si="28"/>
        <v>3.4761556733053256E-2</v>
      </c>
      <c r="E32" s="9">
        <f t="shared" si="28"/>
        <v>0.1541517679777511</v>
      </c>
      <c r="F32" s="9">
        <f t="shared" si="28"/>
        <v>5.9896729776247826E-2</v>
      </c>
      <c r="G32" s="9">
        <f t="shared" si="28"/>
        <v>-3.1936776009526935E-2</v>
      </c>
      <c r="H32" s="9">
        <f t="shared" si="28"/>
        <v>-0.14772981435920363</v>
      </c>
      <c r="I32" s="9">
        <f t="shared" si="28"/>
        <v>0.3597515636618116</v>
      </c>
      <c r="J32" s="9">
        <f t="shared" ref="J32" si="30">J8/I8-1</f>
        <v>7.6396037056098764E-2</v>
      </c>
    </row>
    <row r="33" spans="1:10" ht="17" x14ac:dyDescent="0.2">
      <c r="A33" s="5" t="s">
        <v>6</v>
      </c>
      <c r="C33" s="9">
        <f t="shared" si="28"/>
        <v>3.8097787294789409E-2</v>
      </c>
      <c r="D33" s="9">
        <f t="shared" si="28"/>
        <v>8.7408680704770036E-2</v>
      </c>
      <c r="E33" s="9">
        <f t="shared" si="28"/>
        <v>0.12006006955422066</v>
      </c>
      <c r="F33" s="9">
        <f t="shared" si="28"/>
        <v>4.2833956672076789E-2</v>
      </c>
      <c r="G33" s="9">
        <f t="shared" si="28"/>
        <v>-1.8270401948843329E-3</v>
      </c>
      <c r="H33" s="9">
        <f t="shared" si="28"/>
        <v>-8.8739746457867197E-2</v>
      </c>
      <c r="I33" s="9">
        <f t="shared" si="28"/>
        <v>0.17735456033328356</v>
      </c>
      <c r="J33" s="9">
        <f t="shared" ref="J33" si="31">J9/I9-1</f>
        <v>7.5571843801339744E-2</v>
      </c>
    </row>
    <row r="34" spans="1:10" ht="17" x14ac:dyDescent="0.2">
      <c r="A34" s="5" t="s">
        <v>7</v>
      </c>
      <c r="C34" s="9">
        <f t="shared" si="28"/>
        <v>-2.1783806000822081E-2</v>
      </c>
      <c r="D34" s="9">
        <f t="shared" si="28"/>
        <v>7.1428571428571175E-3</v>
      </c>
      <c r="E34" s="9">
        <f t="shared" si="28"/>
        <v>5.2565707133917394E-2</v>
      </c>
      <c r="F34" s="9">
        <f t="shared" si="28"/>
        <v>1.189060642092743E-2</v>
      </c>
      <c r="G34" s="9">
        <f t="shared" si="28"/>
        <v>-6.7763415589502607E-2</v>
      </c>
      <c r="H34" s="9">
        <f t="shared" si="28"/>
        <v>-0.61722689075630255</v>
      </c>
      <c r="I34" s="9">
        <f t="shared" si="28"/>
        <v>2.3051591657519355E-2</v>
      </c>
      <c r="J34" s="9">
        <f t="shared" ref="J34" si="32">J10/I10-1</f>
        <v>0.26931330472102988</v>
      </c>
    </row>
    <row r="35" spans="1:10" ht="17" x14ac:dyDescent="0.2">
      <c r="A35" s="5" t="s">
        <v>8</v>
      </c>
      <c r="C35" s="9">
        <f t="shared" si="28"/>
        <v>-0.10529986052998608</v>
      </c>
      <c r="D35" s="9">
        <f t="shared" si="28"/>
        <v>7.2746167835802122E-3</v>
      </c>
      <c r="E35" s="9">
        <f t="shared" si="28"/>
        <v>5.700283724529287E-2</v>
      </c>
      <c r="F35" s="9">
        <f t="shared" si="28"/>
        <v>-1.0492923377257268E-2</v>
      </c>
      <c r="G35" s="9">
        <f t="shared" si="28"/>
        <v>-7.1763255240443913E-2</v>
      </c>
      <c r="H35" s="9">
        <f t="shared" si="28"/>
        <v>5.2603613177470754E-2</v>
      </c>
      <c r="I35" s="9">
        <f t="shared" si="28"/>
        <v>-5.8051489146895507E-2</v>
      </c>
      <c r="J35" s="9">
        <f t="shared" ref="J35" si="33">J11/I11-1</f>
        <v>3.4565916398713981E-2</v>
      </c>
    </row>
    <row r="36" spans="1:10" ht="17" x14ac:dyDescent="0.2">
      <c r="A36" s="5" t="s">
        <v>9</v>
      </c>
      <c r="C36" s="9">
        <f t="shared" si="28"/>
        <v>-9.1136861885374287E-2</v>
      </c>
      <c r="D36" s="9">
        <f t="shared" si="28"/>
        <v>-5.9614059269469388E-2</v>
      </c>
      <c r="E36" s="9">
        <f t="shared" si="28"/>
        <v>0.14730670575302329</v>
      </c>
      <c r="F36" s="9">
        <f t="shared" si="28"/>
        <v>7.5375279463430145E-2</v>
      </c>
      <c r="G36" s="9">
        <f t="shared" si="28"/>
        <v>5.7024057024056996E-2</v>
      </c>
      <c r="H36" s="9">
        <f t="shared" si="28"/>
        <v>-1.4048890137679071E-2</v>
      </c>
      <c r="I36" s="9">
        <f t="shared" si="28"/>
        <v>4.9871758335708227E-2</v>
      </c>
      <c r="J36" s="9">
        <f t="shared" ref="J36" si="34">J12/I12-1</f>
        <v>5.2660152008686234E-2</v>
      </c>
    </row>
    <row r="37" spans="1:10" ht="51" x14ac:dyDescent="0.2">
      <c r="A37" s="5" t="s">
        <v>10</v>
      </c>
      <c r="C37" s="9">
        <f t="shared" si="28"/>
        <v>-0.90660225442834141</v>
      </c>
      <c r="D37" s="9">
        <f t="shared" si="28"/>
        <v>-2.4482758620689653</v>
      </c>
      <c r="E37" s="9">
        <f t="shared" si="28"/>
        <v>-1.4047619047619047</v>
      </c>
      <c r="F37" s="9">
        <f t="shared" si="28"/>
        <v>4.5882352941176476</v>
      </c>
      <c r="G37" s="9">
        <f t="shared" si="28"/>
        <v>10.631578947368421</v>
      </c>
      <c r="H37" s="9">
        <f t="shared" si="28"/>
        <v>-0.97013574660633484</v>
      </c>
      <c r="I37" s="9">
        <f t="shared" si="28"/>
        <v>-1.303030303030303</v>
      </c>
      <c r="J37" s="9">
        <f t="shared" ref="J37" si="35">J13/I13-1</f>
        <v>4.3</v>
      </c>
    </row>
    <row r="38" spans="1:10" ht="17" x14ac:dyDescent="0.2">
      <c r="A38" s="5" t="s">
        <v>32</v>
      </c>
      <c r="C38" s="9" t="e">
        <f t="shared" si="28"/>
        <v>#DIV/0!</v>
      </c>
      <c r="D38" s="9" t="e">
        <f t="shared" si="28"/>
        <v>#DIV/0!</v>
      </c>
      <c r="E38" s="9" t="e">
        <f t="shared" si="28"/>
        <v>#DIV/0!</v>
      </c>
      <c r="F38" s="9" t="e">
        <f t="shared" si="28"/>
        <v>#DIV/0!</v>
      </c>
      <c r="G38" s="9" t="e">
        <f t="shared" si="28"/>
        <v>#DIV/0!</v>
      </c>
      <c r="H38" s="9">
        <f t="shared" si="28"/>
        <v>-1</v>
      </c>
      <c r="I38" s="9" t="e">
        <f t="shared" si="28"/>
        <v>#DIV/0!</v>
      </c>
      <c r="J38" s="9" t="e">
        <f t="shared" ref="J38" si="36">J14/I14-1</f>
        <v>#DIV/0!</v>
      </c>
    </row>
    <row r="39" spans="1:10" ht="34" x14ac:dyDescent="0.2">
      <c r="A39" s="4" t="s">
        <v>11</v>
      </c>
      <c r="C39" s="9">
        <f t="shared" si="28"/>
        <v>-1.3304358701769936E-2</v>
      </c>
      <c r="D39" s="9">
        <f t="shared" si="28"/>
        <v>2.8742097507645115E-2</v>
      </c>
      <c r="E39" s="9">
        <f t="shared" si="28"/>
        <v>0.12638809740169754</v>
      </c>
      <c r="F39" s="9">
        <f t="shared" si="28"/>
        <v>4.9854374905993204E-2</v>
      </c>
      <c r="G39" s="9">
        <f t="shared" si="28"/>
        <v>1.0562784094608979E-2</v>
      </c>
      <c r="H39" s="9">
        <f t="shared" si="28"/>
        <v>-0.15615414357520296</v>
      </c>
      <c r="I39" s="9">
        <f t="shared" si="28"/>
        <v>0.29330726700675069</v>
      </c>
      <c r="J39" s="9">
        <f t="shared" ref="J39" si="37">J15/I15-1</f>
        <v>9.6624861239046789E-2</v>
      </c>
    </row>
    <row r="40" spans="1:10" ht="17" x14ac:dyDescent="0.2">
      <c r="A40" s="13" t="s">
        <v>12</v>
      </c>
      <c r="C40" s="9">
        <f t="shared" si="28"/>
        <v>0.69260065288357353</v>
      </c>
      <c r="D40" s="9">
        <f t="shared" si="28"/>
        <v>8.88781742205067E-2</v>
      </c>
      <c r="E40" s="9">
        <f t="shared" si="28"/>
        <v>0.13180811808117965</v>
      </c>
      <c r="F40" s="9">
        <f t="shared" si="28"/>
        <v>8.5680751173708769E-2</v>
      </c>
      <c r="G40" s="9">
        <f t="shared" si="28"/>
        <v>-0.94246246246246179</v>
      </c>
      <c r="H40" s="9">
        <f t="shared" si="28"/>
        <v>12.542797494780654</v>
      </c>
      <c r="I40" s="9">
        <f t="shared" si="28"/>
        <v>0.79158316633266446</v>
      </c>
      <c r="J40" s="9">
        <f t="shared" ref="J40" si="38">J16/I16-1</f>
        <v>3.4073309241093197E-2</v>
      </c>
    </row>
    <row r="41" spans="1:10" ht="17" x14ac:dyDescent="0.2">
      <c r="A41" s="3" t="s">
        <v>13</v>
      </c>
      <c r="C41" s="9">
        <f t="shared" ref="C41:I47" si="39">C17/B17-1</f>
        <v>-0.10296411856474263</v>
      </c>
      <c r="D41" s="9">
        <f t="shared" si="39"/>
        <v>-0.76695652173913043</v>
      </c>
      <c r="E41" s="9">
        <f t="shared" si="39"/>
        <v>3.0074626865671634</v>
      </c>
      <c r="F41" s="9">
        <f t="shared" si="39"/>
        <v>-0.68839230291744258</v>
      </c>
      <c r="G41" s="9">
        <f t="shared" si="39"/>
        <v>0.14143426294820705</v>
      </c>
      <c r="H41" s="9">
        <f t="shared" si="39"/>
        <v>0.10820244328097739</v>
      </c>
      <c r="I41" s="9">
        <f t="shared" si="39"/>
        <v>8.1889763779527502E-2</v>
      </c>
      <c r="J41" s="9">
        <f t="shared" ref="J41" si="40">J17/I17-1</f>
        <v>0.18340611353711789</v>
      </c>
    </row>
    <row r="42" spans="1:10" ht="34" x14ac:dyDescent="0.2">
      <c r="A42" s="3" t="s">
        <v>33</v>
      </c>
      <c r="C42" s="9" t="e">
        <f t="shared" si="39"/>
        <v>#DIV/0!</v>
      </c>
      <c r="D42" s="9" t="e">
        <f t="shared" si="39"/>
        <v>#DIV/0!</v>
      </c>
      <c r="E42" s="9" t="e">
        <f t="shared" si="39"/>
        <v>#DIV/0!</v>
      </c>
      <c r="F42" s="9" t="e">
        <f t="shared" si="39"/>
        <v>#DIV/0!</v>
      </c>
      <c r="G42" s="9" t="e">
        <f t="shared" si="39"/>
        <v>#DIV/0!</v>
      </c>
      <c r="H42" s="9">
        <f t="shared" si="39"/>
        <v>-0.94261213720316628</v>
      </c>
      <c r="I42" s="9">
        <f t="shared" si="39"/>
        <v>-1</v>
      </c>
      <c r="J42" s="9" t="e">
        <f t="shared" ref="J42" si="41">J18/I18-1</f>
        <v>#DIV/0!</v>
      </c>
    </row>
    <row r="43" spans="1:10" ht="17" x14ac:dyDescent="0.2">
      <c r="A43" s="4" t="s">
        <v>14</v>
      </c>
      <c r="C43" s="9">
        <f t="shared" si="39"/>
        <v>1.5653166001141026</v>
      </c>
      <c r="D43" s="9">
        <f t="shared" si="39"/>
        <v>0.41716700022236797</v>
      </c>
      <c r="E43" s="9">
        <f t="shared" si="39"/>
        <v>-4.9584183273184812E-2</v>
      </c>
      <c r="F43" s="9">
        <f t="shared" si="39"/>
        <v>0.29156348027076118</v>
      </c>
      <c r="G43" s="9">
        <f t="shared" si="39"/>
        <v>-1.2058034002300904</v>
      </c>
      <c r="H43" s="9">
        <f t="shared" si="39"/>
        <v>-4.5807453416149233</v>
      </c>
      <c r="I43" s="9">
        <f t="shared" si="39"/>
        <v>0.89679098005203706</v>
      </c>
      <c r="J43" s="9">
        <f t="shared" ref="J43" si="42">J19/I19-1</f>
        <v>2.4691358024690135E-2</v>
      </c>
    </row>
    <row r="44" spans="1:10" ht="17" x14ac:dyDescent="0.2">
      <c r="A44" s="3" t="s">
        <v>15</v>
      </c>
      <c r="C44" s="9">
        <f t="shared" si="39"/>
        <v>-5.2654028436018958</v>
      </c>
      <c r="D44" s="9">
        <f t="shared" si="39"/>
        <v>0.7200000000000002</v>
      </c>
      <c r="E44" s="9">
        <f t="shared" si="39"/>
        <v>-0.98772609819121449</v>
      </c>
      <c r="F44" s="9">
        <f t="shared" si="39"/>
        <v>32.526315789473685</v>
      </c>
      <c r="G44" s="9">
        <f t="shared" si="39"/>
        <v>-2.7551020408163263</v>
      </c>
      <c r="H44" s="9">
        <f t="shared" si="39"/>
        <v>-0.5</v>
      </c>
      <c r="I44" s="9">
        <f t="shared" si="39"/>
        <v>-3.4830053667262972</v>
      </c>
      <c r="J44" s="9">
        <f t="shared" ref="J44" si="43">J20/I20-1</f>
        <v>-1.2968299711815678E-2</v>
      </c>
    </row>
    <row r="45" spans="1:10" ht="34" x14ac:dyDescent="0.2">
      <c r="A45" s="3" t="s">
        <v>16</v>
      </c>
      <c r="C45" s="9">
        <f t="shared" si="39"/>
        <v>0.83146639511202514</v>
      </c>
      <c r="D45" s="9">
        <f t="shared" si="39"/>
        <v>0.34139560745065034</v>
      </c>
      <c r="E45" s="9">
        <f t="shared" si="39"/>
        <v>0.25139896373056869</v>
      </c>
      <c r="F45" s="9">
        <f t="shared" si="39"/>
        <v>0.19012918184829397</v>
      </c>
      <c r="G45" s="9">
        <f t="shared" si="39"/>
        <v>-1.0684664625661</v>
      </c>
      <c r="H45" s="9">
        <f t="shared" si="39"/>
        <v>-13.853658536585527</v>
      </c>
      <c r="I45" s="9">
        <f t="shared" si="39"/>
        <v>0.50964579380139119</v>
      </c>
      <c r="J45" s="9">
        <f t="shared" ref="J45" si="44">J21/I21-1</f>
        <v>3.0166544464228062E-2</v>
      </c>
    </row>
    <row r="46" spans="1:10" ht="51" x14ac:dyDescent="0.2">
      <c r="A46" s="3" t="s">
        <v>17</v>
      </c>
      <c r="C46" s="9">
        <f t="shared" si="39"/>
        <v>-0.97018125121808618</v>
      </c>
      <c r="D46" s="9">
        <f t="shared" si="39"/>
        <v>-1.2222222222222223</v>
      </c>
      <c r="E46" s="9">
        <f t="shared" si="39"/>
        <v>1.2941176470588234</v>
      </c>
      <c r="F46" s="9">
        <f t="shared" si="39"/>
        <v>-0.33333333333333326</v>
      </c>
      <c r="G46" s="9">
        <f t="shared" si="39"/>
        <v>-0.38461538461538458</v>
      </c>
      <c r="H46" s="9">
        <f t="shared" si="39"/>
        <v>-3.125E-2</v>
      </c>
      <c r="I46" s="9">
        <f t="shared" si="39"/>
        <v>-0.38709677419354849</v>
      </c>
      <c r="J46" s="9">
        <f t="shared" ref="J46" si="45">J22/I22-1</f>
        <v>-0.1578947368421052</v>
      </c>
    </row>
    <row r="47" spans="1:10" ht="17" x14ac:dyDescent="0.2">
      <c r="A47" s="13" t="s">
        <v>18</v>
      </c>
      <c r="C47" s="9">
        <f t="shared" si="39"/>
        <v>-0.47145877378435375</v>
      </c>
      <c r="D47" s="9">
        <f t="shared" si="39"/>
        <v>0.2775999999999974</v>
      </c>
      <c r="E47" s="9">
        <f t="shared" si="39"/>
        <v>0.2439991651012301</v>
      </c>
      <c r="F47" s="9">
        <f t="shared" si="39"/>
        <v>0.19697986577181159</v>
      </c>
      <c r="G47" s="9">
        <f t="shared" si="39"/>
        <v>-1.0734510793383789</v>
      </c>
      <c r="H47" s="9">
        <f t="shared" si="39"/>
        <v>-13.009541984732966</v>
      </c>
      <c r="I47" s="9">
        <f t="shared" si="39"/>
        <v>0.51406324487525779</v>
      </c>
      <c r="J47" s="9">
        <f t="shared" ref="J47" si="46">J23/I23-1</f>
        <v>3.0541561712844834E-2</v>
      </c>
    </row>
    <row r="49" spans="1:10" s="3" customFormat="1" ht="17" x14ac:dyDescent="0.2">
      <c r="A49" s="3" t="s">
        <v>39</v>
      </c>
      <c r="C49" s="16" t="e">
        <f>C25/B25-1</f>
        <v>#DIV/0!</v>
      </c>
      <c r="D49" s="16" t="e">
        <f t="shared" ref="D49:J49" si="47">D25/C25-1</f>
        <v>#DIV/0!</v>
      </c>
      <c r="E49" s="16">
        <f t="shared" si="47"/>
        <v>0.2439991651012301</v>
      </c>
      <c r="F49" s="16">
        <f t="shared" si="47"/>
        <v>0.20270704216306434</v>
      </c>
      <c r="G49" s="16">
        <f t="shared" si="47"/>
        <v>-1.0750673622578053</v>
      </c>
      <c r="H49" s="16">
        <f t="shared" si="47"/>
        <v>-12.180355095043511</v>
      </c>
      <c r="I49" s="16">
        <f t="shared" si="47"/>
        <v>0.54692663313611622</v>
      </c>
      <c r="J49" s="16">
        <f t="shared" si="47"/>
        <v>8.1691305622107135E-2</v>
      </c>
    </row>
    <row r="50" spans="1:10" s="3" customFormat="1" ht="17" x14ac:dyDescent="0.2">
      <c r="A50" s="3" t="s">
        <v>40</v>
      </c>
      <c r="C50" s="16" t="e">
        <f>C26/B26-1</f>
        <v>#DIV/0!</v>
      </c>
      <c r="D50" s="16" t="e">
        <f t="shared" ref="D50:J50" si="48">D26/C26-1</f>
        <v>#DIV/0!</v>
      </c>
      <c r="E50" s="16">
        <f t="shared" si="48"/>
        <v>0</v>
      </c>
      <c r="F50" s="16">
        <f t="shared" si="48"/>
        <v>-4.761904761904745E-3</v>
      </c>
      <c r="G50" s="16">
        <f t="shared" si="48"/>
        <v>-2.1531100478468956E-2</v>
      </c>
      <c r="H50" s="16">
        <f t="shared" si="48"/>
        <v>7.4164629176854291E-2</v>
      </c>
      <c r="I50" s="16">
        <f t="shared" si="48"/>
        <v>-2.1244309559939389E-2</v>
      </c>
      <c r="J50" s="16">
        <f t="shared" si="48"/>
        <v>-4.7286821705426307E-2</v>
      </c>
    </row>
    <row r="51" spans="1:10" s="3" customFormat="1" x14ac:dyDescent="0.2"/>
    <row r="52" spans="1:10" ht="17" x14ac:dyDescent="0.2">
      <c r="A52" s="12" t="s">
        <v>35</v>
      </c>
    </row>
    <row r="53" spans="1:10" ht="17" x14ac:dyDescent="0.2">
      <c r="A53" s="4" t="s">
        <v>36</v>
      </c>
      <c r="B53" s="27">
        <f>B16/B5</f>
        <v>5.434654050857473E-2</v>
      </c>
      <c r="C53" s="27">
        <f t="shared" ref="C53:J53" si="49">C16/C5</f>
        <v>8.9738227446455723E-2</v>
      </c>
      <c r="D53" s="27">
        <f t="shared" si="49"/>
        <v>9.4488298792223369E-2</v>
      </c>
      <c r="E53" s="27">
        <f t="shared" si="49"/>
        <v>9.489981559634153E-2</v>
      </c>
      <c r="F53" s="27">
        <f t="shared" si="49"/>
        <v>9.782148900169195E-2</v>
      </c>
      <c r="G53" s="27">
        <f t="shared" si="49"/>
        <v>6.1355979966440646E-3</v>
      </c>
      <c r="H53" s="27">
        <f t="shared" si="49"/>
        <v>9.0146051333361218E-2</v>
      </c>
      <c r="I53" s="27">
        <f t="shared" si="49"/>
        <v>0.12068535825545179</v>
      </c>
      <c r="J53" s="27">
        <f t="shared" si="49"/>
        <v>0.11459028585594686</v>
      </c>
    </row>
    <row r="54" spans="1:10" ht="17" x14ac:dyDescent="0.2">
      <c r="A54" s="4" t="s">
        <v>37</v>
      </c>
      <c r="B54" s="27">
        <f>B23/B5</f>
        <v>0.104893554109994</v>
      </c>
      <c r="C54" s="27">
        <f t="shared" ref="C54:J54" si="50">C23/C5</f>
        <v>5.4085238335617042E-2</v>
      </c>
      <c r="D54" s="27">
        <f t="shared" si="50"/>
        <v>6.681821985439737E-2</v>
      </c>
      <c r="E54" s="27">
        <f t="shared" si="50"/>
        <v>7.3761463348225795E-2</v>
      </c>
      <c r="F54" s="27">
        <f t="shared" si="50"/>
        <v>8.3826847151720132E-2</v>
      </c>
      <c r="G54" s="27">
        <f t="shared" si="50"/>
        <v>-6.7120111696063025E-3</v>
      </c>
      <c r="H54" s="27">
        <f t="shared" si="50"/>
        <v>8.7450146607190096E-2</v>
      </c>
      <c r="I54" s="27">
        <f t="shared" si="50"/>
        <v>9.8940809968847424E-2</v>
      </c>
      <c r="J54" s="27">
        <f t="shared" si="50"/>
        <v>9.3623066801426361E-2</v>
      </c>
    </row>
    <row r="55" spans="1:10" ht="34" x14ac:dyDescent="0.2">
      <c r="A55" s="4" t="s">
        <v>38</v>
      </c>
      <c r="B55" s="14"/>
      <c r="C55" s="14"/>
      <c r="D55" s="14"/>
      <c r="E55" s="14"/>
      <c r="F55" s="14"/>
      <c r="G55" s="14"/>
      <c r="H55" s="14"/>
      <c r="I55" s="14"/>
      <c r="J55" s="14"/>
    </row>
    <row r="56" spans="1:10" ht="17" x14ac:dyDescent="0.2">
      <c r="A56" s="5" t="s">
        <v>4</v>
      </c>
      <c r="B56" s="14">
        <f>B7/B$5</f>
        <v>0.30826434062684799</v>
      </c>
      <c r="C56" s="14">
        <f t="shared" ref="C56:J56" si="51">C7/C$5</f>
        <v>0.29418042835508762</v>
      </c>
      <c r="D56" s="14">
        <f t="shared" si="51"/>
        <v>0.28873671585171967</v>
      </c>
      <c r="E56" s="14">
        <f t="shared" si="51"/>
        <v>0.28503360106929365</v>
      </c>
      <c r="F56" s="14">
        <f t="shared" si="51"/>
        <v>0.28347668734724574</v>
      </c>
      <c r="G56" s="14">
        <f t="shared" si="51"/>
        <v>0.28702814177202224</v>
      </c>
      <c r="H56" s="14">
        <f t="shared" si="51"/>
        <v>0.28794763830408138</v>
      </c>
      <c r="I56" s="14">
        <f t="shared" si="51"/>
        <v>0.30566978193146416</v>
      </c>
      <c r="J56" s="14">
        <f t="shared" si="51"/>
        <v>0.31998131161921473</v>
      </c>
    </row>
    <row r="57" spans="1:10" ht="17" x14ac:dyDescent="0.2">
      <c r="A57" s="5" t="s">
        <v>5</v>
      </c>
      <c r="B57" s="14">
        <f t="shared" ref="B57:J64" si="52">B8/B$5</f>
        <v>0.31573033707865167</v>
      </c>
      <c r="C57" s="14">
        <f t="shared" si="52"/>
        <v>0.31574241003822023</v>
      </c>
      <c r="D57" s="14">
        <f t="shared" si="52"/>
        <v>0.31593260996903855</v>
      </c>
      <c r="E57" s="14">
        <f t="shared" si="52"/>
        <v>0.32357272806029624</v>
      </c>
      <c r="F57" s="14">
        <f t="shared" si="52"/>
        <v>0.32561336717428091</v>
      </c>
      <c r="G57" s="14">
        <f t="shared" si="52"/>
        <v>0.34361910617530644</v>
      </c>
      <c r="H57" s="14">
        <f t="shared" si="52"/>
        <v>0.317713761620878</v>
      </c>
      <c r="I57" s="14">
        <f t="shared" si="52"/>
        <v>0.32282450674974039</v>
      </c>
      <c r="J57" s="14">
        <f t="shared" si="52"/>
        <v>0.31906596235626161</v>
      </c>
    </row>
    <row r="58" spans="1:10" ht="17" x14ac:dyDescent="0.2">
      <c r="A58" s="5" t="s">
        <v>6</v>
      </c>
      <c r="B58" s="14">
        <f t="shared" si="52"/>
        <v>0.16570076877587225</v>
      </c>
      <c r="C58" s="14">
        <f t="shared" si="52"/>
        <v>0.16780846614264081</v>
      </c>
      <c r="D58" s="14">
        <f t="shared" si="52"/>
        <v>0.1764525396781122</v>
      </c>
      <c r="E58" s="14">
        <f t="shared" si="52"/>
        <v>0.17538149280330687</v>
      </c>
      <c r="F58" s="14">
        <f t="shared" si="52"/>
        <v>0.17364636209813875</v>
      </c>
      <c r="G58" s="14">
        <f t="shared" si="52"/>
        <v>0.18894823809706798</v>
      </c>
      <c r="H58" s="14">
        <f t="shared" si="52"/>
        <v>0.18679562540820721</v>
      </c>
      <c r="I58" s="14">
        <f t="shared" si="52"/>
        <v>0.16434060228452751</v>
      </c>
      <c r="J58" s="14">
        <f t="shared" si="52"/>
        <v>0.16230286618737963</v>
      </c>
    </row>
    <row r="59" spans="1:10" ht="17" x14ac:dyDescent="0.2">
      <c r="A59" s="5" t="s">
        <v>7</v>
      </c>
      <c r="B59" s="14">
        <f t="shared" si="52"/>
        <v>3.5969840331164994E-2</v>
      </c>
      <c r="C59" s="14">
        <f t="shared" si="52"/>
        <v>3.4326097930338216E-2</v>
      </c>
      <c r="D59" s="14">
        <f t="shared" si="52"/>
        <v>3.343002984575047E-2</v>
      </c>
      <c r="E59" s="14">
        <f t="shared" si="52"/>
        <v>3.1224861078451998E-2</v>
      </c>
      <c r="F59" s="14">
        <f t="shared" si="52"/>
        <v>2.9998589960518896E-2</v>
      </c>
      <c r="G59" s="14">
        <f t="shared" si="52"/>
        <v>3.0485852258899181E-2</v>
      </c>
      <c r="H59" s="14">
        <f t="shared" si="52"/>
        <v>1.2659635080112837E-2</v>
      </c>
      <c r="I59" s="14">
        <f t="shared" si="52"/>
        <v>9.678089304257528E-3</v>
      </c>
      <c r="J59" s="14">
        <f t="shared" si="52"/>
        <v>1.1279772688266368E-2</v>
      </c>
    </row>
    <row r="60" spans="1:10" ht="17" x14ac:dyDescent="0.2">
      <c r="A60" s="5" t="s">
        <v>8</v>
      </c>
      <c r="B60" s="14">
        <f t="shared" si="52"/>
        <v>6.3601419278533411E-2</v>
      </c>
      <c r="C60" s="14">
        <f t="shared" si="52"/>
        <v>5.5513088627677218E-2</v>
      </c>
      <c r="D60" s="14">
        <f t="shared" si="52"/>
        <v>5.407101615017712E-2</v>
      </c>
      <c r="E60" s="14">
        <f t="shared" si="52"/>
        <v>5.0717194094132501E-2</v>
      </c>
      <c r="F60" s="14">
        <f t="shared" si="52"/>
        <v>4.7647584132355709E-2</v>
      </c>
      <c r="G60" s="14">
        <f t="shared" si="52"/>
        <v>4.8213759622897694E-2</v>
      </c>
      <c r="H60" s="14">
        <f t="shared" si="52"/>
        <v>5.5057600644793703E-2</v>
      </c>
      <c r="I60" s="14">
        <f t="shared" si="52"/>
        <v>3.8753894080996887E-2</v>
      </c>
      <c r="J60" s="14">
        <f t="shared" si="52"/>
        <v>3.6814203169396827E-2</v>
      </c>
    </row>
    <row r="61" spans="1:10" ht="17" x14ac:dyDescent="0.2">
      <c r="A61" s="5" t="s">
        <v>9</v>
      </c>
      <c r="B61" s="14">
        <f t="shared" si="52"/>
        <v>4.7205795387344769E-2</v>
      </c>
      <c r="C61" s="14">
        <f t="shared" si="52"/>
        <v>4.185476310665609E-2</v>
      </c>
      <c r="D61" s="14">
        <f t="shared" si="52"/>
        <v>3.806030515187861E-2</v>
      </c>
      <c r="E61" s="14">
        <f t="shared" si="52"/>
        <v>3.8749520426727392E-2</v>
      </c>
      <c r="F61" s="14">
        <f t="shared" si="52"/>
        <v>3.956335777401767E-2</v>
      </c>
      <c r="G61" s="14">
        <f t="shared" si="52"/>
        <v>4.5587877390513516E-2</v>
      </c>
      <c r="H61" s="14">
        <f t="shared" si="52"/>
        <v>4.8762524145022995E-2</v>
      </c>
      <c r="I61" s="14">
        <f t="shared" si="52"/>
        <v>3.8255451713395637E-2</v>
      </c>
      <c r="J61" s="14">
        <f t="shared" si="52"/>
        <v>3.697629626804478E-2</v>
      </c>
    </row>
    <row r="62" spans="1:10" ht="51" x14ac:dyDescent="0.2">
      <c r="A62" s="5" t="s">
        <v>10</v>
      </c>
      <c r="B62" s="14">
        <f t="shared" si="52"/>
        <v>9.1809580130100526E-3</v>
      </c>
      <c r="C62" s="14">
        <f t="shared" si="52"/>
        <v>8.3651835292420848E-4</v>
      </c>
      <c r="D62" s="14">
        <f t="shared" si="52"/>
        <v>-1.1715154388998914E-3</v>
      </c>
      <c r="E62" s="14">
        <f t="shared" si="52"/>
        <v>4.2078687144961075E-4</v>
      </c>
      <c r="F62" s="14">
        <f t="shared" si="52"/>
        <v>2.2325625117503292E-3</v>
      </c>
      <c r="G62" s="14">
        <f t="shared" si="52"/>
        <v>2.8308291383263524E-2</v>
      </c>
      <c r="H62" s="14">
        <f t="shared" si="52"/>
        <v>9.1716346354275228E-4</v>
      </c>
      <c r="I62" s="14">
        <f t="shared" si="52"/>
        <v>-2.0768431983385254E-4</v>
      </c>
      <c r="J62" s="14">
        <f t="shared" si="52"/>
        <v>-1.0106981445107649E-3</v>
      </c>
    </row>
    <row r="63" spans="1:10" ht="17" x14ac:dyDescent="0.2">
      <c r="A63" s="5" t="s">
        <v>32</v>
      </c>
      <c r="B63" s="14">
        <f t="shared" si="52"/>
        <v>0</v>
      </c>
      <c r="C63" s="14">
        <f t="shared" si="52"/>
        <v>0</v>
      </c>
      <c r="D63" s="14">
        <f t="shared" si="52"/>
        <v>0</v>
      </c>
      <c r="E63" s="14">
        <f t="shared" si="52"/>
        <v>0</v>
      </c>
      <c r="F63" s="14">
        <f t="shared" si="52"/>
        <v>0</v>
      </c>
      <c r="G63" s="14">
        <f t="shared" si="52"/>
        <v>2.1673135303385466E-2</v>
      </c>
      <c r="H63" s="14">
        <f t="shared" si="52"/>
        <v>0</v>
      </c>
      <c r="I63" s="14">
        <f t="shared" si="52"/>
        <v>0</v>
      </c>
      <c r="J63" s="14">
        <f t="shared" si="52"/>
        <v>0</v>
      </c>
    </row>
    <row r="64" spans="1:10" ht="34" x14ac:dyDescent="0.2">
      <c r="A64" s="15" t="s">
        <v>11</v>
      </c>
      <c r="B64" s="14">
        <f t="shared" si="52"/>
        <v>0.94565345949142532</v>
      </c>
      <c r="C64" s="14">
        <f t="shared" si="52"/>
        <v>0.91026177255354424</v>
      </c>
      <c r="D64" s="14">
        <f t="shared" si="52"/>
        <v>0.90551170120777658</v>
      </c>
      <c r="E64" s="14">
        <f t="shared" si="52"/>
        <v>0.90510018440365847</v>
      </c>
      <c r="F64" s="14">
        <f t="shared" si="52"/>
        <v>0.90217851099830804</v>
      </c>
      <c r="G64" s="14">
        <f t="shared" si="52"/>
        <v>0.99386440200335591</v>
      </c>
      <c r="H64" s="14">
        <f t="shared" si="52"/>
        <v>0.90985394866663882</v>
      </c>
      <c r="I64" s="14">
        <f t="shared" si="52"/>
        <v>0.87931464174454821</v>
      </c>
      <c r="J64" s="14">
        <f t="shared" si="52"/>
        <v>0.88540971414405312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C1F1-A1C6-A544-84E7-2FF0AA8685CF}">
  <dimension ref="A1:U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baseColWidth="10" defaultRowHeight="16" x14ac:dyDescent="0.2"/>
  <cols>
    <col min="1" max="1" width="29.1640625" customWidth="1"/>
    <col min="2" max="6" width="8" bestFit="1" customWidth="1"/>
    <col min="7" max="7" width="9" bestFit="1" customWidth="1"/>
    <col min="9" max="10" width="5.1640625" bestFit="1" customWidth="1"/>
    <col min="11" max="12" width="5.33203125" bestFit="1" customWidth="1"/>
    <col min="13" max="14" width="5.1640625" bestFit="1" customWidth="1"/>
    <col min="16" max="21" width="5.1640625" bestFit="1" customWidth="1"/>
  </cols>
  <sheetData>
    <row r="1" spans="1:21" x14ac:dyDescent="0.2">
      <c r="A1" s="28" t="s">
        <v>56</v>
      </c>
      <c r="B1" s="24">
        <v>2018</v>
      </c>
      <c r="C1" s="24">
        <f>B1+1</f>
        <v>2019</v>
      </c>
      <c r="D1" s="24">
        <f t="shared" ref="D1:F1" si="0">C1+1</f>
        <v>2020</v>
      </c>
      <c r="E1" s="24">
        <f t="shared" si="0"/>
        <v>2021</v>
      </c>
      <c r="F1" s="24">
        <f t="shared" si="0"/>
        <v>2022</v>
      </c>
      <c r="G1" s="24">
        <f>F1+1</f>
        <v>2023</v>
      </c>
      <c r="H1" s="24"/>
      <c r="I1" s="24">
        <v>2018</v>
      </c>
      <c r="J1" s="24">
        <f>I1+1</f>
        <v>2019</v>
      </c>
      <c r="K1" s="24">
        <f t="shared" ref="K1:M1" si="1">J1+1</f>
        <v>2020</v>
      </c>
      <c r="L1" s="24">
        <f t="shared" si="1"/>
        <v>2021</v>
      </c>
      <c r="M1" s="24">
        <f t="shared" si="1"/>
        <v>2022</v>
      </c>
      <c r="N1" s="24">
        <f>M1+1</f>
        <v>2023</v>
      </c>
      <c r="O1" s="25"/>
      <c r="P1" s="24">
        <v>2018</v>
      </c>
      <c r="Q1" s="24">
        <f>P1+1</f>
        <v>2019</v>
      </c>
      <c r="R1" s="24">
        <f t="shared" ref="R1:T1" si="2">Q1+1</f>
        <v>2020</v>
      </c>
      <c r="S1" s="24">
        <f t="shared" si="2"/>
        <v>2021</v>
      </c>
      <c r="T1" s="24">
        <f t="shared" si="2"/>
        <v>2022</v>
      </c>
      <c r="U1" s="24">
        <f>T1+1</f>
        <v>2023</v>
      </c>
    </row>
    <row r="2" spans="1:21" x14ac:dyDescent="0.2">
      <c r="A2" s="28"/>
      <c r="I2" s="28" t="s">
        <v>34</v>
      </c>
      <c r="J2" s="28"/>
      <c r="K2" s="28"/>
      <c r="L2" s="28"/>
      <c r="M2" s="28"/>
      <c r="N2" s="28"/>
      <c r="O2" s="25"/>
      <c r="P2" s="28" t="s">
        <v>55</v>
      </c>
      <c r="Q2" s="28"/>
      <c r="R2" s="28"/>
      <c r="S2" s="28"/>
      <c r="T2" s="28"/>
      <c r="U2" s="28"/>
    </row>
    <row r="3" spans="1:21" x14ac:dyDescent="0.2">
      <c r="A3" s="2" t="s">
        <v>53</v>
      </c>
    </row>
    <row r="4" spans="1:21" x14ac:dyDescent="0.2">
      <c r="A4" s="1" t="s">
        <v>49</v>
      </c>
      <c r="B4" s="17">
        <f>'Olive Garden'!B3</f>
        <v>4082.5</v>
      </c>
      <c r="C4" s="17">
        <f>'Olive Garden'!C3</f>
        <v>4287.3</v>
      </c>
      <c r="D4" s="17">
        <f>'Olive Garden'!D3</f>
        <v>4013.8</v>
      </c>
      <c r="E4" s="17">
        <f>'Olive Garden'!E3</f>
        <v>3593.4</v>
      </c>
      <c r="F4" s="17">
        <f>'Olive Garden'!F3</f>
        <v>4503.8999999999996</v>
      </c>
      <c r="G4" s="17">
        <f>'Olive Garden'!G3</f>
        <v>4877.8</v>
      </c>
      <c r="J4" s="9">
        <f>C4/B4-1</f>
        <v>5.0165339865278602E-2</v>
      </c>
      <c r="K4" s="9">
        <f t="shared" ref="K4:N8" si="3">D4/C4-1</f>
        <v>-6.3793063233270386E-2</v>
      </c>
      <c r="L4" s="9">
        <f t="shared" si="3"/>
        <v>-0.1047386516518013</v>
      </c>
      <c r="M4" s="9">
        <f t="shared" si="3"/>
        <v>0.25338119886458488</v>
      </c>
      <c r="N4" s="9">
        <f t="shared" si="3"/>
        <v>8.3016940873465339E-2</v>
      </c>
      <c r="P4" s="14">
        <f>B4/B$8</f>
        <v>0.505253647850893</v>
      </c>
      <c r="Q4" s="14">
        <f t="shared" ref="Q4:U7" si="4">C4/C$8</f>
        <v>0.50377185561195714</v>
      </c>
      <c r="R4" s="14">
        <f t="shared" si="4"/>
        <v>0.51413493191919968</v>
      </c>
      <c r="S4" s="14">
        <f t="shared" si="4"/>
        <v>0.49935381665068579</v>
      </c>
      <c r="T4" s="14">
        <f t="shared" si="4"/>
        <v>0.4676947040498442</v>
      </c>
      <c r="U4" s="14">
        <f t="shared" si="4"/>
        <v>0.46509277446175562</v>
      </c>
    </row>
    <row r="5" spans="1:21" x14ac:dyDescent="0.2">
      <c r="A5" s="1" t="s">
        <v>50</v>
      </c>
      <c r="B5" s="17">
        <f>'LongHorn Steakhouse'!B3</f>
        <v>1703.2</v>
      </c>
      <c r="C5" s="17">
        <f>'LongHorn Steakhouse'!C3</f>
        <v>1810.6</v>
      </c>
      <c r="D5" s="17">
        <f>'LongHorn Steakhouse'!D3</f>
        <v>1701.1</v>
      </c>
      <c r="E5" s="17">
        <f>'LongHorn Steakhouse'!E3</f>
        <v>1810.4</v>
      </c>
      <c r="F5" s="17">
        <f>'LongHorn Steakhouse'!F3</f>
        <v>2374.3000000000002</v>
      </c>
      <c r="G5" s="17">
        <f>'LongHorn Steakhouse'!G3</f>
        <v>2612.3000000000002</v>
      </c>
      <c r="J5" s="9">
        <f t="shared" ref="J5:J7" si="5">C5/B5-1</f>
        <v>6.3057773602630318E-2</v>
      </c>
      <c r="K5" s="9">
        <f t="shared" si="3"/>
        <v>-6.047718988180717E-2</v>
      </c>
      <c r="L5" s="9">
        <f t="shared" si="3"/>
        <v>6.4252542472517993E-2</v>
      </c>
      <c r="M5" s="9">
        <f t="shared" si="3"/>
        <v>0.31147812638091033</v>
      </c>
      <c r="N5" s="9">
        <f t="shared" si="3"/>
        <v>0.10024007075769692</v>
      </c>
      <c r="P5" s="14">
        <f t="shared" ref="P5:P7" si="6">B5/B$8</f>
        <v>0.21078947042734622</v>
      </c>
      <c r="Q5" s="14">
        <f t="shared" si="4"/>
        <v>0.21275145704079715</v>
      </c>
      <c r="R5" s="14">
        <f t="shared" si="4"/>
        <v>0.2178969885614008</v>
      </c>
      <c r="S5" s="14">
        <f t="shared" si="4"/>
        <v>0.2515807173329998</v>
      </c>
      <c r="T5" s="14">
        <f t="shared" si="4"/>
        <v>0.24655244029075807</v>
      </c>
      <c r="U5" s="14">
        <f t="shared" si="4"/>
        <v>0.24907988329296901</v>
      </c>
    </row>
    <row r="6" spans="1:21" x14ac:dyDescent="0.2">
      <c r="A6" s="1" t="s">
        <v>51</v>
      </c>
      <c r="B6" s="17">
        <f>'Fine Dining'!B3</f>
        <v>574.4</v>
      </c>
      <c r="C6" s="17">
        <f>'Fine Dining'!C3</f>
        <v>605.9</v>
      </c>
      <c r="D6" s="17">
        <f>'Fine Dining'!D3</f>
        <v>541.1</v>
      </c>
      <c r="E6" s="17">
        <f>'Fine Dining'!E3</f>
        <v>443.2</v>
      </c>
      <c r="F6" s="17">
        <f>'Fine Dining'!F3</f>
        <v>776.2</v>
      </c>
      <c r="G6" s="17">
        <f>'Fine Dining'!G3</f>
        <v>830.8</v>
      </c>
      <c r="J6" s="9">
        <f t="shared" si="5"/>
        <v>5.4839832869080674E-2</v>
      </c>
      <c r="K6" s="9">
        <f t="shared" si="3"/>
        <v>-0.10694834131044717</v>
      </c>
      <c r="L6" s="9">
        <f t="shared" si="3"/>
        <v>-0.18092773978931809</v>
      </c>
      <c r="M6" s="9">
        <f t="shared" si="3"/>
        <v>0.75135379061371865</v>
      </c>
      <c r="N6" s="9">
        <f t="shared" si="3"/>
        <v>7.0342695181654147E-2</v>
      </c>
      <c r="P6" s="14">
        <f t="shared" si="6"/>
        <v>7.1088229106075415E-2</v>
      </c>
      <c r="Q6" s="14">
        <f t="shared" si="4"/>
        <v>7.1195243466817076E-2</v>
      </c>
      <c r="R6" s="14">
        <f t="shared" si="4"/>
        <v>6.9310481753320788E-2</v>
      </c>
      <c r="S6" s="14">
        <f t="shared" si="4"/>
        <v>6.1588916218507241E-2</v>
      </c>
      <c r="T6" s="14">
        <f t="shared" si="4"/>
        <v>8.0602284527518178E-2</v>
      </c>
      <c r="U6" s="14">
        <f t="shared" si="4"/>
        <v>7.9215850798070142E-2</v>
      </c>
    </row>
    <row r="7" spans="1:21" x14ac:dyDescent="0.2">
      <c r="A7" s="1" t="s">
        <v>52</v>
      </c>
      <c r="B7" s="17">
        <f>'Other Business'!B3</f>
        <v>1720</v>
      </c>
      <c r="C7" s="17">
        <f>'Other Business'!C3</f>
        <v>1806.6</v>
      </c>
      <c r="D7" s="17">
        <f>'Other Business'!D3</f>
        <v>1550.9</v>
      </c>
      <c r="E7" s="17">
        <f>'Other Business'!E3</f>
        <v>1349.1</v>
      </c>
      <c r="F7" s="17">
        <f>'Other Business'!F3</f>
        <v>1975.6</v>
      </c>
      <c r="G7" s="17">
        <f>'Other Business'!G3</f>
        <v>2166.9</v>
      </c>
      <c r="J7" s="9">
        <f t="shared" si="5"/>
        <v>5.0348837209302166E-2</v>
      </c>
      <c r="K7" s="9">
        <f t="shared" si="3"/>
        <v>-0.14153658806598024</v>
      </c>
      <c r="L7" s="9">
        <f t="shared" si="3"/>
        <v>-0.13011799600232132</v>
      </c>
      <c r="M7" s="9">
        <f t="shared" si="3"/>
        <v>0.46438366318286262</v>
      </c>
      <c r="N7" s="9">
        <f t="shared" si="3"/>
        <v>9.683134237699953E-2</v>
      </c>
      <c r="P7" s="14">
        <f t="shared" si="6"/>
        <v>0.21286865261568547</v>
      </c>
      <c r="Q7" s="14">
        <f t="shared" si="4"/>
        <v>0.21228144388042866</v>
      </c>
      <c r="R7" s="14">
        <f t="shared" si="4"/>
        <v>0.19865759776607875</v>
      </c>
      <c r="S7" s="14">
        <f t="shared" si="4"/>
        <v>0.18747654979780712</v>
      </c>
      <c r="T7" s="14">
        <f t="shared" si="4"/>
        <v>0.20515057113187954</v>
      </c>
      <c r="U7" s="14">
        <f t="shared" si="4"/>
        <v>0.20661149144720534</v>
      </c>
    </row>
    <row r="8" spans="1:21" x14ac:dyDescent="0.2">
      <c r="A8" s="26" t="s">
        <v>54</v>
      </c>
      <c r="B8" s="20">
        <f>SUM(B4:B7)</f>
        <v>8080.0999999999995</v>
      </c>
      <c r="C8" s="20">
        <f t="shared" ref="C8:G8" si="7">SUM(C4:C7)</f>
        <v>8510.4</v>
      </c>
      <c r="D8" s="20">
        <f t="shared" si="7"/>
        <v>7806.9</v>
      </c>
      <c r="E8" s="20">
        <f t="shared" si="7"/>
        <v>7196.1</v>
      </c>
      <c r="F8" s="20">
        <f t="shared" si="7"/>
        <v>9630</v>
      </c>
      <c r="G8" s="20">
        <f t="shared" si="7"/>
        <v>10487.8</v>
      </c>
      <c r="J8" s="9">
        <f>C8/B8-1</f>
        <v>5.325429140728466E-2</v>
      </c>
      <c r="K8" s="9">
        <f t="shared" si="3"/>
        <v>-8.266356457980828E-2</v>
      </c>
      <c r="L8" s="9">
        <f t="shared" si="3"/>
        <v>-7.8238481343426924E-2</v>
      </c>
      <c r="M8" s="9">
        <f t="shared" si="3"/>
        <v>0.33822487180556138</v>
      </c>
      <c r="N8" s="9">
        <f t="shared" si="3"/>
        <v>8.9075804776739265E-2</v>
      </c>
    </row>
  </sheetData>
  <mergeCells count="3">
    <mergeCell ref="I2:N2"/>
    <mergeCell ref="P2:U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5A57-6017-8F45-BF1F-D867AE3A7B82}">
  <dimension ref="A1:G10"/>
  <sheetViews>
    <sheetView workbookViewId="0">
      <selection activeCell="A14" sqref="A14"/>
    </sheetView>
  </sheetViews>
  <sheetFormatPr baseColWidth="10" defaultRowHeight="16" x14ac:dyDescent="0.2"/>
  <cols>
    <col min="1" max="1" width="17.6640625" style="3" bestFit="1" customWidth="1"/>
  </cols>
  <sheetData>
    <row r="1" spans="1:7" ht="17" x14ac:dyDescent="0.2">
      <c r="A1" s="4" t="s">
        <v>20</v>
      </c>
      <c r="B1" s="2">
        <v>2018</v>
      </c>
      <c r="C1" s="2">
        <f>B1+1</f>
        <v>2019</v>
      </c>
      <c r="D1" s="2">
        <f t="shared" ref="D1:G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</row>
    <row r="3" spans="1:7" ht="17" x14ac:dyDescent="0.2">
      <c r="A3" s="3" t="s">
        <v>2</v>
      </c>
      <c r="B3">
        <v>4082.5</v>
      </c>
      <c r="C3">
        <v>4287.3</v>
      </c>
      <c r="D3">
        <v>4013.8</v>
      </c>
      <c r="E3">
        <v>3593.4</v>
      </c>
      <c r="F3">
        <v>4503.8999999999996</v>
      </c>
      <c r="G3">
        <v>4877.8</v>
      </c>
    </row>
    <row r="4" spans="1:7" ht="34" x14ac:dyDescent="0.2">
      <c r="A4" s="3" t="s">
        <v>41</v>
      </c>
      <c r="B4">
        <v>3266.9</v>
      </c>
      <c r="C4">
        <v>3408.3</v>
      </c>
      <c r="D4">
        <v>3281</v>
      </c>
      <c r="E4">
        <v>2760.5</v>
      </c>
      <c r="F4">
        <v>3510.2</v>
      </c>
      <c r="G4">
        <v>3852</v>
      </c>
    </row>
    <row r="5" spans="1:7" ht="17" x14ac:dyDescent="0.2">
      <c r="A5" s="3" t="s">
        <v>42</v>
      </c>
      <c r="B5">
        <f t="shared" ref="B5:F5" si="1">B3-B4</f>
        <v>815.59999999999991</v>
      </c>
      <c r="C5">
        <f t="shared" si="1"/>
        <v>879</v>
      </c>
      <c r="D5">
        <f t="shared" si="1"/>
        <v>732.80000000000018</v>
      </c>
      <c r="E5">
        <f t="shared" si="1"/>
        <v>832.90000000000009</v>
      </c>
      <c r="F5">
        <f t="shared" si="1"/>
        <v>993.69999999999982</v>
      </c>
      <c r="G5">
        <f>G3-G4</f>
        <v>1025.8000000000002</v>
      </c>
    </row>
    <row r="7" spans="1:7" ht="17" x14ac:dyDescent="0.2">
      <c r="A7" s="3" t="s">
        <v>9</v>
      </c>
      <c r="B7">
        <v>132.9</v>
      </c>
      <c r="C7">
        <v>140.80000000000001</v>
      </c>
      <c r="D7">
        <v>144.19999999999999</v>
      </c>
      <c r="E7">
        <v>142.1</v>
      </c>
      <c r="F7">
        <v>141</v>
      </c>
      <c r="G7">
        <v>146.5</v>
      </c>
    </row>
    <row r="8" spans="1:7" ht="51" x14ac:dyDescent="0.2">
      <c r="A8" s="3" t="s">
        <v>43</v>
      </c>
      <c r="B8">
        <v>2</v>
      </c>
      <c r="C8">
        <v>8.9</v>
      </c>
      <c r="D8">
        <v>3.4</v>
      </c>
      <c r="E8">
        <v>0.1</v>
      </c>
      <c r="F8">
        <v>4.9000000000000004</v>
      </c>
    </row>
    <row r="9" spans="1:7" ht="17" x14ac:dyDescent="0.2">
      <c r="A9" s="3" t="s">
        <v>44</v>
      </c>
      <c r="C9">
        <v>1063.7</v>
      </c>
      <c r="D9">
        <v>2757.5</v>
      </c>
      <c r="F9">
        <v>2718</v>
      </c>
      <c r="G9">
        <v>2835.5</v>
      </c>
    </row>
    <row r="10" spans="1:7" ht="51" x14ac:dyDescent="0.2">
      <c r="A10" s="3" t="s">
        <v>45</v>
      </c>
      <c r="B10">
        <v>163.4</v>
      </c>
      <c r="C10">
        <v>187.3</v>
      </c>
      <c r="D10">
        <v>199.3</v>
      </c>
      <c r="E10">
        <v>106.5</v>
      </c>
      <c r="F10">
        <v>154.5</v>
      </c>
      <c r="G10">
        <v>252.5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E9A4-39B8-BD40-8CB1-9A9FBA2CE050}">
  <dimension ref="A1:G10"/>
  <sheetViews>
    <sheetView workbookViewId="0">
      <selection activeCell="B11" sqref="B11"/>
    </sheetView>
  </sheetViews>
  <sheetFormatPr baseColWidth="10" defaultRowHeight="16" x14ac:dyDescent="0.2"/>
  <cols>
    <col min="1" max="1" width="19.83203125" style="3" customWidth="1"/>
  </cols>
  <sheetData>
    <row r="1" spans="1:7" ht="17" x14ac:dyDescent="0.2">
      <c r="A1" s="4" t="s">
        <v>21</v>
      </c>
      <c r="B1" s="2">
        <v>2018</v>
      </c>
      <c r="C1" s="2">
        <f>B1+1</f>
        <v>2019</v>
      </c>
      <c r="D1" s="2">
        <f t="shared" ref="D1:G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</row>
    <row r="3" spans="1:7" ht="17" x14ac:dyDescent="0.2">
      <c r="A3" s="3" t="s">
        <v>2</v>
      </c>
      <c r="B3">
        <v>1703.2</v>
      </c>
      <c r="C3">
        <v>1810.6</v>
      </c>
      <c r="D3">
        <v>1701.1</v>
      </c>
      <c r="E3">
        <v>1810.4</v>
      </c>
      <c r="F3">
        <v>2374.3000000000002</v>
      </c>
      <c r="G3">
        <v>2612.3000000000002</v>
      </c>
    </row>
    <row r="4" spans="1:7" ht="34" x14ac:dyDescent="0.2">
      <c r="A4" s="3" t="s">
        <v>41</v>
      </c>
      <c r="B4">
        <v>1396</v>
      </c>
      <c r="C4">
        <v>1481.8</v>
      </c>
      <c r="D4">
        <v>1439.2</v>
      </c>
      <c r="E4">
        <v>1486.9</v>
      </c>
      <c r="F4">
        <v>1955.9</v>
      </c>
      <c r="G4">
        <v>2181.4</v>
      </c>
    </row>
    <row r="5" spans="1:7" ht="17" x14ac:dyDescent="0.2">
      <c r="A5" s="3" t="s">
        <v>42</v>
      </c>
      <c r="B5">
        <f t="shared" ref="B5" si="1">B3-B4</f>
        <v>307.20000000000005</v>
      </c>
      <c r="C5">
        <f t="shared" ref="C5" si="2">C3-C4</f>
        <v>328.79999999999995</v>
      </c>
      <c r="D5">
        <f t="shared" ref="D5" si="3">D3-D4</f>
        <v>261.89999999999986</v>
      </c>
      <c r="E5">
        <f t="shared" ref="E5" si="4">E3-E4</f>
        <v>323.5</v>
      </c>
      <c r="F5">
        <f t="shared" ref="F5" si="5">F3-F4</f>
        <v>418.40000000000009</v>
      </c>
      <c r="G5">
        <f>G3-G4</f>
        <v>430.90000000000009</v>
      </c>
    </row>
    <row r="7" spans="1:7" ht="17" x14ac:dyDescent="0.2">
      <c r="A7" s="3" t="s">
        <v>9</v>
      </c>
      <c r="B7">
        <v>65.7</v>
      </c>
      <c r="C7">
        <v>68.2</v>
      </c>
      <c r="D7">
        <v>68.400000000000006</v>
      </c>
      <c r="E7">
        <v>65.900000000000006</v>
      </c>
      <c r="F7">
        <v>64.7</v>
      </c>
      <c r="G7">
        <v>67.7</v>
      </c>
    </row>
    <row r="8" spans="1:7" ht="34" x14ac:dyDescent="0.2">
      <c r="A8" s="3" t="s">
        <v>43</v>
      </c>
      <c r="B8">
        <v>1.5</v>
      </c>
      <c r="C8">
        <v>0.3</v>
      </c>
      <c r="D8">
        <v>1.8</v>
      </c>
      <c r="E8">
        <v>0.3</v>
      </c>
      <c r="F8">
        <v>0.1</v>
      </c>
      <c r="G8">
        <v>-3.3</v>
      </c>
    </row>
    <row r="9" spans="1:7" ht="17" x14ac:dyDescent="0.2">
      <c r="A9" s="3" t="s">
        <v>44</v>
      </c>
      <c r="C9">
        <v>972.5</v>
      </c>
      <c r="D9">
        <v>1830</v>
      </c>
      <c r="F9">
        <v>1911</v>
      </c>
      <c r="G9">
        <v>1978.3</v>
      </c>
    </row>
    <row r="10" spans="1:7" ht="51" x14ac:dyDescent="0.2">
      <c r="A10" s="3" t="s">
        <v>45</v>
      </c>
      <c r="B10">
        <v>76.099999999999994</v>
      </c>
      <c r="C10">
        <v>65.599999999999994</v>
      </c>
      <c r="D10">
        <v>74.099999999999994</v>
      </c>
      <c r="E10">
        <v>43.4</v>
      </c>
      <c r="F10">
        <v>91</v>
      </c>
      <c r="G10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DD81-EC68-EA4F-8B47-9B55184D4410}">
  <dimension ref="A1:G10"/>
  <sheetViews>
    <sheetView workbookViewId="0">
      <selection activeCell="B11" sqref="B11"/>
    </sheetView>
  </sheetViews>
  <sheetFormatPr baseColWidth="10" defaultRowHeight="16" x14ac:dyDescent="0.2"/>
  <sheetData>
    <row r="1" spans="1:7" ht="17" x14ac:dyDescent="0.2">
      <c r="A1" s="4" t="s">
        <v>46</v>
      </c>
      <c r="B1" s="2">
        <v>2018</v>
      </c>
      <c r="C1" s="2">
        <f>B1+1</f>
        <v>2019</v>
      </c>
      <c r="D1" s="2">
        <f t="shared" ref="D1:G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</row>
    <row r="2" spans="1:7" x14ac:dyDescent="0.2">
      <c r="A2" s="3"/>
    </row>
    <row r="3" spans="1:7" ht="17" x14ac:dyDescent="0.2">
      <c r="A3" s="3" t="s">
        <v>2</v>
      </c>
      <c r="B3">
        <v>574.4</v>
      </c>
      <c r="C3">
        <v>605.9</v>
      </c>
      <c r="D3">
        <v>541.1</v>
      </c>
      <c r="E3">
        <v>443.2</v>
      </c>
      <c r="F3">
        <v>776.2</v>
      </c>
      <c r="G3">
        <v>830.8</v>
      </c>
    </row>
    <row r="4" spans="1:7" ht="68" x14ac:dyDescent="0.2">
      <c r="A4" s="3" t="s">
        <v>41</v>
      </c>
      <c r="B4">
        <v>460.2</v>
      </c>
      <c r="C4">
        <v>481.3</v>
      </c>
      <c r="D4">
        <v>452.8</v>
      </c>
      <c r="E4">
        <v>363</v>
      </c>
      <c r="F4">
        <v>611.20000000000005</v>
      </c>
      <c r="G4">
        <v>672.3</v>
      </c>
    </row>
    <row r="5" spans="1:7" ht="34" x14ac:dyDescent="0.2">
      <c r="A5" s="3" t="s">
        <v>42</v>
      </c>
      <c r="B5">
        <f t="shared" ref="B5:E5" si="1">B3-B4</f>
        <v>114.19999999999999</v>
      </c>
      <c r="C5">
        <f t="shared" si="1"/>
        <v>124.59999999999997</v>
      </c>
      <c r="D5">
        <f t="shared" si="1"/>
        <v>88.300000000000011</v>
      </c>
      <c r="E5">
        <f t="shared" si="1"/>
        <v>80.199999999999989</v>
      </c>
      <c r="F5">
        <f t="shared" ref="F5" si="2">F3-F4</f>
        <v>165</v>
      </c>
      <c r="G5">
        <f t="shared" ref="G5" si="3">G3-G4</f>
        <v>158.5</v>
      </c>
    </row>
    <row r="6" spans="1:7" x14ac:dyDescent="0.2">
      <c r="A6" s="3"/>
    </row>
    <row r="7" spans="1:7" ht="17" x14ac:dyDescent="0.2">
      <c r="A7" s="3" t="s">
        <v>9</v>
      </c>
      <c r="B7">
        <v>27.4</v>
      </c>
      <c r="C7">
        <v>29.6</v>
      </c>
      <c r="D7">
        <v>33.4</v>
      </c>
      <c r="E7">
        <v>30.9</v>
      </c>
      <c r="F7">
        <v>33.700000000000003</v>
      </c>
      <c r="G7">
        <v>35.6</v>
      </c>
    </row>
    <row r="8" spans="1:7" ht="68" x14ac:dyDescent="0.2">
      <c r="A8" s="3" t="s">
        <v>43</v>
      </c>
      <c r="B8">
        <v>0.1</v>
      </c>
      <c r="D8">
        <v>11.5</v>
      </c>
    </row>
    <row r="9" spans="1:7" ht="34" x14ac:dyDescent="0.2">
      <c r="A9" s="3" t="s">
        <v>44</v>
      </c>
      <c r="C9">
        <v>902.8</v>
      </c>
      <c r="D9">
        <v>1251.3</v>
      </c>
      <c r="F9">
        <v>1300</v>
      </c>
      <c r="G9">
        <v>1345.4</v>
      </c>
    </row>
    <row r="10" spans="1:7" ht="85" x14ac:dyDescent="0.2">
      <c r="A10" s="3" t="s">
        <v>45</v>
      </c>
      <c r="B10">
        <v>32.1</v>
      </c>
      <c r="C10">
        <v>49.1</v>
      </c>
      <c r="D10">
        <v>62.1</v>
      </c>
      <c r="E10">
        <v>39.6</v>
      </c>
      <c r="F10">
        <v>42.2</v>
      </c>
      <c r="G10">
        <v>57.2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D4BD-0DC6-4B44-842A-FF42788FAFAD}">
  <dimension ref="A1:G11"/>
  <sheetViews>
    <sheetView workbookViewId="0">
      <selection activeCell="B12" sqref="B12"/>
    </sheetView>
  </sheetViews>
  <sheetFormatPr baseColWidth="10" defaultRowHeight="16" x14ac:dyDescent="0.2"/>
  <sheetData>
    <row r="1" spans="1:7" ht="34" x14ac:dyDescent="0.2">
      <c r="A1" s="10" t="s">
        <v>47</v>
      </c>
      <c r="B1" s="22">
        <v>2018</v>
      </c>
      <c r="C1" s="22">
        <v>2019</v>
      </c>
      <c r="D1" s="22">
        <v>2020</v>
      </c>
      <c r="E1" s="22">
        <v>2021</v>
      </c>
      <c r="F1" s="22">
        <v>2022</v>
      </c>
      <c r="G1" s="22">
        <v>2023</v>
      </c>
    </row>
    <row r="2" spans="1:7" x14ac:dyDescent="0.2">
      <c r="A2" s="11"/>
      <c r="B2" s="23"/>
      <c r="C2" s="23"/>
      <c r="D2" s="23"/>
      <c r="E2" s="23"/>
      <c r="F2" s="23"/>
      <c r="G2" s="23"/>
    </row>
    <row r="3" spans="1:7" ht="17" x14ac:dyDescent="0.2">
      <c r="A3" s="11" t="s">
        <v>2</v>
      </c>
      <c r="B3" s="23">
        <v>1720</v>
      </c>
      <c r="C3" s="23">
        <v>1806.6</v>
      </c>
      <c r="D3" s="23">
        <v>1550.9</v>
      </c>
      <c r="E3" s="23">
        <v>1349.1</v>
      </c>
      <c r="F3" s="23">
        <v>1975.6</v>
      </c>
      <c r="G3" s="23">
        <v>2166.9</v>
      </c>
    </row>
    <row r="4" spans="1:7" ht="68" x14ac:dyDescent="0.2">
      <c r="A4" s="11" t="s">
        <v>41</v>
      </c>
      <c r="B4" s="23">
        <v>1455.7</v>
      </c>
      <c r="C4" s="23">
        <v>1540.7</v>
      </c>
      <c r="D4" s="23">
        <v>1413.6</v>
      </c>
      <c r="E4" s="23">
        <v>1156.0999999999999</v>
      </c>
      <c r="F4" s="23">
        <v>1675.4</v>
      </c>
      <c r="G4" s="23">
        <v>1866.3</v>
      </c>
    </row>
    <row r="5" spans="1:7" ht="34" x14ac:dyDescent="0.2">
      <c r="A5" s="11" t="s">
        <v>42</v>
      </c>
      <c r="B5" s="23">
        <f t="shared" ref="B5:F5" si="0">SUM(B3-B4)</f>
        <v>264.29999999999995</v>
      </c>
      <c r="C5" s="23">
        <f t="shared" si="0"/>
        <v>265.89999999999986</v>
      </c>
      <c r="D5" s="23">
        <f t="shared" si="0"/>
        <v>137.30000000000018</v>
      </c>
      <c r="E5" s="23">
        <f t="shared" si="0"/>
        <v>193</v>
      </c>
      <c r="F5" s="23">
        <f t="shared" si="0"/>
        <v>300.19999999999982</v>
      </c>
      <c r="G5" s="23">
        <f>SUM(G3-G4)</f>
        <v>300.60000000000014</v>
      </c>
    </row>
    <row r="6" spans="1:7" x14ac:dyDescent="0.2">
      <c r="A6" s="11"/>
      <c r="B6" s="23"/>
      <c r="C6" s="23"/>
      <c r="D6" s="23"/>
      <c r="E6" s="23"/>
      <c r="F6" s="23"/>
      <c r="G6" s="23"/>
    </row>
    <row r="7" spans="1:7" ht="17" x14ac:dyDescent="0.2">
      <c r="A7" s="11" t="s">
        <v>9</v>
      </c>
      <c r="B7" s="23">
        <v>81.7</v>
      </c>
      <c r="C7" s="23">
        <v>92.7</v>
      </c>
      <c r="D7" s="23">
        <v>101</v>
      </c>
      <c r="E7" s="23">
        <v>97.6</v>
      </c>
      <c r="F7" s="23">
        <v>98.1</v>
      </c>
      <c r="G7" s="23">
        <v>96.8</v>
      </c>
    </row>
    <row r="8" spans="1:7" ht="68" x14ac:dyDescent="0.2">
      <c r="A8" s="11" t="s">
        <v>43</v>
      </c>
      <c r="B8" s="23"/>
      <c r="C8" s="23">
        <v>10.3</v>
      </c>
      <c r="D8" s="23">
        <v>171.3</v>
      </c>
      <c r="E8" s="23">
        <v>3.9</v>
      </c>
      <c r="F8" s="23">
        <v>1.6</v>
      </c>
      <c r="G8" s="23"/>
    </row>
    <row r="9" spans="1:7" ht="34" x14ac:dyDescent="0.2">
      <c r="A9" s="11" t="s">
        <v>32</v>
      </c>
      <c r="B9" s="23"/>
      <c r="C9" s="23"/>
      <c r="D9" s="23">
        <v>169.2</v>
      </c>
      <c r="E9" s="23"/>
      <c r="F9" s="23"/>
      <c r="G9" s="23"/>
    </row>
    <row r="10" spans="1:7" ht="34" x14ac:dyDescent="0.2">
      <c r="A10" s="11" t="s">
        <v>44</v>
      </c>
      <c r="B10" s="23"/>
      <c r="C10" s="23">
        <v>2090.6</v>
      </c>
      <c r="D10" s="23">
        <v>2902</v>
      </c>
      <c r="E10" s="23"/>
      <c r="F10" s="23">
        <v>2922.9</v>
      </c>
      <c r="G10" s="23">
        <v>2968.9</v>
      </c>
    </row>
    <row r="11" spans="1:7" ht="85" x14ac:dyDescent="0.2">
      <c r="A11" s="11" t="s">
        <v>45</v>
      </c>
      <c r="B11" s="23">
        <v>119.5</v>
      </c>
      <c r="C11" s="23">
        <v>147.19999999999999</v>
      </c>
      <c r="D11" s="23">
        <v>117</v>
      </c>
      <c r="E11" s="23">
        <v>62.1</v>
      </c>
      <c r="F11" s="23">
        <v>86.8</v>
      </c>
      <c r="G11" s="23">
        <v>119.6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0601-84DB-E04D-9DFC-252638B079D6}">
  <dimension ref="A1:G10"/>
  <sheetViews>
    <sheetView workbookViewId="0">
      <selection activeCell="B14" sqref="B14"/>
    </sheetView>
  </sheetViews>
  <sheetFormatPr baseColWidth="10" defaultRowHeight="16" x14ac:dyDescent="0.2"/>
  <sheetData>
    <row r="1" spans="1:7" ht="17" x14ac:dyDescent="0.2">
      <c r="A1" s="10" t="s">
        <v>48</v>
      </c>
      <c r="B1" s="22">
        <v>2018</v>
      </c>
      <c r="C1" s="22">
        <v>2019</v>
      </c>
      <c r="D1" s="22">
        <v>2020</v>
      </c>
      <c r="E1" s="22">
        <v>2021</v>
      </c>
      <c r="F1" s="22">
        <v>2022</v>
      </c>
      <c r="G1" s="22">
        <v>2023</v>
      </c>
    </row>
    <row r="2" spans="1:7" x14ac:dyDescent="0.2">
      <c r="A2" s="11"/>
      <c r="B2" s="23"/>
      <c r="C2" s="23"/>
      <c r="D2" s="23"/>
      <c r="E2" s="23"/>
      <c r="F2" s="23"/>
      <c r="G2" s="23"/>
    </row>
    <row r="3" spans="1:7" ht="17" x14ac:dyDescent="0.2">
      <c r="A3" s="11" t="s">
        <v>2</v>
      </c>
      <c r="B3" s="23"/>
      <c r="C3" s="23"/>
      <c r="D3" s="23"/>
      <c r="E3" s="23"/>
      <c r="F3" s="23"/>
      <c r="G3" s="23"/>
    </row>
    <row r="4" spans="1:7" ht="68" x14ac:dyDescent="0.2">
      <c r="A4" s="11" t="s">
        <v>41</v>
      </c>
      <c r="B4" s="23">
        <v>8.1999999999999993</v>
      </c>
      <c r="C4" s="23">
        <v>4.5999999999999996</v>
      </c>
      <c r="D4" s="23">
        <v>49.9</v>
      </c>
      <c r="E4" s="23">
        <v>27.2</v>
      </c>
      <c r="F4" s="23">
        <v>-24.5</v>
      </c>
      <c r="G4" s="23">
        <v>-49.3</v>
      </c>
    </row>
    <row r="5" spans="1:7" ht="34" x14ac:dyDescent="0.2">
      <c r="A5" s="11" t="s">
        <v>42</v>
      </c>
      <c r="B5" s="23">
        <f t="shared" ref="B5:F5" si="0">B3-B4</f>
        <v>-8.1999999999999993</v>
      </c>
      <c r="C5" s="23">
        <f t="shared" si="0"/>
        <v>-4.5999999999999996</v>
      </c>
      <c r="D5" s="23">
        <f t="shared" si="0"/>
        <v>-49.9</v>
      </c>
      <c r="E5" s="23">
        <f t="shared" si="0"/>
        <v>-27.2</v>
      </c>
      <c r="F5" s="23">
        <f t="shared" si="0"/>
        <v>24.5</v>
      </c>
      <c r="G5" s="23">
        <f>G3-G4</f>
        <v>49.3</v>
      </c>
    </row>
    <row r="6" spans="1:7" x14ac:dyDescent="0.2">
      <c r="A6" s="11"/>
      <c r="B6" s="23"/>
      <c r="C6" s="23"/>
      <c r="D6" s="23"/>
      <c r="E6" s="23"/>
      <c r="F6" s="23"/>
      <c r="G6" s="23"/>
    </row>
    <row r="7" spans="1:7" ht="17" x14ac:dyDescent="0.2">
      <c r="A7" s="11" t="s">
        <v>9</v>
      </c>
      <c r="B7" s="23">
        <v>5.4</v>
      </c>
      <c r="C7" s="23">
        <v>5.4</v>
      </c>
      <c r="D7" s="23">
        <v>8.9</v>
      </c>
      <c r="E7" s="23">
        <v>14.4</v>
      </c>
      <c r="F7" s="23">
        <v>30.9</v>
      </c>
      <c r="G7" s="23">
        <v>41.2</v>
      </c>
    </row>
    <row r="8" spans="1:7" ht="68" x14ac:dyDescent="0.2">
      <c r="A8" s="11" t="s">
        <v>43</v>
      </c>
      <c r="B8" s="23">
        <v>-0.2</v>
      </c>
      <c r="C8" s="23">
        <v>0.5</v>
      </c>
      <c r="D8" s="23">
        <v>33</v>
      </c>
      <c r="E8" s="23">
        <v>2.2999999999999998</v>
      </c>
      <c r="F8" s="23">
        <v>-8.6</v>
      </c>
      <c r="G8" s="23">
        <v>-7.3</v>
      </c>
    </row>
    <row r="9" spans="1:7" ht="34" x14ac:dyDescent="0.2">
      <c r="A9" s="11" t="s">
        <v>44</v>
      </c>
      <c r="B9" s="23"/>
      <c r="C9" s="23">
        <v>863.2</v>
      </c>
      <c r="D9" s="23">
        <v>1205.3</v>
      </c>
      <c r="E9" s="23"/>
      <c r="F9" s="23">
        <v>1283.9000000000001</v>
      </c>
      <c r="G9" s="23">
        <v>1113.4000000000001</v>
      </c>
    </row>
    <row r="10" spans="1:7" ht="85" x14ac:dyDescent="0.2">
      <c r="A10" s="11" t="s">
        <v>45</v>
      </c>
      <c r="B10" s="23">
        <v>4.9000000000000004</v>
      </c>
      <c r="C10" s="23">
        <v>2.8</v>
      </c>
      <c r="D10" s="23">
        <v>7.4</v>
      </c>
      <c r="E10" s="23">
        <v>2.2999999999999998</v>
      </c>
      <c r="F10" s="23">
        <v>2.4</v>
      </c>
      <c r="G10" s="23">
        <v>21.6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8142-4AEA-A948-BAAD-38395CC0DEF6}">
  <dimension ref="A1:Y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baseColWidth="10" defaultRowHeight="16" x14ac:dyDescent="0.2"/>
  <cols>
    <col min="1" max="1" width="23.6640625" bestFit="1" customWidth="1"/>
    <col min="2" max="2" width="7.1640625" bestFit="1" customWidth="1"/>
    <col min="3" max="24" width="7.5" bestFit="1" customWidth="1"/>
    <col min="25" max="25" width="8.1640625" bestFit="1" customWidth="1"/>
    <col min="26" max="26" width="10.33203125" bestFit="1" customWidth="1"/>
    <col min="27" max="27" width="14.1640625" bestFit="1" customWidth="1"/>
    <col min="28" max="28" width="8.6640625" bestFit="1" customWidth="1"/>
    <col min="29" max="29" width="16.5" bestFit="1" customWidth="1"/>
    <col min="30" max="30" width="15.6640625" bestFit="1" customWidth="1"/>
    <col min="31" max="31" width="20.1640625" bestFit="1" customWidth="1"/>
  </cols>
  <sheetData>
    <row r="1" spans="1:25" x14ac:dyDescent="0.2">
      <c r="A1" s="2" t="s">
        <v>19</v>
      </c>
      <c r="B1" s="2">
        <f t="shared" ref="B1:E1" si="0">C1-1</f>
        <v>2000</v>
      </c>
      <c r="C1" s="2">
        <f t="shared" si="0"/>
        <v>2001</v>
      </c>
      <c r="D1" s="2">
        <f t="shared" si="0"/>
        <v>2002</v>
      </c>
      <c r="E1" s="2">
        <f t="shared" si="0"/>
        <v>2003</v>
      </c>
      <c r="F1" s="2">
        <f t="shared" ref="F1:M1" si="1">G1-1</f>
        <v>2004</v>
      </c>
      <c r="G1" s="2">
        <f t="shared" si="1"/>
        <v>2005</v>
      </c>
      <c r="H1" s="2">
        <f t="shared" si="1"/>
        <v>2006</v>
      </c>
      <c r="I1" s="2">
        <f t="shared" si="1"/>
        <v>2007</v>
      </c>
      <c r="J1" s="2">
        <f t="shared" si="1"/>
        <v>2008</v>
      </c>
      <c r="K1" s="2">
        <f t="shared" si="1"/>
        <v>2009</v>
      </c>
      <c r="L1" s="2">
        <f t="shared" si="1"/>
        <v>2010</v>
      </c>
      <c r="M1" s="2">
        <f t="shared" si="1"/>
        <v>2011</v>
      </c>
      <c r="N1" s="2">
        <f t="shared" ref="N1:S1" si="2">O1-1</f>
        <v>2012</v>
      </c>
      <c r="O1" s="2">
        <f t="shared" si="2"/>
        <v>2013</v>
      </c>
      <c r="P1" s="2">
        <f t="shared" si="2"/>
        <v>2014</v>
      </c>
      <c r="Q1" s="2">
        <f t="shared" si="2"/>
        <v>2015</v>
      </c>
      <c r="R1" s="2">
        <f t="shared" si="2"/>
        <v>2016</v>
      </c>
      <c r="S1" s="2">
        <f t="shared" si="2"/>
        <v>2017</v>
      </c>
      <c r="T1" s="2">
        <f>U1-1</f>
        <v>2018</v>
      </c>
      <c r="U1" s="2">
        <v>2019</v>
      </c>
      <c r="V1" s="2">
        <f>U1+1</f>
        <v>2020</v>
      </c>
      <c r="W1" s="2">
        <f>V1+1</f>
        <v>2021</v>
      </c>
      <c r="X1" s="2">
        <f>W1+1</f>
        <v>2022</v>
      </c>
      <c r="Y1" s="2">
        <f>X1+1</f>
        <v>2023</v>
      </c>
    </row>
    <row r="2" spans="1:25" x14ac:dyDescent="0.2">
      <c r="A2" s="1" t="s">
        <v>20</v>
      </c>
      <c r="B2" s="1">
        <v>469</v>
      </c>
      <c r="C2">
        <v>477</v>
      </c>
      <c r="D2">
        <v>496</v>
      </c>
      <c r="E2">
        <v>524</v>
      </c>
      <c r="F2">
        <v>543</v>
      </c>
      <c r="G2">
        <v>563</v>
      </c>
      <c r="H2">
        <v>582</v>
      </c>
      <c r="I2">
        <v>614</v>
      </c>
      <c r="J2">
        <v>653</v>
      </c>
      <c r="K2">
        <v>691</v>
      </c>
      <c r="L2">
        <v>723</v>
      </c>
      <c r="M2">
        <v>754</v>
      </c>
      <c r="N2">
        <v>792</v>
      </c>
      <c r="O2">
        <v>828</v>
      </c>
      <c r="P2">
        <v>837</v>
      </c>
      <c r="Q2">
        <v>846</v>
      </c>
      <c r="R2">
        <v>843</v>
      </c>
      <c r="S2">
        <v>846</v>
      </c>
      <c r="T2">
        <v>856</v>
      </c>
      <c r="U2">
        <v>866</v>
      </c>
      <c r="V2">
        <v>868</v>
      </c>
      <c r="W2">
        <v>875</v>
      </c>
      <c r="X2">
        <v>884</v>
      </c>
      <c r="Y2">
        <v>905</v>
      </c>
    </row>
    <row r="3" spans="1:25" x14ac:dyDescent="0.2">
      <c r="A3" s="1" t="s">
        <v>21</v>
      </c>
      <c r="B3" s="1"/>
      <c r="J3">
        <v>305</v>
      </c>
      <c r="K3">
        <v>321</v>
      </c>
      <c r="L3">
        <v>331</v>
      </c>
      <c r="M3">
        <v>354</v>
      </c>
      <c r="N3">
        <v>386</v>
      </c>
      <c r="O3">
        <v>430</v>
      </c>
      <c r="P3">
        <v>464</v>
      </c>
      <c r="Q3">
        <v>480</v>
      </c>
      <c r="R3">
        <v>481</v>
      </c>
      <c r="S3">
        <v>490</v>
      </c>
      <c r="T3">
        <v>504</v>
      </c>
      <c r="U3">
        <v>514</v>
      </c>
      <c r="V3">
        <v>522</v>
      </c>
      <c r="W3">
        <v>533</v>
      </c>
      <c r="X3">
        <v>546</v>
      </c>
      <c r="Y3">
        <v>562</v>
      </c>
    </row>
    <row r="4" spans="1:25" x14ac:dyDescent="0.2">
      <c r="A4" s="1" t="s">
        <v>22</v>
      </c>
      <c r="B4" s="1"/>
      <c r="S4">
        <v>140</v>
      </c>
      <c r="T4">
        <v>156</v>
      </c>
      <c r="U4">
        <v>161</v>
      </c>
      <c r="V4">
        <v>165</v>
      </c>
      <c r="W4">
        <v>170</v>
      </c>
      <c r="X4">
        <v>172</v>
      </c>
      <c r="Y4">
        <v>180</v>
      </c>
    </row>
    <row r="5" spans="1:25" x14ac:dyDescent="0.2">
      <c r="A5" s="1" t="s">
        <v>23</v>
      </c>
      <c r="B5" s="1"/>
      <c r="O5">
        <v>44</v>
      </c>
      <c r="P5">
        <v>52</v>
      </c>
      <c r="Q5">
        <v>59</v>
      </c>
      <c r="R5">
        <v>65</v>
      </c>
      <c r="S5">
        <v>67</v>
      </c>
      <c r="T5">
        <v>72</v>
      </c>
      <c r="U5">
        <v>79</v>
      </c>
      <c r="V5">
        <v>81</v>
      </c>
      <c r="W5">
        <v>81</v>
      </c>
      <c r="X5">
        <v>85</v>
      </c>
      <c r="Y5">
        <v>86</v>
      </c>
    </row>
    <row r="6" spans="1:25" x14ac:dyDescent="0.2">
      <c r="A6" s="1" t="s">
        <v>24</v>
      </c>
      <c r="B6" s="1"/>
      <c r="J6">
        <v>32</v>
      </c>
      <c r="K6">
        <v>37</v>
      </c>
      <c r="L6">
        <v>40</v>
      </c>
      <c r="M6">
        <v>44</v>
      </c>
      <c r="N6">
        <v>46</v>
      </c>
      <c r="O6">
        <v>49</v>
      </c>
      <c r="P6">
        <v>54</v>
      </c>
      <c r="Q6">
        <v>54</v>
      </c>
      <c r="R6">
        <v>54</v>
      </c>
      <c r="S6">
        <v>56</v>
      </c>
      <c r="T6">
        <v>58</v>
      </c>
      <c r="U6">
        <v>57</v>
      </c>
      <c r="V6">
        <v>58</v>
      </c>
      <c r="W6">
        <v>60</v>
      </c>
      <c r="X6">
        <v>62</v>
      </c>
      <c r="Y6">
        <v>62</v>
      </c>
    </row>
    <row r="7" spans="1:25" x14ac:dyDescent="0.2">
      <c r="A7" s="1" t="s">
        <v>25</v>
      </c>
      <c r="B7" s="1"/>
      <c r="E7">
        <v>1</v>
      </c>
      <c r="F7">
        <v>1</v>
      </c>
      <c r="G7">
        <v>3</v>
      </c>
      <c r="H7">
        <v>5</v>
      </c>
      <c r="I7">
        <v>7</v>
      </c>
      <c r="J7">
        <v>7</v>
      </c>
      <c r="K7">
        <v>8</v>
      </c>
      <c r="L7">
        <v>11</v>
      </c>
      <c r="M7">
        <v>17</v>
      </c>
      <c r="N7">
        <v>23</v>
      </c>
      <c r="O7">
        <v>31</v>
      </c>
      <c r="P7">
        <v>38</v>
      </c>
      <c r="Q7">
        <v>43</v>
      </c>
      <c r="R7">
        <v>40</v>
      </c>
      <c r="S7">
        <v>41</v>
      </c>
      <c r="T7">
        <v>44</v>
      </c>
      <c r="U7">
        <v>44</v>
      </c>
      <c r="V7">
        <v>44</v>
      </c>
      <c r="W7">
        <v>44</v>
      </c>
      <c r="X7">
        <v>45</v>
      </c>
      <c r="Y7">
        <v>44</v>
      </c>
    </row>
    <row r="8" spans="1:25" x14ac:dyDescent="0.2">
      <c r="A8" s="1" t="s">
        <v>26</v>
      </c>
      <c r="B8" s="1">
        <v>11</v>
      </c>
      <c r="C8">
        <v>16</v>
      </c>
      <c r="D8">
        <v>22</v>
      </c>
      <c r="E8">
        <v>25</v>
      </c>
      <c r="F8">
        <v>23</v>
      </c>
      <c r="G8">
        <v>23</v>
      </c>
      <c r="H8">
        <v>23</v>
      </c>
      <c r="I8">
        <v>23</v>
      </c>
      <c r="J8">
        <v>23</v>
      </c>
      <c r="K8">
        <v>24</v>
      </c>
      <c r="L8">
        <v>25</v>
      </c>
      <c r="M8">
        <v>26</v>
      </c>
      <c r="N8">
        <v>30</v>
      </c>
      <c r="O8">
        <v>33</v>
      </c>
      <c r="P8">
        <v>37</v>
      </c>
      <c r="Q8">
        <v>36</v>
      </c>
      <c r="R8">
        <v>37</v>
      </c>
      <c r="S8">
        <v>37</v>
      </c>
      <c r="T8">
        <v>42</v>
      </c>
      <c r="U8">
        <v>42</v>
      </c>
      <c r="V8">
        <v>41</v>
      </c>
      <c r="W8">
        <v>42</v>
      </c>
      <c r="X8">
        <v>42</v>
      </c>
      <c r="Y8">
        <v>42</v>
      </c>
    </row>
    <row r="9" spans="1:25" x14ac:dyDescent="0.2">
      <c r="A9" s="1" t="s">
        <v>27</v>
      </c>
      <c r="B9" s="1"/>
      <c r="N9">
        <v>11</v>
      </c>
      <c r="O9">
        <v>12</v>
      </c>
      <c r="P9">
        <v>15</v>
      </c>
      <c r="Q9">
        <v>16</v>
      </c>
      <c r="R9">
        <v>16</v>
      </c>
      <c r="S9">
        <v>18</v>
      </c>
      <c r="T9">
        <v>21</v>
      </c>
      <c r="U9">
        <v>21</v>
      </c>
      <c r="V9">
        <v>23</v>
      </c>
      <c r="W9">
        <v>26</v>
      </c>
      <c r="X9">
        <v>28</v>
      </c>
      <c r="Y9">
        <v>29</v>
      </c>
    </row>
    <row r="10" spans="1:25" x14ac:dyDescent="0.2">
      <c r="A10" s="1" t="s">
        <v>28</v>
      </c>
      <c r="B10" s="1"/>
      <c r="U10">
        <v>1</v>
      </c>
      <c r="V10">
        <v>2</v>
      </c>
      <c r="W10">
        <v>3</v>
      </c>
      <c r="X10">
        <v>3</v>
      </c>
      <c r="Y10">
        <v>4</v>
      </c>
    </row>
    <row r="11" spans="1:25" x14ac:dyDescent="0.2">
      <c r="A11" s="2" t="s">
        <v>29</v>
      </c>
      <c r="B11">
        <f t="shared" ref="B11:M11" si="3">SUM(B2:B10)</f>
        <v>480</v>
      </c>
      <c r="C11">
        <f t="shared" si="3"/>
        <v>493</v>
      </c>
      <c r="D11">
        <f t="shared" si="3"/>
        <v>518</v>
      </c>
      <c r="E11">
        <f t="shared" si="3"/>
        <v>550</v>
      </c>
      <c r="F11">
        <f t="shared" si="3"/>
        <v>567</v>
      </c>
      <c r="G11">
        <f t="shared" si="3"/>
        <v>589</v>
      </c>
      <c r="H11">
        <f t="shared" si="3"/>
        <v>610</v>
      </c>
      <c r="I11">
        <f t="shared" si="3"/>
        <v>644</v>
      </c>
      <c r="J11">
        <f t="shared" si="3"/>
        <v>1020</v>
      </c>
      <c r="K11">
        <f t="shared" si="3"/>
        <v>1081</v>
      </c>
      <c r="L11">
        <f t="shared" si="3"/>
        <v>1130</v>
      </c>
      <c r="M11">
        <f t="shared" si="3"/>
        <v>1195</v>
      </c>
      <c r="N11">
        <f>SUM(N2:N10)</f>
        <v>1288</v>
      </c>
      <c r="O11">
        <f t="shared" ref="O11:T11" si="4">SUM(O2:O10)</f>
        <v>1427</v>
      </c>
      <c r="P11">
        <f t="shared" si="4"/>
        <v>1497</v>
      </c>
      <c r="Q11">
        <f t="shared" si="4"/>
        <v>1534</v>
      </c>
      <c r="R11">
        <f t="shared" si="4"/>
        <v>1536</v>
      </c>
      <c r="S11">
        <f t="shared" si="4"/>
        <v>1695</v>
      </c>
      <c r="T11">
        <f t="shared" si="4"/>
        <v>1753</v>
      </c>
      <c r="U11">
        <f>SUM(U2:U10)</f>
        <v>1785</v>
      </c>
      <c r="V11">
        <f>SUM(V2:V10)</f>
        <v>1804</v>
      </c>
      <c r="W11">
        <f>SUM(W2:W10)</f>
        <v>1834</v>
      </c>
      <c r="X11">
        <f>SUM(X2:X10)</f>
        <v>1867</v>
      </c>
      <c r="Y11">
        <f>SUM(Y2:Y10)</f>
        <v>1914</v>
      </c>
    </row>
    <row r="12" spans="1:25" x14ac:dyDescent="0.2">
      <c r="A12" s="2" t="s">
        <v>31</v>
      </c>
      <c r="B12" s="8">
        <f t="shared" ref="B12:W12" si="5">B13/B11</f>
        <v>3.3660416666666668</v>
      </c>
      <c r="C12" s="8">
        <f t="shared" si="5"/>
        <v>3.6105476673427992</v>
      </c>
      <c r="D12" s="8">
        <f t="shared" si="5"/>
        <v>3.7955598455598456</v>
      </c>
      <c r="E12" s="8">
        <f t="shared" si="5"/>
        <v>3.8136363636363635</v>
      </c>
      <c r="F12" s="8">
        <f t="shared" si="5"/>
        <v>4.1610229276895945</v>
      </c>
      <c r="G12" s="8">
        <f t="shared" si="5"/>
        <v>4.3164685908319189</v>
      </c>
      <c r="H12" s="8">
        <f t="shared" si="5"/>
        <v>4.550491803278689</v>
      </c>
      <c r="I12" s="8">
        <f t="shared" si="5"/>
        <v>4.6043478260869559</v>
      </c>
      <c r="J12" s="8">
        <f t="shared" si="5"/>
        <v>3.9191176470588234</v>
      </c>
      <c r="K12" s="8">
        <f t="shared" si="5"/>
        <v>4.2489361702127662</v>
      </c>
      <c r="L12" s="8">
        <f t="shared" si="5"/>
        <v>4.0945132743362835</v>
      </c>
      <c r="M12" s="8">
        <f t="shared" si="5"/>
        <v>4.1676150627615067</v>
      </c>
      <c r="N12" s="8">
        <f t="shared" si="5"/>
        <v>4.1359472049689447</v>
      </c>
      <c r="O12" s="8">
        <f t="shared" si="5"/>
        <v>4.1492641906096708</v>
      </c>
      <c r="P12" s="8">
        <f t="shared" si="5"/>
        <v>4.1987975951903813</v>
      </c>
      <c r="Q12" s="8">
        <f t="shared" si="5"/>
        <v>4.4093872229465454</v>
      </c>
      <c r="R12" s="8">
        <f t="shared" si="5"/>
        <v>4.513997395833333</v>
      </c>
      <c r="S12" s="8">
        <f t="shared" si="5"/>
        <v>4.230206489675516</v>
      </c>
      <c r="T12" s="8">
        <f t="shared" si="5"/>
        <v>4.609298345693098</v>
      </c>
      <c r="U12" s="8">
        <f t="shared" si="5"/>
        <v>4.7677310924369749</v>
      </c>
      <c r="V12" s="8">
        <f t="shared" si="5"/>
        <v>4.3275498891352546</v>
      </c>
      <c r="W12" s="8">
        <f t="shared" si="5"/>
        <v>3.9237186477644497</v>
      </c>
      <c r="X12" s="8">
        <f>X13/X11</f>
        <v>5.158007498660953</v>
      </c>
      <c r="Y12" s="8">
        <f>Y13/Y11</f>
        <v>5.4795193312434689</v>
      </c>
    </row>
    <row r="13" spans="1:25" x14ac:dyDescent="0.2">
      <c r="A13" s="2" t="s">
        <v>30</v>
      </c>
      <c r="B13">
        <v>1615.7</v>
      </c>
      <c r="C13">
        <v>1780</v>
      </c>
      <c r="D13">
        <v>1966.1</v>
      </c>
      <c r="E13">
        <v>2097.5</v>
      </c>
      <c r="F13">
        <v>2359.3000000000002</v>
      </c>
      <c r="G13">
        <v>2542.4</v>
      </c>
      <c r="H13">
        <v>2775.8</v>
      </c>
      <c r="I13">
        <v>2965.2</v>
      </c>
      <c r="J13">
        <v>3997.5</v>
      </c>
      <c r="K13">
        <v>4593.1000000000004</v>
      </c>
      <c r="L13">
        <v>4626.8</v>
      </c>
      <c r="M13">
        <v>4980.3</v>
      </c>
      <c r="N13">
        <v>5327.1</v>
      </c>
      <c r="O13">
        <v>5921</v>
      </c>
      <c r="P13">
        <v>6285.6</v>
      </c>
      <c r="Q13">
        <v>6764</v>
      </c>
      <c r="R13">
        <v>6933.5</v>
      </c>
      <c r="S13">
        <v>7170.2</v>
      </c>
      <c r="T13">
        <v>8080.1</v>
      </c>
      <c r="U13">
        <v>8510.4</v>
      </c>
      <c r="V13">
        <f>'Results of Operations'!G5</f>
        <v>7806.9</v>
      </c>
      <c r="W13">
        <f>'Results of Operations'!H5</f>
        <v>7196.1</v>
      </c>
      <c r="X13">
        <f>'Results of Operations'!I5</f>
        <v>9630</v>
      </c>
      <c r="Y13">
        <f>'Results of Operations'!J5</f>
        <v>10487.8</v>
      </c>
    </row>
    <row r="15" spans="1:25" x14ac:dyDescent="0.2">
      <c r="A15" s="1" t="s">
        <v>20</v>
      </c>
      <c r="B15" s="9"/>
      <c r="C15" s="9">
        <f t="shared" ref="C15:U15" si="6">C2/B2-1</f>
        <v>1.7057569296375252E-2</v>
      </c>
      <c r="D15" s="9">
        <f t="shared" si="6"/>
        <v>3.98322851153039E-2</v>
      </c>
      <c r="E15" s="9">
        <f t="shared" si="6"/>
        <v>5.6451612903225756E-2</v>
      </c>
      <c r="F15" s="9">
        <f t="shared" si="6"/>
        <v>3.6259541984732913E-2</v>
      </c>
      <c r="G15" s="9">
        <f t="shared" si="6"/>
        <v>3.6832412523020164E-2</v>
      </c>
      <c r="H15" s="9">
        <f t="shared" si="6"/>
        <v>3.3747779751332141E-2</v>
      </c>
      <c r="I15" s="9">
        <f t="shared" si="6"/>
        <v>5.4982817869415834E-2</v>
      </c>
      <c r="J15" s="9">
        <f t="shared" si="6"/>
        <v>6.3517915309446282E-2</v>
      </c>
      <c r="K15" s="9">
        <f t="shared" si="6"/>
        <v>5.8192955589586592E-2</v>
      </c>
      <c r="L15" s="9">
        <f t="shared" si="6"/>
        <v>4.6309696092619479E-2</v>
      </c>
      <c r="M15" s="9">
        <f t="shared" si="6"/>
        <v>4.2876901798063694E-2</v>
      </c>
      <c r="N15" s="9">
        <f t="shared" si="6"/>
        <v>5.0397877984084793E-2</v>
      </c>
      <c r="O15" s="9">
        <f t="shared" si="6"/>
        <v>4.5454545454545414E-2</v>
      </c>
      <c r="P15" s="9">
        <f t="shared" si="6"/>
        <v>1.0869565217391353E-2</v>
      </c>
      <c r="Q15" s="9">
        <f t="shared" si="6"/>
        <v>1.0752688172043001E-2</v>
      </c>
      <c r="R15" s="9">
        <f t="shared" si="6"/>
        <v>-3.5460992907800915E-3</v>
      </c>
      <c r="S15" s="9">
        <f t="shared" si="6"/>
        <v>3.558718861210064E-3</v>
      </c>
      <c r="T15" s="9">
        <f t="shared" si="6"/>
        <v>1.1820330969267046E-2</v>
      </c>
      <c r="U15" s="9">
        <f t="shared" si="6"/>
        <v>1.1682242990654235E-2</v>
      </c>
      <c r="V15" s="9">
        <f>V2/U2-1</f>
        <v>2.3094688221709792E-3</v>
      </c>
      <c r="W15" s="9">
        <f t="shared" ref="W15:Y15" si="7">W2/V2-1</f>
        <v>8.0645161290322509E-3</v>
      </c>
      <c r="X15" s="9">
        <f t="shared" si="7"/>
        <v>1.0285714285714231E-2</v>
      </c>
      <c r="Y15" s="9">
        <f t="shared" si="7"/>
        <v>2.3755656108597201E-2</v>
      </c>
    </row>
    <row r="16" spans="1:25" x14ac:dyDescent="0.2">
      <c r="A16" s="1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>
        <f t="shared" ref="K16:U16" si="8">K3/J3-1</f>
        <v>5.2459016393442637E-2</v>
      </c>
      <c r="L16" s="9">
        <f t="shared" si="8"/>
        <v>3.1152647975077885E-2</v>
      </c>
      <c r="M16" s="9">
        <f t="shared" si="8"/>
        <v>6.9486404833836835E-2</v>
      </c>
      <c r="N16" s="9">
        <f t="shared" si="8"/>
        <v>9.0395480225988756E-2</v>
      </c>
      <c r="O16" s="9">
        <f t="shared" si="8"/>
        <v>0.11398963730569944</v>
      </c>
      <c r="P16" s="9">
        <f t="shared" si="8"/>
        <v>7.9069767441860561E-2</v>
      </c>
      <c r="Q16" s="9">
        <f t="shared" si="8"/>
        <v>3.4482758620689724E-2</v>
      </c>
      <c r="R16" s="9">
        <f t="shared" si="8"/>
        <v>2.083333333333437E-3</v>
      </c>
      <c r="S16" s="9">
        <f t="shared" si="8"/>
        <v>1.8711018711018657E-2</v>
      </c>
      <c r="T16" s="9">
        <f t="shared" si="8"/>
        <v>2.857142857142847E-2</v>
      </c>
      <c r="U16" s="9">
        <f t="shared" si="8"/>
        <v>1.9841269841269771E-2</v>
      </c>
      <c r="V16" s="9">
        <f t="shared" ref="V16:Y16" si="9">V3/U3-1</f>
        <v>1.5564202334630295E-2</v>
      </c>
      <c r="W16" s="9">
        <f t="shared" si="9"/>
        <v>2.1072796934865856E-2</v>
      </c>
      <c r="X16" s="9">
        <f t="shared" si="9"/>
        <v>2.4390243902439046E-2</v>
      </c>
      <c r="Y16" s="9">
        <f t="shared" si="9"/>
        <v>2.93040293040292E-2</v>
      </c>
    </row>
    <row r="17" spans="1:25" x14ac:dyDescent="0.2">
      <c r="A17" s="1" t="s">
        <v>22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>
        <f t="shared" ref="T17:U17" si="10">T4/S4-1</f>
        <v>0.11428571428571432</v>
      </c>
      <c r="U17" s="9">
        <f t="shared" si="10"/>
        <v>3.2051282051282159E-2</v>
      </c>
      <c r="V17" s="9">
        <f t="shared" ref="V17:Y17" si="11">V4/U4-1</f>
        <v>2.4844720496894457E-2</v>
      </c>
      <c r="W17" s="9">
        <f t="shared" si="11"/>
        <v>3.0303030303030276E-2</v>
      </c>
      <c r="X17" s="9">
        <f t="shared" si="11"/>
        <v>1.1764705882352899E-2</v>
      </c>
      <c r="Y17" s="9">
        <f t="shared" si="11"/>
        <v>4.6511627906976827E-2</v>
      </c>
    </row>
    <row r="18" spans="1:25" x14ac:dyDescent="0.2">
      <c r="A18" s="1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f t="shared" ref="P18:U18" si="12">P5/O5-1</f>
        <v>0.18181818181818188</v>
      </c>
      <c r="Q18" s="9">
        <f t="shared" si="12"/>
        <v>0.13461538461538458</v>
      </c>
      <c r="R18" s="9">
        <f t="shared" si="12"/>
        <v>0.10169491525423724</v>
      </c>
      <c r="S18" s="9">
        <f t="shared" si="12"/>
        <v>3.076923076923066E-2</v>
      </c>
      <c r="T18" s="9">
        <f t="shared" si="12"/>
        <v>7.4626865671641784E-2</v>
      </c>
      <c r="U18" s="9">
        <f t="shared" si="12"/>
        <v>9.7222222222222321E-2</v>
      </c>
      <c r="V18" s="9">
        <f t="shared" ref="V18:Y18" si="13">V5/U5-1</f>
        <v>2.5316455696202445E-2</v>
      </c>
      <c r="W18" s="9">
        <f t="shared" si="13"/>
        <v>0</v>
      </c>
      <c r="X18" s="9">
        <f t="shared" si="13"/>
        <v>4.9382716049382713E-2</v>
      </c>
      <c r="Y18" s="9">
        <f t="shared" si="13"/>
        <v>1.1764705882352899E-2</v>
      </c>
    </row>
    <row r="19" spans="1:25" x14ac:dyDescent="0.2">
      <c r="A19" s="1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>
        <f t="shared" ref="K19:U19" si="14">K6/J6-1</f>
        <v>0.15625</v>
      </c>
      <c r="L19" s="9">
        <f t="shared" si="14"/>
        <v>8.1081081081081141E-2</v>
      </c>
      <c r="M19" s="9">
        <f t="shared" si="14"/>
        <v>0.10000000000000009</v>
      </c>
      <c r="N19" s="9">
        <f t="shared" si="14"/>
        <v>4.5454545454545414E-2</v>
      </c>
      <c r="O19" s="9">
        <f t="shared" si="14"/>
        <v>6.5217391304347894E-2</v>
      </c>
      <c r="P19" s="9">
        <f t="shared" si="14"/>
        <v>0.1020408163265305</v>
      </c>
      <c r="Q19" s="9">
        <f t="shared" si="14"/>
        <v>0</v>
      </c>
      <c r="R19" s="9">
        <f t="shared" si="14"/>
        <v>0</v>
      </c>
      <c r="S19" s="9">
        <f t="shared" si="14"/>
        <v>3.7037037037036979E-2</v>
      </c>
      <c r="T19" s="9">
        <f t="shared" si="14"/>
        <v>3.5714285714285809E-2</v>
      </c>
      <c r="U19" s="9">
        <f t="shared" si="14"/>
        <v>-1.7241379310344862E-2</v>
      </c>
      <c r="V19" s="9">
        <f t="shared" ref="V19:Y19" si="15">V6/U6-1</f>
        <v>1.7543859649122862E-2</v>
      </c>
      <c r="W19" s="9">
        <f t="shared" si="15"/>
        <v>3.4482758620689724E-2</v>
      </c>
      <c r="X19" s="9">
        <f t="shared" si="15"/>
        <v>3.3333333333333437E-2</v>
      </c>
      <c r="Y19" s="9">
        <f t="shared" si="15"/>
        <v>0</v>
      </c>
    </row>
    <row r="20" spans="1:25" x14ac:dyDescent="0.2">
      <c r="A20" s="1" t="s">
        <v>25</v>
      </c>
      <c r="B20" s="9"/>
      <c r="C20" s="9"/>
      <c r="D20" s="9"/>
      <c r="E20" s="9"/>
      <c r="F20" s="9">
        <f t="shared" ref="F20:U20" si="16">F7/E7-1</f>
        <v>0</v>
      </c>
      <c r="G20" s="9">
        <f t="shared" si="16"/>
        <v>2</v>
      </c>
      <c r="H20" s="9">
        <f t="shared" si="16"/>
        <v>0.66666666666666674</v>
      </c>
      <c r="I20" s="9">
        <f t="shared" si="16"/>
        <v>0.39999999999999991</v>
      </c>
      <c r="J20" s="9">
        <f t="shared" si="16"/>
        <v>0</v>
      </c>
      <c r="K20" s="9">
        <f t="shared" si="16"/>
        <v>0.14285714285714279</v>
      </c>
      <c r="L20" s="9">
        <f t="shared" si="16"/>
        <v>0.375</v>
      </c>
      <c r="M20" s="9">
        <f t="shared" si="16"/>
        <v>0.54545454545454541</v>
      </c>
      <c r="N20" s="9">
        <f t="shared" si="16"/>
        <v>0.35294117647058831</v>
      </c>
      <c r="O20" s="9">
        <f t="shared" si="16"/>
        <v>0.34782608695652173</v>
      </c>
      <c r="P20" s="9">
        <f t="shared" si="16"/>
        <v>0.22580645161290325</v>
      </c>
      <c r="Q20" s="9">
        <f t="shared" si="16"/>
        <v>0.13157894736842102</v>
      </c>
      <c r="R20" s="9">
        <f t="shared" si="16"/>
        <v>-6.9767441860465129E-2</v>
      </c>
      <c r="S20" s="9">
        <f t="shared" si="16"/>
        <v>2.4999999999999911E-2</v>
      </c>
      <c r="T20" s="9">
        <f t="shared" si="16"/>
        <v>7.3170731707317138E-2</v>
      </c>
      <c r="U20" s="9">
        <f t="shared" si="16"/>
        <v>0</v>
      </c>
      <c r="V20" s="9">
        <f t="shared" ref="V20:Y20" si="17">V7/U7-1</f>
        <v>0</v>
      </c>
      <c r="W20" s="9">
        <f t="shared" si="17"/>
        <v>0</v>
      </c>
      <c r="X20" s="9">
        <f t="shared" si="17"/>
        <v>2.2727272727272707E-2</v>
      </c>
      <c r="Y20" s="9">
        <f t="shared" si="17"/>
        <v>-2.2222222222222254E-2</v>
      </c>
    </row>
    <row r="21" spans="1:25" x14ac:dyDescent="0.2">
      <c r="A21" s="1" t="s">
        <v>26</v>
      </c>
      <c r="B21" s="9"/>
      <c r="C21" s="9">
        <f t="shared" ref="C21:U21" si="18">C8/B8-1</f>
        <v>0.45454545454545459</v>
      </c>
      <c r="D21" s="9">
        <f t="shared" si="18"/>
        <v>0.375</v>
      </c>
      <c r="E21" s="9">
        <f t="shared" si="18"/>
        <v>0.13636363636363646</v>
      </c>
      <c r="F21" s="9">
        <f t="shared" si="18"/>
        <v>-7.999999999999996E-2</v>
      </c>
      <c r="G21" s="9">
        <f t="shared" si="18"/>
        <v>0</v>
      </c>
      <c r="H21" s="9">
        <f t="shared" si="18"/>
        <v>0</v>
      </c>
      <c r="I21" s="9">
        <f t="shared" si="18"/>
        <v>0</v>
      </c>
      <c r="J21" s="9">
        <f t="shared" si="18"/>
        <v>0</v>
      </c>
      <c r="K21" s="9">
        <f t="shared" si="18"/>
        <v>4.3478260869565188E-2</v>
      </c>
      <c r="L21" s="9">
        <f t="shared" si="18"/>
        <v>4.1666666666666741E-2</v>
      </c>
      <c r="M21" s="9">
        <f t="shared" si="18"/>
        <v>4.0000000000000036E-2</v>
      </c>
      <c r="N21" s="9">
        <f t="shared" si="18"/>
        <v>0.15384615384615374</v>
      </c>
      <c r="O21" s="9">
        <f t="shared" si="18"/>
        <v>0.10000000000000009</v>
      </c>
      <c r="P21" s="9">
        <f t="shared" si="18"/>
        <v>0.1212121212121211</v>
      </c>
      <c r="Q21" s="9">
        <f t="shared" si="18"/>
        <v>-2.7027027027026973E-2</v>
      </c>
      <c r="R21" s="9">
        <f t="shared" si="18"/>
        <v>2.7777777777777679E-2</v>
      </c>
      <c r="S21" s="9">
        <f t="shared" si="18"/>
        <v>0</v>
      </c>
      <c r="T21" s="9">
        <f t="shared" si="18"/>
        <v>0.13513513513513509</v>
      </c>
      <c r="U21" s="9">
        <f t="shared" si="18"/>
        <v>0</v>
      </c>
      <c r="V21" s="9">
        <f t="shared" ref="V21:Y21" si="19">V8/U8-1</f>
        <v>-2.3809523809523836E-2</v>
      </c>
      <c r="W21" s="9">
        <f t="shared" si="19"/>
        <v>2.4390243902439046E-2</v>
      </c>
      <c r="X21" s="9">
        <f t="shared" si="19"/>
        <v>0</v>
      </c>
      <c r="Y21" s="9">
        <f t="shared" si="19"/>
        <v>0</v>
      </c>
    </row>
    <row r="22" spans="1:25" x14ac:dyDescent="0.2">
      <c r="A22" s="1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f t="shared" ref="O22:U22" si="20">O9/N9-1</f>
        <v>9.0909090909090828E-2</v>
      </c>
      <c r="P22" s="9">
        <f t="shared" si="20"/>
        <v>0.25</v>
      </c>
      <c r="Q22" s="9">
        <f t="shared" si="20"/>
        <v>6.6666666666666652E-2</v>
      </c>
      <c r="R22" s="9">
        <f t="shared" si="20"/>
        <v>0</v>
      </c>
      <c r="S22" s="9">
        <f t="shared" si="20"/>
        <v>0.125</v>
      </c>
      <c r="T22" s="9">
        <f t="shared" si="20"/>
        <v>0.16666666666666674</v>
      </c>
      <c r="U22" s="9">
        <f t="shared" si="20"/>
        <v>0</v>
      </c>
      <c r="V22" s="9">
        <f t="shared" ref="V22:Y22" si="21">V9/U9-1</f>
        <v>9.5238095238095344E-2</v>
      </c>
      <c r="W22" s="9">
        <f t="shared" si="21"/>
        <v>0.13043478260869557</v>
      </c>
      <c r="X22" s="9">
        <f t="shared" si="21"/>
        <v>7.6923076923076872E-2</v>
      </c>
      <c r="Y22" s="9">
        <f t="shared" si="21"/>
        <v>3.5714285714285809E-2</v>
      </c>
    </row>
    <row r="23" spans="1:25" x14ac:dyDescent="0.2">
      <c r="A23" s="1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f t="shared" ref="V23:Y23" si="22">V10/U10-1</f>
        <v>1</v>
      </c>
      <c r="W23" s="9">
        <f t="shared" si="22"/>
        <v>0.5</v>
      </c>
      <c r="X23" s="9">
        <f t="shared" si="22"/>
        <v>0</v>
      </c>
      <c r="Y23" s="9">
        <f t="shared" si="22"/>
        <v>0.33333333333333326</v>
      </c>
    </row>
    <row r="24" spans="1:25" x14ac:dyDescent="0.2">
      <c r="A24" s="2" t="s">
        <v>29</v>
      </c>
      <c r="B24" s="9"/>
      <c r="C24" s="9">
        <f t="shared" ref="C24:U24" si="23">C11/B11-1</f>
        <v>2.7083333333333348E-2</v>
      </c>
      <c r="D24" s="9">
        <f t="shared" si="23"/>
        <v>5.070993914807298E-2</v>
      </c>
      <c r="E24" s="9">
        <f t="shared" si="23"/>
        <v>6.1776061776061875E-2</v>
      </c>
      <c r="F24" s="9">
        <f t="shared" si="23"/>
        <v>3.0909090909090997E-2</v>
      </c>
      <c r="G24" s="9">
        <f t="shared" si="23"/>
        <v>3.8800705467372243E-2</v>
      </c>
      <c r="H24" s="9">
        <f t="shared" si="23"/>
        <v>3.5653650254668934E-2</v>
      </c>
      <c r="I24" s="9">
        <f t="shared" si="23"/>
        <v>5.573770491803276E-2</v>
      </c>
      <c r="J24" s="9">
        <f t="shared" si="23"/>
        <v>0.58385093167701863</v>
      </c>
      <c r="K24" s="9">
        <f t="shared" si="23"/>
        <v>5.9803921568627461E-2</v>
      </c>
      <c r="L24" s="9">
        <f t="shared" si="23"/>
        <v>4.532839962997226E-2</v>
      </c>
      <c r="M24" s="9">
        <f t="shared" si="23"/>
        <v>5.7522123893805288E-2</v>
      </c>
      <c r="N24" s="9">
        <f t="shared" si="23"/>
        <v>7.7824267782426793E-2</v>
      </c>
      <c r="O24" s="9">
        <f t="shared" si="23"/>
        <v>0.10791925465838514</v>
      </c>
      <c r="P24" s="9">
        <f t="shared" si="23"/>
        <v>4.9053959355290777E-2</v>
      </c>
      <c r="Q24" s="9">
        <f t="shared" si="23"/>
        <v>2.4716098864395519E-2</v>
      </c>
      <c r="R24" s="9">
        <f t="shared" si="23"/>
        <v>1.3037809647979959E-3</v>
      </c>
      <c r="S24" s="9">
        <f t="shared" si="23"/>
        <v>0.103515625</v>
      </c>
      <c r="T24" s="9">
        <f t="shared" si="23"/>
        <v>3.4218289085545806E-2</v>
      </c>
      <c r="U24" s="9">
        <f t="shared" si="23"/>
        <v>1.8254420992584119E-2</v>
      </c>
      <c r="V24" s="9">
        <f t="shared" ref="V24:Y24" si="24">V11/U11-1</f>
        <v>1.0644257703081195E-2</v>
      </c>
      <c r="W24" s="9">
        <f t="shared" si="24"/>
        <v>1.6629711751662946E-2</v>
      </c>
      <c r="X24" s="9">
        <f t="shared" si="24"/>
        <v>1.7993456924754625E-2</v>
      </c>
      <c r="Y24" s="9">
        <f t="shared" si="24"/>
        <v>2.5174076057846717E-2</v>
      </c>
    </row>
    <row r="25" spans="1:25" x14ac:dyDescent="0.2">
      <c r="A25" s="2" t="s">
        <v>31</v>
      </c>
      <c r="B25" s="9"/>
      <c r="C25" s="9">
        <f t="shared" ref="C25:U26" si="25">C12/B12-1</f>
        <v>7.2639029723676085E-2</v>
      </c>
      <c r="D25" s="9">
        <f t="shared" si="25"/>
        <v>5.1242137000564014E-2</v>
      </c>
      <c r="E25" s="9">
        <f t="shared" si="25"/>
        <v>4.7625432905937792E-3</v>
      </c>
      <c r="F25" s="9">
        <f t="shared" si="25"/>
        <v>9.1090636581300233E-2</v>
      </c>
      <c r="G25" s="9">
        <f t="shared" si="25"/>
        <v>3.735755987017253E-2</v>
      </c>
      <c r="H25" s="9">
        <f t="shared" si="25"/>
        <v>5.4216359397084357E-2</v>
      </c>
      <c r="I25" s="9">
        <f t="shared" si="25"/>
        <v>1.1835209277701209E-2</v>
      </c>
      <c r="J25" s="9">
        <f t="shared" si="25"/>
        <v>-0.14882241848580779</v>
      </c>
      <c r="K25" s="9">
        <f t="shared" si="25"/>
        <v>8.4156321104946086E-2</v>
      </c>
      <c r="L25" s="9">
        <f t="shared" si="25"/>
        <v>-3.6343896375536699E-2</v>
      </c>
      <c r="M25" s="9">
        <f t="shared" si="25"/>
        <v>1.7853596637092961E-2</v>
      </c>
      <c r="N25" s="9">
        <f t="shared" si="25"/>
        <v>-7.5985563243402554E-3</v>
      </c>
      <c r="O25" s="9">
        <f t="shared" si="25"/>
        <v>3.2198151912401496E-3</v>
      </c>
      <c r="P25" s="9">
        <f t="shared" si="25"/>
        <v>1.1937876766876299E-2</v>
      </c>
      <c r="Q25" s="9">
        <f t="shared" si="25"/>
        <v>5.0154746205768319E-2</v>
      </c>
      <c r="R25" s="9">
        <f t="shared" si="25"/>
        <v>2.372442418810361E-2</v>
      </c>
      <c r="S25" s="9">
        <f t="shared" si="25"/>
        <v>-6.2869089472619488E-2</v>
      </c>
      <c r="T25" s="9">
        <f t="shared" si="25"/>
        <v>8.9615449492315591E-2</v>
      </c>
      <c r="U25" s="9">
        <f t="shared" si="25"/>
        <v>3.4372421757405958E-2</v>
      </c>
      <c r="V25" s="9">
        <f t="shared" ref="V25:Y26" si="26">V12/U12-1</f>
        <v>-9.2325090230021001E-2</v>
      </c>
      <c r="W25" s="9">
        <f t="shared" si="26"/>
        <v>-9.3316368780557268E-2</v>
      </c>
      <c r="X25" s="9">
        <f t="shared" si="26"/>
        <v>0.31457119169330428</v>
      </c>
      <c r="Y25" s="9">
        <f t="shared" si="26"/>
        <v>6.2332564011584379E-2</v>
      </c>
    </row>
    <row r="26" spans="1:25" x14ac:dyDescent="0.2">
      <c r="A26" s="2" t="str">
        <f>A13</f>
        <v>Total Sales ($ Millions)</v>
      </c>
      <c r="C26" s="9">
        <f t="shared" si="25"/>
        <v>0.10168967011202579</v>
      </c>
      <c r="D26" s="9">
        <f t="shared" si="25"/>
        <v>0.10455056179775268</v>
      </c>
      <c r="E26" s="9">
        <f t="shared" si="25"/>
        <v>6.6832816235186554E-2</v>
      </c>
      <c r="F26" s="9">
        <f t="shared" si="25"/>
        <v>0.12481525625744938</v>
      </c>
      <c r="G26" s="9">
        <f t="shared" si="25"/>
        <v>7.7607765015046848E-2</v>
      </c>
      <c r="H26" s="9">
        <f t="shared" si="25"/>
        <v>9.1803020767778465E-2</v>
      </c>
      <c r="I26" s="9">
        <f t="shared" si="25"/>
        <v>6.8232581598097752E-2</v>
      </c>
      <c r="J26" s="9">
        <f t="shared" si="25"/>
        <v>0.34813840550384478</v>
      </c>
      <c r="K26" s="9">
        <f t="shared" si="25"/>
        <v>0.1489931207004378</v>
      </c>
      <c r="L26" s="9">
        <f t="shared" si="25"/>
        <v>7.3370925954148181E-3</v>
      </c>
      <c r="M26" s="9">
        <f t="shared" si="25"/>
        <v>7.6402697328607161E-2</v>
      </c>
      <c r="N26" s="9">
        <f t="shared" si="25"/>
        <v>6.9634359375941202E-2</v>
      </c>
      <c r="O26" s="9">
        <f t="shared" si="25"/>
        <v>0.11148654990520157</v>
      </c>
      <c r="P26" s="9">
        <f t="shared" si="25"/>
        <v>6.1577436243877681E-2</v>
      </c>
      <c r="Q26" s="9">
        <f t="shared" si="25"/>
        <v>7.6110474735904265E-2</v>
      </c>
      <c r="R26" s="9">
        <f t="shared" si="25"/>
        <v>2.5059136605558807E-2</v>
      </c>
      <c r="S26" s="9">
        <f t="shared" si="25"/>
        <v>3.413860243744149E-2</v>
      </c>
      <c r="T26" s="9">
        <f t="shared" si="25"/>
        <v>0.1269002259351204</v>
      </c>
      <c r="U26" s="9">
        <f t="shared" si="25"/>
        <v>5.3254291407284438E-2</v>
      </c>
      <c r="V26" s="9">
        <f t="shared" si="26"/>
        <v>-8.266356457980828E-2</v>
      </c>
      <c r="W26" s="9">
        <f t="shared" si="26"/>
        <v>-7.8238481343426924E-2</v>
      </c>
      <c r="X26" s="9">
        <f t="shared" si="26"/>
        <v>0.33822487180556138</v>
      </c>
      <c r="Y26" s="9">
        <f t="shared" si="26"/>
        <v>8.9075804776739265E-2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 of Operations</vt:lpstr>
      <vt:lpstr>Supplemental</vt:lpstr>
      <vt:lpstr>Olive Garden</vt:lpstr>
      <vt:lpstr>LongHorn Steakhouse</vt:lpstr>
      <vt:lpstr>Fine Dining</vt:lpstr>
      <vt:lpstr>Other Business</vt:lpstr>
      <vt:lpstr>Corporate</vt:lpstr>
      <vt:lpstr>Unit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Nam Kong</cp:lastModifiedBy>
  <dcterms:created xsi:type="dcterms:W3CDTF">2024-06-25T15:13:33Z</dcterms:created>
  <dcterms:modified xsi:type="dcterms:W3CDTF">2024-07-10T20:08:15Z</dcterms:modified>
</cp:coreProperties>
</file>