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/Desktop/Stock Valuation/Retail - Restaurants/"/>
    </mc:Choice>
  </mc:AlternateContent>
  <xr:revisionPtr revIDLastSave="0" documentId="13_ncr:1_{C385007E-D99D-7C4E-B525-8732975F8065}" xr6:coauthVersionLast="47" xr6:coauthVersionMax="47" xr10:uidLastSave="{00000000-0000-0000-0000-000000000000}"/>
  <bookViews>
    <workbookView xWindow="12820" yWindow="500" windowWidth="22480" windowHeight="16080" activeTab="6" xr2:uid="{560AE622-2C67-8B4A-8BA9-FFC55200E884}"/>
  </bookViews>
  <sheets>
    <sheet name="Main" sheetId="7" r:id="rId1"/>
    <sheet name="TH" sheetId="1" r:id="rId2"/>
    <sheet name="BK" sheetId="2" r:id="rId3"/>
    <sheet name="PLK" sheetId="3" r:id="rId4"/>
    <sheet name="FHS" sheetId="4" r:id="rId5"/>
    <sheet name="INTL" sheetId="5" r:id="rId6"/>
    <sheet name="Statement of Operation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7" l="1"/>
  <c r="D41" i="7"/>
  <c r="C42" i="7"/>
  <c r="D42" i="7"/>
  <c r="B42" i="7"/>
  <c r="B41" i="7"/>
  <c r="C36" i="7"/>
  <c r="D36" i="7"/>
  <c r="B36" i="7"/>
  <c r="C35" i="7"/>
  <c r="D35" i="7"/>
  <c r="B35" i="7"/>
  <c r="Q1" i="7"/>
  <c r="R1" i="7" s="1"/>
  <c r="S1" i="7" s="1"/>
  <c r="T1" i="7" s="1"/>
  <c r="U1" i="7" s="1"/>
  <c r="J1" i="7"/>
  <c r="K1" i="7" s="1"/>
  <c r="L1" i="7" s="1"/>
  <c r="M1" i="7" s="1"/>
  <c r="N1" i="7" s="1"/>
  <c r="C15" i="7"/>
  <c r="D15" i="7"/>
  <c r="E15" i="7"/>
  <c r="F15" i="7"/>
  <c r="G15" i="7"/>
  <c r="B15" i="7"/>
  <c r="C14" i="7"/>
  <c r="D14" i="7"/>
  <c r="E14" i="7"/>
  <c r="F14" i="7"/>
  <c r="G14" i="7"/>
  <c r="B14" i="7"/>
  <c r="C13" i="7"/>
  <c r="D13" i="7"/>
  <c r="E13" i="7"/>
  <c r="F13" i="7"/>
  <c r="G13" i="7"/>
  <c r="B13" i="7"/>
  <c r="C12" i="7"/>
  <c r="D12" i="7"/>
  <c r="E12" i="7"/>
  <c r="F12" i="7"/>
  <c r="G12" i="7"/>
  <c r="B12" i="7"/>
  <c r="C11" i="7"/>
  <c r="D11" i="7"/>
  <c r="E11" i="7"/>
  <c r="F11" i="7"/>
  <c r="G11" i="7"/>
  <c r="B11" i="7"/>
  <c r="E51" i="3"/>
  <c r="E34" i="7" s="1"/>
  <c r="E51" i="2"/>
  <c r="E33" i="7" s="1"/>
  <c r="E6" i="7"/>
  <c r="E5" i="7"/>
  <c r="C1" i="7"/>
  <c r="D1" i="7" s="1"/>
  <c r="E1" i="7" s="1"/>
  <c r="F1" i="7" s="1"/>
  <c r="G1" i="7" s="1"/>
  <c r="E41" i="5"/>
  <c r="F41" i="5"/>
  <c r="G41" i="5"/>
  <c r="E42" i="5"/>
  <c r="F42" i="5"/>
  <c r="G42" i="5"/>
  <c r="F31" i="5"/>
  <c r="G31" i="5"/>
  <c r="F22" i="5"/>
  <c r="G22" i="5"/>
  <c r="F23" i="5"/>
  <c r="G23" i="5"/>
  <c r="F26" i="5"/>
  <c r="G26" i="5"/>
  <c r="F27" i="5"/>
  <c r="G27" i="5"/>
  <c r="F28" i="5"/>
  <c r="G28" i="5"/>
  <c r="F30" i="5"/>
  <c r="G30" i="5"/>
  <c r="F38" i="4"/>
  <c r="G38" i="4"/>
  <c r="F39" i="4"/>
  <c r="G39" i="4"/>
  <c r="F40" i="4"/>
  <c r="G40" i="4"/>
  <c r="E40" i="4"/>
  <c r="E39" i="4"/>
  <c r="E38" i="4"/>
  <c r="F21" i="4"/>
  <c r="G21" i="4"/>
  <c r="F22" i="4"/>
  <c r="G22" i="4"/>
  <c r="F24" i="4"/>
  <c r="G24" i="4"/>
  <c r="F25" i="4"/>
  <c r="G25" i="4"/>
  <c r="F26" i="4"/>
  <c r="G26" i="4"/>
  <c r="F27" i="4"/>
  <c r="G27" i="4"/>
  <c r="F29" i="4"/>
  <c r="G29" i="4"/>
  <c r="G20" i="4"/>
  <c r="F20" i="4"/>
  <c r="E50" i="3"/>
  <c r="B43" i="1"/>
  <c r="C43" i="1"/>
  <c r="D43" i="1"/>
  <c r="E43" i="1"/>
  <c r="F43" i="1"/>
  <c r="G43" i="1"/>
  <c r="B44" i="1"/>
  <c r="C44" i="1"/>
  <c r="D44" i="1"/>
  <c r="E44" i="1"/>
  <c r="F44" i="1"/>
  <c r="G44" i="1"/>
  <c r="C42" i="1"/>
  <c r="D42" i="1"/>
  <c r="E42" i="1"/>
  <c r="F42" i="1"/>
  <c r="G42" i="1"/>
  <c r="B42" i="1"/>
  <c r="C32" i="1"/>
  <c r="D32" i="1"/>
  <c r="E32" i="1"/>
  <c r="F32" i="1"/>
  <c r="G32" i="1"/>
  <c r="C33" i="1"/>
  <c r="D33" i="1"/>
  <c r="E33" i="1"/>
  <c r="F33" i="1"/>
  <c r="G33" i="1"/>
  <c r="C23" i="1"/>
  <c r="D23" i="1"/>
  <c r="E23" i="1"/>
  <c r="F23" i="1"/>
  <c r="G23" i="1"/>
  <c r="C24" i="1"/>
  <c r="D24" i="1"/>
  <c r="E24" i="1"/>
  <c r="F24" i="1"/>
  <c r="G24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D22" i="1"/>
  <c r="E22" i="1"/>
  <c r="F22" i="1"/>
  <c r="G22" i="1"/>
  <c r="C22" i="1"/>
  <c r="E46" i="3"/>
  <c r="E47" i="3"/>
  <c r="E48" i="3"/>
  <c r="E49" i="3"/>
  <c r="E45" i="3"/>
  <c r="G42" i="3"/>
  <c r="E43" i="3"/>
  <c r="E28" i="7" s="1"/>
  <c r="B41" i="3"/>
  <c r="C41" i="3"/>
  <c r="D41" i="3"/>
  <c r="E41" i="3"/>
  <c r="F41" i="3"/>
  <c r="G41" i="3"/>
  <c r="E42" i="3"/>
  <c r="F42" i="3"/>
  <c r="E40" i="3"/>
  <c r="E37" i="3"/>
  <c r="E38" i="3"/>
  <c r="E36" i="3"/>
  <c r="C22" i="3"/>
  <c r="D22" i="3"/>
  <c r="E22" i="3"/>
  <c r="F22" i="3"/>
  <c r="G22" i="3"/>
  <c r="F23" i="3"/>
  <c r="G23" i="3"/>
  <c r="C25" i="3"/>
  <c r="D25" i="3"/>
  <c r="E25" i="3"/>
  <c r="F25" i="3"/>
  <c r="G25" i="3"/>
  <c r="C26" i="3"/>
  <c r="D26" i="3"/>
  <c r="E26" i="3"/>
  <c r="F26" i="3"/>
  <c r="G26" i="3"/>
  <c r="F27" i="3"/>
  <c r="G27" i="3"/>
  <c r="C28" i="3"/>
  <c r="D28" i="3"/>
  <c r="E28" i="3"/>
  <c r="F28" i="3"/>
  <c r="G28" i="3"/>
  <c r="C29" i="3"/>
  <c r="D29" i="3"/>
  <c r="E29" i="3"/>
  <c r="F31" i="3"/>
  <c r="G31" i="3"/>
  <c r="D21" i="3"/>
  <c r="E21" i="3"/>
  <c r="F21" i="3"/>
  <c r="G21" i="3"/>
  <c r="C21" i="3"/>
  <c r="C21" i="2"/>
  <c r="E50" i="2"/>
  <c r="E45" i="2"/>
  <c r="E46" i="2"/>
  <c r="E47" i="2"/>
  <c r="E48" i="2"/>
  <c r="E49" i="2"/>
  <c r="C40" i="2"/>
  <c r="D40" i="2"/>
  <c r="E40" i="2"/>
  <c r="F40" i="2"/>
  <c r="G40" i="2"/>
  <c r="C41" i="2"/>
  <c r="D41" i="2"/>
  <c r="E41" i="2"/>
  <c r="F41" i="2"/>
  <c r="G41" i="2"/>
  <c r="C42" i="2"/>
  <c r="D42" i="2"/>
  <c r="E42" i="2"/>
  <c r="F42" i="2"/>
  <c r="G42" i="2"/>
  <c r="E43" i="2"/>
  <c r="E27" i="7" s="1"/>
  <c r="B41" i="2"/>
  <c r="B42" i="2"/>
  <c r="B40" i="2"/>
  <c r="E36" i="2"/>
  <c r="E37" i="2"/>
  <c r="E38" i="2"/>
  <c r="C22" i="2"/>
  <c r="D22" i="2"/>
  <c r="E22" i="2"/>
  <c r="F22" i="2"/>
  <c r="G22" i="2"/>
  <c r="C23" i="2"/>
  <c r="D23" i="2"/>
  <c r="E23" i="2"/>
  <c r="F23" i="2"/>
  <c r="G23" i="2"/>
  <c r="C25" i="2"/>
  <c r="D25" i="2"/>
  <c r="E25" i="2"/>
  <c r="F25" i="2"/>
  <c r="G25" i="2"/>
  <c r="C26" i="2"/>
  <c r="D26" i="2"/>
  <c r="E26" i="2"/>
  <c r="F26" i="2"/>
  <c r="G26" i="2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1" i="2"/>
  <c r="D31" i="2"/>
  <c r="E31" i="2"/>
  <c r="F31" i="2"/>
  <c r="G31" i="2"/>
  <c r="D21" i="2"/>
  <c r="E21" i="2"/>
  <c r="F21" i="2"/>
  <c r="G21" i="2"/>
  <c r="C58" i="6"/>
  <c r="D58" i="6"/>
  <c r="E58" i="6"/>
  <c r="F58" i="6"/>
  <c r="G58" i="6"/>
  <c r="C59" i="6"/>
  <c r="D59" i="6"/>
  <c r="E59" i="6"/>
  <c r="F59" i="6"/>
  <c r="G59" i="6"/>
  <c r="E60" i="6"/>
  <c r="F60" i="6"/>
  <c r="G60" i="6"/>
  <c r="B59" i="6"/>
  <c r="B58" i="6"/>
  <c r="C31" i="6"/>
  <c r="D31" i="6"/>
  <c r="E31" i="6"/>
  <c r="F31" i="6"/>
  <c r="G31" i="6"/>
  <c r="F32" i="6"/>
  <c r="G32" i="6"/>
  <c r="C35" i="6"/>
  <c r="D35" i="6"/>
  <c r="E35" i="6"/>
  <c r="F35" i="6"/>
  <c r="G35" i="6"/>
  <c r="C36" i="6"/>
  <c r="D36" i="6"/>
  <c r="E36" i="6"/>
  <c r="F36" i="6"/>
  <c r="G36" i="6"/>
  <c r="F37" i="6"/>
  <c r="G37" i="6"/>
  <c r="C38" i="6"/>
  <c r="D38" i="6"/>
  <c r="E38" i="6"/>
  <c r="F38" i="6"/>
  <c r="G38" i="6"/>
  <c r="C39" i="6"/>
  <c r="D39" i="6"/>
  <c r="E39" i="6"/>
  <c r="F39" i="6"/>
  <c r="G39" i="6"/>
  <c r="C40" i="6"/>
  <c r="D40" i="6"/>
  <c r="E40" i="6"/>
  <c r="F40" i="6"/>
  <c r="G40" i="6"/>
  <c r="C43" i="6"/>
  <c r="D43" i="6"/>
  <c r="E43" i="6"/>
  <c r="F43" i="6"/>
  <c r="G43" i="6"/>
  <c r="C44" i="6"/>
  <c r="D44" i="6"/>
  <c r="E44" i="6"/>
  <c r="F44" i="6"/>
  <c r="G44" i="6"/>
  <c r="C46" i="6"/>
  <c r="D46" i="6"/>
  <c r="E46" i="6"/>
  <c r="F46" i="6"/>
  <c r="G46" i="6"/>
  <c r="C50" i="6"/>
  <c r="D50" i="6"/>
  <c r="E50" i="6"/>
  <c r="F50" i="6"/>
  <c r="G50" i="6"/>
  <c r="D30" i="6"/>
  <c r="E30" i="6"/>
  <c r="F30" i="6"/>
  <c r="G30" i="6"/>
  <c r="C30" i="6"/>
  <c r="B17" i="6"/>
  <c r="B69" i="6" s="1"/>
  <c r="C17" i="6"/>
  <c r="C69" i="6" s="1"/>
  <c r="D17" i="6"/>
  <c r="D41" i="6" s="1"/>
  <c r="E17" i="6"/>
  <c r="E41" i="6" s="1"/>
  <c r="F17" i="6"/>
  <c r="F41" i="6" s="1"/>
  <c r="G18" i="6"/>
  <c r="G70" i="6" s="1"/>
  <c r="G17" i="6"/>
  <c r="G69" i="6" s="1"/>
  <c r="B9" i="6"/>
  <c r="B65" i="6" s="1"/>
  <c r="C9" i="6"/>
  <c r="C66" i="6" s="1"/>
  <c r="D9" i="6"/>
  <c r="D65" i="6" s="1"/>
  <c r="E9" i="6"/>
  <c r="E64" i="6" s="1"/>
  <c r="F9" i="6"/>
  <c r="F63" i="6" s="1"/>
  <c r="G9" i="6"/>
  <c r="G66" i="6" s="1"/>
  <c r="C3" i="6"/>
  <c r="D3" i="6" s="1"/>
  <c r="E3" i="6" s="1"/>
  <c r="F3" i="6" s="1"/>
  <c r="G3" i="6" s="1"/>
  <c r="B9" i="5"/>
  <c r="B8" i="7" s="1"/>
  <c r="C9" i="5"/>
  <c r="D9" i="5"/>
  <c r="D8" i="7" s="1"/>
  <c r="E9" i="5"/>
  <c r="F9" i="5"/>
  <c r="G9" i="5"/>
  <c r="D16" i="4"/>
  <c r="D21" i="7" s="1"/>
  <c r="B9" i="4"/>
  <c r="B7" i="7" s="1"/>
  <c r="C9" i="4"/>
  <c r="C7" i="7" s="1"/>
  <c r="D9" i="4"/>
  <c r="D7" i="7" s="1"/>
  <c r="E9" i="4"/>
  <c r="F9" i="4"/>
  <c r="G9" i="4"/>
  <c r="B9" i="3"/>
  <c r="C9" i="3"/>
  <c r="C45" i="3" s="1"/>
  <c r="D9" i="3"/>
  <c r="D46" i="3" s="1"/>
  <c r="E17" i="3"/>
  <c r="F9" i="3"/>
  <c r="G9" i="3"/>
  <c r="G37" i="3" s="1"/>
  <c r="B9" i="2"/>
  <c r="B49" i="2" s="1"/>
  <c r="C9" i="2"/>
  <c r="D9" i="2"/>
  <c r="E24" i="2" s="1"/>
  <c r="E17" i="2"/>
  <c r="F9" i="2"/>
  <c r="F45" i="2" s="1"/>
  <c r="G9" i="2"/>
  <c r="G17" i="2" s="1"/>
  <c r="F9" i="1"/>
  <c r="B9" i="1"/>
  <c r="B52" i="1" s="1"/>
  <c r="C9" i="1"/>
  <c r="C51" i="1" s="1"/>
  <c r="D9" i="1"/>
  <c r="E9" i="1"/>
  <c r="E50" i="1" s="1"/>
  <c r="G3" i="5"/>
  <c r="G3" i="4"/>
  <c r="G3" i="3"/>
  <c r="C3" i="2"/>
  <c r="D3" i="2" s="1"/>
  <c r="E3" i="2" s="1"/>
  <c r="F3" i="2" s="1"/>
  <c r="G3" i="2" s="1"/>
  <c r="G9" i="1"/>
  <c r="C3" i="1"/>
  <c r="D3" i="1" s="1"/>
  <c r="E3" i="1" s="1"/>
  <c r="F3" i="1" s="1"/>
  <c r="G3" i="1" s="1"/>
  <c r="G19" i="7" l="1"/>
  <c r="G52" i="2"/>
  <c r="G39" i="7" s="1"/>
  <c r="B17" i="3"/>
  <c r="B20" i="7" s="1"/>
  <c r="B51" i="3"/>
  <c r="B34" i="7" s="1"/>
  <c r="B50" i="3"/>
  <c r="B6" i="7"/>
  <c r="B45" i="3"/>
  <c r="E20" i="7"/>
  <c r="E52" i="3"/>
  <c r="E40" i="7" s="1"/>
  <c r="G35" i="4"/>
  <c r="G43" i="4"/>
  <c r="G45" i="4"/>
  <c r="G47" i="4"/>
  <c r="G23" i="4"/>
  <c r="G48" i="4"/>
  <c r="G35" i="7" s="1"/>
  <c r="G34" i="4"/>
  <c r="G36" i="4"/>
  <c r="G41" i="4"/>
  <c r="G29" i="7" s="1"/>
  <c r="G44" i="4"/>
  <c r="G46" i="4"/>
  <c r="G7" i="7"/>
  <c r="C16" i="4"/>
  <c r="C21" i="7" s="1"/>
  <c r="E17" i="5"/>
  <c r="E51" i="5"/>
  <c r="E36" i="7" s="1"/>
  <c r="E49" i="5"/>
  <c r="E46" i="5"/>
  <c r="E8" i="7"/>
  <c r="E50" i="5"/>
  <c r="E43" i="5"/>
  <c r="E30" i="7" s="1"/>
  <c r="D17" i="2"/>
  <c r="G41" i="6"/>
  <c r="C41" i="6"/>
  <c r="G33" i="6"/>
  <c r="C33" i="6"/>
  <c r="B54" i="6"/>
  <c r="F56" i="6"/>
  <c r="G55" i="6"/>
  <c r="C55" i="6"/>
  <c r="D54" i="6"/>
  <c r="E61" i="6"/>
  <c r="B68" i="6"/>
  <c r="B64" i="6"/>
  <c r="D68" i="6"/>
  <c r="E67" i="6"/>
  <c r="F66" i="6"/>
  <c r="G65" i="6"/>
  <c r="C65" i="6"/>
  <c r="D64" i="6"/>
  <c r="E63" i="6"/>
  <c r="F69" i="6"/>
  <c r="B48" i="2"/>
  <c r="G24" i="3"/>
  <c r="C24" i="3"/>
  <c r="B36" i="3"/>
  <c r="D36" i="3"/>
  <c r="D37" i="3"/>
  <c r="G40" i="3"/>
  <c r="C40" i="3"/>
  <c r="C43" i="3"/>
  <c r="C28" i="7" s="1"/>
  <c r="D49" i="3"/>
  <c r="D48" i="3"/>
  <c r="D47" i="3"/>
  <c r="E48" i="1"/>
  <c r="F17" i="3"/>
  <c r="F6" i="7"/>
  <c r="M6" i="7" s="1"/>
  <c r="F51" i="3"/>
  <c r="F34" i="7" s="1"/>
  <c r="M34" i="7" s="1"/>
  <c r="F50" i="3"/>
  <c r="F43" i="3"/>
  <c r="F28" i="7" s="1"/>
  <c r="M28" i="7" s="1"/>
  <c r="F17" i="2"/>
  <c r="F51" i="2"/>
  <c r="F33" i="7" s="1"/>
  <c r="M33" i="7" s="1"/>
  <c r="F5" i="7"/>
  <c r="F16" i="4"/>
  <c r="F23" i="4"/>
  <c r="F48" i="4"/>
  <c r="F35" i="7" s="1"/>
  <c r="F34" i="4"/>
  <c r="F36" i="4"/>
  <c r="F41" i="4"/>
  <c r="F29" i="7" s="1"/>
  <c r="F44" i="4"/>
  <c r="F46" i="4"/>
  <c r="F7" i="7"/>
  <c r="F35" i="4"/>
  <c r="F43" i="4"/>
  <c r="F45" i="4"/>
  <c r="F47" i="4"/>
  <c r="F33" i="6"/>
  <c r="B56" i="6"/>
  <c r="E56" i="6"/>
  <c r="F55" i="6"/>
  <c r="G54" i="6"/>
  <c r="C54" i="6"/>
  <c r="B61" i="6"/>
  <c r="D61" i="6"/>
  <c r="B67" i="6"/>
  <c r="G68" i="6"/>
  <c r="C68" i="6"/>
  <c r="D67" i="6"/>
  <c r="E66" i="6"/>
  <c r="F65" i="6"/>
  <c r="G64" i="6"/>
  <c r="C64" i="6"/>
  <c r="D63" i="6"/>
  <c r="E69" i="6"/>
  <c r="F49" i="2"/>
  <c r="F24" i="3"/>
  <c r="G36" i="3"/>
  <c r="C36" i="3"/>
  <c r="C37" i="3"/>
  <c r="F40" i="3"/>
  <c r="B43" i="3"/>
  <c r="B28" i="7" s="1"/>
  <c r="B49" i="3"/>
  <c r="B48" i="3"/>
  <c r="B47" i="3"/>
  <c r="B46" i="3"/>
  <c r="D18" i="1"/>
  <c r="D47" i="1"/>
  <c r="D54" i="1"/>
  <c r="D32" i="7" s="1"/>
  <c r="D53" i="1"/>
  <c r="D48" i="1"/>
  <c r="D50" i="1"/>
  <c r="D4" i="7"/>
  <c r="D52" i="1"/>
  <c r="D49" i="1"/>
  <c r="D51" i="1"/>
  <c r="G51" i="2"/>
  <c r="G33" i="7" s="1"/>
  <c r="N33" i="7" s="1"/>
  <c r="G5" i="7"/>
  <c r="D46" i="2"/>
  <c r="D5" i="7"/>
  <c r="D51" i="2"/>
  <c r="D33" i="7" s="1"/>
  <c r="C18" i="1"/>
  <c r="C54" i="1"/>
  <c r="C32" i="7" s="1"/>
  <c r="C53" i="1"/>
  <c r="C48" i="1"/>
  <c r="C50" i="1"/>
  <c r="C4" i="7"/>
  <c r="C47" i="1"/>
  <c r="C51" i="2"/>
  <c r="C33" i="7" s="1"/>
  <c r="J33" i="7" s="1"/>
  <c r="C5" i="7"/>
  <c r="G53" i="1"/>
  <c r="G48" i="1"/>
  <c r="G50" i="1"/>
  <c r="G4" i="7"/>
  <c r="G52" i="1"/>
  <c r="G39" i="1"/>
  <c r="G54" i="1"/>
  <c r="G32" i="7" s="1"/>
  <c r="N32" i="7" s="1"/>
  <c r="G47" i="1"/>
  <c r="B18" i="1"/>
  <c r="B54" i="1"/>
  <c r="B32" i="7" s="1"/>
  <c r="B47" i="1"/>
  <c r="B49" i="1"/>
  <c r="B51" i="1"/>
  <c r="B45" i="1"/>
  <c r="B26" i="7" s="1"/>
  <c r="B4" i="7"/>
  <c r="B53" i="1"/>
  <c r="B48" i="1"/>
  <c r="B50" i="1"/>
  <c r="B38" i="1"/>
  <c r="B17" i="2"/>
  <c r="B5" i="7"/>
  <c r="B51" i="2"/>
  <c r="B33" i="7" s="1"/>
  <c r="D43" i="3"/>
  <c r="D28" i="7" s="1"/>
  <c r="K28" i="7" s="1"/>
  <c r="D51" i="3"/>
  <c r="D34" i="7" s="1"/>
  <c r="D50" i="3"/>
  <c r="D6" i="7"/>
  <c r="D45" i="3"/>
  <c r="B16" i="4"/>
  <c r="B21" i="7" s="1"/>
  <c r="E18" i="1"/>
  <c r="E52" i="1"/>
  <c r="E49" i="1"/>
  <c r="E51" i="1"/>
  <c r="E54" i="1"/>
  <c r="E32" i="7" s="1"/>
  <c r="E47" i="1"/>
  <c r="E4" i="7"/>
  <c r="F18" i="1"/>
  <c r="F4" i="7"/>
  <c r="F52" i="1"/>
  <c r="F49" i="1"/>
  <c r="F51" i="1"/>
  <c r="F54" i="1"/>
  <c r="F32" i="7" s="1"/>
  <c r="M32" i="7" s="1"/>
  <c r="F53" i="1"/>
  <c r="F48" i="1"/>
  <c r="F50" i="1"/>
  <c r="E32" i="2"/>
  <c r="E19" i="7"/>
  <c r="G51" i="3"/>
  <c r="G34" i="7" s="1"/>
  <c r="N34" i="7" s="1"/>
  <c r="G50" i="3"/>
  <c r="G6" i="7"/>
  <c r="N6" i="7" s="1"/>
  <c r="G47" i="3"/>
  <c r="G49" i="3"/>
  <c r="G46" i="3"/>
  <c r="G48" i="3"/>
  <c r="C17" i="3"/>
  <c r="C51" i="3"/>
  <c r="C34" i="7" s="1"/>
  <c r="J34" i="7" s="1"/>
  <c r="C50" i="3"/>
  <c r="C6" i="7"/>
  <c r="C47" i="3"/>
  <c r="C49" i="3"/>
  <c r="C46" i="3"/>
  <c r="C48" i="3"/>
  <c r="E16" i="4"/>
  <c r="E47" i="4"/>
  <c r="E43" i="4"/>
  <c r="E7" i="7"/>
  <c r="E44" i="4"/>
  <c r="E41" i="4"/>
  <c r="E29" i="7" s="1"/>
  <c r="E35" i="4"/>
  <c r="E45" i="4"/>
  <c r="E36" i="4"/>
  <c r="E48" i="4"/>
  <c r="E35" i="7" s="1"/>
  <c r="E46" i="4"/>
  <c r="E34" i="4"/>
  <c r="G16" i="4"/>
  <c r="G47" i="5"/>
  <c r="G8" i="7"/>
  <c r="G50" i="5"/>
  <c r="G51" i="5"/>
  <c r="G36" i="7" s="1"/>
  <c r="G49" i="5"/>
  <c r="C17" i="5"/>
  <c r="C22" i="7" s="1"/>
  <c r="C8" i="7"/>
  <c r="E33" i="6"/>
  <c r="B55" i="6"/>
  <c r="D56" i="6"/>
  <c r="E55" i="6"/>
  <c r="F54" i="6"/>
  <c r="G61" i="6"/>
  <c r="C61" i="6"/>
  <c r="B66" i="6"/>
  <c r="F68" i="6"/>
  <c r="G67" i="6"/>
  <c r="C67" i="6"/>
  <c r="D66" i="6"/>
  <c r="E65" i="6"/>
  <c r="F64" i="6"/>
  <c r="G63" i="6"/>
  <c r="C63" i="6"/>
  <c r="D69" i="6"/>
  <c r="D37" i="2"/>
  <c r="D47" i="2"/>
  <c r="F50" i="2"/>
  <c r="E52" i="2"/>
  <c r="E39" i="7" s="1"/>
  <c r="E24" i="3"/>
  <c r="F36" i="3"/>
  <c r="G38" i="3"/>
  <c r="F37" i="3"/>
  <c r="B37" i="3"/>
  <c r="G43" i="3"/>
  <c r="G28" i="7" s="1"/>
  <c r="N28" i="7" s="1"/>
  <c r="G45" i="3"/>
  <c r="F49" i="3"/>
  <c r="F48" i="3"/>
  <c r="F47" i="3"/>
  <c r="F46" i="3"/>
  <c r="E40" i="1"/>
  <c r="F47" i="1"/>
  <c r="G49" i="1"/>
  <c r="C52" i="1"/>
  <c r="L33" i="7"/>
  <c r="F17" i="5"/>
  <c r="F8" i="7"/>
  <c r="M8" i="7" s="1"/>
  <c r="F50" i="5"/>
  <c r="F51" i="5"/>
  <c r="F36" i="7" s="1"/>
  <c r="M36" i="7" s="1"/>
  <c r="F49" i="5"/>
  <c r="F47" i="5"/>
  <c r="F37" i="5"/>
  <c r="G21" i="6"/>
  <c r="D33" i="6"/>
  <c r="G56" i="6"/>
  <c r="C56" i="6"/>
  <c r="D55" i="6"/>
  <c r="E54" i="6"/>
  <c r="F61" i="6"/>
  <c r="B63" i="6"/>
  <c r="E68" i="6"/>
  <c r="F67" i="6"/>
  <c r="G24" i="2"/>
  <c r="G38" i="2"/>
  <c r="F43" i="2"/>
  <c r="F27" i="7" s="1"/>
  <c r="G48" i="2"/>
  <c r="D24" i="3"/>
  <c r="F38" i="3"/>
  <c r="B40" i="3"/>
  <c r="D40" i="3"/>
  <c r="F45" i="3"/>
  <c r="C39" i="1"/>
  <c r="G51" i="1"/>
  <c r="C49" i="1"/>
  <c r="E53" i="1"/>
  <c r="L34" i="7"/>
  <c r="S6" i="7"/>
  <c r="E16" i="7"/>
  <c r="S14" i="7" s="1"/>
  <c r="N12" i="7"/>
  <c r="L13" i="7"/>
  <c r="N14" i="7"/>
  <c r="S15" i="7"/>
  <c r="E9" i="7"/>
  <c r="K11" i="7"/>
  <c r="M12" i="7"/>
  <c r="S12" i="7"/>
  <c r="K32" i="7"/>
  <c r="L32" i="7"/>
  <c r="L16" i="7"/>
  <c r="P4" i="7"/>
  <c r="R12" i="7"/>
  <c r="S5" i="7"/>
  <c r="N29" i="7"/>
  <c r="L28" i="7"/>
  <c r="S11" i="7"/>
  <c r="C20" i="7"/>
  <c r="C32" i="3"/>
  <c r="B52" i="3"/>
  <c r="B40" i="7" s="1"/>
  <c r="K13" i="7"/>
  <c r="C52" i="3"/>
  <c r="C40" i="7" s="1"/>
  <c r="J40" i="7" s="1"/>
  <c r="J6" i="7"/>
  <c r="J12" i="7"/>
  <c r="J20" i="7"/>
  <c r="B16" i="7"/>
  <c r="M14" i="7"/>
  <c r="J5" i="7"/>
  <c r="L6" i="7"/>
  <c r="N7" i="7"/>
  <c r="N13" i="7"/>
  <c r="N15" i="7"/>
  <c r="J13" i="7"/>
  <c r="K4" i="7"/>
  <c r="M5" i="7"/>
  <c r="K6" i="7"/>
  <c r="M7" i="7"/>
  <c r="F16" i="7"/>
  <c r="M16" i="7" s="1"/>
  <c r="K12" i="7"/>
  <c r="M13" i="7"/>
  <c r="M15" i="7"/>
  <c r="D16" i="7"/>
  <c r="R11" i="7" s="1"/>
  <c r="N5" i="7"/>
  <c r="B9" i="7"/>
  <c r="D9" i="7"/>
  <c r="R5" i="7" s="1"/>
  <c r="N4" i="7"/>
  <c r="L5" i="7"/>
  <c r="L4" i="7"/>
  <c r="L12" i="7"/>
  <c r="G16" i="7"/>
  <c r="C16" i="7"/>
  <c r="M4" i="7"/>
  <c r="K5" i="7"/>
  <c r="L11" i="7"/>
  <c r="M11" i="7"/>
  <c r="J4" i="7"/>
  <c r="J11" i="7"/>
  <c r="N11" i="7"/>
  <c r="F32" i="5"/>
  <c r="F38" i="5"/>
  <c r="E37" i="5"/>
  <c r="G43" i="5"/>
  <c r="G30" i="7" s="1"/>
  <c r="N30" i="7" s="1"/>
  <c r="F45" i="5"/>
  <c r="F48" i="5"/>
  <c r="E47" i="5"/>
  <c r="G45" i="5"/>
  <c r="G17" i="5"/>
  <c r="E38" i="5"/>
  <c r="F43" i="5"/>
  <c r="F30" i="7" s="1"/>
  <c r="E48" i="5"/>
  <c r="G46" i="5"/>
  <c r="G38" i="5"/>
  <c r="G48" i="5"/>
  <c r="G37" i="5"/>
  <c r="E45" i="5"/>
  <c r="F46" i="5"/>
  <c r="D17" i="5"/>
  <c r="D22" i="7" s="1"/>
  <c r="G24" i="5"/>
  <c r="B17" i="5"/>
  <c r="B22" i="7" s="1"/>
  <c r="F24" i="5"/>
  <c r="D38" i="1"/>
  <c r="D45" i="1"/>
  <c r="D26" i="7" s="1"/>
  <c r="G18" i="1"/>
  <c r="F25" i="1"/>
  <c r="F34" i="1"/>
  <c r="F38" i="1"/>
  <c r="G40" i="1"/>
  <c r="C40" i="1"/>
  <c r="E39" i="1"/>
  <c r="F45" i="1"/>
  <c r="F26" i="7" s="1"/>
  <c r="E34" i="1"/>
  <c r="E38" i="1"/>
  <c r="F40" i="1"/>
  <c r="B40" i="1"/>
  <c r="D39" i="1"/>
  <c r="E45" i="1"/>
  <c r="E26" i="7" s="1"/>
  <c r="L26" i="7" s="1"/>
  <c r="G38" i="1"/>
  <c r="C38" i="1"/>
  <c r="D40" i="1"/>
  <c r="F39" i="1"/>
  <c r="B39" i="1"/>
  <c r="G45" i="1"/>
  <c r="G26" i="7" s="1"/>
  <c r="N26" i="7" s="1"/>
  <c r="C45" i="1"/>
  <c r="C26" i="7" s="1"/>
  <c r="J26" i="7" s="1"/>
  <c r="D25" i="1"/>
  <c r="G25" i="1"/>
  <c r="C25" i="1"/>
  <c r="E25" i="1"/>
  <c r="D17" i="3"/>
  <c r="G17" i="3"/>
  <c r="C24" i="2"/>
  <c r="B38" i="2"/>
  <c r="F37" i="2"/>
  <c r="G36" i="2"/>
  <c r="C36" i="2"/>
  <c r="B43" i="2"/>
  <c r="B27" i="7" s="1"/>
  <c r="D43" i="2"/>
  <c r="D27" i="7" s="1"/>
  <c r="B46" i="2"/>
  <c r="D49" i="2"/>
  <c r="F47" i="2"/>
  <c r="G46" i="2"/>
  <c r="C46" i="2"/>
  <c r="D45" i="2"/>
  <c r="B50" i="2"/>
  <c r="D50" i="2"/>
  <c r="C17" i="2"/>
  <c r="F24" i="2"/>
  <c r="B37" i="2"/>
  <c r="D38" i="2"/>
  <c r="F36" i="2"/>
  <c r="G43" i="2"/>
  <c r="G27" i="7" s="1"/>
  <c r="C43" i="2"/>
  <c r="C27" i="7" s="1"/>
  <c r="J27" i="7" s="1"/>
  <c r="B45" i="2"/>
  <c r="G49" i="2"/>
  <c r="C49" i="2"/>
  <c r="D48" i="2"/>
  <c r="F46" i="2"/>
  <c r="G45" i="2"/>
  <c r="C45" i="2"/>
  <c r="G50" i="2"/>
  <c r="C50" i="2"/>
  <c r="C38" i="2"/>
  <c r="C48" i="2"/>
  <c r="D24" i="2"/>
  <c r="B36" i="2"/>
  <c r="F38" i="2"/>
  <c r="G37" i="2"/>
  <c r="C37" i="2"/>
  <c r="D36" i="2"/>
  <c r="B47" i="2"/>
  <c r="F48" i="2"/>
  <c r="G47" i="2"/>
  <c r="C47" i="2"/>
  <c r="B18" i="6"/>
  <c r="C18" i="6"/>
  <c r="D18" i="6"/>
  <c r="E18" i="6"/>
  <c r="F18" i="6"/>
  <c r="G42" i="6" s="1"/>
  <c r="K27" i="7" l="1"/>
  <c r="D20" i="7"/>
  <c r="D52" i="3"/>
  <c r="D40" i="7" s="1"/>
  <c r="K40" i="7" s="1"/>
  <c r="N8" i="7"/>
  <c r="F18" i="7"/>
  <c r="F55" i="1"/>
  <c r="F38" i="7" s="1"/>
  <c r="K34" i="7"/>
  <c r="B19" i="7"/>
  <c r="B52" i="2"/>
  <c r="B39" i="7" s="1"/>
  <c r="G9" i="7"/>
  <c r="C34" i="1"/>
  <c r="C18" i="7"/>
  <c r="C55" i="1"/>
  <c r="C38" i="7" s="1"/>
  <c r="U5" i="7"/>
  <c r="M35" i="7"/>
  <c r="L27" i="7"/>
  <c r="S8" i="7"/>
  <c r="E22" i="7"/>
  <c r="E52" i="5"/>
  <c r="E42" i="7" s="1"/>
  <c r="N35" i="7"/>
  <c r="E21" i="6"/>
  <c r="E70" i="6"/>
  <c r="E42" i="6"/>
  <c r="G22" i="7"/>
  <c r="G52" i="5"/>
  <c r="G42" i="7" s="1"/>
  <c r="N27" i="7"/>
  <c r="F52" i="5"/>
  <c r="F42" i="7" s="1"/>
  <c r="M42" i="7" s="1"/>
  <c r="F22" i="7"/>
  <c r="M22" i="7" s="1"/>
  <c r="S4" i="7"/>
  <c r="K33" i="7"/>
  <c r="M29" i="7"/>
  <c r="F19" i="7"/>
  <c r="F52" i="2"/>
  <c r="F39" i="7" s="1"/>
  <c r="M39" i="7" s="1"/>
  <c r="F32" i="2"/>
  <c r="D19" i="7"/>
  <c r="D52" i="2"/>
  <c r="D39" i="7" s="1"/>
  <c r="N39" i="7"/>
  <c r="D21" i="6"/>
  <c r="D70" i="6"/>
  <c r="D42" i="6"/>
  <c r="G34" i="1"/>
  <c r="G18" i="7"/>
  <c r="G55" i="1"/>
  <c r="G38" i="7" s="1"/>
  <c r="N38" i="7" s="1"/>
  <c r="M26" i="7"/>
  <c r="K26" i="7"/>
  <c r="T12" i="7"/>
  <c r="M27" i="7"/>
  <c r="S13" i="7"/>
  <c r="G23" i="6"/>
  <c r="L39" i="7"/>
  <c r="N36" i="7"/>
  <c r="G30" i="4"/>
  <c r="G21" i="7"/>
  <c r="N21" i="7" s="1"/>
  <c r="G49" i="4"/>
  <c r="G41" i="7" s="1"/>
  <c r="N41" i="7" s="1"/>
  <c r="E21" i="7"/>
  <c r="E49" i="4"/>
  <c r="E41" i="7" s="1"/>
  <c r="D32" i="3"/>
  <c r="E32" i="3"/>
  <c r="F30" i="4"/>
  <c r="F21" i="7"/>
  <c r="F49" i="4"/>
  <c r="F41" i="7" s="1"/>
  <c r="M41" i="7" s="1"/>
  <c r="F20" i="7"/>
  <c r="F52" i="3"/>
  <c r="F40" i="7" s="1"/>
  <c r="M40" i="7" s="1"/>
  <c r="F32" i="3"/>
  <c r="M30" i="7"/>
  <c r="U7" i="7"/>
  <c r="L40" i="7"/>
  <c r="C21" i="6"/>
  <c r="C70" i="6"/>
  <c r="C42" i="6"/>
  <c r="F21" i="6"/>
  <c r="G45" i="6" s="1"/>
  <c r="F70" i="6"/>
  <c r="F42" i="6"/>
  <c r="B21" i="6"/>
  <c r="B23" i="6" s="1"/>
  <c r="B70" i="6"/>
  <c r="C32" i="2"/>
  <c r="C19" i="7"/>
  <c r="J19" i="7" s="1"/>
  <c r="C52" i="2"/>
  <c r="C39" i="7" s="1"/>
  <c r="J39" i="7" s="1"/>
  <c r="G52" i="3"/>
  <c r="G40" i="7" s="1"/>
  <c r="N40" i="7" s="1"/>
  <c r="G20" i="7"/>
  <c r="G32" i="3"/>
  <c r="N16" i="7"/>
  <c r="F9" i="7"/>
  <c r="T8" i="7" s="1"/>
  <c r="T13" i="7"/>
  <c r="U15" i="7"/>
  <c r="S7" i="7"/>
  <c r="E18" i="7"/>
  <c r="E55" i="1"/>
  <c r="E38" i="7" s="1"/>
  <c r="L38" i="7" s="1"/>
  <c r="B55" i="1"/>
  <c r="B38" i="7" s="1"/>
  <c r="J38" i="7" s="1"/>
  <c r="B18" i="7"/>
  <c r="C9" i="7"/>
  <c r="Q4" i="7" s="1"/>
  <c r="J32" i="7"/>
  <c r="D34" i="1"/>
  <c r="D55" i="1"/>
  <c r="D38" i="7" s="1"/>
  <c r="K38" i="7" s="1"/>
  <c r="D18" i="7"/>
  <c r="J28" i="7"/>
  <c r="G32" i="2"/>
  <c r="P6" i="7"/>
  <c r="U14" i="7"/>
  <c r="T11" i="7"/>
  <c r="T5" i="7"/>
  <c r="U13" i="7"/>
  <c r="R13" i="7"/>
  <c r="U12" i="7"/>
  <c r="T6" i="7"/>
  <c r="T15" i="7"/>
  <c r="T7" i="7"/>
  <c r="R4" i="7"/>
  <c r="T14" i="7"/>
  <c r="U11" i="7"/>
  <c r="P5" i="7"/>
  <c r="R6" i="7"/>
  <c r="J16" i="7"/>
  <c r="Q13" i="7"/>
  <c r="K16" i="7"/>
  <c r="Q12" i="7"/>
  <c r="Q11" i="7"/>
  <c r="P11" i="7"/>
  <c r="P12" i="7"/>
  <c r="P13" i="7"/>
  <c r="L9" i="7"/>
  <c r="N9" i="7"/>
  <c r="G32" i="5"/>
  <c r="D32" i="2"/>
  <c r="M20" i="7" l="1"/>
  <c r="D23" i="7"/>
  <c r="K18" i="7"/>
  <c r="K19" i="7"/>
  <c r="L19" i="7"/>
  <c r="G71" i="6"/>
  <c r="G25" i="6"/>
  <c r="R19" i="7"/>
  <c r="B23" i="7"/>
  <c r="Q6" i="7"/>
  <c r="N20" i="7"/>
  <c r="C23" i="6"/>
  <c r="C45" i="6"/>
  <c r="M21" i="7"/>
  <c r="J9" i="7"/>
  <c r="N18" i="7"/>
  <c r="G23" i="7"/>
  <c r="U21" i="7" s="1"/>
  <c r="D23" i="6"/>
  <c r="D45" i="6"/>
  <c r="Q5" i="7"/>
  <c r="E23" i="7"/>
  <c r="S18" i="7"/>
  <c r="L18" i="7"/>
  <c r="K9" i="7"/>
  <c r="M9" i="7"/>
  <c r="T4" i="7"/>
  <c r="F23" i="6"/>
  <c r="F45" i="6"/>
  <c r="S21" i="7"/>
  <c r="N42" i="7"/>
  <c r="E23" i="6"/>
  <c r="E45" i="6"/>
  <c r="U8" i="7"/>
  <c r="U6" i="7"/>
  <c r="U4" i="7"/>
  <c r="M38" i="7"/>
  <c r="L20" i="7"/>
  <c r="K20" i="7"/>
  <c r="B71" i="6"/>
  <c r="B25" i="6"/>
  <c r="K39" i="7"/>
  <c r="N19" i="7"/>
  <c r="M19" i="7"/>
  <c r="N22" i="7"/>
  <c r="J18" i="7"/>
  <c r="C23" i="7"/>
  <c r="M18" i="7"/>
  <c r="F23" i="7"/>
  <c r="M23" i="7" s="1"/>
  <c r="Q20" i="7" l="1"/>
  <c r="J23" i="7"/>
  <c r="Q18" i="7"/>
  <c r="E25" i="6"/>
  <c r="E71" i="6"/>
  <c r="E47" i="6"/>
  <c r="F71" i="6"/>
  <c r="F47" i="6"/>
  <c r="F25" i="6"/>
  <c r="F49" i="6" s="1"/>
  <c r="Q19" i="7"/>
  <c r="C71" i="6"/>
  <c r="C47" i="6"/>
  <c r="C25" i="6"/>
  <c r="C49" i="6" s="1"/>
  <c r="P20" i="7"/>
  <c r="P18" i="7"/>
  <c r="T20" i="7"/>
  <c r="T19" i="7"/>
  <c r="D71" i="6"/>
  <c r="D47" i="6"/>
  <c r="D25" i="6"/>
  <c r="D49" i="6" s="1"/>
  <c r="T21" i="7"/>
  <c r="U20" i="7"/>
  <c r="G47" i="6"/>
  <c r="P19" i="7"/>
  <c r="T18" i="7"/>
  <c r="T22" i="7"/>
  <c r="S19" i="7"/>
  <c r="S20" i="7"/>
  <c r="L23" i="7"/>
  <c r="S22" i="7"/>
  <c r="N23" i="7"/>
  <c r="U18" i="7"/>
  <c r="U19" i="7"/>
  <c r="R20" i="7"/>
  <c r="R18" i="7"/>
  <c r="K23" i="7"/>
  <c r="U22" i="7"/>
  <c r="G49" i="6" l="1"/>
  <c r="E49" i="6"/>
</calcChain>
</file>

<file path=xl/sharedStrings.xml><?xml version="1.0" encoding="utf-8"?>
<sst xmlns="http://schemas.openxmlformats.org/spreadsheetml/2006/main" count="347" uniqueCount="63">
  <si>
    <t>Tim Hortons</t>
  </si>
  <si>
    <t>Segment Results of Operations ($ Millions)</t>
  </si>
  <si>
    <t>Revenues:</t>
  </si>
  <si>
    <t>Sales</t>
  </si>
  <si>
    <t>Franchise and property revenues</t>
  </si>
  <si>
    <t>Advertising revenues and other services</t>
  </si>
  <si>
    <t>Total revenues</t>
  </si>
  <si>
    <t>COGS</t>
  </si>
  <si>
    <t>Franchise and property expenses</t>
  </si>
  <si>
    <t>Advertising expenses and other services</t>
  </si>
  <si>
    <t>Segment G&amp;A (a)</t>
  </si>
  <si>
    <t>Adjustments:</t>
  </si>
  <si>
    <t>Franchise agreement amotization (b)</t>
  </si>
  <si>
    <t>Cash distributions received from equity method investments</t>
  </si>
  <si>
    <t>Segment income</t>
  </si>
  <si>
    <t>Burger King</t>
  </si>
  <si>
    <t>Popeyes</t>
  </si>
  <si>
    <t>Firehouse Subs</t>
  </si>
  <si>
    <t xml:space="preserve">International </t>
  </si>
  <si>
    <t xml:space="preserve">Segment depreciation and amortization </t>
  </si>
  <si>
    <t xml:space="preserve">Segment G&amp;A </t>
  </si>
  <si>
    <t xml:space="preserve">Franchise agreement amotization </t>
  </si>
  <si>
    <t>Segment D&amp;A</t>
  </si>
  <si>
    <t>Restaurant Brands International</t>
  </si>
  <si>
    <t>Statement of Operations ($ Millions)</t>
  </si>
  <si>
    <t xml:space="preserve">Franchise &amp; property revenues </t>
  </si>
  <si>
    <t>Operating costs &amp; expenses:</t>
  </si>
  <si>
    <t>Cost of sales</t>
  </si>
  <si>
    <t xml:space="preserve">Franchise &amp; property expenses </t>
  </si>
  <si>
    <t>G&amp;A expenses</t>
  </si>
  <si>
    <t>(Income) loss from equity method investments</t>
  </si>
  <si>
    <t>Other operating expenses (income), net</t>
  </si>
  <si>
    <t>Total operating costs and expenses</t>
  </si>
  <si>
    <t>Operating Income</t>
  </si>
  <si>
    <t>Interest expenses, net</t>
  </si>
  <si>
    <t>Loss on early extinguishment of debt</t>
  </si>
  <si>
    <t>EBIT</t>
  </si>
  <si>
    <t>Income tax (benefit) expense</t>
  </si>
  <si>
    <t>Net income</t>
  </si>
  <si>
    <t>Diluted EPS</t>
  </si>
  <si>
    <t>Diluted Shares</t>
  </si>
  <si>
    <t>Growth Rates</t>
  </si>
  <si>
    <t>Ratios</t>
  </si>
  <si>
    <t>Revenue segment as % of Total revenues:</t>
  </si>
  <si>
    <t>Overall Gross margin</t>
  </si>
  <si>
    <t>Revenue segment Gross Margins:</t>
  </si>
  <si>
    <t>Expenses as % of Total Revenues:</t>
  </si>
  <si>
    <t>Operating margin</t>
  </si>
  <si>
    <t>Net Margin</t>
  </si>
  <si>
    <t>D&amp;A</t>
  </si>
  <si>
    <t>Franchise agreement amortization</t>
  </si>
  <si>
    <t>Restaurant Brands Performance</t>
  </si>
  <si>
    <t>Operating income:</t>
  </si>
  <si>
    <t>TH</t>
  </si>
  <si>
    <t>BK</t>
  </si>
  <si>
    <t>PLK</t>
  </si>
  <si>
    <t>FHS</t>
  </si>
  <si>
    <t>INTL</t>
  </si>
  <si>
    <t>Expenses (COGS + Total operating expenses):</t>
  </si>
  <si>
    <t>Total</t>
  </si>
  <si>
    <t xml:space="preserve">Segment as % of Total </t>
  </si>
  <si>
    <t>Gross margins:</t>
  </si>
  <si>
    <t>Total operating costs and expenses as% of Total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</si>
</sst>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_);_([$$-409]* \(#,##0\);_([$$-409]* &quot;-&quot;_);_(@_)"/>
    <numFmt numFmtId="165" formatCode="_([$$-409]* #,##0.00_);_([$$-409]* \(#,##0.00\);_([$$-409]* &quot;-&quot;??_);_(@_)"/>
    <numFmt numFmtId="166" formatCode="0.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6100"/>
      <name val="Calibri"/>
      <family val="2"/>
      <scheme val="minor"/>
    </font>
    <font>
      <b/>
      <u/>
      <sz val="12"/>
      <color rgb="FF9C0006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5">
    <xf numFmtId="0" fontId="0" fillId="0" borderId="0" xfId="0"/>
    <xf numFmtId="0" fontId="5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9" fillId="2" borderId="0" xfId="2" applyFont="1" applyAlignment="1">
      <alignment horizontal="center" wrapText="1"/>
    </xf>
    <xf numFmtId="0" fontId="9" fillId="2" borderId="0" xfId="2" applyFont="1"/>
    <xf numFmtId="0" fontId="9" fillId="2" borderId="0" xfId="2" applyFont="1" applyAlignment="1">
      <alignment horizontal="left" wrapText="1"/>
    </xf>
    <xf numFmtId="0" fontId="10" fillId="3" borderId="0" xfId="3" applyFont="1" applyAlignment="1">
      <alignment horizontal="left" wrapText="1"/>
    </xf>
    <xf numFmtId="164" fontId="0" fillId="0" borderId="0" xfId="0" applyNumberFormat="1"/>
    <xf numFmtId="164" fontId="9" fillId="2" borderId="0" xfId="2" applyNumberFormat="1" applyFont="1"/>
    <xf numFmtId="164" fontId="10" fillId="3" borderId="0" xfId="3" applyNumberFormat="1" applyFont="1" applyAlignment="1">
      <alignment horizontal="right"/>
    </xf>
    <xf numFmtId="164" fontId="9" fillId="2" borderId="0" xfId="2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9" fontId="0" fillId="0" borderId="0" xfId="1" applyFont="1"/>
    <xf numFmtId="9" fontId="11" fillId="0" borderId="0" xfId="1" applyFont="1"/>
    <xf numFmtId="0" fontId="5" fillId="0" borderId="0" xfId="0" applyFont="1" applyAlignment="1">
      <alignment horizontal="center" wrapText="1"/>
    </xf>
    <xf numFmtId="0" fontId="5" fillId="0" borderId="0" xfId="3" applyFont="1" applyFill="1" applyAlignment="1">
      <alignment horizontal="left" wrapText="1"/>
    </xf>
    <xf numFmtId="9" fontId="4" fillId="0" borderId="0" xfId="1" applyFont="1"/>
    <xf numFmtId="166" fontId="4" fillId="0" borderId="0" xfId="1" applyNumberFormat="1" applyFont="1"/>
    <xf numFmtId="0" fontId="11" fillId="0" borderId="0" xfId="0" applyFont="1"/>
    <xf numFmtId="9" fontId="12" fillId="0" borderId="0" xfId="1" applyFont="1"/>
    <xf numFmtId="9" fontId="4" fillId="0" borderId="0" xfId="1" applyFont="1" applyAlignment="1">
      <alignment horizontal="right" wrapText="1"/>
    </xf>
    <xf numFmtId="0" fontId="5" fillId="0" borderId="0" xfId="0" applyFont="1" applyAlignment="1">
      <alignment horizontal="center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EDD3-FBF0-AF43-BBB8-CBDE86DA83B5}">
  <dimension ref="A1:U42"/>
  <sheetViews>
    <sheetView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R31" sqref="R31"/>
    </sheetView>
  </sheetViews>
  <sheetFormatPr baseColWidth="10" defaultRowHeight="16" x14ac:dyDescent="0.2"/>
  <cols>
    <col min="1" max="1" width="27.83203125" style="9" bestFit="1" customWidth="1"/>
    <col min="2" max="2" width="11.83203125" bestFit="1" customWidth="1"/>
    <col min="3" max="7" width="11.6640625" bestFit="1" customWidth="1"/>
    <col min="9" max="10" width="5.1640625" bestFit="1" customWidth="1"/>
    <col min="11" max="12" width="5.33203125" bestFit="1" customWidth="1"/>
    <col min="13" max="13" width="6.6640625" bestFit="1" customWidth="1"/>
    <col min="14" max="14" width="5.33203125" bestFit="1" customWidth="1"/>
    <col min="16" max="21" width="5.1640625" bestFit="1" customWidth="1"/>
  </cols>
  <sheetData>
    <row r="1" spans="1:21" ht="17" x14ac:dyDescent="0.2">
      <c r="A1" s="10" t="s">
        <v>51</v>
      </c>
      <c r="B1" s="1">
        <v>2018</v>
      </c>
      <c r="C1" s="1">
        <f>B1+1</f>
        <v>2019</v>
      </c>
      <c r="D1" s="1">
        <f t="shared" ref="D1:F1" si="0">C1+1</f>
        <v>2020</v>
      </c>
      <c r="E1" s="1">
        <f t="shared" si="0"/>
        <v>2021</v>
      </c>
      <c r="F1" s="1">
        <f t="shared" si="0"/>
        <v>2022</v>
      </c>
      <c r="G1" s="1">
        <f>F1+1</f>
        <v>2023</v>
      </c>
      <c r="H1" s="1"/>
      <c r="I1" s="1">
        <v>2018</v>
      </c>
      <c r="J1" s="1">
        <f>I1+1</f>
        <v>2019</v>
      </c>
      <c r="K1" s="1">
        <f t="shared" ref="K1:M1" si="1">J1+1</f>
        <v>2020</v>
      </c>
      <c r="L1" s="1">
        <f t="shared" si="1"/>
        <v>2021</v>
      </c>
      <c r="M1" s="1">
        <f t="shared" si="1"/>
        <v>2022</v>
      </c>
      <c r="N1" s="1">
        <f>M1+1</f>
        <v>2023</v>
      </c>
      <c r="P1" s="1">
        <v>2018</v>
      </c>
      <c r="Q1" s="1">
        <f>P1+1</f>
        <v>2019</v>
      </c>
      <c r="R1" s="1">
        <f t="shared" ref="R1:T1" si="2">Q1+1</f>
        <v>2020</v>
      </c>
      <c r="S1" s="1">
        <f t="shared" si="2"/>
        <v>2021</v>
      </c>
      <c r="T1" s="1">
        <f t="shared" si="2"/>
        <v>2022</v>
      </c>
      <c r="U1" s="1">
        <f>T1+1</f>
        <v>2023</v>
      </c>
    </row>
    <row r="2" spans="1:21" x14ac:dyDescent="0.2">
      <c r="I2" s="34" t="s">
        <v>41</v>
      </c>
      <c r="J2" s="34"/>
      <c r="K2" s="34"/>
      <c r="L2" s="34"/>
      <c r="M2" s="34"/>
      <c r="N2" s="34"/>
      <c r="P2" s="34" t="s">
        <v>60</v>
      </c>
      <c r="Q2" s="34"/>
      <c r="R2" s="34"/>
      <c r="S2" s="34"/>
      <c r="T2" s="34"/>
      <c r="U2" s="34"/>
    </row>
    <row r="3" spans="1:21" ht="17" x14ac:dyDescent="0.2">
      <c r="A3" s="10" t="s">
        <v>2</v>
      </c>
    </row>
    <row r="4" spans="1:21" ht="17" x14ac:dyDescent="0.2">
      <c r="A4" s="11" t="s">
        <v>53</v>
      </c>
      <c r="B4" s="19">
        <f>TH!B9</f>
        <v>3292</v>
      </c>
      <c r="C4" s="19">
        <f>TH!C9</f>
        <v>3344</v>
      </c>
      <c r="D4" s="19">
        <f>TH!D9</f>
        <v>2810</v>
      </c>
      <c r="E4" s="19">
        <f>TH!E9</f>
        <v>3331</v>
      </c>
      <c r="F4" s="19">
        <f>TH!F9</f>
        <v>3802</v>
      </c>
      <c r="G4" s="19">
        <f>TH!G9</f>
        <v>3972</v>
      </c>
      <c r="J4" s="26">
        <f t="shared" ref="J4:N6" si="3">(C4-B4)/ABS(B4)</f>
        <v>1.5795868772782502E-2</v>
      </c>
      <c r="K4" s="26">
        <f t="shared" si="3"/>
        <v>-0.15968899521531099</v>
      </c>
      <c r="L4" s="26">
        <f t="shared" si="3"/>
        <v>0.18540925266903915</v>
      </c>
      <c r="M4" s="26">
        <f t="shared" si="3"/>
        <v>0.14139897928549985</v>
      </c>
      <c r="N4" s="26">
        <f t="shared" si="3"/>
        <v>4.4713308784850081E-2</v>
      </c>
      <c r="P4" s="29">
        <f>B4/B$9</f>
        <v>0.61452305394810525</v>
      </c>
      <c r="Q4" s="29">
        <f t="shared" ref="Q4:U4" si="4">C4/C$9</f>
        <v>0.59682313046582192</v>
      </c>
      <c r="R4" s="29">
        <f t="shared" si="4"/>
        <v>0.5656199677938808</v>
      </c>
      <c r="S4" s="29">
        <f t="shared" si="4"/>
        <v>0.58041470639484227</v>
      </c>
      <c r="T4" s="29">
        <f t="shared" si="4"/>
        <v>0.58456334563345635</v>
      </c>
      <c r="U4" s="29">
        <f t="shared" si="4"/>
        <v>0.56565081173454856</v>
      </c>
    </row>
    <row r="5" spans="1:21" ht="17" x14ac:dyDescent="0.2">
      <c r="A5" s="11" t="s">
        <v>54</v>
      </c>
      <c r="B5" s="19">
        <f>BK!B9</f>
        <v>1651</v>
      </c>
      <c r="C5" s="19">
        <f>BK!C9</f>
        <v>1777</v>
      </c>
      <c r="D5" s="19">
        <f>BK!D9</f>
        <v>1602</v>
      </c>
      <c r="E5" s="19">
        <f>BK!E9</f>
        <v>1156</v>
      </c>
      <c r="F5" s="19">
        <f>BK!F9</f>
        <v>1196</v>
      </c>
      <c r="G5" s="19">
        <f>BK!G9</f>
        <v>1298</v>
      </c>
      <c r="J5" s="26">
        <f t="shared" si="3"/>
        <v>7.6317383403997574E-2</v>
      </c>
      <c r="K5" s="26">
        <f t="shared" si="3"/>
        <v>-9.8480585256049524E-2</v>
      </c>
      <c r="L5" s="26">
        <f t="shared" si="3"/>
        <v>-0.27840199750312111</v>
      </c>
      <c r="M5" s="26">
        <f t="shared" si="3"/>
        <v>3.4602076124567477E-2</v>
      </c>
      <c r="N5" s="26">
        <f t="shared" si="3"/>
        <v>8.5284280936454848E-2</v>
      </c>
      <c r="P5" s="29">
        <f t="shared" ref="P5:P6" si="5">B5/B$9</f>
        <v>0.30819488519693861</v>
      </c>
      <c r="Q5" s="29">
        <f t="shared" ref="Q5:Q6" si="6">C5/C$9</f>
        <v>0.31715152596823132</v>
      </c>
      <c r="R5" s="29">
        <f t="shared" ref="R5:R6" si="7">D5/D$9</f>
        <v>0.32246376811594202</v>
      </c>
      <c r="S5" s="29">
        <f t="shared" ref="S5:S8" si="8">E5/E$9</f>
        <v>0.20142882035197771</v>
      </c>
      <c r="T5" s="29">
        <f t="shared" ref="T5:T8" si="9">F5/F$9</f>
        <v>0.18388683886838869</v>
      </c>
      <c r="U5" s="29">
        <f t="shared" ref="U5:U8" si="10">G5/G$9</f>
        <v>0.1848476217601823</v>
      </c>
    </row>
    <row r="6" spans="1:21" ht="17" x14ac:dyDescent="0.2">
      <c r="A6" s="11" t="s">
        <v>55</v>
      </c>
      <c r="B6" s="19">
        <f>PLK!B9</f>
        <v>414</v>
      </c>
      <c r="C6" s="19">
        <f>PLK!C9</f>
        <v>482</v>
      </c>
      <c r="D6" s="19">
        <f>PLK!D9</f>
        <v>556</v>
      </c>
      <c r="E6" s="19">
        <f>PLK!E9</f>
        <v>559</v>
      </c>
      <c r="F6" s="19">
        <f>PLK!F9</f>
        <v>618</v>
      </c>
      <c r="G6" s="19">
        <f>PLK!G9</f>
        <v>692</v>
      </c>
      <c r="J6" s="26">
        <f t="shared" si="3"/>
        <v>0.16425120772946861</v>
      </c>
      <c r="K6" s="26">
        <f t="shared" si="3"/>
        <v>0.15352697095435686</v>
      </c>
      <c r="L6" s="26">
        <f t="shared" si="3"/>
        <v>5.3956834532374104E-3</v>
      </c>
      <c r="M6" s="26">
        <f t="shared" si="3"/>
        <v>0.10554561717352415</v>
      </c>
      <c r="N6" s="26">
        <f t="shared" si="3"/>
        <v>0.11974110032362459</v>
      </c>
      <c r="P6" s="29">
        <f t="shared" si="5"/>
        <v>7.7282060854956133E-2</v>
      </c>
      <c r="Q6" s="29">
        <f t="shared" si="6"/>
        <v>8.6025343565946807E-2</v>
      </c>
      <c r="R6" s="29">
        <f t="shared" si="7"/>
        <v>0.11191626409017713</v>
      </c>
      <c r="S6" s="29">
        <f t="shared" si="8"/>
        <v>9.7403728872625897E-2</v>
      </c>
      <c r="T6" s="29">
        <f t="shared" si="9"/>
        <v>9.5018450184501849E-2</v>
      </c>
      <c r="U6" s="29">
        <f t="shared" si="10"/>
        <v>9.8547422386784392E-2</v>
      </c>
    </row>
    <row r="7" spans="1:21" ht="17" x14ac:dyDescent="0.2">
      <c r="A7" s="11" t="s">
        <v>56</v>
      </c>
      <c r="B7" s="19">
        <f>FHS!B9</f>
        <v>0</v>
      </c>
      <c r="C7" s="19">
        <f>FHS!C9</f>
        <v>0</v>
      </c>
      <c r="D7" s="19">
        <f>FHS!D9</f>
        <v>0</v>
      </c>
      <c r="E7" s="19">
        <f>FHS!E9</f>
        <v>5</v>
      </c>
      <c r="F7" s="19">
        <f>FHS!F9</f>
        <v>138</v>
      </c>
      <c r="G7" s="19">
        <f>FHS!G9</f>
        <v>186</v>
      </c>
      <c r="J7" s="26"/>
      <c r="K7" s="26"/>
      <c r="L7" s="26"/>
      <c r="M7" s="26">
        <f t="shared" ref="M7:N9" si="11">(F7-E7)/ABS(E7)</f>
        <v>26.6</v>
      </c>
      <c r="N7" s="26">
        <f t="shared" si="11"/>
        <v>0.34782608695652173</v>
      </c>
      <c r="P7" s="26"/>
      <c r="Q7" s="26"/>
      <c r="R7" s="26"/>
      <c r="S7" s="29">
        <f t="shared" si="8"/>
        <v>8.7123192193761976E-4</v>
      </c>
      <c r="T7" s="29">
        <f t="shared" si="9"/>
        <v>2.1217712177121772E-2</v>
      </c>
      <c r="U7" s="29">
        <f t="shared" si="10"/>
        <v>2.6488180005696384E-2</v>
      </c>
    </row>
    <row r="8" spans="1:21" ht="17" x14ac:dyDescent="0.2">
      <c r="A8" s="11" t="s">
        <v>57</v>
      </c>
      <c r="B8" s="19">
        <f>INTL!B9</f>
        <v>0</v>
      </c>
      <c r="C8" s="19">
        <f>INTL!C9</f>
        <v>0</v>
      </c>
      <c r="D8" s="19">
        <f>INTL!D9</f>
        <v>0</v>
      </c>
      <c r="E8" s="19">
        <f>INTL!E9</f>
        <v>688</v>
      </c>
      <c r="F8" s="19">
        <f>INTL!F9</f>
        <v>750</v>
      </c>
      <c r="G8" s="19">
        <f>INTL!G9</f>
        <v>874</v>
      </c>
      <c r="J8" s="26"/>
      <c r="K8" s="26"/>
      <c r="L8" s="26"/>
      <c r="M8" s="26">
        <f t="shared" si="11"/>
        <v>9.0116279069767435E-2</v>
      </c>
      <c r="N8" s="26">
        <f t="shared" si="11"/>
        <v>0.16533333333333333</v>
      </c>
      <c r="P8" s="26"/>
      <c r="Q8" s="26"/>
      <c r="R8" s="26"/>
      <c r="S8" s="29">
        <f t="shared" si="8"/>
        <v>0.11988151245861649</v>
      </c>
      <c r="T8" s="29">
        <f t="shared" si="9"/>
        <v>0.11531365313653137</v>
      </c>
      <c r="U8" s="29">
        <f t="shared" si="10"/>
        <v>0.12446596411278837</v>
      </c>
    </row>
    <row r="9" spans="1:21" ht="17" x14ac:dyDescent="0.2">
      <c r="A9" s="27" t="s">
        <v>59</v>
      </c>
      <c r="B9" s="23">
        <f>SUM(B4:B8)</f>
        <v>5357</v>
      </c>
      <c r="C9" s="23">
        <f t="shared" ref="C9:G9" si="12">SUM(C4:C8)</f>
        <v>5603</v>
      </c>
      <c r="D9" s="23">
        <f t="shared" si="12"/>
        <v>4968</v>
      </c>
      <c r="E9" s="23">
        <f t="shared" si="12"/>
        <v>5739</v>
      </c>
      <c r="F9" s="23">
        <f t="shared" si="12"/>
        <v>6504</v>
      </c>
      <c r="G9" s="23">
        <f t="shared" si="12"/>
        <v>7022</v>
      </c>
      <c r="J9" s="32">
        <f>(C9-B9)/ABS(B9)</f>
        <v>4.5921224565988426E-2</v>
      </c>
      <c r="K9" s="32">
        <f>(D9-C9)/ABS(C9)</f>
        <v>-0.11333214349455649</v>
      </c>
      <c r="L9" s="32">
        <f>(E9-D9)/ABS(D9)</f>
        <v>0.15519323671497584</v>
      </c>
      <c r="M9" s="32">
        <f t="shared" si="11"/>
        <v>0.13329848405645583</v>
      </c>
      <c r="N9" s="32">
        <f t="shared" si="11"/>
        <v>7.9643296432964333E-2</v>
      </c>
      <c r="P9" s="29"/>
      <c r="Q9" s="29"/>
      <c r="R9" s="29"/>
      <c r="S9" s="29"/>
      <c r="T9" s="29"/>
      <c r="U9" s="29"/>
    </row>
    <row r="10" spans="1:21" ht="34" x14ac:dyDescent="0.2">
      <c r="A10" s="10" t="s">
        <v>58</v>
      </c>
      <c r="B10" s="19"/>
      <c r="C10" s="19"/>
      <c r="D10" s="19"/>
      <c r="E10" s="19"/>
      <c r="F10" s="19"/>
      <c r="G10" s="19"/>
      <c r="J10" s="31"/>
      <c r="K10" s="31"/>
      <c r="L10" s="31"/>
      <c r="M10" s="31"/>
      <c r="N10" s="31"/>
    </row>
    <row r="11" spans="1:21" ht="17" x14ac:dyDescent="0.2">
      <c r="A11" s="11" t="s">
        <v>53</v>
      </c>
      <c r="B11" s="19">
        <f>SUM(TH!B10:B14)</f>
        <v>2383</v>
      </c>
      <c r="C11" s="19">
        <f>SUM(TH!C10:C14)</f>
        <v>2450</v>
      </c>
      <c r="D11" s="19">
        <f>SUM(TH!D10:D14)</f>
        <v>2222</v>
      </c>
      <c r="E11" s="19">
        <f>SUM(TH!E10:E14)</f>
        <v>2511</v>
      </c>
      <c r="F11" s="19">
        <f>SUM(TH!F10:F14)</f>
        <v>2896</v>
      </c>
      <c r="G11" s="19">
        <f>SUM(TH!G10:G14)</f>
        <v>3033</v>
      </c>
      <c r="J11" s="26">
        <f t="shared" ref="J11:N13" si="13">(C11-B11)/ABS(B11)</f>
        <v>2.8115820394460762E-2</v>
      </c>
      <c r="K11" s="26">
        <f t="shared" si="13"/>
        <v>-9.3061224489795924E-2</v>
      </c>
      <c r="L11" s="26">
        <f t="shared" si="13"/>
        <v>0.13006300630063006</v>
      </c>
      <c r="M11" s="26">
        <f t="shared" si="13"/>
        <v>0.15332536837913183</v>
      </c>
      <c r="N11" s="26">
        <f t="shared" si="13"/>
        <v>4.7306629834254141E-2</v>
      </c>
      <c r="P11" s="29">
        <f>B11/B$16</f>
        <v>0.68398392652123996</v>
      </c>
      <c r="Q11" s="29">
        <f t="shared" ref="Q11:U11" si="14">C11/C$16</f>
        <v>0.67068163153572402</v>
      </c>
      <c r="R11" s="29">
        <f t="shared" si="14"/>
        <v>0.64349840718216045</v>
      </c>
      <c r="S11" s="29">
        <f t="shared" si="14"/>
        <v>0.65819134993446915</v>
      </c>
      <c r="T11" s="29">
        <f t="shared" si="14"/>
        <v>0.64830982762480416</v>
      </c>
      <c r="U11" s="29">
        <f t="shared" si="14"/>
        <v>0.62317649476063286</v>
      </c>
    </row>
    <row r="12" spans="1:21" ht="17" x14ac:dyDescent="0.2">
      <c r="A12" s="11" t="s">
        <v>54</v>
      </c>
      <c r="B12" s="19">
        <f>SUM(BK!B10:B14)</f>
        <v>823</v>
      </c>
      <c r="C12" s="19">
        <f>SUM(BK!C10:C14)</f>
        <v>888</v>
      </c>
      <c r="D12" s="19">
        <f>SUM(BK!D10:D14)</f>
        <v>878</v>
      </c>
      <c r="E12" s="19">
        <f>SUM(BK!E10:E14)</f>
        <v>746</v>
      </c>
      <c r="F12" s="19">
        <f>SUM(BK!F10:F14)</f>
        <v>811</v>
      </c>
      <c r="G12" s="19">
        <f>SUM(BK!G10:G14)</f>
        <v>922</v>
      </c>
      <c r="J12" s="26">
        <f t="shared" si="13"/>
        <v>7.8979343863912518E-2</v>
      </c>
      <c r="K12" s="26">
        <f t="shared" si="13"/>
        <v>-1.1261261261261261E-2</v>
      </c>
      <c r="L12" s="26">
        <f t="shared" si="13"/>
        <v>-0.15034168564920272</v>
      </c>
      <c r="M12" s="26">
        <f t="shared" si="13"/>
        <v>8.7131367292225204E-2</v>
      </c>
      <c r="N12" s="26">
        <f t="shared" si="13"/>
        <v>0.13686806411837238</v>
      </c>
      <c r="P12" s="29">
        <f t="shared" ref="P12:P13" si="15">B12/B$16</f>
        <v>0.2362227324913892</v>
      </c>
      <c r="Q12" s="29">
        <f t="shared" ref="Q12:Q13" si="16">C12/C$16</f>
        <v>0.24308787298111142</v>
      </c>
      <c r="R12" s="29">
        <f t="shared" ref="R12:R13" si="17">D12/D$16</f>
        <v>0.25427164784245582</v>
      </c>
      <c r="S12" s="29">
        <f t="shared" ref="S12:S15" si="18">E12/E$16</f>
        <v>0.19554390563564875</v>
      </c>
      <c r="T12" s="29">
        <f t="shared" ref="T12:T15" si="19">F12/F$16</f>
        <v>0.18155361540183568</v>
      </c>
      <c r="U12" s="29">
        <f t="shared" ref="U12:U15" si="20">G12/G$16</f>
        <v>0.18943907951510169</v>
      </c>
    </row>
    <row r="13" spans="1:21" ht="17" x14ac:dyDescent="0.2">
      <c r="A13" s="11" t="s">
        <v>55</v>
      </c>
      <c r="B13" s="19">
        <f>SUM(PLK!B10:B14)</f>
        <v>278</v>
      </c>
      <c r="C13" s="19">
        <f>SUM(PLK!C10:C14)</f>
        <v>315</v>
      </c>
      <c r="D13" s="19">
        <f>SUM(PLK!D10:D14)</f>
        <v>353</v>
      </c>
      <c r="E13" s="19">
        <f>SUM(PLK!E10:E14)</f>
        <v>363</v>
      </c>
      <c r="F13" s="19">
        <f>SUM(PLK!F10:F14)</f>
        <v>416</v>
      </c>
      <c r="G13" s="19">
        <f>SUM(PLK!G10:G14)</f>
        <v>473</v>
      </c>
      <c r="J13" s="26">
        <f t="shared" si="13"/>
        <v>0.13309352517985612</v>
      </c>
      <c r="K13" s="26">
        <f t="shared" si="13"/>
        <v>0.12063492063492064</v>
      </c>
      <c r="L13" s="26">
        <f t="shared" si="13"/>
        <v>2.8328611898016998E-2</v>
      </c>
      <c r="M13" s="26">
        <f t="shared" si="13"/>
        <v>0.14600550964187328</v>
      </c>
      <c r="N13" s="26">
        <f t="shared" si="13"/>
        <v>0.13701923076923078</v>
      </c>
      <c r="P13" s="29">
        <f t="shared" si="15"/>
        <v>7.9793340987370842E-2</v>
      </c>
      <c r="Q13" s="29">
        <f t="shared" si="16"/>
        <v>8.6230495483164527E-2</v>
      </c>
      <c r="R13" s="29">
        <f t="shared" si="17"/>
        <v>0.10222994497538372</v>
      </c>
      <c r="S13" s="29">
        <f t="shared" si="18"/>
        <v>9.5150720838794237E-2</v>
      </c>
      <c r="T13" s="29">
        <f t="shared" si="19"/>
        <v>9.3127378553839263E-2</v>
      </c>
      <c r="U13" s="29">
        <f t="shared" si="20"/>
        <v>9.7185124306554349E-2</v>
      </c>
    </row>
    <row r="14" spans="1:21" ht="17" x14ac:dyDescent="0.2">
      <c r="A14" s="11" t="s">
        <v>56</v>
      </c>
      <c r="B14" s="19">
        <f>SUM(FHS!B10:B13)</f>
        <v>0</v>
      </c>
      <c r="C14" s="19">
        <f>SUM(FHS!C10:C13)</f>
        <v>0</v>
      </c>
      <c r="D14" s="19">
        <f>SUM(FHS!D10:D13)</f>
        <v>0</v>
      </c>
      <c r="E14" s="19">
        <f>SUM(FHS!E10:E13)</f>
        <v>3</v>
      </c>
      <c r="F14" s="19">
        <f>SUM(FHS!F10:F13)</f>
        <v>106</v>
      </c>
      <c r="G14" s="19">
        <f>SUM(FHS!G10:G13)</f>
        <v>150</v>
      </c>
      <c r="J14" s="26"/>
      <c r="K14" s="26"/>
      <c r="L14" s="26"/>
      <c r="M14" s="26">
        <f t="shared" ref="M14:N16" si="21">(F14-E14)/ABS(E14)</f>
        <v>34.333333333333336</v>
      </c>
      <c r="N14" s="26">
        <f t="shared" si="21"/>
        <v>0.41509433962264153</v>
      </c>
      <c r="P14" s="26"/>
      <c r="Q14" s="26"/>
      <c r="R14" s="26"/>
      <c r="S14" s="29">
        <f t="shared" si="18"/>
        <v>7.8636959370904328E-4</v>
      </c>
      <c r="T14" s="29">
        <f t="shared" si="19"/>
        <v>2.3729572419968658E-2</v>
      </c>
      <c r="U14" s="29">
        <f t="shared" si="20"/>
        <v>3.081980686254366E-2</v>
      </c>
    </row>
    <row r="15" spans="1:21" ht="17" x14ac:dyDescent="0.2">
      <c r="A15" s="11" t="s">
        <v>57</v>
      </c>
      <c r="B15" s="19">
        <f>SUM(INTL!B10:B13)</f>
        <v>0</v>
      </c>
      <c r="C15" s="19">
        <f>SUM(INTL!C10:C13)</f>
        <v>0</v>
      </c>
      <c r="D15" s="19">
        <f>SUM(INTL!D10:D13)</f>
        <v>0</v>
      </c>
      <c r="E15" s="19">
        <f>SUM(INTL!E10:E13)</f>
        <v>192</v>
      </c>
      <c r="F15" s="19">
        <f>SUM(INTL!F10:F13)</f>
        <v>238</v>
      </c>
      <c r="G15" s="19">
        <f>SUM(INTL!G10:G13)</f>
        <v>289</v>
      </c>
      <c r="J15" s="26"/>
      <c r="K15" s="26"/>
      <c r="L15" s="26"/>
      <c r="M15" s="26">
        <f t="shared" si="21"/>
        <v>0.23958333333333334</v>
      </c>
      <c r="N15" s="26">
        <f t="shared" si="21"/>
        <v>0.21428571428571427</v>
      </c>
      <c r="P15" s="26"/>
      <c r="Q15" s="26"/>
      <c r="R15" s="26"/>
      <c r="S15" s="29">
        <f t="shared" si="18"/>
        <v>5.032765399737877E-2</v>
      </c>
      <c r="T15" s="29">
        <f t="shared" si="19"/>
        <v>5.3279605999552275E-2</v>
      </c>
      <c r="U15" s="29">
        <f t="shared" si="20"/>
        <v>5.9379494555167452E-2</v>
      </c>
    </row>
    <row r="16" spans="1:21" ht="17" x14ac:dyDescent="0.2">
      <c r="A16" s="27" t="s">
        <v>59</v>
      </c>
      <c r="B16" s="23">
        <f>SUM(B11:B15)</f>
        <v>3484</v>
      </c>
      <c r="C16" s="23">
        <f t="shared" ref="C16" si="22">SUM(C11:C15)</f>
        <v>3653</v>
      </c>
      <c r="D16" s="23">
        <f t="shared" ref="D16" si="23">SUM(D11:D15)</f>
        <v>3453</v>
      </c>
      <c r="E16" s="23">
        <f t="shared" ref="E16" si="24">SUM(E11:E15)</f>
        <v>3815</v>
      </c>
      <c r="F16" s="23">
        <f t="shared" ref="F16" si="25">SUM(F11:F15)</f>
        <v>4467</v>
      </c>
      <c r="G16" s="23">
        <f t="shared" ref="G16" si="26">SUM(G11:G15)</f>
        <v>4867</v>
      </c>
      <c r="J16" s="32">
        <f>(C16-B16)/ABS(B16)</f>
        <v>4.8507462686567165E-2</v>
      </c>
      <c r="K16" s="32">
        <f>(D16-C16)/ABS(C16)</f>
        <v>-5.4749520941691762E-2</v>
      </c>
      <c r="L16" s="32">
        <f>(E16-D16)/ABS(D16)</f>
        <v>0.10483637416739068</v>
      </c>
      <c r="M16" s="32">
        <f t="shared" si="21"/>
        <v>0.1709043250327654</v>
      </c>
      <c r="N16" s="32">
        <f t="shared" si="21"/>
        <v>8.9545556301768525E-2</v>
      </c>
      <c r="P16" s="29"/>
      <c r="Q16" s="29"/>
      <c r="R16" s="29"/>
      <c r="S16" s="29"/>
      <c r="T16" s="29"/>
      <c r="U16" s="29"/>
    </row>
    <row r="17" spans="1:21" ht="17" x14ac:dyDescent="0.2">
      <c r="A17" s="10" t="s">
        <v>52</v>
      </c>
      <c r="B17" s="19"/>
      <c r="C17" s="19"/>
      <c r="D17" s="19"/>
      <c r="E17" s="19"/>
      <c r="F17" s="19"/>
      <c r="G17" s="19"/>
      <c r="J17" s="31"/>
      <c r="K17" s="31"/>
      <c r="L17" s="31"/>
      <c r="M17" s="31"/>
      <c r="N17" s="31"/>
    </row>
    <row r="18" spans="1:21" ht="17" x14ac:dyDescent="0.2">
      <c r="A18" s="11" t="s">
        <v>53</v>
      </c>
      <c r="B18" s="19">
        <f>TH!B18</f>
        <v>1113</v>
      </c>
      <c r="C18" s="19">
        <f>TH!C18</f>
        <v>1106</v>
      </c>
      <c r="D18" s="19">
        <f>TH!D18</f>
        <v>814</v>
      </c>
      <c r="E18" s="19">
        <f>TH!E18</f>
        <v>845</v>
      </c>
      <c r="F18" s="19">
        <f>TH!F18</f>
        <v>926</v>
      </c>
      <c r="G18" s="19">
        <f>TH!G18</f>
        <v>959</v>
      </c>
      <c r="J18" s="26">
        <f t="shared" ref="J18:N20" si="27">(C18-B18)/ABS(B18)</f>
        <v>-6.2893081761006293E-3</v>
      </c>
      <c r="K18" s="26">
        <f t="shared" si="27"/>
        <v>-0.2640144665461121</v>
      </c>
      <c r="L18" s="26">
        <f t="shared" si="27"/>
        <v>3.8083538083538086E-2</v>
      </c>
      <c r="M18" s="26">
        <f t="shared" si="27"/>
        <v>9.5857988165680474E-2</v>
      </c>
      <c r="N18" s="26">
        <f t="shared" si="27"/>
        <v>3.5637149028077755E-2</v>
      </c>
      <c r="P18" s="29">
        <f>B18/B$23</f>
        <v>0.50984883188273022</v>
      </c>
      <c r="Q18" s="29">
        <f t="shared" ref="Q18:U18" si="28">C18/C$23</f>
        <v>0.48701012769704977</v>
      </c>
      <c r="R18" s="29">
        <f t="shared" si="28"/>
        <v>0.44071467244179752</v>
      </c>
      <c r="S18" s="29">
        <f t="shared" si="28"/>
        <v>0.42741527567020737</v>
      </c>
      <c r="T18" s="29">
        <f t="shared" si="28"/>
        <v>0.4447646493756004</v>
      </c>
      <c r="U18" s="29">
        <f t="shared" si="28"/>
        <v>0.43590909090909091</v>
      </c>
    </row>
    <row r="19" spans="1:21" ht="17" x14ac:dyDescent="0.2">
      <c r="A19" s="11" t="s">
        <v>54</v>
      </c>
      <c r="B19" s="19">
        <f>BK!B17</f>
        <v>924</v>
      </c>
      <c r="C19" s="19">
        <f>BK!C17</f>
        <v>987</v>
      </c>
      <c r="D19" s="19">
        <f>BK!D17</f>
        <v>822</v>
      </c>
      <c r="E19" s="19">
        <f>BK!E17</f>
        <v>421</v>
      </c>
      <c r="F19" s="19">
        <f>BK!F17</f>
        <v>396</v>
      </c>
      <c r="G19" s="19">
        <f>BK!G17</f>
        <v>387</v>
      </c>
      <c r="J19" s="26">
        <f t="shared" si="27"/>
        <v>6.8181818181818177E-2</v>
      </c>
      <c r="K19" s="26">
        <f t="shared" si="27"/>
        <v>-0.16717325227963525</v>
      </c>
      <c r="L19" s="26">
        <f t="shared" si="27"/>
        <v>-0.48783454987834551</v>
      </c>
      <c r="M19" s="26">
        <f t="shared" si="27"/>
        <v>-5.9382422802850353E-2</v>
      </c>
      <c r="N19" s="26">
        <f t="shared" si="27"/>
        <v>-2.2727272727272728E-2</v>
      </c>
      <c r="P19" s="29">
        <f t="shared" ref="P19:P20" si="29">B19/B$23</f>
        <v>0.42327072835547414</v>
      </c>
      <c r="Q19" s="29">
        <f t="shared" ref="Q19:Q20" si="30">C19/C$23</f>
        <v>0.43461030383091148</v>
      </c>
      <c r="R19" s="29">
        <f t="shared" ref="R19:R20" si="31">D19/D$23</f>
        <v>0.44504602057390363</v>
      </c>
      <c r="S19" s="29">
        <f t="shared" ref="S19:S22" si="32">E19/E$23</f>
        <v>0.21294891249367728</v>
      </c>
      <c r="T19" s="29">
        <f t="shared" ref="T19:T22" si="33">F19/F$23</f>
        <v>0.19020172910662825</v>
      </c>
      <c r="U19" s="29">
        <f t="shared" ref="U19:U22" si="34">G19/G$23</f>
        <v>0.1759090909090909</v>
      </c>
    </row>
    <row r="20" spans="1:21" ht="17" x14ac:dyDescent="0.2">
      <c r="A20" s="11" t="s">
        <v>55</v>
      </c>
      <c r="B20" s="19">
        <f>PLK!B17</f>
        <v>146</v>
      </c>
      <c r="C20" s="19">
        <f>PLK!C17</f>
        <v>178</v>
      </c>
      <c r="D20" s="19">
        <f>PLK!D17</f>
        <v>211</v>
      </c>
      <c r="E20" s="19">
        <f>PLK!E17</f>
        <v>198</v>
      </c>
      <c r="F20" s="19">
        <f>PLK!F17</f>
        <v>204</v>
      </c>
      <c r="G20" s="19">
        <f>PLK!G17</f>
        <v>221</v>
      </c>
      <c r="J20" s="26">
        <f t="shared" si="27"/>
        <v>0.21917808219178081</v>
      </c>
      <c r="K20" s="26">
        <f t="shared" si="27"/>
        <v>0.1853932584269663</v>
      </c>
      <c r="L20" s="26">
        <f t="shared" si="27"/>
        <v>-6.1611374407582936E-2</v>
      </c>
      <c r="M20" s="26">
        <f t="shared" si="27"/>
        <v>3.0303030303030304E-2</v>
      </c>
      <c r="N20" s="26">
        <f t="shared" si="27"/>
        <v>8.3333333333333329E-2</v>
      </c>
      <c r="P20" s="29">
        <f t="shared" si="29"/>
        <v>6.6880439761795696E-2</v>
      </c>
      <c r="Q20" s="29">
        <f t="shared" si="30"/>
        <v>7.8379568472038752E-2</v>
      </c>
      <c r="R20" s="29">
        <f t="shared" si="31"/>
        <v>0.11423930698429886</v>
      </c>
      <c r="S20" s="29">
        <f t="shared" si="32"/>
        <v>0.10015174506828528</v>
      </c>
      <c r="T20" s="29">
        <f t="shared" si="33"/>
        <v>9.7982708933717577E-2</v>
      </c>
      <c r="U20" s="29">
        <f t="shared" si="34"/>
        <v>0.10045454545454545</v>
      </c>
    </row>
    <row r="21" spans="1:21" ht="17" x14ac:dyDescent="0.2">
      <c r="A21" s="11" t="s">
        <v>56</v>
      </c>
      <c r="B21" s="19">
        <f>FHS!B16</f>
        <v>0</v>
      </c>
      <c r="C21" s="19">
        <f>FHS!C16</f>
        <v>0</v>
      </c>
      <c r="D21" s="19">
        <f>FHS!D16</f>
        <v>0</v>
      </c>
      <c r="E21" s="19">
        <f>FHS!E16</f>
        <v>2</v>
      </c>
      <c r="F21" s="19">
        <f>FHS!F16</f>
        <v>33</v>
      </c>
      <c r="G21" s="19">
        <f>FHS!G16</f>
        <v>37</v>
      </c>
      <c r="J21" s="26"/>
      <c r="K21" s="26"/>
      <c r="L21" s="26"/>
      <c r="M21" s="26">
        <f t="shared" ref="M21:N23" si="35">(F21-E21)/ABS(E21)</f>
        <v>15.5</v>
      </c>
      <c r="N21" s="26">
        <f t="shared" si="35"/>
        <v>0.12121212121212122</v>
      </c>
      <c r="P21" s="26"/>
      <c r="Q21" s="26"/>
      <c r="R21" s="26"/>
      <c r="S21" s="29">
        <f t="shared" si="32"/>
        <v>1.0116337885685382E-3</v>
      </c>
      <c r="T21" s="29">
        <f t="shared" si="33"/>
        <v>1.5850144092219021E-2</v>
      </c>
      <c r="U21" s="29">
        <f t="shared" si="34"/>
        <v>1.6818181818181819E-2</v>
      </c>
    </row>
    <row r="22" spans="1:21" ht="17" x14ac:dyDescent="0.2">
      <c r="A22" s="11" t="s">
        <v>57</v>
      </c>
      <c r="B22" s="19">
        <f>INTL!B17</f>
        <v>0</v>
      </c>
      <c r="C22" s="19">
        <f>INTL!C17</f>
        <v>0</v>
      </c>
      <c r="D22" s="19">
        <f>INTL!D17</f>
        <v>0</v>
      </c>
      <c r="E22" s="19">
        <f>INTL!E17</f>
        <v>511</v>
      </c>
      <c r="F22" s="19">
        <f>INTL!F17</f>
        <v>523</v>
      </c>
      <c r="G22" s="19">
        <f>INTL!G17</f>
        <v>596</v>
      </c>
      <c r="J22" s="26"/>
      <c r="K22" s="26"/>
      <c r="L22" s="26"/>
      <c r="M22" s="26">
        <f t="shared" si="35"/>
        <v>2.3483365949119372E-2</v>
      </c>
      <c r="N22" s="26">
        <f t="shared" si="35"/>
        <v>0.13957934990439771</v>
      </c>
      <c r="P22" s="26"/>
      <c r="Q22" s="26"/>
      <c r="R22" s="26"/>
      <c r="S22" s="29">
        <f t="shared" si="32"/>
        <v>0.25847243297926153</v>
      </c>
      <c r="T22" s="29">
        <f t="shared" si="33"/>
        <v>0.25120076849183476</v>
      </c>
      <c r="U22" s="29">
        <f t="shared" si="34"/>
        <v>0.27090909090909093</v>
      </c>
    </row>
    <row r="23" spans="1:21" ht="17" x14ac:dyDescent="0.2">
      <c r="A23" s="27" t="s">
        <v>59</v>
      </c>
      <c r="B23" s="23">
        <f>SUM(B18:B22)</f>
        <v>2183</v>
      </c>
      <c r="C23" s="23">
        <f t="shared" ref="C23" si="36">SUM(C18:C22)</f>
        <v>2271</v>
      </c>
      <c r="D23" s="23">
        <f t="shared" ref="D23" si="37">SUM(D18:D22)</f>
        <v>1847</v>
      </c>
      <c r="E23" s="23">
        <f t="shared" ref="E23" si="38">SUM(E18:E22)</f>
        <v>1977</v>
      </c>
      <c r="F23" s="23">
        <f t="shared" ref="F23" si="39">SUM(F18:F22)</f>
        <v>2082</v>
      </c>
      <c r="G23" s="23">
        <f t="shared" ref="G23" si="40">SUM(G18:G22)</f>
        <v>2200</v>
      </c>
      <c r="J23" s="32">
        <f>(C23-B23)/ABS(B23)</f>
        <v>4.0311497938616582E-2</v>
      </c>
      <c r="K23" s="32">
        <f>(D23-C23)/ABS(C23)</f>
        <v>-0.18670189343901364</v>
      </c>
      <c r="L23" s="32">
        <f>(E23-D23)/ABS(D23)</f>
        <v>7.038440714672442E-2</v>
      </c>
      <c r="M23" s="32">
        <f t="shared" si="35"/>
        <v>5.3110773899848251E-2</v>
      </c>
      <c r="N23" s="32">
        <f t="shared" si="35"/>
        <v>5.6676272814601344E-2</v>
      </c>
      <c r="P23" s="29"/>
      <c r="Q23" s="29"/>
      <c r="R23" s="29"/>
      <c r="S23" s="29"/>
      <c r="T23" s="29"/>
      <c r="U23" s="29"/>
    </row>
    <row r="25" spans="1:21" ht="17" x14ac:dyDescent="0.2">
      <c r="A25" s="14" t="s">
        <v>61</v>
      </c>
    </row>
    <row r="26" spans="1:21" ht="17" x14ac:dyDescent="0.2">
      <c r="A26" s="11" t="s">
        <v>53</v>
      </c>
      <c r="B26" s="29">
        <f>TH!B45</f>
        <v>0.30710814094775213</v>
      </c>
      <c r="C26" s="29">
        <f>TH!C45</f>
        <v>0.29904306220095694</v>
      </c>
      <c r="D26" s="29">
        <f>TH!D45</f>
        <v>0.2494661921708185</v>
      </c>
      <c r="E26" s="29">
        <f>TH!E45</f>
        <v>0.24617232062443711</v>
      </c>
      <c r="F26" s="29">
        <f>TH!F45</f>
        <v>0.23829563387690689</v>
      </c>
      <c r="G26" s="29">
        <f>TH!G45</f>
        <v>0.23640483383685801</v>
      </c>
      <c r="J26" s="26">
        <f>C26/B26-1</f>
        <v>-2.6261364227942341E-2</v>
      </c>
      <c r="K26" s="26">
        <f t="shared" ref="K26:N26" si="41">D26/C26-1</f>
        <v>-0.16578505338078298</v>
      </c>
      <c r="L26" s="26">
        <f t="shared" si="41"/>
        <v>-1.3203679094624388E-2</v>
      </c>
      <c r="M26" s="26">
        <f t="shared" si="41"/>
        <v>-3.1996638482955087E-2</v>
      </c>
      <c r="N26" s="26">
        <f t="shared" si="41"/>
        <v>-7.9346818457680657E-3</v>
      </c>
    </row>
    <row r="27" spans="1:21" ht="17" x14ac:dyDescent="0.2">
      <c r="A27" s="11" t="s">
        <v>54</v>
      </c>
      <c r="B27" s="29">
        <f>BK!B43</f>
        <v>0.88007268322228949</v>
      </c>
      <c r="C27" s="29">
        <f>BK!C43</f>
        <v>0.86550365785030947</v>
      </c>
      <c r="D27" s="29">
        <f>BK!D43</f>
        <v>0.84956304619225964</v>
      </c>
      <c r="E27" s="29">
        <f>BK!E43</f>
        <v>0.44982698961937717</v>
      </c>
      <c r="F27" s="29">
        <f>BK!F43</f>
        <v>0.42725752508361203</v>
      </c>
      <c r="G27" s="29">
        <f>BK!G43</f>
        <v>0.40138674884437597</v>
      </c>
      <c r="J27" s="26">
        <f t="shared" ref="J27:J28" si="42">C27/B27-1</f>
        <v>-1.6554343351093626E-2</v>
      </c>
      <c r="K27" s="26">
        <f t="shared" ref="K27:K28" si="43">D27/C27-1</f>
        <v>-1.8417728814274725E-2</v>
      </c>
      <c r="L27" s="26">
        <f t="shared" ref="L27:L28" si="44">E27/D27-1</f>
        <v>-0.47051959047006442</v>
      </c>
      <c r="M27" s="26">
        <f t="shared" ref="M27:M30" si="45">F27/E27-1</f>
        <v>-5.0173655775662462E-2</v>
      </c>
      <c r="N27" s="26">
        <f t="shared" ref="N27:N30" si="46">G27/F27-1</f>
        <v>-6.0550779612771666E-2</v>
      </c>
    </row>
    <row r="28" spans="1:21" ht="17" x14ac:dyDescent="0.2">
      <c r="A28" s="11" t="s">
        <v>55</v>
      </c>
      <c r="B28" s="29">
        <f>PLK!B43</f>
        <v>0.8188405797101449</v>
      </c>
      <c r="C28" s="29">
        <f>PLK!C43</f>
        <v>0.83609958506224069</v>
      </c>
      <c r="D28" s="29">
        <f>PLK!D43</f>
        <v>0.87050359712230219</v>
      </c>
      <c r="E28" s="29">
        <f>PLK!E43</f>
        <v>0.46511627906976744</v>
      </c>
      <c r="F28" s="29">
        <f>PLK!F43</f>
        <v>0.44336569579288027</v>
      </c>
      <c r="G28" s="29">
        <f>PLK!G43</f>
        <v>0.44075144508670522</v>
      </c>
      <c r="J28" s="26">
        <f t="shared" si="42"/>
        <v>2.1077369368046162E-2</v>
      </c>
      <c r="K28" s="26">
        <f t="shared" si="43"/>
        <v>4.1148222860917238E-2</v>
      </c>
      <c r="L28" s="26">
        <f t="shared" si="44"/>
        <v>-0.4656928694983663</v>
      </c>
      <c r="M28" s="26">
        <f t="shared" si="45"/>
        <v>-4.6763754045307415E-2</v>
      </c>
      <c r="N28" s="26">
        <f t="shared" si="46"/>
        <v>-5.8963756803510625E-3</v>
      </c>
    </row>
    <row r="29" spans="1:21" ht="17" x14ac:dyDescent="0.2">
      <c r="A29" s="11" t="s">
        <v>56</v>
      </c>
      <c r="B29" s="29"/>
      <c r="C29" s="29"/>
      <c r="D29" s="29"/>
      <c r="E29" s="29">
        <f>FHS!E41</f>
        <v>0.6</v>
      </c>
      <c r="F29" s="29">
        <f>FHS!F41</f>
        <v>0.60869565217391308</v>
      </c>
      <c r="G29" s="29">
        <f>FHS!G41</f>
        <v>0.5053763440860215</v>
      </c>
      <c r="J29" s="26"/>
      <c r="K29" s="26"/>
      <c r="L29" s="26"/>
      <c r="M29" s="26">
        <f t="shared" si="45"/>
        <v>1.449275362318847E-2</v>
      </c>
      <c r="N29" s="26">
        <f t="shared" si="46"/>
        <v>-0.16973886328725041</v>
      </c>
    </row>
    <row r="30" spans="1:21" ht="17" x14ac:dyDescent="0.2">
      <c r="A30" s="11" t="s">
        <v>57</v>
      </c>
      <c r="B30" s="29"/>
      <c r="C30" s="29"/>
      <c r="D30" s="29"/>
      <c r="E30" s="29">
        <f>INTL!E43</f>
        <v>0.72093023255813948</v>
      </c>
      <c r="F30" s="29">
        <f>INTL!F43</f>
        <v>0.68266666666666664</v>
      </c>
      <c r="G30" s="29">
        <f>INTL!G43</f>
        <v>0.66933638443935928</v>
      </c>
      <c r="J30" s="26"/>
      <c r="K30" s="26"/>
      <c r="L30" s="26"/>
      <c r="M30" s="26">
        <f t="shared" si="45"/>
        <v>-5.3075268817204257E-2</v>
      </c>
      <c r="N30" s="26">
        <f t="shared" si="46"/>
        <v>-1.9526780606407224E-2</v>
      </c>
    </row>
    <row r="31" spans="1:21" ht="51" x14ac:dyDescent="0.2">
      <c r="A31" s="28" t="s">
        <v>62</v>
      </c>
    </row>
    <row r="32" spans="1:21" s="11" customFormat="1" ht="17" x14ac:dyDescent="0.2">
      <c r="A32" s="11" t="s">
        <v>53</v>
      </c>
      <c r="B32" s="33">
        <f>TH!B54</f>
        <v>0.72387606318347508</v>
      </c>
      <c r="C32" s="33">
        <f>TH!C54</f>
        <v>0.73265550239234445</v>
      </c>
      <c r="D32" s="33">
        <f>TH!D54</f>
        <v>0.79074733096085414</v>
      </c>
      <c r="E32" s="33">
        <f>TH!E54</f>
        <v>0.75382767937556294</v>
      </c>
      <c r="F32" s="33">
        <f>TH!F54</f>
        <v>0.76170436612309311</v>
      </c>
      <c r="G32" s="33">
        <f>TH!G54</f>
        <v>0.76359516616314205</v>
      </c>
      <c r="I32"/>
      <c r="J32" s="26">
        <f>C32/B32-1</f>
        <v>1.2128373426604222E-2</v>
      </c>
      <c r="K32" s="26">
        <f t="shared" ref="K32:K34" si="47">D32/C32-1</f>
        <v>7.9289418258406741E-2</v>
      </c>
      <c r="L32" s="26">
        <f t="shared" ref="L32:L34" si="48">E32/D32-1</f>
        <v>-4.668956838643934E-2</v>
      </c>
      <c r="M32" s="26">
        <f t="shared" ref="M32:M36" si="49">F32/E32-1</f>
        <v>1.04489221648838E-2</v>
      </c>
      <c r="N32" s="26">
        <f t="shared" ref="N32:N36" si="50">G32/F32-1</f>
        <v>2.4823279531305253E-3</v>
      </c>
    </row>
    <row r="33" spans="1:14" s="11" customFormat="1" ht="17" x14ac:dyDescent="0.2">
      <c r="A33" s="11" t="s">
        <v>54</v>
      </c>
      <c r="B33" s="33">
        <f>BK!B51</f>
        <v>0.49848576620230162</v>
      </c>
      <c r="C33" s="33">
        <f>BK!C51</f>
        <v>0.49971862689926844</v>
      </c>
      <c r="D33" s="33">
        <f>BK!D51</f>
        <v>0.54806491885143571</v>
      </c>
      <c r="E33" s="33">
        <f>BK!E51</f>
        <v>0.6453287197231834</v>
      </c>
      <c r="F33" s="33">
        <f>BK!F51</f>
        <v>0.67809364548494988</v>
      </c>
      <c r="G33" s="33">
        <f>BK!G51</f>
        <v>0.71032357473035435</v>
      </c>
      <c r="I33"/>
      <c r="J33" s="26">
        <f t="shared" ref="J33:J34" si="51">C33/B33-1</f>
        <v>2.4732114346199818E-3</v>
      </c>
      <c r="K33" s="26">
        <f t="shared" si="47"/>
        <v>9.6747027926803231E-2</v>
      </c>
      <c r="L33" s="26">
        <f t="shared" si="48"/>
        <v>0.17746766400517067</v>
      </c>
      <c r="M33" s="26">
        <f t="shared" si="49"/>
        <v>5.0772458687134092E-2</v>
      </c>
      <c r="N33" s="26">
        <f t="shared" si="50"/>
        <v>4.7530203918006997E-2</v>
      </c>
    </row>
    <row r="34" spans="1:14" s="11" customFormat="1" ht="17" x14ac:dyDescent="0.2">
      <c r="A34" s="11" t="s">
        <v>55</v>
      </c>
      <c r="B34" s="33">
        <f>PLK!B51</f>
        <v>0.67149758454106279</v>
      </c>
      <c r="C34" s="33">
        <f>PLK!C51</f>
        <v>0.65352697095435686</v>
      </c>
      <c r="D34" s="33">
        <f>PLK!D51</f>
        <v>0.6348920863309353</v>
      </c>
      <c r="E34" s="33">
        <f>PLK!E51</f>
        <v>0.6493738819320215</v>
      </c>
      <c r="F34" s="33">
        <f>PLK!F51</f>
        <v>0.67313915857605178</v>
      </c>
      <c r="G34" s="33">
        <f>PLK!G51</f>
        <v>0.68352601156069359</v>
      </c>
      <c r="I34"/>
      <c r="J34" s="26">
        <f t="shared" si="51"/>
        <v>-2.6761992895310227E-2</v>
      </c>
      <c r="K34" s="26">
        <f t="shared" si="47"/>
        <v>-2.8514331392029191E-2</v>
      </c>
      <c r="L34" s="26">
        <f t="shared" si="48"/>
        <v>2.2809853694628623E-2</v>
      </c>
      <c r="M34" s="26">
        <f t="shared" si="49"/>
        <v>3.6597216650173348E-2</v>
      </c>
      <c r="N34" s="26">
        <f t="shared" si="50"/>
        <v>1.5430469097376553E-2</v>
      </c>
    </row>
    <row r="35" spans="1:14" s="11" customFormat="1" ht="17" x14ac:dyDescent="0.2">
      <c r="A35" s="11" t="s">
        <v>56</v>
      </c>
      <c r="B35" s="33">
        <f>FHS!B48</f>
        <v>0</v>
      </c>
      <c r="C35" s="33">
        <f>FHS!C48</f>
        <v>0</v>
      </c>
      <c r="D35" s="33">
        <f>FHS!D48</f>
        <v>0</v>
      </c>
      <c r="E35" s="33">
        <f>FHS!E48</f>
        <v>0.6</v>
      </c>
      <c r="F35" s="33">
        <f>FHS!F48</f>
        <v>0.76811594202898548</v>
      </c>
      <c r="G35" s="33">
        <f>FHS!G48</f>
        <v>0.80645161290322576</v>
      </c>
      <c r="I35"/>
      <c r="J35" s="26"/>
      <c r="K35" s="26"/>
      <c r="L35" s="26"/>
      <c r="M35" s="26">
        <f t="shared" si="49"/>
        <v>0.28019323671497576</v>
      </c>
      <c r="N35" s="26">
        <f t="shared" si="50"/>
        <v>4.9908703590991976E-2</v>
      </c>
    </row>
    <row r="36" spans="1:14" s="11" customFormat="1" ht="17" x14ac:dyDescent="0.2">
      <c r="A36" s="11" t="s">
        <v>57</v>
      </c>
      <c r="B36" s="33">
        <f>INTL!B51</f>
        <v>0</v>
      </c>
      <c r="C36" s="33">
        <f>INTL!C51</f>
        <v>0</v>
      </c>
      <c r="D36" s="33">
        <f>INTL!D51</f>
        <v>0</v>
      </c>
      <c r="E36" s="33">
        <f>INTL!E51</f>
        <v>0.27906976744186046</v>
      </c>
      <c r="F36" s="33">
        <f>INTL!F51</f>
        <v>0.31733333333333336</v>
      </c>
      <c r="G36" s="33">
        <f>INTL!G51</f>
        <v>0.33066361556064072</v>
      </c>
      <c r="I36"/>
      <c r="J36" s="26"/>
      <c r="K36" s="26"/>
      <c r="L36" s="26"/>
      <c r="M36" s="26">
        <f t="shared" si="49"/>
        <v>0.13711111111111118</v>
      </c>
      <c r="N36" s="26">
        <f t="shared" si="50"/>
        <v>4.2007191892775353E-2</v>
      </c>
    </row>
    <row r="37" spans="1:14" ht="17" x14ac:dyDescent="0.2">
      <c r="A37" s="10" t="s">
        <v>47</v>
      </c>
      <c r="B37" s="29"/>
      <c r="C37" s="29"/>
      <c r="D37" s="29"/>
      <c r="E37" s="29"/>
      <c r="F37" s="29"/>
      <c r="G37" s="29"/>
    </row>
    <row r="38" spans="1:14" ht="17" x14ac:dyDescent="0.2">
      <c r="A38" s="11" t="s">
        <v>53</v>
      </c>
      <c r="B38" s="29">
        <f>TH!B55</f>
        <v>0.33809234507897934</v>
      </c>
      <c r="C38" s="29">
        <f>TH!C55</f>
        <v>0.33074162679425839</v>
      </c>
      <c r="D38" s="29">
        <f>TH!D55</f>
        <v>0.28967971530249109</v>
      </c>
      <c r="E38" s="29">
        <f>TH!E55</f>
        <v>0.25367757430201143</v>
      </c>
      <c r="F38" s="29">
        <f>TH!F55</f>
        <v>0.24355602314571279</v>
      </c>
      <c r="G38" s="29">
        <f>TH!G55</f>
        <v>0.24144008056394764</v>
      </c>
      <c r="J38" s="26">
        <f>C38/B38-1</f>
        <v>-2.1741747163792735E-2</v>
      </c>
      <c r="K38" s="26">
        <f t="shared" ref="K38:K40" si="52">D38/C38-1</f>
        <v>-0.12415102353387875</v>
      </c>
      <c r="L38" s="26">
        <f t="shared" ref="L38:L40" si="53">E38/D38-1</f>
        <v>-0.12428257519821606</v>
      </c>
      <c r="M38" s="26">
        <f t="shared" ref="M38:M42" si="54">F38/E38-1</f>
        <v>-3.9899274439799792E-2</v>
      </c>
      <c r="N38" s="26">
        <f t="shared" ref="N38:N42" si="55">G38/F38-1</f>
        <v>-8.6877037752387531E-3</v>
      </c>
    </row>
    <row r="39" spans="1:14" ht="17" x14ac:dyDescent="0.2">
      <c r="A39" s="11" t="s">
        <v>54</v>
      </c>
      <c r="B39" s="29">
        <f>BK!B52</f>
        <v>0.55966081162931558</v>
      </c>
      <c r="C39" s="29">
        <f>BK!C52</f>
        <v>0.55543050084411927</v>
      </c>
      <c r="D39" s="29">
        <f>BK!D52</f>
        <v>0.51310861423220977</v>
      </c>
      <c r="E39" s="29">
        <f>BK!E52</f>
        <v>0.36418685121107264</v>
      </c>
      <c r="F39" s="29">
        <f>BK!F52</f>
        <v>0.33110367892976589</v>
      </c>
      <c r="G39" s="29">
        <f>BK!G52</f>
        <v>0.29815100154083207</v>
      </c>
      <c r="J39" s="26">
        <f t="shared" ref="J39:J40" si="56">C39/B39-1</f>
        <v>-7.5587046605618546E-3</v>
      </c>
      <c r="K39" s="26">
        <f t="shared" si="52"/>
        <v>-7.6196547628534117E-2</v>
      </c>
      <c r="L39" s="26">
        <f t="shared" si="53"/>
        <v>-0.29023438486601172</v>
      </c>
      <c r="M39" s="26">
        <f t="shared" si="54"/>
        <v>-9.0841204648908769E-2</v>
      </c>
      <c r="N39" s="26">
        <f t="shared" si="55"/>
        <v>-9.9523742821123307E-2</v>
      </c>
    </row>
    <row r="40" spans="1:14" ht="17" x14ac:dyDescent="0.2">
      <c r="A40" s="11" t="s">
        <v>55</v>
      </c>
      <c r="B40" s="29">
        <f>PLK!B52</f>
        <v>0.35265700483091789</v>
      </c>
      <c r="C40" s="29">
        <f>PLK!C52</f>
        <v>0.36929460580912865</v>
      </c>
      <c r="D40" s="29">
        <f>PLK!D52</f>
        <v>0.37949640287769787</v>
      </c>
      <c r="E40" s="29">
        <f>PLK!E52</f>
        <v>0.35420393559928443</v>
      </c>
      <c r="F40" s="29">
        <f>PLK!F52</f>
        <v>0.3300970873786408</v>
      </c>
      <c r="G40" s="29">
        <f>PLK!G52</f>
        <v>0.319364161849711</v>
      </c>
      <c r="J40" s="26">
        <f t="shared" si="56"/>
        <v>4.7177854828625021E-2</v>
      </c>
      <c r="K40" s="26">
        <f t="shared" si="52"/>
        <v>2.7625090938485197E-2</v>
      </c>
      <c r="L40" s="26">
        <f t="shared" si="53"/>
        <v>-6.6647449321316943E-2</v>
      </c>
      <c r="M40" s="26">
        <f t="shared" si="54"/>
        <v>-6.8059233107776729E-2</v>
      </c>
      <c r="N40" s="26">
        <f t="shared" si="55"/>
        <v>-3.2514450867052069E-2</v>
      </c>
    </row>
    <row r="41" spans="1:14" ht="17" x14ac:dyDescent="0.2">
      <c r="A41" s="11" t="s">
        <v>56</v>
      </c>
      <c r="B41" s="29">
        <f>FHS!B49</f>
        <v>0</v>
      </c>
      <c r="C41" s="29">
        <f>FHS!C49</f>
        <v>0</v>
      </c>
      <c r="D41" s="29">
        <f>FHS!D49</f>
        <v>0</v>
      </c>
      <c r="E41" s="29">
        <f>FHS!E49</f>
        <v>0.4</v>
      </c>
      <c r="F41" s="29">
        <f>FHS!F49</f>
        <v>0.2391304347826087</v>
      </c>
      <c r="G41" s="29">
        <f>FHS!G49</f>
        <v>0.19892473118279569</v>
      </c>
      <c r="J41" s="26"/>
      <c r="K41" s="26"/>
      <c r="L41" s="26"/>
      <c r="M41" s="26">
        <f t="shared" si="54"/>
        <v>-0.40217391304347827</v>
      </c>
      <c r="N41" s="26">
        <f t="shared" si="55"/>
        <v>-0.16813294232649079</v>
      </c>
    </row>
    <row r="42" spans="1:14" ht="17" x14ac:dyDescent="0.2">
      <c r="A42" s="11" t="s">
        <v>57</v>
      </c>
      <c r="B42" s="29">
        <f>INTL!B52</f>
        <v>0</v>
      </c>
      <c r="C42" s="29">
        <f>INTL!C52</f>
        <v>0</v>
      </c>
      <c r="D42" s="29">
        <f>INTL!D52</f>
        <v>0</v>
      </c>
      <c r="E42" s="29">
        <f>INTL!E52</f>
        <v>0.74273255813953487</v>
      </c>
      <c r="F42" s="29">
        <f>INTL!F52</f>
        <v>0.69733333333333336</v>
      </c>
      <c r="G42" s="29">
        <f>INTL!G52</f>
        <v>0.6819221967963387</v>
      </c>
      <c r="J42" s="26"/>
      <c r="K42" s="26"/>
      <c r="L42" s="26"/>
      <c r="M42" s="26">
        <f t="shared" si="54"/>
        <v>-6.1124592302674419E-2</v>
      </c>
      <c r="N42" s="26">
        <f t="shared" si="55"/>
        <v>-2.210010019645503E-2</v>
      </c>
    </row>
  </sheetData>
  <mergeCells count="2">
    <mergeCell ref="P2:U2"/>
    <mergeCell ref="I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6F73-1AD8-2B4C-B696-51A5EBFBBB14}">
  <dimension ref="A1:G5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7" sqref="J17"/>
    </sheetView>
  </sheetViews>
  <sheetFormatPr baseColWidth="10" defaultRowHeight="16" x14ac:dyDescent="0.2"/>
  <cols>
    <col min="1" max="1" width="36.83203125" style="9" customWidth="1"/>
  </cols>
  <sheetData>
    <row r="1" spans="1:7" ht="17" x14ac:dyDescent="0.2">
      <c r="A1" s="10" t="s">
        <v>0</v>
      </c>
    </row>
    <row r="3" spans="1:7" ht="34" x14ac:dyDescent="0.2">
      <c r="A3" s="10" t="s">
        <v>1</v>
      </c>
      <c r="B3" s="1">
        <v>2018</v>
      </c>
      <c r="C3" s="1">
        <f>B3+1</f>
        <v>2019</v>
      </c>
      <c r="D3" s="1">
        <f t="shared" ref="D3:G3" si="0">C3+1</f>
        <v>2020</v>
      </c>
      <c r="E3" s="1">
        <f t="shared" si="0"/>
        <v>2021</v>
      </c>
      <c r="F3" s="1">
        <f t="shared" si="0"/>
        <v>2022</v>
      </c>
      <c r="G3" s="1">
        <f t="shared" si="0"/>
        <v>2023</v>
      </c>
    </row>
    <row r="5" spans="1:7" ht="17" x14ac:dyDescent="0.2">
      <c r="A5" s="10" t="s">
        <v>2</v>
      </c>
    </row>
    <row r="6" spans="1:7" ht="17" x14ac:dyDescent="0.2">
      <c r="A6" s="11" t="s">
        <v>3</v>
      </c>
      <c r="B6">
        <v>2201</v>
      </c>
      <c r="C6">
        <v>2204</v>
      </c>
      <c r="D6">
        <v>1876</v>
      </c>
      <c r="E6">
        <v>2249</v>
      </c>
      <c r="F6">
        <v>2631</v>
      </c>
      <c r="G6">
        <v>2725</v>
      </c>
    </row>
    <row r="7" spans="1:7" ht="17" x14ac:dyDescent="0.2">
      <c r="A7" s="11" t="s">
        <v>4</v>
      </c>
      <c r="B7">
        <v>1091</v>
      </c>
      <c r="C7">
        <v>1140</v>
      </c>
      <c r="D7">
        <v>934</v>
      </c>
      <c r="E7">
        <v>853</v>
      </c>
      <c r="F7">
        <v>905</v>
      </c>
      <c r="G7">
        <v>955</v>
      </c>
    </row>
    <row r="8" spans="1:7" ht="17" x14ac:dyDescent="0.2">
      <c r="A8" s="11" t="s">
        <v>5</v>
      </c>
      <c r="E8">
        <v>229</v>
      </c>
      <c r="F8">
        <v>266</v>
      </c>
      <c r="G8">
        <v>292</v>
      </c>
    </row>
    <row r="9" spans="1:7" ht="17" x14ac:dyDescent="0.2">
      <c r="A9" s="15" t="s">
        <v>6</v>
      </c>
      <c r="B9" s="16">
        <f t="shared" ref="B9:E9" si="1">SUM(B6:B8)</f>
        <v>3292</v>
      </c>
      <c r="C9" s="16">
        <f t="shared" si="1"/>
        <v>3344</v>
      </c>
      <c r="D9" s="16">
        <f t="shared" si="1"/>
        <v>2810</v>
      </c>
      <c r="E9" s="16">
        <f t="shared" si="1"/>
        <v>3331</v>
      </c>
      <c r="F9" s="16">
        <f>SUM(F6:F8)</f>
        <v>3802</v>
      </c>
      <c r="G9" s="16">
        <f>SUM(G6:G8)</f>
        <v>3972</v>
      </c>
    </row>
    <row r="10" spans="1:7" ht="17" x14ac:dyDescent="0.2">
      <c r="A10" s="13" t="s">
        <v>7</v>
      </c>
      <c r="B10">
        <v>1688</v>
      </c>
      <c r="C10">
        <v>1677</v>
      </c>
      <c r="D10">
        <v>1484</v>
      </c>
      <c r="E10">
        <v>1765</v>
      </c>
      <c r="F10">
        <v>2131</v>
      </c>
      <c r="G10">
        <v>2231</v>
      </c>
    </row>
    <row r="11" spans="1:7" ht="17" x14ac:dyDescent="0.2">
      <c r="A11" s="13" t="s">
        <v>8</v>
      </c>
      <c r="B11">
        <v>279</v>
      </c>
      <c r="C11">
        <v>358</v>
      </c>
      <c r="D11">
        <v>341</v>
      </c>
      <c r="E11">
        <v>336</v>
      </c>
      <c r="F11">
        <v>332</v>
      </c>
      <c r="G11">
        <v>325</v>
      </c>
    </row>
    <row r="12" spans="1:7" ht="17" x14ac:dyDescent="0.2">
      <c r="A12" s="13" t="s">
        <v>9</v>
      </c>
      <c r="E12">
        <v>277</v>
      </c>
      <c r="F12">
        <v>282</v>
      </c>
      <c r="G12">
        <v>309</v>
      </c>
    </row>
    <row r="13" spans="1:7" ht="17" x14ac:dyDescent="0.2">
      <c r="A13" s="13" t="s">
        <v>20</v>
      </c>
      <c r="B13">
        <v>314</v>
      </c>
      <c r="C13">
        <v>309</v>
      </c>
      <c r="D13">
        <v>284</v>
      </c>
      <c r="E13">
        <v>133</v>
      </c>
      <c r="F13">
        <v>151</v>
      </c>
      <c r="G13">
        <v>168</v>
      </c>
    </row>
    <row r="14" spans="1:7" ht="17" x14ac:dyDescent="0.2">
      <c r="A14" s="13" t="s">
        <v>19</v>
      </c>
      <c r="B14">
        <v>102</v>
      </c>
      <c r="C14">
        <v>106</v>
      </c>
      <c r="D14">
        <v>113</v>
      </c>
    </row>
    <row r="15" spans="1:7" ht="17" x14ac:dyDescent="0.2">
      <c r="A15" s="14" t="s">
        <v>11</v>
      </c>
    </row>
    <row r="16" spans="1:7" ht="17" x14ac:dyDescent="0.2">
      <c r="A16" s="11" t="s">
        <v>21</v>
      </c>
      <c r="E16">
        <v>8</v>
      </c>
      <c r="F16">
        <v>7</v>
      </c>
      <c r="G16">
        <v>6</v>
      </c>
    </row>
    <row r="17" spans="1:7" ht="34" x14ac:dyDescent="0.2">
      <c r="A17" s="11" t="s">
        <v>13</v>
      </c>
      <c r="E17">
        <v>17</v>
      </c>
      <c r="F17">
        <v>13</v>
      </c>
      <c r="G17">
        <v>14</v>
      </c>
    </row>
    <row r="18" spans="1:7" ht="17" x14ac:dyDescent="0.2">
      <c r="A18" s="17" t="s">
        <v>14</v>
      </c>
      <c r="B18" s="16">
        <f>B9-SUM(B10:B13)+SUM(B14:B17)</f>
        <v>1113</v>
      </c>
      <c r="C18" s="16">
        <f>C9-SUM(C10:C13)+SUM(C14:C17)</f>
        <v>1106</v>
      </c>
      <c r="D18" s="16">
        <f>D9-SUM(D10:D13)+SUM(D14:D17)</f>
        <v>814</v>
      </c>
      <c r="E18" s="16">
        <f t="shared" ref="E18:F18" si="2">E9-SUM(E10:E13)+SUM(E16:E17)</f>
        <v>845</v>
      </c>
      <c r="F18" s="16">
        <f t="shared" si="2"/>
        <v>926</v>
      </c>
      <c r="G18" s="16">
        <f>G9-SUM(G10:G13)+SUM(G16:G17)</f>
        <v>959</v>
      </c>
    </row>
    <row r="20" spans="1:7" ht="17" x14ac:dyDescent="0.2">
      <c r="A20" s="12" t="s">
        <v>41</v>
      </c>
    </row>
    <row r="21" spans="1:7" ht="17" x14ac:dyDescent="0.2">
      <c r="A21" s="10" t="s">
        <v>2</v>
      </c>
    </row>
    <row r="22" spans="1:7" ht="17" x14ac:dyDescent="0.2">
      <c r="A22" s="11" t="s">
        <v>3</v>
      </c>
      <c r="C22" s="26">
        <f>(C6-B6)/ABS(B6)</f>
        <v>1.3630168105406633E-3</v>
      </c>
      <c r="D22" s="26">
        <f t="shared" ref="D22:G22" si="3">(D6-C6)/ABS(C6)</f>
        <v>-0.14882032667876588</v>
      </c>
      <c r="E22" s="26">
        <f t="shared" si="3"/>
        <v>0.19882729211087419</v>
      </c>
      <c r="F22" s="26">
        <f t="shared" si="3"/>
        <v>0.16985326811916407</v>
      </c>
      <c r="G22" s="26">
        <f t="shared" si="3"/>
        <v>3.5727860129228434E-2</v>
      </c>
    </row>
    <row r="23" spans="1:7" ht="17" x14ac:dyDescent="0.2">
      <c r="A23" s="11" t="s">
        <v>4</v>
      </c>
      <c r="C23" s="26">
        <f t="shared" ref="C23:G23" si="4">(C7-B7)/ABS(B7)</f>
        <v>4.4912923923006415E-2</v>
      </c>
      <c r="D23" s="26">
        <f t="shared" si="4"/>
        <v>-0.18070175438596492</v>
      </c>
      <c r="E23" s="26">
        <f t="shared" si="4"/>
        <v>-8.6723768736616705E-2</v>
      </c>
      <c r="F23" s="26">
        <f t="shared" si="4"/>
        <v>6.096131301289566E-2</v>
      </c>
      <c r="G23" s="26">
        <f t="shared" si="4"/>
        <v>5.5248618784530384E-2</v>
      </c>
    </row>
    <row r="24" spans="1:7" ht="17" x14ac:dyDescent="0.2">
      <c r="A24" s="11" t="s">
        <v>5</v>
      </c>
      <c r="C24" s="26" t="e">
        <f t="shared" ref="C24:G24" si="5">(C8-B8)/ABS(B8)</f>
        <v>#DIV/0!</v>
      </c>
      <c r="D24" s="26" t="e">
        <f t="shared" si="5"/>
        <v>#DIV/0!</v>
      </c>
      <c r="E24" s="26" t="e">
        <f t="shared" si="5"/>
        <v>#DIV/0!</v>
      </c>
      <c r="F24" s="26">
        <f t="shared" si="5"/>
        <v>0.16157205240174671</v>
      </c>
      <c r="G24" s="26">
        <f t="shared" si="5"/>
        <v>9.7744360902255634E-2</v>
      </c>
    </row>
    <row r="25" spans="1:7" ht="17" x14ac:dyDescent="0.2">
      <c r="A25" s="15" t="s">
        <v>6</v>
      </c>
      <c r="C25" s="26">
        <f t="shared" ref="C25:G25" si="6">(C9-B9)/ABS(B9)</f>
        <v>1.5795868772782502E-2</v>
      </c>
      <c r="D25" s="26">
        <f t="shared" si="6"/>
        <v>-0.15968899521531099</v>
      </c>
      <c r="E25" s="26">
        <f t="shared" si="6"/>
        <v>0.18540925266903915</v>
      </c>
      <c r="F25" s="26">
        <f t="shared" si="6"/>
        <v>0.14139897928549985</v>
      </c>
      <c r="G25" s="26">
        <f t="shared" si="6"/>
        <v>4.4713308784850081E-2</v>
      </c>
    </row>
    <row r="26" spans="1:7" ht="17" x14ac:dyDescent="0.2">
      <c r="A26" s="13" t="s">
        <v>7</v>
      </c>
      <c r="C26" s="26">
        <f t="shared" ref="C26:G26" si="7">(C10-B10)/ABS(B10)</f>
        <v>-6.5165876777251181E-3</v>
      </c>
      <c r="D26" s="26">
        <f t="shared" si="7"/>
        <v>-0.11508646392367322</v>
      </c>
      <c r="E26" s="26">
        <f t="shared" si="7"/>
        <v>0.18935309973045822</v>
      </c>
      <c r="F26" s="26">
        <f t="shared" si="7"/>
        <v>0.20736543909348443</v>
      </c>
      <c r="G26" s="26">
        <f t="shared" si="7"/>
        <v>4.6926325668700142E-2</v>
      </c>
    </row>
    <row r="27" spans="1:7" ht="17" x14ac:dyDescent="0.2">
      <c r="A27" s="13" t="s">
        <v>8</v>
      </c>
      <c r="C27" s="26">
        <f t="shared" ref="C27:G27" si="8">(C11-B11)/ABS(B11)</f>
        <v>0.28315412186379929</v>
      </c>
      <c r="D27" s="26">
        <f t="shared" si="8"/>
        <v>-4.7486033519553071E-2</v>
      </c>
      <c r="E27" s="26">
        <f t="shared" si="8"/>
        <v>-1.466275659824047E-2</v>
      </c>
      <c r="F27" s="26">
        <f t="shared" si="8"/>
        <v>-1.1904761904761904E-2</v>
      </c>
      <c r="G27" s="26">
        <f t="shared" si="8"/>
        <v>-2.1084337349397589E-2</v>
      </c>
    </row>
    <row r="28" spans="1:7" ht="17" x14ac:dyDescent="0.2">
      <c r="A28" s="13" t="s">
        <v>9</v>
      </c>
      <c r="C28" s="26" t="e">
        <f t="shared" ref="C28:G28" si="9">(C12-B12)/ABS(B12)</f>
        <v>#DIV/0!</v>
      </c>
      <c r="D28" s="26" t="e">
        <f t="shared" si="9"/>
        <v>#DIV/0!</v>
      </c>
      <c r="E28" s="26" t="e">
        <f t="shared" si="9"/>
        <v>#DIV/0!</v>
      </c>
      <c r="F28" s="26">
        <f t="shared" si="9"/>
        <v>1.8050541516245487E-2</v>
      </c>
      <c r="G28" s="26">
        <f t="shared" si="9"/>
        <v>9.5744680851063829E-2</v>
      </c>
    </row>
    <row r="29" spans="1:7" ht="17" x14ac:dyDescent="0.2">
      <c r="A29" s="13" t="s">
        <v>10</v>
      </c>
      <c r="C29" s="26">
        <f t="shared" ref="C29:G29" si="10">(C13-B13)/ABS(B13)</f>
        <v>-1.5923566878980892E-2</v>
      </c>
      <c r="D29" s="26">
        <f t="shared" si="10"/>
        <v>-8.0906148867313912E-2</v>
      </c>
      <c r="E29" s="26">
        <f t="shared" si="10"/>
        <v>-0.53169014084507038</v>
      </c>
      <c r="F29" s="26">
        <f t="shared" si="10"/>
        <v>0.13533834586466165</v>
      </c>
      <c r="G29" s="26">
        <f t="shared" si="10"/>
        <v>0.11258278145695365</v>
      </c>
    </row>
    <row r="30" spans="1:7" ht="17" x14ac:dyDescent="0.2">
      <c r="A30" s="13" t="s">
        <v>22</v>
      </c>
      <c r="C30" s="26">
        <f t="shared" ref="C30:G30" si="11">(C14-B14)/ABS(B14)</f>
        <v>3.9215686274509803E-2</v>
      </c>
      <c r="D30" s="26">
        <f t="shared" si="11"/>
        <v>6.6037735849056603E-2</v>
      </c>
      <c r="E30" s="26">
        <f t="shared" si="11"/>
        <v>-1</v>
      </c>
      <c r="F30" s="26" t="e">
        <f t="shared" si="11"/>
        <v>#DIV/0!</v>
      </c>
      <c r="G30" s="26" t="e">
        <f t="shared" si="11"/>
        <v>#DIV/0!</v>
      </c>
    </row>
    <row r="31" spans="1:7" ht="17" x14ac:dyDescent="0.2">
      <c r="A31" s="14" t="s">
        <v>11</v>
      </c>
      <c r="C31" s="26"/>
      <c r="D31" s="26"/>
      <c r="E31" s="26"/>
      <c r="F31" s="26"/>
      <c r="G31" s="26"/>
    </row>
    <row r="32" spans="1:7" ht="17" x14ac:dyDescent="0.2">
      <c r="A32" s="11" t="s">
        <v>12</v>
      </c>
      <c r="C32" s="26" t="e">
        <f t="shared" ref="C32:G32" si="12">(C16-B16)/ABS(B16)</f>
        <v>#DIV/0!</v>
      </c>
      <c r="D32" s="26" t="e">
        <f t="shared" si="12"/>
        <v>#DIV/0!</v>
      </c>
      <c r="E32" s="26" t="e">
        <f t="shared" si="12"/>
        <v>#DIV/0!</v>
      </c>
      <c r="F32" s="26">
        <f t="shared" si="12"/>
        <v>-0.125</v>
      </c>
      <c r="G32" s="26">
        <f t="shared" si="12"/>
        <v>-0.14285714285714285</v>
      </c>
    </row>
    <row r="33" spans="1:7" ht="34" x14ac:dyDescent="0.2">
      <c r="A33" s="11" t="s">
        <v>13</v>
      </c>
      <c r="C33" s="26" t="e">
        <f t="shared" ref="C33:G33" si="13">(C17-B17)/ABS(B17)</f>
        <v>#DIV/0!</v>
      </c>
      <c r="D33" s="26" t="e">
        <f t="shared" si="13"/>
        <v>#DIV/0!</v>
      </c>
      <c r="E33" s="26" t="e">
        <f t="shared" si="13"/>
        <v>#DIV/0!</v>
      </c>
      <c r="F33" s="26">
        <f t="shared" si="13"/>
        <v>-0.23529411764705882</v>
      </c>
      <c r="G33" s="26">
        <f t="shared" si="13"/>
        <v>7.6923076923076927E-2</v>
      </c>
    </row>
    <row r="34" spans="1:7" ht="17" x14ac:dyDescent="0.2">
      <c r="A34" s="17" t="s">
        <v>14</v>
      </c>
      <c r="C34" s="26">
        <f>(C18-B18)/ABS(B18)</f>
        <v>-6.2893081761006293E-3</v>
      </c>
      <c r="D34" s="26">
        <f t="shared" ref="D34:G34" si="14">(D18-C18)/ABS(C18)</f>
        <v>-0.2640144665461121</v>
      </c>
      <c r="E34" s="26">
        <f t="shared" si="14"/>
        <v>3.8083538083538086E-2</v>
      </c>
      <c r="F34" s="26">
        <f t="shared" si="14"/>
        <v>9.5857988165680474E-2</v>
      </c>
      <c r="G34" s="26">
        <f t="shared" si="14"/>
        <v>3.5637149028077755E-2</v>
      </c>
    </row>
    <row r="36" spans="1:7" ht="17" x14ac:dyDescent="0.2">
      <c r="A36" s="12" t="s">
        <v>42</v>
      </c>
    </row>
    <row r="37" spans="1:7" ht="17" x14ac:dyDescent="0.2">
      <c r="A37" s="14" t="s">
        <v>43</v>
      </c>
    </row>
    <row r="38" spans="1:7" ht="17" x14ac:dyDescent="0.2">
      <c r="A38" s="11" t="s">
        <v>3</v>
      </c>
      <c r="B38" s="30">
        <f>B6/B$9</f>
        <v>0.66859052247873629</v>
      </c>
      <c r="C38" s="30">
        <f t="shared" ref="C38:G38" si="15">C6/C$9</f>
        <v>0.65909090909090906</v>
      </c>
      <c r="D38" s="30">
        <f t="shared" si="15"/>
        <v>0.66761565836298931</v>
      </c>
      <c r="E38" s="30">
        <f t="shared" si="15"/>
        <v>0.67517262083458418</v>
      </c>
      <c r="F38" s="30">
        <f t="shared" si="15"/>
        <v>0.69200420831141507</v>
      </c>
      <c r="G38" s="30">
        <f t="shared" si="15"/>
        <v>0.68605236656596169</v>
      </c>
    </row>
    <row r="39" spans="1:7" ht="17" x14ac:dyDescent="0.2">
      <c r="A39" s="11" t="s">
        <v>25</v>
      </c>
      <c r="B39" s="30">
        <f t="shared" ref="B39:G39" si="16">B7/B$9</f>
        <v>0.33140947752126365</v>
      </c>
      <c r="C39" s="30">
        <f t="shared" si="16"/>
        <v>0.34090909090909088</v>
      </c>
      <c r="D39" s="30">
        <f t="shared" si="16"/>
        <v>0.33238434163701069</v>
      </c>
      <c r="E39" s="30">
        <f t="shared" si="16"/>
        <v>0.2560792554788352</v>
      </c>
      <c r="F39" s="30">
        <f t="shared" si="16"/>
        <v>0.2380326144134666</v>
      </c>
      <c r="G39" s="30">
        <f t="shared" si="16"/>
        <v>0.24043303121852971</v>
      </c>
    </row>
    <row r="40" spans="1:7" ht="17" x14ac:dyDescent="0.2">
      <c r="A40" s="11" t="s">
        <v>5</v>
      </c>
      <c r="B40" s="30">
        <f t="shared" ref="B40:G40" si="17">B8/B$9</f>
        <v>0</v>
      </c>
      <c r="C40" s="30">
        <f t="shared" si="17"/>
        <v>0</v>
      </c>
      <c r="D40" s="30">
        <f t="shared" si="17"/>
        <v>0</v>
      </c>
      <c r="E40" s="30">
        <f t="shared" si="17"/>
        <v>6.8748123686580606E-2</v>
      </c>
      <c r="F40" s="30">
        <f t="shared" si="17"/>
        <v>6.996317727511836E-2</v>
      </c>
      <c r="G40" s="30">
        <f t="shared" si="17"/>
        <v>7.3514602215508554E-2</v>
      </c>
    </row>
    <row r="41" spans="1:7" ht="17" x14ac:dyDescent="0.2">
      <c r="A41" s="14" t="s">
        <v>45</v>
      </c>
      <c r="B41" s="30"/>
      <c r="C41" s="30"/>
      <c r="D41" s="30"/>
      <c r="E41" s="30"/>
      <c r="F41" s="30"/>
      <c r="G41" s="30"/>
    </row>
    <row r="42" spans="1:7" ht="17" x14ac:dyDescent="0.2">
      <c r="A42" s="11" t="s">
        <v>3</v>
      </c>
      <c r="B42" s="30">
        <f>(B6-B10)/ABS(B6)</f>
        <v>0.23307587460245344</v>
      </c>
      <c r="C42" s="30">
        <f t="shared" ref="C42:G42" si="18">(C6-C10)/ABS(C6)</f>
        <v>0.23911070780399274</v>
      </c>
      <c r="D42" s="30">
        <f t="shared" si="18"/>
        <v>0.20895522388059701</v>
      </c>
      <c r="E42" s="30">
        <f t="shared" si="18"/>
        <v>0.21520675855935972</v>
      </c>
      <c r="F42" s="30">
        <f t="shared" si="18"/>
        <v>0.19004180919802358</v>
      </c>
      <c r="G42" s="30">
        <f t="shared" si="18"/>
        <v>0.18128440366972476</v>
      </c>
    </row>
    <row r="43" spans="1:7" ht="17" x14ac:dyDescent="0.2">
      <c r="A43" s="11" t="s">
        <v>25</v>
      </c>
      <c r="B43" s="30">
        <f t="shared" ref="B43:G43" si="19">(B7-B11)/ABS(B7)</f>
        <v>0.74427131072410635</v>
      </c>
      <c r="C43" s="30">
        <f t="shared" si="19"/>
        <v>0.68596491228070178</v>
      </c>
      <c r="D43" s="30">
        <f t="shared" si="19"/>
        <v>0.63490364025695933</v>
      </c>
      <c r="E43" s="30">
        <f t="shared" si="19"/>
        <v>0.60609613130128959</v>
      </c>
      <c r="F43" s="30">
        <f t="shared" si="19"/>
        <v>0.63314917127071824</v>
      </c>
      <c r="G43" s="30">
        <f t="shared" si="19"/>
        <v>0.65968586387434558</v>
      </c>
    </row>
    <row r="44" spans="1:7" ht="17" x14ac:dyDescent="0.2">
      <c r="A44" s="11" t="s">
        <v>5</v>
      </c>
      <c r="B44" s="30" t="e">
        <f t="shared" ref="B44:G44" si="20">(B8-B12)/ABS(B8)</f>
        <v>#DIV/0!</v>
      </c>
      <c r="C44" s="30" t="e">
        <f t="shared" si="20"/>
        <v>#DIV/0!</v>
      </c>
      <c r="D44" s="30" t="e">
        <f t="shared" si="20"/>
        <v>#DIV/0!</v>
      </c>
      <c r="E44" s="30">
        <f t="shared" si="20"/>
        <v>-0.20960698689956331</v>
      </c>
      <c r="F44" s="30">
        <f t="shared" si="20"/>
        <v>-6.0150375939849621E-2</v>
      </c>
      <c r="G44" s="30">
        <f t="shared" si="20"/>
        <v>-5.8219178082191778E-2</v>
      </c>
    </row>
    <row r="45" spans="1:7" ht="17" x14ac:dyDescent="0.2">
      <c r="A45" s="27" t="s">
        <v>44</v>
      </c>
      <c r="B45" s="30">
        <f>(B9-SUM(B10:B13))/ABS(B9)</f>
        <v>0.30710814094775213</v>
      </c>
      <c r="C45" s="30">
        <f t="shared" ref="C45:G45" si="21">(C9-SUM(C10:C13))/ABS(C9)</f>
        <v>0.29904306220095694</v>
      </c>
      <c r="D45" s="30">
        <f t="shared" si="21"/>
        <v>0.2494661921708185</v>
      </c>
      <c r="E45" s="30">
        <f t="shared" si="21"/>
        <v>0.24617232062443711</v>
      </c>
      <c r="F45" s="30">
        <f t="shared" si="21"/>
        <v>0.23829563387690689</v>
      </c>
      <c r="G45" s="30">
        <f t="shared" si="21"/>
        <v>0.23640483383685801</v>
      </c>
    </row>
    <row r="46" spans="1:7" ht="17" x14ac:dyDescent="0.2">
      <c r="A46" s="10" t="s">
        <v>46</v>
      </c>
      <c r="B46" s="30"/>
      <c r="C46" s="30"/>
      <c r="D46" s="30"/>
      <c r="E46" s="30"/>
      <c r="F46" s="30"/>
      <c r="G46" s="30"/>
    </row>
    <row r="47" spans="1:7" ht="17" x14ac:dyDescent="0.2">
      <c r="A47" s="11" t="s">
        <v>27</v>
      </c>
      <c r="B47" s="30">
        <f>B10/B$9</f>
        <v>0.51275820170109354</v>
      </c>
      <c r="C47" s="30">
        <f t="shared" ref="C47:G47" si="22">C10/C$9</f>
        <v>0.50149521531100483</v>
      </c>
      <c r="D47" s="30">
        <f t="shared" si="22"/>
        <v>0.52811387900355877</v>
      </c>
      <c r="E47" s="30">
        <f t="shared" si="22"/>
        <v>0.52987090963674577</v>
      </c>
      <c r="F47" s="30">
        <f t="shared" si="22"/>
        <v>0.56049447659126772</v>
      </c>
      <c r="G47" s="30">
        <f t="shared" si="22"/>
        <v>0.56168177240684791</v>
      </c>
    </row>
    <row r="48" spans="1:7" ht="17" x14ac:dyDescent="0.2">
      <c r="A48" s="11" t="s">
        <v>28</v>
      </c>
      <c r="B48" s="30">
        <f t="shared" ref="B48:G48" si="23">B11/B$9</f>
        <v>8.4750911300121509E-2</v>
      </c>
      <c r="C48" s="30">
        <f t="shared" si="23"/>
        <v>0.10705741626794259</v>
      </c>
      <c r="D48" s="30">
        <f t="shared" si="23"/>
        <v>0.12135231316725979</v>
      </c>
      <c r="E48" s="30">
        <f t="shared" si="23"/>
        <v>0.10087060942659862</v>
      </c>
      <c r="F48" s="30">
        <f t="shared" si="23"/>
        <v>8.7322461862177805E-2</v>
      </c>
      <c r="G48" s="30">
        <f t="shared" si="23"/>
        <v>8.1822759315206439E-2</v>
      </c>
    </row>
    <row r="49" spans="1:7" ht="17" x14ac:dyDescent="0.2">
      <c r="A49" s="11" t="s">
        <v>9</v>
      </c>
      <c r="B49" s="30">
        <f t="shared" ref="B49:G49" si="24">B12/B$9</f>
        <v>0</v>
      </c>
      <c r="C49" s="30">
        <f t="shared" si="24"/>
        <v>0</v>
      </c>
      <c r="D49" s="30">
        <f t="shared" si="24"/>
        <v>0</v>
      </c>
      <c r="E49" s="30">
        <f t="shared" si="24"/>
        <v>8.3158210747523262E-2</v>
      </c>
      <c r="F49" s="30">
        <f t="shared" si="24"/>
        <v>7.4171488690163073E-2</v>
      </c>
      <c r="G49" s="30">
        <f t="shared" si="24"/>
        <v>7.7794561933534748E-2</v>
      </c>
    </row>
    <row r="50" spans="1:7" ht="17" x14ac:dyDescent="0.2">
      <c r="A50" s="11" t="s">
        <v>29</v>
      </c>
      <c r="B50" s="30">
        <f t="shared" ref="B50:G50" si="25">B13/B$9</f>
        <v>9.5382746051032807E-2</v>
      </c>
      <c r="C50" s="30">
        <f t="shared" si="25"/>
        <v>9.2404306220095697E-2</v>
      </c>
      <c r="D50" s="30">
        <f t="shared" si="25"/>
        <v>0.10106761565836299</v>
      </c>
      <c r="E50" s="30">
        <f t="shared" si="25"/>
        <v>3.9927949564695288E-2</v>
      </c>
      <c r="F50" s="30">
        <f t="shared" si="25"/>
        <v>3.9715938979484479E-2</v>
      </c>
      <c r="G50" s="30">
        <f t="shared" si="25"/>
        <v>4.2296072507552872E-2</v>
      </c>
    </row>
    <row r="51" spans="1:7" ht="17" x14ac:dyDescent="0.2">
      <c r="A51" s="11" t="s">
        <v>49</v>
      </c>
      <c r="B51" s="30">
        <f t="shared" ref="B51:G51" si="26">B14/B$9</f>
        <v>3.0984204131227218E-2</v>
      </c>
      <c r="C51" s="30">
        <f t="shared" si="26"/>
        <v>3.1698564593301434E-2</v>
      </c>
      <c r="D51" s="30">
        <f t="shared" si="26"/>
        <v>4.0213523131672597E-2</v>
      </c>
      <c r="E51" s="30">
        <f t="shared" si="26"/>
        <v>0</v>
      </c>
      <c r="F51" s="30">
        <f t="shared" si="26"/>
        <v>0</v>
      </c>
      <c r="G51" s="30">
        <f t="shared" si="26"/>
        <v>0</v>
      </c>
    </row>
    <row r="52" spans="1:7" ht="17" x14ac:dyDescent="0.2">
      <c r="A52" s="11" t="s">
        <v>50</v>
      </c>
      <c r="B52" s="30">
        <f>B16/B$9</f>
        <v>0</v>
      </c>
      <c r="C52" s="30">
        <f t="shared" ref="C52:F53" si="27">C16/C$9</f>
        <v>0</v>
      </c>
      <c r="D52" s="30">
        <f t="shared" si="27"/>
        <v>0</v>
      </c>
      <c r="E52" s="30">
        <f t="shared" si="27"/>
        <v>2.4016811768237767E-3</v>
      </c>
      <c r="F52" s="30">
        <f t="shared" si="27"/>
        <v>1.841136244082062E-3</v>
      </c>
      <c r="G52" s="30">
        <f>G16/G$9</f>
        <v>1.5105740181268882E-3</v>
      </c>
    </row>
    <row r="53" spans="1:7" ht="34" x14ac:dyDescent="0.2">
      <c r="A53" s="11" t="s">
        <v>13</v>
      </c>
      <c r="B53" s="30">
        <f>B17/B$9</f>
        <v>0</v>
      </c>
      <c r="C53" s="30">
        <f t="shared" si="27"/>
        <v>0</v>
      </c>
      <c r="D53" s="30">
        <f t="shared" si="27"/>
        <v>0</v>
      </c>
      <c r="E53" s="30">
        <f t="shared" si="27"/>
        <v>5.103572500750525E-3</v>
      </c>
      <c r="F53" s="30">
        <f t="shared" si="27"/>
        <v>3.4192530247238295E-3</v>
      </c>
      <c r="G53" s="30">
        <f>G17/G$9</f>
        <v>3.5246727089627392E-3</v>
      </c>
    </row>
    <row r="54" spans="1:7" ht="17" x14ac:dyDescent="0.2">
      <c r="A54" s="28" t="s">
        <v>32</v>
      </c>
      <c r="B54" s="30">
        <f>SUM(B10:B14)/B$9</f>
        <v>0.72387606318347508</v>
      </c>
      <c r="C54" s="30">
        <f t="shared" ref="C54:G54" si="28">SUM(C10:C14)/C$9</f>
        <v>0.73265550239234445</v>
      </c>
      <c r="D54" s="30">
        <f>SUM(D10:D14)/D$9</f>
        <v>0.79074733096085414</v>
      </c>
      <c r="E54" s="30">
        <f t="shared" si="28"/>
        <v>0.75382767937556294</v>
      </c>
      <c r="F54" s="30">
        <f t="shared" si="28"/>
        <v>0.76170436612309311</v>
      </c>
      <c r="G54" s="30">
        <f t="shared" si="28"/>
        <v>0.76359516616314205</v>
      </c>
    </row>
    <row r="55" spans="1:7" ht="17" x14ac:dyDescent="0.2">
      <c r="A55" s="10" t="s">
        <v>47</v>
      </c>
      <c r="B55" s="30">
        <f>B18/B9</f>
        <v>0.33809234507897934</v>
      </c>
      <c r="C55" s="30">
        <f t="shared" ref="C55:G55" si="29">C18/C9</f>
        <v>0.33074162679425839</v>
      </c>
      <c r="D55" s="30">
        <f t="shared" si="29"/>
        <v>0.28967971530249109</v>
      </c>
      <c r="E55" s="30">
        <f t="shared" si="29"/>
        <v>0.25367757430201143</v>
      </c>
      <c r="F55" s="30">
        <f t="shared" si="29"/>
        <v>0.24355602314571279</v>
      </c>
      <c r="G55" s="30">
        <f t="shared" si="29"/>
        <v>0.24144008056394764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FACC-635E-364B-AAEA-93E6D1DEA616}">
  <dimension ref="A1:G5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52" sqref="B52"/>
    </sheetView>
  </sheetViews>
  <sheetFormatPr baseColWidth="10" defaultRowHeight="16" x14ac:dyDescent="0.2"/>
  <cols>
    <col min="1" max="1" width="34.33203125" style="9" bestFit="1" customWidth="1"/>
    <col min="2" max="7" width="7.5" bestFit="1" customWidth="1"/>
  </cols>
  <sheetData>
    <row r="1" spans="1:7" ht="17" x14ac:dyDescent="0.2">
      <c r="A1" s="10" t="s">
        <v>15</v>
      </c>
    </row>
    <row r="3" spans="1:7" ht="34" x14ac:dyDescent="0.2">
      <c r="A3" s="10" t="s">
        <v>1</v>
      </c>
      <c r="B3" s="1">
        <v>2018</v>
      </c>
      <c r="C3" s="1">
        <f>B3+1</f>
        <v>2019</v>
      </c>
      <c r="D3" s="1">
        <f t="shared" ref="D3:G3" si="0">C3+1</f>
        <v>2020</v>
      </c>
      <c r="E3" s="1">
        <f t="shared" si="0"/>
        <v>2021</v>
      </c>
      <c r="F3" s="1">
        <f t="shared" si="0"/>
        <v>2022</v>
      </c>
      <c r="G3" s="1">
        <f t="shared" si="0"/>
        <v>2023</v>
      </c>
    </row>
    <row r="5" spans="1:7" ht="17" x14ac:dyDescent="0.2">
      <c r="A5" s="10" t="s">
        <v>2</v>
      </c>
    </row>
    <row r="6" spans="1:7" ht="17" x14ac:dyDescent="0.2">
      <c r="A6" s="11" t="s">
        <v>3</v>
      </c>
      <c r="B6">
        <v>75</v>
      </c>
      <c r="C6">
        <v>76</v>
      </c>
      <c r="D6">
        <v>64</v>
      </c>
      <c r="E6">
        <v>64</v>
      </c>
      <c r="F6">
        <v>70</v>
      </c>
      <c r="G6">
        <v>97</v>
      </c>
    </row>
    <row r="7" spans="1:7" ht="17" x14ac:dyDescent="0.2">
      <c r="A7" s="11" t="s">
        <v>4</v>
      </c>
      <c r="B7">
        <v>1576</v>
      </c>
      <c r="C7">
        <v>1701</v>
      </c>
      <c r="D7">
        <v>1538</v>
      </c>
      <c r="E7">
        <v>674</v>
      </c>
      <c r="F7">
        <v>688</v>
      </c>
      <c r="G7">
        <v>731</v>
      </c>
    </row>
    <row r="8" spans="1:7" ht="17" x14ac:dyDescent="0.2">
      <c r="A8" s="11" t="s">
        <v>5</v>
      </c>
      <c r="E8">
        <v>419</v>
      </c>
      <c r="F8">
        <v>438</v>
      </c>
      <c r="G8">
        <v>470</v>
      </c>
    </row>
    <row r="9" spans="1:7" ht="17" x14ac:dyDescent="0.2">
      <c r="A9" s="15" t="s">
        <v>6</v>
      </c>
      <c r="B9" s="16">
        <f t="shared" ref="B9:F9" si="1">SUM(B6:B8)</f>
        <v>1651</v>
      </c>
      <c r="C9" s="16">
        <f t="shared" si="1"/>
        <v>1777</v>
      </c>
      <c r="D9" s="16">
        <f t="shared" si="1"/>
        <v>1602</v>
      </c>
      <c r="E9" s="16">
        <v>1156</v>
      </c>
      <c r="F9" s="16">
        <f t="shared" si="1"/>
        <v>1196</v>
      </c>
      <c r="G9" s="16">
        <f>SUM(G6:G8)</f>
        <v>1298</v>
      </c>
    </row>
    <row r="10" spans="1:7" ht="17" x14ac:dyDescent="0.2">
      <c r="A10" s="13" t="s">
        <v>7</v>
      </c>
      <c r="B10">
        <v>67</v>
      </c>
      <c r="C10">
        <v>71</v>
      </c>
      <c r="D10">
        <v>65</v>
      </c>
      <c r="E10">
        <v>66</v>
      </c>
      <c r="F10">
        <v>74</v>
      </c>
      <c r="G10">
        <v>90</v>
      </c>
    </row>
    <row r="11" spans="1:7" ht="17" x14ac:dyDescent="0.2">
      <c r="A11" s="13" t="s">
        <v>8</v>
      </c>
      <c r="B11">
        <v>131</v>
      </c>
      <c r="C11">
        <v>168</v>
      </c>
      <c r="D11">
        <v>176</v>
      </c>
      <c r="E11">
        <v>137</v>
      </c>
      <c r="F11">
        <v>144</v>
      </c>
      <c r="G11">
        <v>144</v>
      </c>
    </row>
    <row r="12" spans="1:7" ht="17" x14ac:dyDescent="0.2">
      <c r="A12" s="13" t="s">
        <v>9</v>
      </c>
      <c r="E12">
        <v>433</v>
      </c>
      <c r="F12">
        <v>467</v>
      </c>
      <c r="G12">
        <v>543</v>
      </c>
    </row>
    <row r="13" spans="1:7" ht="17" x14ac:dyDescent="0.2">
      <c r="A13" s="13" t="s">
        <v>10</v>
      </c>
      <c r="B13">
        <v>577</v>
      </c>
      <c r="C13">
        <v>600</v>
      </c>
      <c r="D13">
        <v>588</v>
      </c>
      <c r="E13">
        <v>110</v>
      </c>
      <c r="F13">
        <v>126</v>
      </c>
      <c r="G13">
        <v>145</v>
      </c>
    </row>
    <row r="14" spans="1:7" ht="17" x14ac:dyDescent="0.2">
      <c r="A14" s="13" t="s">
        <v>22</v>
      </c>
      <c r="B14">
        <v>48</v>
      </c>
      <c r="C14">
        <v>49</v>
      </c>
      <c r="D14">
        <v>49</v>
      </c>
    </row>
    <row r="15" spans="1:7" ht="17" x14ac:dyDescent="0.2">
      <c r="A15" s="14" t="s">
        <v>11</v>
      </c>
    </row>
    <row r="16" spans="1:7" ht="17" x14ac:dyDescent="0.2">
      <c r="A16" s="11" t="s">
        <v>12</v>
      </c>
      <c r="E16">
        <v>11</v>
      </c>
      <c r="F16">
        <v>11</v>
      </c>
      <c r="G16">
        <v>11</v>
      </c>
    </row>
    <row r="17" spans="1:7" ht="17" x14ac:dyDescent="0.2">
      <c r="A17" s="17" t="s">
        <v>14</v>
      </c>
      <c r="B17" s="16">
        <f t="shared" ref="B17" si="2">B9-SUM(B10:B13)+SUM(B14:B16)</f>
        <v>924</v>
      </c>
      <c r="C17" s="16">
        <f>C9-SUM(C10:C13)+SUM(C14:C16)</f>
        <v>987</v>
      </c>
      <c r="D17" s="16">
        <f>D9-SUM(D10:D13)+SUM(D14:D16)</f>
        <v>822</v>
      </c>
      <c r="E17" s="16">
        <f t="shared" ref="E17:F17" si="3">E9-SUM(E10:E13)+E16</f>
        <v>421</v>
      </c>
      <c r="F17" s="16">
        <f t="shared" si="3"/>
        <v>396</v>
      </c>
      <c r="G17" s="16">
        <f>G9-SUM(G10:G13)+G16</f>
        <v>387</v>
      </c>
    </row>
    <row r="19" spans="1:7" ht="17" x14ac:dyDescent="0.2">
      <c r="A19" s="12" t="s">
        <v>41</v>
      </c>
    </row>
    <row r="20" spans="1:7" ht="17" x14ac:dyDescent="0.2">
      <c r="A20" s="10" t="s">
        <v>2</v>
      </c>
    </row>
    <row r="21" spans="1:7" ht="17" x14ac:dyDescent="0.2">
      <c r="A21" s="11" t="s">
        <v>3</v>
      </c>
      <c r="C21" s="26">
        <f>(C6-B6)/ABS(B6)</f>
        <v>1.3333333333333334E-2</v>
      </c>
      <c r="D21" s="26">
        <f t="shared" ref="D21:G21" si="4">(D6-C6)/ABS(C6)</f>
        <v>-0.15789473684210525</v>
      </c>
      <c r="E21" s="26">
        <f t="shared" si="4"/>
        <v>0</v>
      </c>
      <c r="F21" s="26">
        <f t="shared" si="4"/>
        <v>9.375E-2</v>
      </c>
      <c r="G21" s="26">
        <f t="shared" si="4"/>
        <v>0.38571428571428573</v>
      </c>
    </row>
    <row r="22" spans="1:7" ht="17" x14ac:dyDescent="0.2">
      <c r="A22" s="11" t="s">
        <v>4</v>
      </c>
      <c r="C22" s="26">
        <f t="shared" ref="C22:G22" si="5">(C7-B7)/ABS(B7)</f>
        <v>7.9314720812182743E-2</v>
      </c>
      <c r="D22" s="26">
        <f t="shared" si="5"/>
        <v>-9.5825984714873608E-2</v>
      </c>
      <c r="E22" s="26">
        <f t="shared" si="5"/>
        <v>-0.56176853055916776</v>
      </c>
      <c r="F22" s="26">
        <f t="shared" si="5"/>
        <v>2.0771513353115726E-2</v>
      </c>
      <c r="G22" s="26">
        <f t="shared" si="5"/>
        <v>6.25E-2</v>
      </c>
    </row>
    <row r="23" spans="1:7" ht="17" x14ac:dyDescent="0.2">
      <c r="A23" s="11" t="s">
        <v>5</v>
      </c>
      <c r="C23" s="26" t="e">
        <f t="shared" ref="C23:G23" si="6">(C8-B8)/ABS(B8)</f>
        <v>#DIV/0!</v>
      </c>
      <c r="D23" s="26" t="e">
        <f t="shared" si="6"/>
        <v>#DIV/0!</v>
      </c>
      <c r="E23" s="26" t="e">
        <f t="shared" si="6"/>
        <v>#DIV/0!</v>
      </c>
      <c r="F23" s="26">
        <f t="shared" si="6"/>
        <v>4.5346062052505964E-2</v>
      </c>
      <c r="G23" s="26">
        <f t="shared" si="6"/>
        <v>7.3059360730593603E-2</v>
      </c>
    </row>
    <row r="24" spans="1:7" ht="17" x14ac:dyDescent="0.2">
      <c r="A24" s="15" t="s">
        <v>6</v>
      </c>
      <c r="C24" s="26">
        <f t="shared" ref="C24:G24" si="7">(C9-B9)/ABS(B9)</f>
        <v>7.6317383403997574E-2</v>
      </c>
      <c r="D24" s="26">
        <f t="shared" si="7"/>
        <v>-9.8480585256049524E-2</v>
      </c>
      <c r="E24" s="26">
        <f t="shared" si="7"/>
        <v>-0.27840199750312111</v>
      </c>
      <c r="F24" s="26">
        <f t="shared" si="7"/>
        <v>3.4602076124567477E-2</v>
      </c>
      <c r="G24" s="26">
        <f t="shared" si="7"/>
        <v>8.5284280936454848E-2</v>
      </c>
    </row>
    <row r="25" spans="1:7" ht="17" x14ac:dyDescent="0.2">
      <c r="A25" s="13" t="s">
        <v>7</v>
      </c>
      <c r="C25" s="26">
        <f t="shared" ref="C25:G25" si="8">(C10-B10)/ABS(B10)</f>
        <v>5.9701492537313432E-2</v>
      </c>
      <c r="D25" s="26">
        <f t="shared" si="8"/>
        <v>-8.4507042253521125E-2</v>
      </c>
      <c r="E25" s="26">
        <f t="shared" si="8"/>
        <v>1.5384615384615385E-2</v>
      </c>
      <c r="F25" s="26">
        <f t="shared" si="8"/>
        <v>0.12121212121212122</v>
      </c>
      <c r="G25" s="26">
        <f t="shared" si="8"/>
        <v>0.21621621621621623</v>
      </c>
    </row>
    <row r="26" spans="1:7" ht="17" x14ac:dyDescent="0.2">
      <c r="A26" s="13" t="s">
        <v>8</v>
      </c>
      <c r="C26" s="26">
        <f t="shared" ref="C26:G26" si="9">(C11-B11)/ABS(B11)</f>
        <v>0.28244274809160308</v>
      </c>
      <c r="D26" s="26">
        <f t="shared" si="9"/>
        <v>4.7619047619047616E-2</v>
      </c>
      <c r="E26" s="26">
        <f t="shared" si="9"/>
        <v>-0.22159090909090909</v>
      </c>
      <c r="F26" s="26">
        <f t="shared" si="9"/>
        <v>5.1094890510948905E-2</v>
      </c>
      <c r="G26" s="26">
        <f t="shared" si="9"/>
        <v>0</v>
      </c>
    </row>
    <row r="27" spans="1:7" ht="17" x14ac:dyDescent="0.2">
      <c r="A27" s="13" t="s">
        <v>9</v>
      </c>
      <c r="C27" s="26" t="e">
        <f t="shared" ref="C27:G27" si="10">(C12-B12)/ABS(B12)</f>
        <v>#DIV/0!</v>
      </c>
      <c r="D27" s="26" t="e">
        <f t="shared" si="10"/>
        <v>#DIV/0!</v>
      </c>
      <c r="E27" s="26" t="e">
        <f t="shared" si="10"/>
        <v>#DIV/0!</v>
      </c>
      <c r="F27" s="26">
        <f t="shared" si="10"/>
        <v>7.8521939953810627E-2</v>
      </c>
      <c r="G27" s="26">
        <f t="shared" si="10"/>
        <v>0.16274089935760172</v>
      </c>
    </row>
    <row r="28" spans="1:7" ht="17" x14ac:dyDescent="0.2">
      <c r="A28" s="13" t="s">
        <v>10</v>
      </c>
      <c r="C28" s="26">
        <f t="shared" ref="C28:G28" si="11">(C13-B13)/ABS(B13)</f>
        <v>3.9861351819757362E-2</v>
      </c>
      <c r="D28" s="26">
        <f t="shared" si="11"/>
        <v>-0.02</v>
      </c>
      <c r="E28" s="26">
        <f t="shared" si="11"/>
        <v>-0.81292517006802723</v>
      </c>
      <c r="F28" s="26">
        <f t="shared" si="11"/>
        <v>0.14545454545454545</v>
      </c>
      <c r="G28" s="26">
        <f t="shared" si="11"/>
        <v>0.15079365079365079</v>
      </c>
    </row>
    <row r="29" spans="1:7" ht="17" x14ac:dyDescent="0.2">
      <c r="A29" s="13" t="s">
        <v>22</v>
      </c>
      <c r="C29" s="26">
        <f t="shared" ref="C29:G29" si="12">(C14-B14)/ABS(B14)</f>
        <v>2.0833333333333332E-2</v>
      </c>
      <c r="D29" s="26">
        <f t="shared" si="12"/>
        <v>0</v>
      </c>
      <c r="E29" s="26">
        <f t="shared" si="12"/>
        <v>-1</v>
      </c>
      <c r="F29" s="26" t="e">
        <f t="shared" si="12"/>
        <v>#DIV/0!</v>
      </c>
      <c r="G29" s="26" t="e">
        <f t="shared" si="12"/>
        <v>#DIV/0!</v>
      </c>
    </row>
    <row r="30" spans="1:7" ht="17" x14ac:dyDescent="0.2">
      <c r="A30" s="14" t="s">
        <v>11</v>
      </c>
      <c r="C30" s="26"/>
      <c r="D30" s="26"/>
      <c r="E30" s="26"/>
      <c r="F30" s="26"/>
      <c r="G30" s="26"/>
    </row>
    <row r="31" spans="1:7" ht="17" x14ac:dyDescent="0.2">
      <c r="A31" s="11" t="s">
        <v>12</v>
      </c>
      <c r="C31" s="26" t="e">
        <f t="shared" ref="C31:G31" si="13">(C16-B16)/ABS(B16)</f>
        <v>#DIV/0!</v>
      </c>
      <c r="D31" s="26" t="e">
        <f t="shared" si="13"/>
        <v>#DIV/0!</v>
      </c>
      <c r="E31" s="26" t="e">
        <f t="shared" si="13"/>
        <v>#DIV/0!</v>
      </c>
      <c r="F31" s="26">
        <f t="shared" si="13"/>
        <v>0</v>
      </c>
      <c r="G31" s="26">
        <f t="shared" si="13"/>
        <v>0</v>
      </c>
    </row>
    <row r="32" spans="1:7" ht="17" x14ac:dyDescent="0.2">
      <c r="A32" s="17" t="s">
        <v>14</v>
      </c>
      <c r="C32" s="26">
        <f t="shared" ref="C32:G32" si="14">(C17-B17)/ABS(B17)</f>
        <v>6.8181818181818177E-2</v>
      </c>
      <c r="D32" s="26">
        <f t="shared" si="14"/>
        <v>-0.16717325227963525</v>
      </c>
      <c r="E32" s="26">
        <f t="shared" si="14"/>
        <v>-0.48783454987834551</v>
      </c>
      <c r="F32" s="26">
        <f t="shared" si="14"/>
        <v>-5.9382422802850353E-2</v>
      </c>
      <c r="G32" s="26">
        <f t="shared" si="14"/>
        <v>-2.2727272727272728E-2</v>
      </c>
    </row>
    <row r="34" spans="1:7" ht="17" x14ac:dyDescent="0.2">
      <c r="A34" s="12" t="s">
        <v>42</v>
      </c>
    </row>
    <row r="35" spans="1:7" ht="34" x14ac:dyDescent="0.2">
      <c r="A35" s="14" t="s">
        <v>43</v>
      </c>
    </row>
    <row r="36" spans="1:7" ht="17" x14ac:dyDescent="0.2">
      <c r="A36" s="11" t="s">
        <v>3</v>
      </c>
      <c r="B36" s="30">
        <f>B6/B$9</f>
        <v>4.5427013930950937E-2</v>
      </c>
      <c r="C36" s="30">
        <f t="shared" ref="C36:G36" si="15">C6/C$9</f>
        <v>4.2768711311198651E-2</v>
      </c>
      <c r="D36" s="30">
        <f t="shared" si="15"/>
        <v>3.9950062421972535E-2</v>
      </c>
      <c r="E36" s="30">
        <f t="shared" si="15"/>
        <v>5.536332179930796E-2</v>
      </c>
      <c r="F36" s="30">
        <f t="shared" si="15"/>
        <v>5.8528428093645488E-2</v>
      </c>
      <c r="G36" s="30">
        <f t="shared" si="15"/>
        <v>7.4730354391371337E-2</v>
      </c>
    </row>
    <row r="37" spans="1:7" ht="17" x14ac:dyDescent="0.2">
      <c r="A37" s="11" t="s">
        <v>25</v>
      </c>
      <c r="B37" s="30">
        <f t="shared" ref="B37:G38" si="16">B7/B$9</f>
        <v>0.95457298606904906</v>
      </c>
      <c r="C37" s="30">
        <f t="shared" si="16"/>
        <v>0.95723128868880136</v>
      </c>
      <c r="D37" s="30">
        <f t="shared" si="16"/>
        <v>0.96004993757802748</v>
      </c>
      <c r="E37" s="30">
        <f t="shared" si="16"/>
        <v>0.58304498269896199</v>
      </c>
      <c r="F37" s="30">
        <f t="shared" si="16"/>
        <v>0.57525083612040129</v>
      </c>
      <c r="G37" s="30">
        <f t="shared" si="16"/>
        <v>0.56317411402157169</v>
      </c>
    </row>
    <row r="38" spans="1:7" ht="17" x14ac:dyDescent="0.2">
      <c r="A38" s="11" t="s">
        <v>5</v>
      </c>
      <c r="B38" s="30">
        <f t="shared" si="16"/>
        <v>0</v>
      </c>
      <c r="C38" s="30">
        <f t="shared" si="16"/>
        <v>0</v>
      </c>
      <c r="D38" s="30">
        <f t="shared" si="16"/>
        <v>0</v>
      </c>
      <c r="E38" s="30">
        <f t="shared" si="16"/>
        <v>0.36245674740484429</v>
      </c>
      <c r="F38" s="30">
        <f t="shared" si="16"/>
        <v>0.36622073578595316</v>
      </c>
      <c r="G38" s="30">
        <f t="shared" si="16"/>
        <v>0.36209553158705698</v>
      </c>
    </row>
    <row r="39" spans="1:7" ht="17" x14ac:dyDescent="0.2">
      <c r="A39" s="14" t="s">
        <v>45</v>
      </c>
      <c r="B39" s="30"/>
      <c r="C39" s="30"/>
      <c r="D39" s="30"/>
      <c r="E39" s="30"/>
      <c r="F39" s="30"/>
      <c r="G39" s="30"/>
    </row>
    <row r="40" spans="1:7" ht="17" x14ac:dyDescent="0.2">
      <c r="A40" s="11" t="s">
        <v>3</v>
      </c>
      <c r="B40" s="30">
        <f>(B6-B10)/ABS(B6)</f>
        <v>0.10666666666666667</v>
      </c>
      <c r="C40" s="30">
        <f t="shared" ref="C40:G40" si="17">(C6-C10)/ABS(C6)</f>
        <v>6.5789473684210523E-2</v>
      </c>
      <c r="D40" s="30">
        <f t="shared" si="17"/>
        <v>-1.5625E-2</v>
      </c>
      <c r="E40" s="30">
        <f t="shared" si="17"/>
        <v>-3.125E-2</v>
      </c>
      <c r="F40" s="30">
        <f t="shared" si="17"/>
        <v>-5.7142857142857141E-2</v>
      </c>
      <c r="G40" s="30">
        <f t="shared" si="17"/>
        <v>7.2164948453608241E-2</v>
      </c>
    </row>
    <row r="41" spans="1:7" ht="17" x14ac:dyDescent="0.2">
      <c r="A41" s="11" t="s">
        <v>25</v>
      </c>
      <c r="B41" s="30">
        <f t="shared" ref="B41:G42" si="18">(B7-B11)/ABS(B7)</f>
        <v>0.91687817258883253</v>
      </c>
      <c r="C41" s="30">
        <f t="shared" si="18"/>
        <v>0.90123456790123457</v>
      </c>
      <c r="D41" s="30">
        <f t="shared" si="18"/>
        <v>0.88556566970091022</v>
      </c>
      <c r="E41" s="30">
        <f t="shared" si="18"/>
        <v>0.79673590504451042</v>
      </c>
      <c r="F41" s="30">
        <f t="shared" si="18"/>
        <v>0.79069767441860461</v>
      </c>
      <c r="G41" s="30">
        <f t="shared" si="18"/>
        <v>0.80300957592339262</v>
      </c>
    </row>
    <row r="42" spans="1:7" ht="17" x14ac:dyDescent="0.2">
      <c r="A42" s="11" t="s">
        <v>5</v>
      </c>
      <c r="B42" s="30" t="e">
        <f t="shared" si="18"/>
        <v>#DIV/0!</v>
      </c>
      <c r="C42" s="30" t="e">
        <f t="shared" si="18"/>
        <v>#DIV/0!</v>
      </c>
      <c r="D42" s="30" t="e">
        <f t="shared" si="18"/>
        <v>#DIV/0!</v>
      </c>
      <c r="E42" s="30">
        <f t="shared" si="18"/>
        <v>-3.3412887828162291E-2</v>
      </c>
      <c r="F42" s="30">
        <f t="shared" si="18"/>
        <v>-6.6210045662100453E-2</v>
      </c>
      <c r="G42" s="30">
        <f t="shared" si="18"/>
        <v>-0.15531914893617021</v>
      </c>
    </row>
    <row r="43" spans="1:7" ht="17" x14ac:dyDescent="0.2">
      <c r="A43" s="27" t="s">
        <v>44</v>
      </c>
      <c r="B43" s="30">
        <f>(B9-SUM(B10:B12))/ABS(B9)</f>
        <v>0.88007268322228949</v>
      </c>
      <c r="C43" s="30">
        <f t="shared" ref="C43:G43" si="19">(C9-SUM(C10:C12))/ABS(C9)</f>
        <v>0.86550365785030947</v>
      </c>
      <c r="D43" s="30">
        <f t="shared" si="19"/>
        <v>0.84956304619225964</v>
      </c>
      <c r="E43" s="30">
        <f t="shared" si="19"/>
        <v>0.44982698961937717</v>
      </c>
      <c r="F43" s="30">
        <f t="shared" si="19"/>
        <v>0.42725752508361203</v>
      </c>
      <c r="G43" s="30">
        <f t="shared" si="19"/>
        <v>0.40138674884437597</v>
      </c>
    </row>
    <row r="44" spans="1:7" ht="17" x14ac:dyDescent="0.2">
      <c r="A44" s="10" t="s">
        <v>46</v>
      </c>
      <c r="B44" s="30"/>
      <c r="C44" s="30"/>
      <c r="D44" s="30"/>
      <c r="E44" s="30"/>
      <c r="F44" s="30"/>
      <c r="G44" s="30"/>
    </row>
    <row r="45" spans="1:7" ht="17" x14ac:dyDescent="0.2">
      <c r="A45" s="11" t="s">
        <v>27</v>
      </c>
      <c r="B45" s="30">
        <f>B10/B$9</f>
        <v>4.0581465778316173E-2</v>
      </c>
      <c r="C45" s="30">
        <f t="shared" ref="C45:G45" si="20">C10/C$9</f>
        <v>3.9954980303882948E-2</v>
      </c>
      <c r="D45" s="30">
        <f t="shared" si="20"/>
        <v>4.0574282147315857E-2</v>
      </c>
      <c r="E45" s="30">
        <f t="shared" si="20"/>
        <v>5.7093425605536333E-2</v>
      </c>
      <c r="F45" s="30">
        <f t="shared" si="20"/>
        <v>6.1872909698996656E-2</v>
      </c>
      <c r="G45" s="30">
        <f t="shared" si="20"/>
        <v>6.9337442218798145E-2</v>
      </c>
    </row>
    <row r="46" spans="1:7" ht="17" x14ac:dyDescent="0.2">
      <c r="A46" s="11" t="s">
        <v>28</v>
      </c>
      <c r="B46" s="30">
        <f t="shared" ref="B46:G49" si="21">B11/B$9</f>
        <v>7.9345850999394313E-2</v>
      </c>
      <c r="C46" s="30">
        <f t="shared" si="21"/>
        <v>9.4541361845807539E-2</v>
      </c>
      <c r="D46" s="30">
        <f t="shared" si="21"/>
        <v>0.10986267166042447</v>
      </c>
      <c r="E46" s="30">
        <f t="shared" si="21"/>
        <v>0.1185121107266436</v>
      </c>
      <c r="F46" s="30">
        <f t="shared" si="21"/>
        <v>0.12040133779264214</v>
      </c>
      <c r="G46" s="30">
        <f t="shared" si="21"/>
        <v>0.11093990755007704</v>
      </c>
    </row>
    <row r="47" spans="1:7" ht="17" x14ac:dyDescent="0.2">
      <c r="A47" s="11" t="s">
        <v>9</v>
      </c>
      <c r="B47" s="30">
        <f t="shared" si="21"/>
        <v>0</v>
      </c>
      <c r="C47" s="30">
        <f t="shared" si="21"/>
        <v>0</v>
      </c>
      <c r="D47" s="30">
        <f t="shared" si="21"/>
        <v>0</v>
      </c>
      <c r="E47" s="30">
        <f t="shared" si="21"/>
        <v>0.37456747404844293</v>
      </c>
      <c r="F47" s="30">
        <f t="shared" si="21"/>
        <v>0.39046822742474918</v>
      </c>
      <c r="G47" s="30">
        <f t="shared" si="21"/>
        <v>0.41833590138674887</v>
      </c>
    </row>
    <row r="48" spans="1:7" ht="17" x14ac:dyDescent="0.2">
      <c r="A48" s="11" t="s">
        <v>29</v>
      </c>
      <c r="B48" s="30">
        <f t="shared" si="21"/>
        <v>0.34948516050878253</v>
      </c>
      <c r="C48" s="30">
        <f t="shared" si="21"/>
        <v>0.33764772087788408</v>
      </c>
      <c r="D48" s="30">
        <f t="shared" si="21"/>
        <v>0.36704119850187267</v>
      </c>
      <c r="E48" s="30">
        <f t="shared" si="21"/>
        <v>9.5155709342560554E-2</v>
      </c>
      <c r="F48" s="30">
        <f t="shared" si="21"/>
        <v>0.10535117056856187</v>
      </c>
      <c r="G48" s="30">
        <f t="shared" si="21"/>
        <v>0.11171032357473036</v>
      </c>
    </row>
    <row r="49" spans="1:7" ht="17" x14ac:dyDescent="0.2">
      <c r="A49" s="11" t="s">
        <v>49</v>
      </c>
      <c r="B49" s="30">
        <f>B14/B$9</f>
        <v>2.9073288915808602E-2</v>
      </c>
      <c r="C49" s="30">
        <f t="shared" si="21"/>
        <v>2.7574563871693866E-2</v>
      </c>
      <c r="D49" s="30">
        <f t="shared" si="21"/>
        <v>3.058676654182272E-2</v>
      </c>
      <c r="E49" s="30">
        <f t="shared" si="21"/>
        <v>0</v>
      </c>
      <c r="F49" s="30">
        <f t="shared" si="21"/>
        <v>0</v>
      </c>
      <c r="G49" s="30">
        <f t="shared" si="21"/>
        <v>0</v>
      </c>
    </row>
    <row r="50" spans="1:7" ht="17" x14ac:dyDescent="0.2">
      <c r="A50" s="11" t="s">
        <v>50</v>
      </c>
      <c r="B50" s="30">
        <f>B16/B$9</f>
        <v>0</v>
      </c>
      <c r="C50" s="30">
        <f t="shared" ref="C50:G50" si="22">C16/C$9</f>
        <v>0</v>
      </c>
      <c r="D50" s="30">
        <f t="shared" si="22"/>
        <v>0</v>
      </c>
      <c r="E50" s="30">
        <f t="shared" si="22"/>
        <v>9.5155709342560554E-3</v>
      </c>
      <c r="F50" s="30">
        <f t="shared" si="22"/>
        <v>9.1973244147157199E-3</v>
      </c>
      <c r="G50" s="30">
        <f t="shared" si="22"/>
        <v>8.4745762711864406E-3</v>
      </c>
    </row>
    <row r="51" spans="1:7" ht="17" x14ac:dyDescent="0.2">
      <c r="A51" s="28" t="s">
        <v>32</v>
      </c>
      <c r="B51" s="30">
        <f>SUM(B10:B14)/B$9</f>
        <v>0.49848576620230162</v>
      </c>
      <c r="C51" s="30">
        <f t="shared" ref="C51:G51" si="23">SUM(C10:C14)/C$9</f>
        <v>0.49971862689926844</v>
      </c>
      <c r="D51" s="30">
        <f t="shared" si="23"/>
        <v>0.54806491885143571</v>
      </c>
      <c r="E51" s="30">
        <f t="shared" si="23"/>
        <v>0.6453287197231834</v>
      </c>
      <c r="F51" s="30">
        <f t="shared" si="23"/>
        <v>0.67809364548494988</v>
      </c>
      <c r="G51" s="30">
        <f t="shared" si="23"/>
        <v>0.71032357473035435</v>
      </c>
    </row>
    <row r="52" spans="1:7" ht="17" x14ac:dyDescent="0.2">
      <c r="A52" s="10" t="s">
        <v>47</v>
      </c>
      <c r="B52" s="30">
        <f>B17/B9</f>
        <v>0.55966081162931558</v>
      </c>
      <c r="C52" s="30">
        <f t="shared" ref="C52:G52" si="24">C17/C9</f>
        <v>0.55543050084411927</v>
      </c>
      <c r="D52" s="30">
        <f t="shared" si="24"/>
        <v>0.51310861423220977</v>
      </c>
      <c r="E52" s="30">
        <f t="shared" si="24"/>
        <v>0.36418685121107264</v>
      </c>
      <c r="F52" s="30">
        <f t="shared" si="24"/>
        <v>0.33110367892976589</v>
      </c>
      <c r="G52" s="30">
        <f t="shared" si="24"/>
        <v>0.29815100154083207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75FC8-B99A-6840-9BE5-1E2C440DE02F}">
  <dimension ref="A1:G5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52" sqref="B52"/>
    </sheetView>
  </sheetViews>
  <sheetFormatPr baseColWidth="10" defaultColWidth="36.1640625" defaultRowHeight="16" x14ac:dyDescent="0.2"/>
  <cols>
    <col min="1" max="1" width="34.33203125" style="9" bestFit="1" customWidth="1"/>
    <col min="2" max="2" width="7.83203125" bestFit="1" customWidth="1"/>
    <col min="3" max="4" width="7.5" bestFit="1" customWidth="1"/>
    <col min="5" max="7" width="7.83203125" bestFit="1" customWidth="1"/>
  </cols>
  <sheetData>
    <row r="1" spans="1:7" ht="17" x14ac:dyDescent="0.2">
      <c r="A1" s="4" t="s">
        <v>16</v>
      </c>
      <c r="B1" s="2"/>
      <c r="C1" s="2"/>
      <c r="D1" s="2"/>
      <c r="E1" s="2"/>
      <c r="F1" s="2"/>
    </row>
    <row r="2" spans="1:7" x14ac:dyDescent="0.2">
      <c r="A2" s="5"/>
      <c r="B2" s="2"/>
      <c r="C2" s="2"/>
      <c r="D2" s="2"/>
      <c r="E2" s="2"/>
      <c r="F2" s="2"/>
    </row>
    <row r="3" spans="1:7" ht="34" x14ac:dyDescent="0.2">
      <c r="A3" s="4" t="s">
        <v>1</v>
      </c>
      <c r="B3" s="3">
        <v>2018</v>
      </c>
      <c r="C3" s="3">
        <v>2019</v>
      </c>
      <c r="D3" s="3">
        <v>2020</v>
      </c>
      <c r="E3" s="3">
        <v>2021</v>
      </c>
      <c r="F3" s="3">
        <v>2022</v>
      </c>
      <c r="G3" s="3">
        <f>F3+1</f>
        <v>2023</v>
      </c>
    </row>
    <row r="4" spans="1:7" x14ac:dyDescent="0.2">
      <c r="A4" s="5"/>
      <c r="B4" s="2"/>
      <c r="C4" s="2"/>
      <c r="D4" s="2"/>
      <c r="E4" s="2"/>
      <c r="F4" s="2"/>
    </row>
    <row r="5" spans="1:7" ht="17" x14ac:dyDescent="0.2">
      <c r="A5" s="4" t="s">
        <v>2</v>
      </c>
      <c r="B5" s="2"/>
      <c r="C5" s="2"/>
      <c r="D5" s="2"/>
      <c r="E5" s="2"/>
      <c r="F5" s="2"/>
    </row>
    <row r="6" spans="1:7" ht="17" x14ac:dyDescent="0.2">
      <c r="A6" s="6" t="s">
        <v>3</v>
      </c>
      <c r="B6" s="2">
        <v>79</v>
      </c>
      <c r="C6" s="2">
        <v>82</v>
      </c>
      <c r="D6" s="2">
        <v>73</v>
      </c>
      <c r="E6" s="2">
        <v>64</v>
      </c>
      <c r="F6" s="2">
        <v>78</v>
      </c>
      <c r="G6">
        <v>89</v>
      </c>
    </row>
    <row r="7" spans="1:7" ht="17" x14ac:dyDescent="0.2">
      <c r="A7" s="6" t="s">
        <v>4</v>
      </c>
      <c r="B7" s="2">
        <v>335</v>
      </c>
      <c r="C7" s="2">
        <v>400</v>
      </c>
      <c r="D7" s="2">
        <v>483</v>
      </c>
      <c r="E7" s="2">
        <v>265</v>
      </c>
      <c r="F7" s="2">
        <v>284</v>
      </c>
      <c r="G7">
        <v>314</v>
      </c>
    </row>
    <row r="8" spans="1:7" ht="17" x14ac:dyDescent="0.2">
      <c r="A8" s="6" t="s">
        <v>5</v>
      </c>
      <c r="B8" s="2"/>
      <c r="C8" s="2"/>
      <c r="D8" s="2"/>
      <c r="E8" s="2">
        <v>230</v>
      </c>
      <c r="F8" s="2">
        <v>256</v>
      </c>
      <c r="G8">
        <v>289</v>
      </c>
    </row>
    <row r="9" spans="1:7" ht="17" x14ac:dyDescent="0.2">
      <c r="A9" s="15" t="s">
        <v>6</v>
      </c>
      <c r="B9" s="16">
        <f t="shared" ref="B9:F9" si="0">SUM(B6:B8)</f>
        <v>414</v>
      </c>
      <c r="C9" s="16">
        <f t="shared" si="0"/>
        <v>482</v>
      </c>
      <c r="D9" s="16">
        <f t="shared" si="0"/>
        <v>556</v>
      </c>
      <c r="E9" s="16">
        <v>559</v>
      </c>
      <c r="F9" s="16">
        <f t="shared" si="0"/>
        <v>618</v>
      </c>
      <c r="G9" s="16">
        <f>SUM(G6:G8)</f>
        <v>692</v>
      </c>
    </row>
    <row r="10" spans="1:7" ht="17" x14ac:dyDescent="0.2">
      <c r="A10" s="7" t="s">
        <v>7</v>
      </c>
      <c r="B10" s="2">
        <v>63</v>
      </c>
      <c r="C10" s="2">
        <v>65</v>
      </c>
      <c r="D10" s="2">
        <v>61</v>
      </c>
      <c r="E10" s="2">
        <v>58</v>
      </c>
      <c r="F10" s="2">
        <v>72</v>
      </c>
      <c r="G10">
        <v>80</v>
      </c>
    </row>
    <row r="11" spans="1:7" ht="17" x14ac:dyDescent="0.2">
      <c r="A11" s="7" t="s">
        <v>8</v>
      </c>
      <c r="B11" s="2">
        <v>12</v>
      </c>
      <c r="C11" s="2">
        <v>14</v>
      </c>
      <c r="D11" s="2">
        <v>11</v>
      </c>
      <c r="E11" s="2">
        <v>8</v>
      </c>
      <c r="F11" s="2">
        <v>11</v>
      </c>
      <c r="G11">
        <v>12</v>
      </c>
    </row>
    <row r="12" spans="1:7" ht="17" x14ac:dyDescent="0.2">
      <c r="A12" s="7" t="s">
        <v>9</v>
      </c>
      <c r="B12" s="2"/>
      <c r="C12" s="2"/>
      <c r="D12" s="2"/>
      <c r="E12" s="2">
        <v>233</v>
      </c>
      <c r="F12" s="2">
        <v>261</v>
      </c>
      <c r="G12">
        <v>295</v>
      </c>
    </row>
    <row r="13" spans="1:7" ht="17" x14ac:dyDescent="0.2">
      <c r="A13" s="7" t="s">
        <v>10</v>
      </c>
      <c r="B13" s="2">
        <v>193</v>
      </c>
      <c r="C13" s="2">
        <v>225</v>
      </c>
      <c r="D13" s="2">
        <v>273</v>
      </c>
      <c r="E13" s="2">
        <v>64</v>
      </c>
      <c r="F13" s="2">
        <v>72</v>
      </c>
      <c r="G13">
        <v>86</v>
      </c>
    </row>
    <row r="14" spans="1:7" ht="17" x14ac:dyDescent="0.2">
      <c r="A14" s="7" t="s">
        <v>49</v>
      </c>
      <c r="B14" s="2">
        <v>10</v>
      </c>
      <c r="C14" s="2">
        <v>11</v>
      </c>
      <c r="D14" s="2">
        <v>8</v>
      </c>
      <c r="E14" s="2"/>
      <c r="F14" s="2"/>
    </row>
    <row r="15" spans="1:7" ht="17" x14ac:dyDescent="0.2">
      <c r="A15" s="8" t="s">
        <v>11</v>
      </c>
      <c r="B15" s="2"/>
      <c r="C15" s="2"/>
      <c r="D15" s="2"/>
      <c r="E15" s="2"/>
      <c r="F15" s="2"/>
    </row>
    <row r="16" spans="1:7" ht="17" x14ac:dyDescent="0.2">
      <c r="A16" s="6" t="s">
        <v>12</v>
      </c>
      <c r="B16" s="2"/>
      <c r="C16" s="2"/>
      <c r="D16" s="2"/>
      <c r="E16" s="2">
        <v>2</v>
      </c>
      <c r="F16" s="2">
        <v>2</v>
      </c>
      <c r="G16">
        <v>2</v>
      </c>
    </row>
    <row r="17" spans="1:7" ht="17" x14ac:dyDescent="0.2">
      <c r="A17" s="17" t="s">
        <v>14</v>
      </c>
      <c r="B17" s="16">
        <f>B9-SUM(B10:B13)+SUM(B15:B16)</f>
        <v>146</v>
      </c>
      <c r="C17" s="16">
        <f>C9-SUM(C10:C13)+SUM(C15:C16)</f>
        <v>178</v>
      </c>
      <c r="D17" s="16">
        <f>D9-SUM(D10:D13)+SUM(D15:D16)</f>
        <v>211</v>
      </c>
      <c r="E17" s="16">
        <f>E9-SUM(E10:E13)+E16</f>
        <v>198</v>
      </c>
      <c r="F17" s="16">
        <f>F9-SUM(F10:F13)+F16</f>
        <v>204</v>
      </c>
      <c r="G17" s="16">
        <f>G9-SUM(G10:G13)+G16</f>
        <v>221</v>
      </c>
    </row>
    <row r="19" spans="1:7" ht="17" x14ac:dyDescent="0.2">
      <c r="A19" s="12" t="s">
        <v>41</v>
      </c>
    </row>
    <row r="20" spans="1:7" ht="17" x14ac:dyDescent="0.2">
      <c r="A20" s="10" t="s">
        <v>2</v>
      </c>
    </row>
    <row r="21" spans="1:7" ht="17" x14ac:dyDescent="0.2">
      <c r="A21" s="11" t="s">
        <v>3</v>
      </c>
      <c r="C21" s="26">
        <f>(C6-B6)/ABS(B6)</f>
        <v>3.7974683544303799E-2</v>
      </c>
      <c r="D21" s="26">
        <f t="shared" ref="D21:G21" si="1">(D6-C6)/ABS(C6)</f>
        <v>-0.10975609756097561</v>
      </c>
      <c r="E21" s="26">
        <f t="shared" si="1"/>
        <v>-0.12328767123287671</v>
      </c>
      <c r="F21" s="26">
        <f t="shared" si="1"/>
        <v>0.21875</v>
      </c>
      <c r="G21" s="26">
        <f t="shared" si="1"/>
        <v>0.14102564102564102</v>
      </c>
    </row>
    <row r="22" spans="1:7" ht="17" x14ac:dyDescent="0.2">
      <c r="A22" s="11" t="s">
        <v>4</v>
      </c>
      <c r="C22" s="26">
        <f t="shared" ref="C22:G22" si="2">(C7-B7)/ABS(B7)</f>
        <v>0.19402985074626866</v>
      </c>
      <c r="D22" s="26">
        <f t="shared" si="2"/>
        <v>0.20749999999999999</v>
      </c>
      <c r="E22" s="26">
        <f t="shared" si="2"/>
        <v>-0.45134575569358176</v>
      </c>
      <c r="F22" s="26">
        <f t="shared" si="2"/>
        <v>7.1698113207547168E-2</v>
      </c>
      <c r="G22" s="26">
        <f t="shared" si="2"/>
        <v>0.10563380281690141</v>
      </c>
    </row>
    <row r="23" spans="1:7" ht="17" x14ac:dyDescent="0.2">
      <c r="A23" s="11" t="s">
        <v>5</v>
      </c>
      <c r="C23" s="26"/>
      <c r="D23" s="26"/>
      <c r="E23" s="26"/>
      <c r="F23" s="26">
        <f t="shared" ref="F23:G23" si="3">(F8-E8)/ABS(E8)</f>
        <v>0.11304347826086956</v>
      </c>
      <c r="G23" s="26">
        <f t="shared" si="3"/>
        <v>0.12890625</v>
      </c>
    </row>
    <row r="24" spans="1:7" ht="17" x14ac:dyDescent="0.2">
      <c r="A24" s="15" t="s">
        <v>6</v>
      </c>
      <c r="C24" s="26">
        <f t="shared" ref="C24:G24" si="4">(C9-B9)/ABS(B9)</f>
        <v>0.16425120772946861</v>
      </c>
      <c r="D24" s="26">
        <f t="shared" si="4"/>
        <v>0.15352697095435686</v>
      </c>
      <c r="E24" s="26">
        <f t="shared" si="4"/>
        <v>5.3956834532374104E-3</v>
      </c>
      <c r="F24" s="26">
        <f t="shared" si="4"/>
        <v>0.10554561717352415</v>
      </c>
      <c r="G24" s="26">
        <f t="shared" si="4"/>
        <v>0.11974110032362459</v>
      </c>
    </row>
    <row r="25" spans="1:7" ht="17" x14ac:dyDescent="0.2">
      <c r="A25" s="13" t="s">
        <v>7</v>
      </c>
      <c r="C25" s="26">
        <f t="shared" ref="C25:G25" si="5">(C10-B10)/ABS(B10)</f>
        <v>3.1746031746031744E-2</v>
      </c>
      <c r="D25" s="26">
        <f t="shared" si="5"/>
        <v>-6.1538461538461542E-2</v>
      </c>
      <c r="E25" s="26">
        <f t="shared" si="5"/>
        <v>-4.9180327868852458E-2</v>
      </c>
      <c r="F25" s="26">
        <f t="shared" si="5"/>
        <v>0.2413793103448276</v>
      </c>
      <c r="G25" s="26">
        <f t="shared" si="5"/>
        <v>0.1111111111111111</v>
      </c>
    </row>
    <row r="26" spans="1:7" ht="17" x14ac:dyDescent="0.2">
      <c r="A26" s="13" t="s">
        <v>8</v>
      </c>
      <c r="C26" s="26">
        <f t="shared" ref="C26:G26" si="6">(C11-B11)/ABS(B11)</f>
        <v>0.16666666666666666</v>
      </c>
      <c r="D26" s="26">
        <f t="shared" si="6"/>
        <v>-0.21428571428571427</v>
      </c>
      <c r="E26" s="26">
        <f t="shared" si="6"/>
        <v>-0.27272727272727271</v>
      </c>
      <c r="F26" s="26">
        <f t="shared" si="6"/>
        <v>0.375</v>
      </c>
      <c r="G26" s="26">
        <f t="shared" si="6"/>
        <v>9.0909090909090912E-2</v>
      </c>
    </row>
    <row r="27" spans="1:7" ht="17" x14ac:dyDescent="0.2">
      <c r="A27" s="13" t="s">
        <v>9</v>
      </c>
      <c r="C27" s="26"/>
      <c r="D27" s="26"/>
      <c r="E27" s="26"/>
      <c r="F27" s="26">
        <f t="shared" ref="F27:G27" si="7">(F12-E12)/ABS(E12)</f>
        <v>0.12017167381974249</v>
      </c>
      <c r="G27" s="26">
        <f t="shared" si="7"/>
        <v>0.13026819923371646</v>
      </c>
    </row>
    <row r="28" spans="1:7" ht="17" x14ac:dyDescent="0.2">
      <c r="A28" s="13" t="s">
        <v>10</v>
      </c>
      <c r="C28" s="26">
        <f t="shared" ref="C28:G28" si="8">(C13-B13)/ABS(B13)</f>
        <v>0.16580310880829016</v>
      </c>
      <c r="D28" s="26">
        <f t="shared" si="8"/>
        <v>0.21333333333333335</v>
      </c>
      <c r="E28" s="26">
        <f t="shared" si="8"/>
        <v>-0.76556776556776551</v>
      </c>
      <c r="F28" s="26">
        <f t="shared" si="8"/>
        <v>0.125</v>
      </c>
      <c r="G28" s="26">
        <f t="shared" si="8"/>
        <v>0.19444444444444445</v>
      </c>
    </row>
    <row r="29" spans="1:7" ht="17" x14ac:dyDescent="0.2">
      <c r="A29" s="13" t="s">
        <v>22</v>
      </c>
      <c r="C29" s="26">
        <f t="shared" ref="C29:E29" si="9">(C14-B14)/ABS(B14)</f>
        <v>0.1</v>
      </c>
      <c r="D29" s="26">
        <f t="shared" si="9"/>
        <v>-0.27272727272727271</v>
      </c>
      <c r="E29" s="26">
        <f t="shared" si="9"/>
        <v>-1</v>
      </c>
      <c r="F29" s="26"/>
      <c r="G29" s="26"/>
    </row>
    <row r="30" spans="1:7" ht="17" x14ac:dyDescent="0.2">
      <c r="A30" s="14" t="s">
        <v>11</v>
      </c>
      <c r="C30" s="26"/>
      <c r="D30" s="26"/>
      <c r="E30" s="26"/>
      <c r="F30" s="26"/>
      <c r="G30" s="26"/>
    </row>
    <row r="31" spans="1:7" ht="17" x14ac:dyDescent="0.2">
      <c r="A31" s="11" t="s">
        <v>12</v>
      </c>
      <c r="C31" s="26"/>
      <c r="D31" s="26"/>
      <c r="E31" s="26"/>
      <c r="F31" s="26">
        <f t="shared" ref="F31:G31" si="10">(F16-E16)/ABS(E16)</f>
        <v>0</v>
      </c>
      <c r="G31" s="26">
        <f t="shared" si="10"/>
        <v>0</v>
      </c>
    </row>
    <row r="32" spans="1:7" ht="17" x14ac:dyDescent="0.2">
      <c r="A32" s="17" t="s">
        <v>14</v>
      </c>
      <c r="C32" s="26">
        <f>(C17-B17)/ABS(B17)</f>
        <v>0.21917808219178081</v>
      </c>
      <c r="D32" s="26">
        <f t="shared" ref="D32:G32" si="11">(D17-C17)/ABS(C17)</f>
        <v>0.1853932584269663</v>
      </c>
      <c r="E32" s="26">
        <f t="shared" si="11"/>
        <v>-6.1611374407582936E-2</v>
      </c>
      <c r="F32" s="26">
        <f t="shared" si="11"/>
        <v>3.0303030303030304E-2</v>
      </c>
      <c r="G32" s="26">
        <f t="shared" si="11"/>
        <v>8.3333333333333329E-2</v>
      </c>
    </row>
    <row r="34" spans="1:7" ht="17" x14ac:dyDescent="0.2">
      <c r="A34" s="12" t="s">
        <v>42</v>
      </c>
    </row>
    <row r="35" spans="1:7" ht="34" x14ac:dyDescent="0.2">
      <c r="A35" s="14" t="s">
        <v>43</v>
      </c>
    </row>
    <row r="36" spans="1:7" ht="17" x14ac:dyDescent="0.2">
      <c r="A36" s="11" t="s">
        <v>3</v>
      </c>
      <c r="B36" s="30">
        <f>B6/B$9</f>
        <v>0.19082125603864733</v>
      </c>
      <c r="C36" s="30">
        <f t="shared" ref="C36:G36" si="12">C6/C$9</f>
        <v>0.17012448132780084</v>
      </c>
      <c r="D36" s="30">
        <f t="shared" si="12"/>
        <v>0.13129496402877697</v>
      </c>
      <c r="E36" s="30">
        <f t="shared" si="12"/>
        <v>0.11449016100178891</v>
      </c>
      <c r="F36" s="30">
        <f t="shared" si="12"/>
        <v>0.12621359223300971</v>
      </c>
      <c r="G36" s="30">
        <f t="shared" si="12"/>
        <v>0.12861271676300579</v>
      </c>
    </row>
    <row r="37" spans="1:7" ht="17" x14ac:dyDescent="0.2">
      <c r="A37" s="11" t="s">
        <v>25</v>
      </c>
      <c r="B37" s="30">
        <f t="shared" ref="B37:G37" si="13">B7/B$9</f>
        <v>0.8091787439613527</v>
      </c>
      <c r="C37" s="30">
        <f t="shared" si="13"/>
        <v>0.82987551867219922</v>
      </c>
      <c r="D37" s="30">
        <f t="shared" si="13"/>
        <v>0.86870503597122306</v>
      </c>
      <c r="E37" s="30">
        <f t="shared" si="13"/>
        <v>0.4740608228980322</v>
      </c>
      <c r="F37" s="30">
        <f t="shared" si="13"/>
        <v>0.45954692556634302</v>
      </c>
      <c r="G37" s="30">
        <f t="shared" si="13"/>
        <v>0.45375722543352603</v>
      </c>
    </row>
    <row r="38" spans="1:7" ht="17" x14ac:dyDescent="0.2">
      <c r="A38" s="11" t="s">
        <v>5</v>
      </c>
      <c r="B38" s="30"/>
      <c r="C38" s="30"/>
      <c r="D38" s="30"/>
      <c r="E38" s="30">
        <f t="shared" ref="E38:G38" si="14">E8/E$9</f>
        <v>0.41144901610017887</v>
      </c>
      <c r="F38" s="30">
        <f t="shared" si="14"/>
        <v>0.41423948220064727</v>
      </c>
      <c r="G38" s="30">
        <f t="shared" si="14"/>
        <v>0.41763005780346824</v>
      </c>
    </row>
    <row r="39" spans="1:7" ht="17" x14ac:dyDescent="0.2">
      <c r="A39" s="14" t="s">
        <v>45</v>
      </c>
      <c r="B39" s="30"/>
      <c r="C39" s="30"/>
      <c r="D39" s="30"/>
      <c r="E39" s="30"/>
      <c r="F39" s="30"/>
      <c r="G39" s="30"/>
    </row>
    <row r="40" spans="1:7" ht="17" x14ac:dyDescent="0.2">
      <c r="A40" s="11" t="s">
        <v>3</v>
      </c>
      <c r="B40" s="30">
        <f>(B6-B9)/ABS(B6)</f>
        <v>-4.2405063291139244</v>
      </c>
      <c r="C40" s="30">
        <f t="shared" ref="C40:G40" si="15">(C6-C9)/ABS(C6)</f>
        <v>-4.8780487804878048</v>
      </c>
      <c r="D40" s="30">
        <f t="shared" si="15"/>
        <v>-6.6164383561643838</v>
      </c>
      <c r="E40" s="30">
        <f t="shared" si="15"/>
        <v>-7.734375</v>
      </c>
      <c r="F40" s="30">
        <f t="shared" si="15"/>
        <v>-6.9230769230769234</v>
      </c>
      <c r="G40" s="30">
        <f t="shared" si="15"/>
        <v>-6.7752808988764048</v>
      </c>
    </row>
    <row r="41" spans="1:7" ht="17" x14ac:dyDescent="0.2">
      <c r="A41" s="11" t="s">
        <v>25</v>
      </c>
      <c r="B41" s="30">
        <f t="shared" ref="B41:G41" si="16">(B7-B10)/ABS(B7)</f>
        <v>0.81194029850746263</v>
      </c>
      <c r="C41" s="30">
        <f t="shared" si="16"/>
        <v>0.83750000000000002</v>
      </c>
      <c r="D41" s="30">
        <f t="shared" si="16"/>
        <v>0.8737060041407867</v>
      </c>
      <c r="E41" s="30">
        <f t="shared" si="16"/>
        <v>0.78113207547169816</v>
      </c>
      <c r="F41" s="30">
        <f t="shared" si="16"/>
        <v>0.74647887323943662</v>
      </c>
      <c r="G41" s="30">
        <f t="shared" si="16"/>
        <v>0.74522292993630568</v>
      </c>
    </row>
    <row r="42" spans="1:7" ht="17" x14ac:dyDescent="0.2">
      <c r="A42" s="11" t="s">
        <v>5</v>
      </c>
      <c r="B42" s="30"/>
      <c r="C42" s="30"/>
      <c r="D42" s="30"/>
      <c r="E42" s="30">
        <f t="shared" ref="E42:F42" si="17">(E8-E11)/ABS(E8)</f>
        <v>0.9652173913043478</v>
      </c>
      <c r="F42" s="30">
        <f t="shared" si="17"/>
        <v>0.95703125</v>
      </c>
      <c r="G42" s="30">
        <f>(G8-G11)/ABS(G8)</f>
        <v>0.95847750865051906</v>
      </c>
    </row>
    <row r="43" spans="1:7" ht="17" x14ac:dyDescent="0.2">
      <c r="A43" s="27" t="s">
        <v>44</v>
      </c>
      <c r="B43" s="30">
        <f>(B9-SUM(B10:B12))/ABS(B9)</f>
        <v>0.8188405797101449</v>
      </c>
      <c r="C43" s="30">
        <f t="shared" ref="C43:G43" si="18">(C9-SUM(C10:C12))/ABS(C9)</f>
        <v>0.83609958506224069</v>
      </c>
      <c r="D43" s="30">
        <f>(D9-SUM(D10:D12))/ABS(D9)</f>
        <v>0.87050359712230219</v>
      </c>
      <c r="E43" s="30">
        <f t="shared" si="18"/>
        <v>0.46511627906976744</v>
      </c>
      <c r="F43" s="30">
        <f t="shared" si="18"/>
        <v>0.44336569579288027</v>
      </c>
      <c r="G43" s="30">
        <f t="shared" si="18"/>
        <v>0.44075144508670522</v>
      </c>
    </row>
    <row r="44" spans="1:7" ht="17" x14ac:dyDescent="0.2">
      <c r="A44" s="10" t="s">
        <v>46</v>
      </c>
      <c r="B44" s="30"/>
      <c r="C44" s="30"/>
      <c r="D44" s="30"/>
      <c r="E44" s="30"/>
      <c r="F44" s="30"/>
      <c r="G44" s="30"/>
    </row>
    <row r="45" spans="1:7" ht="17" x14ac:dyDescent="0.2">
      <c r="A45" s="11" t="s">
        <v>27</v>
      </c>
      <c r="B45" s="30">
        <f>B10/B$9</f>
        <v>0.15217391304347827</v>
      </c>
      <c r="C45" s="30">
        <f t="shared" ref="C45:G45" si="19">C10/C$9</f>
        <v>0.13485477178423236</v>
      </c>
      <c r="D45" s="30">
        <f t="shared" si="19"/>
        <v>0.10971223021582734</v>
      </c>
      <c r="E45" s="30">
        <f t="shared" si="19"/>
        <v>0.1037567084078712</v>
      </c>
      <c r="F45" s="30">
        <f t="shared" si="19"/>
        <v>0.11650485436893204</v>
      </c>
      <c r="G45" s="30">
        <f t="shared" si="19"/>
        <v>0.11560693641618497</v>
      </c>
    </row>
    <row r="46" spans="1:7" ht="17" x14ac:dyDescent="0.2">
      <c r="A46" s="11" t="s">
        <v>28</v>
      </c>
      <c r="B46" s="30">
        <f t="shared" ref="B46:G46" si="20">B11/B$9</f>
        <v>2.8985507246376812E-2</v>
      </c>
      <c r="C46" s="30">
        <f t="shared" si="20"/>
        <v>2.9045643153526972E-2</v>
      </c>
      <c r="D46" s="30">
        <f t="shared" si="20"/>
        <v>1.9784172661870502E-2</v>
      </c>
      <c r="E46" s="30">
        <f t="shared" si="20"/>
        <v>1.4311270125223614E-2</v>
      </c>
      <c r="F46" s="30">
        <f t="shared" si="20"/>
        <v>1.7799352750809062E-2</v>
      </c>
      <c r="G46" s="30">
        <f t="shared" si="20"/>
        <v>1.7341040462427744E-2</v>
      </c>
    </row>
    <row r="47" spans="1:7" ht="17" x14ac:dyDescent="0.2">
      <c r="A47" s="11" t="s">
        <v>9</v>
      </c>
      <c r="B47" s="30">
        <f t="shared" ref="B47:G47" si="21">B12/B$9</f>
        <v>0</v>
      </c>
      <c r="C47" s="30">
        <f t="shared" si="21"/>
        <v>0</v>
      </c>
      <c r="D47" s="30">
        <f t="shared" si="21"/>
        <v>0</v>
      </c>
      <c r="E47" s="30">
        <f t="shared" si="21"/>
        <v>0.41681574239713776</v>
      </c>
      <c r="F47" s="30">
        <f t="shared" si="21"/>
        <v>0.42233009708737862</v>
      </c>
      <c r="G47" s="30">
        <f t="shared" si="21"/>
        <v>0.42630057803468208</v>
      </c>
    </row>
    <row r="48" spans="1:7" ht="17" x14ac:dyDescent="0.2">
      <c r="A48" s="11" t="s">
        <v>29</v>
      </c>
      <c r="B48" s="30">
        <f t="shared" ref="B48:G48" si="22">B13/B$9</f>
        <v>0.46618357487922707</v>
      </c>
      <c r="C48" s="30">
        <f t="shared" si="22"/>
        <v>0.46680497925311204</v>
      </c>
      <c r="D48" s="30">
        <f t="shared" si="22"/>
        <v>0.49100719424460432</v>
      </c>
      <c r="E48" s="30">
        <f t="shared" si="22"/>
        <v>0.11449016100178891</v>
      </c>
      <c r="F48" s="30">
        <f t="shared" si="22"/>
        <v>0.11650485436893204</v>
      </c>
      <c r="G48" s="30">
        <f t="shared" si="22"/>
        <v>0.12427745664739884</v>
      </c>
    </row>
    <row r="49" spans="1:7" ht="17" x14ac:dyDescent="0.2">
      <c r="A49" s="11" t="s">
        <v>49</v>
      </c>
      <c r="B49" s="30">
        <f t="shared" ref="B49:G49" si="23">B14/B$9</f>
        <v>2.4154589371980676E-2</v>
      </c>
      <c r="C49" s="30">
        <f t="shared" si="23"/>
        <v>2.2821576763485476E-2</v>
      </c>
      <c r="D49" s="30">
        <f t="shared" si="23"/>
        <v>1.4388489208633094E-2</v>
      </c>
      <c r="E49" s="30">
        <f t="shared" si="23"/>
        <v>0</v>
      </c>
      <c r="F49" s="30">
        <f t="shared" si="23"/>
        <v>0</v>
      </c>
      <c r="G49" s="30">
        <f t="shared" si="23"/>
        <v>0</v>
      </c>
    </row>
    <row r="50" spans="1:7" ht="17" x14ac:dyDescent="0.2">
      <c r="A50" s="11" t="s">
        <v>50</v>
      </c>
      <c r="B50" s="30">
        <f>B16/B$9</f>
        <v>0</v>
      </c>
      <c r="C50" s="30">
        <f t="shared" ref="C50:G50" si="24">C16/C$9</f>
        <v>0</v>
      </c>
      <c r="D50" s="30">
        <f t="shared" si="24"/>
        <v>0</v>
      </c>
      <c r="E50" s="30">
        <f t="shared" si="24"/>
        <v>3.5778175313059034E-3</v>
      </c>
      <c r="F50" s="30">
        <f t="shared" si="24"/>
        <v>3.2362459546925568E-3</v>
      </c>
      <c r="G50" s="30">
        <f t="shared" si="24"/>
        <v>2.8901734104046241E-3</v>
      </c>
    </row>
    <row r="51" spans="1:7" ht="17" x14ac:dyDescent="0.2">
      <c r="A51" s="28" t="s">
        <v>32</v>
      </c>
      <c r="B51" s="30">
        <f>SUM(B10:B14)/B$9</f>
        <v>0.67149758454106279</v>
      </c>
      <c r="C51" s="30">
        <f t="shared" ref="C51:G51" si="25">SUM(C10:C14)/C$9</f>
        <v>0.65352697095435686</v>
      </c>
      <c r="D51" s="30">
        <f t="shared" si="25"/>
        <v>0.6348920863309353</v>
      </c>
      <c r="E51" s="30">
        <f t="shared" si="25"/>
        <v>0.6493738819320215</v>
      </c>
      <c r="F51" s="30">
        <f t="shared" si="25"/>
        <v>0.67313915857605178</v>
      </c>
      <c r="G51" s="30">
        <f t="shared" si="25"/>
        <v>0.68352601156069359</v>
      </c>
    </row>
    <row r="52" spans="1:7" ht="17" x14ac:dyDescent="0.2">
      <c r="A52" s="10" t="s">
        <v>47</v>
      </c>
      <c r="B52" s="30">
        <f>B17/B9</f>
        <v>0.35265700483091789</v>
      </c>
      <c r="C52" s="30">
        <f t="shared" ref="C52:G52" si="26">C17/C9</f>
        <v>0.36929460580912865</v>
      </c>
      <c r="D52" s="30">
        <f t="shared" si="26"/>
        <v>0.37949640287769787</v>
      </c>
      <c r="E52" s="30">
        <f t="shared" si="26"/>
        <v>0.35420393559928443</v>
      </c>
      <c r="F52" s="30">
        <f t="shared" si="26"/>
        <v>0.3300970873786408</v>
      </c>
      <c r="G52" s="30">
        <f t="shared" si="26"/>
        <v>0.319364161849711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5FD31-6F0A-3C43-AEC9-03F89BDD0200}">
  <dimension ref="A1:G4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9" sqref="E49"/>
    </sheetView>
  </sheetViews>
  <sheetFormatPr baseColWidth="10" defaultColWidth="36" defaultRowHeight="16" x14ac:dyDescent="0.2"/>
  <cols>
    <col min="1" max="1" width="34.33203125" style="9" bestFit="1" customWidth="1"/>
    <col min="2" max="4" width="5.1640625" bestFit="1" customWidth="1"/>
    <col min="5" max="5" width="7.5" bestFit="1" customWidth="1"/>
    <col min="6" max="6" width="7.6640625" bestFit="1" customWidth="1"/>
    <col min="7" max="7" width="6.33203125" bestFit="1" customWidth="1"/>
  </cols>
  <sheetData>
    <row r="1" spans="1:7" ht="17" x14ac:dyDescent="0.2">
      <c r="A1" s="4" t="s">
        <v>17</v>
      </c>
      <c r="B1" s="2"/>
      <c r="C1" s="2"/>
      <c r="D1" s="2"/>
      <c r="E1" s="2"/>
      <c r="F1" s="2"/>
    </row>
    <row r="2" spans="1:7" x14ac:dyDescent="0.2">
      <c r="A2" s="5"/>
      <c r="B2" s="2"/>
      <c r="C2" s="2"/>
      <c r="D2" s="2"/>
      <c r="E2" s="2"/>
      <c r="F2" s="2"/>
    </row>
    <row r="3" spans="1:7" ht="34" x14ac:dyDescent="0.2">
      <c r="A3" s="4" t="s">
        <v>1</v>
      </c>
      <c r="B3" s="3">
        <v>2018</v>
      </c>
      <c r="C3" s="3">
        <v>2019</v>
      </c>
      <c r="D3" s="3">
        <v>2020</v>
      </c>
      <c r="E3" s="3">
        <v>2021</v>
      </c>
      <c r="F3" s="3">
        <v>2022</v>
      </c>
      <c r="G3" s="1">
        <f>F3+1</f>
        <v>2023</v>
      </c>
    </row>
    <row r="4" spans="1:7" x14ac:dyDescent="0.2">
      <c r="A4" s="5"/>
      <c r="B4" s="2"/>
      <c r="C4" s="2"/>
      <c r="D4" s="2"/>
      <c r="E4" s="2"/>
      <c r="F4" s="2"/>
    </row>
    <row r="5" spans="1:7" ht="17" x14ac:dyDescent="0.2">
      <c r="A5" s="4" t="s">
        <v>2</v>
      </c>
      <c r="B5" s="2"/>
      <c r="C5" s="2"/>
      <c r="D5" s="2"/>
      <c r="E5" s="2"/>
      <c r="F5" s="2"/>
    </row>
    <row r="6" spans="1:7" ht="17" x14ac:dyDescent="0.2">
      <c r="A6" s="6" t="s">
        <v>3</v>
      </c>
      <c r="B6" s="2"/>
      <c r="C6" s="2"/>
      <c r="D6" s="2"/>
      <c r="E6" s="2">
        <v>1</v>
      </c>
      <c r="F6" s="2">
        <v>40</v>
      </c>
      <c r="G6">
        <v>39</v>
      </c>
    </row>
    <row r="7" spans="1:7" ht="17" x14ac:dyDescent="0.2">
      <c r="A7" s="6" t="s">
        <v>4</v>
      </c>
      <c r="B7" s="2"/>
      <c r="C7" s="2"/>
      <c r="D7" s="2"/>
      <c r="E7" s="2">
        <v>4</v>
      </c>
      <c r="F7" s="2">
        <v>85</v>
      </c>
      <c r="G7">
        <v>99</v>
      </c>
    </row>
    <row r="8" spans="1:7" ht="17" x14ac:dyDescent="0.2">
      <c r="A8" s="6" t="s">
        <v>5</v>
      </c>
      <c r="B8" s="2"/>
      <c r="C8" s="2"/>
      <c r="D8" s="2"/>
      <c r="E8" s="2"/>
      <c r="F8" s="2">
        <v>13</v>
      </c>
      <c r="G8">
        <v>48</v>
      </c>
    </row>
    <row r="9" spans="1:7" ht="17" x14ac:dyDescent="0.2">
      <c r="A9" s="15" t="s">
        <v>6</v>
      </c>
      <c r="B9" s="16">
        <f t="shared" ref="B9:F9" si="0">SUM(B6:B8)</f>
        <v>0</v>
      </c>
      <c r="C9" s="16">
        <f t="shared" si="0"/>
        <v>0</v>
      </c>
      <c r="D9" s="16">
        <f t="shared" si="0"/>
        <v>0</v>
      </c>
      <c r="E9" s="16">
        <f t="shared" si="0"/>
        <v>5</v>
      </c>
      <c r="F9" s="16">
        <f t="shared" si="0"/>
        <v>138</v>
      </c>
      <c r="G9" s="16">
        <f>SUM(G6:G8)</f>
        <v>186</v>
      </c>
    </row>
    <row r="10" spans="1:7" ht="17" x14ac:dyDescent="0.2">
      <c r="A10" s="7" t="s">
        <v>7</v>
      </c>
      <c r="B10" s="2"/>
      <c r="C10" s="2"/>
      <c r="D10" s="2"/>
      <c r="E10" s="2">
        <v>1</v>
      </c>
      <c r="F10" s="2">
        <v>35</v>
      </c>
      <c r="G10">
        <v>34</v>
      </c>
    </row>
    <row r="11" spans="1:7" ht="17" x14ac:dyDescent="0.2">
      <c r="A11" s="7" t="s">
        <v>8</v>
      </c>
      <c r="B11" s="2"/>
      <c r="C11" s="2"/>
      <c r="D11" s="2"/>
      <c r="E11" s="2">
        <v>1</v>
      </c>
      <c r="F11" s="2">
        <v>7</v>
      </c>
      <c r="G11">
        <v>9</v>
      </c>
    </row>
    <row r="12" spans="1:7" ht="17" x14ac:dyDescent="0.2">
      <c r="A12" s="7" t="s">
        <v>9</v>
      </c>
      <c r="B12" s="2"/>
      <c r="C12" s="2"/>
      <c r="D12" s="2"/>
      <c r="E12" s="2"/>
      <c r="F12" s="2">
        <v>12</v>
      </c>
      <c r="G12">
        <v>49</v>
      </c>
    </row>
    <row r="13" spans="1:7" ht="17" x14ac:dyDescent="0.2">
      <c r="A13" s="7" t="s">
        <v>10</v>
      </c>
      <c r="B13" s="2"/>
      <c r="C13" s="2"/>
      <c r="D13" s="2"/>
      <c r="E13" s="2">
        <v>1</v>
      </c>
      <c r="F13" s="2">
        <v>52</v>
      </c>
      <c r="G13">
        <v>58</v>
      </c>
    </row>
    <row r="14" spans="1:7" ht="17" x14ac:dyDescent="0.2">
      <c r="A14" s="8" t="s">
        <v>11</v>
      </c>
      <c r="B14" s="2"/>
      <c r="C14" s="2"/>
      <c r="D14" s="2"/>
      <c r="E14" s="2"/>
      <c r="F14" s="2"/>
    </row>
    <row r="15" spans="1:7" ht="17" x14ac:dyDescent="0.2">
      <c r="A15" s="6" t="s">
        <v>12</v>
      </c>
      <c r="B15" s="2"/>
      <c r="C15" s="2"/>
      <c r="D15" s="2"/>
      <c r="E15" s="2"/>
      <c r="F15" s="2">
        <v>1</v>
      </c>
      <c r="G15">
        <v>1</v>
      </c>
    </row>
    <row r="16" spans="1:7" ht="17" x14ac:dyDescent="0.2">
      <c r="A16" s="17" t="s">
        <v>14</v>
      </c>
      <c r="B16" s="16">
        <f t="shared" ref="B16:F16" si="1">B9-SUM(B10:B13)+B15</f>
        <v>0</v>
      </c>
      <c r="C16" s="16">
        <f t="shared" si="1"/>
        <v>0</v>
      </c>
      <c r="D16" s="16">
        <f t="shared" si="1"/>
        <v>0</v>
      </c>
      <c r="E16" s="16">
        <f t="shared" si="1"/>
        <v>2</v>
      </c>
      <c r="F16" s="16">
        <f t="shared" si="1"/>
        <v>33</v>
      </c>
      <c r="G16" s="16">
        <f>G9-SUM(G10:G13)+G15</f>
        <v>37</v>
      </c>
    </row>
    <row r="18" spans="1:7" ht="17" x14ac:dyDescent="0.2">
      <c r="A18" s="12" t="s">
        <v>41</v>
      </c>
    </row>
    <row r="19" spans="1:7" ht="17" x14ac:dyDescent="0.2">
      <c r="A19" s="4" t="s">
        <v>2</v>
      </c>
    </row>
    <row r="20" spans="1:7" ht="17" x14ac:dyDescent="0.2">
      <c r="A20" s="6" t="s">
        <v>3</v>
      </c>
      <c r="B20" s="25"/>
      <c r="C20" s="25"/>
      <c r="D20" s="25"/>
      <c r="E20" s="25"/>
      <c r="F20" s="26">
        <f>(F6-E6)/ABS(E6)</f>
        <v>39</v>
      </c>
      <c r="G20" s="26">
        <f>(G6-F6)/ABS(F6)</f>
        <v>-2.5000000000000001E-2</v>
      </c>
    </row>
    <row r="21" spans="1:7" ht="17" x14ac:dyDescent="0.2">
      <c r="A21" s="6" t="s">
        <v>4</v>
      </c>
      <c r="B21" s="25"/>
      <c r="C21" s="25"/>
      <c r="D21" s="25"/>
      <c r="E21" s="25"/>
      <c r="F21" s="26">
        <f t="shared" ref="F21:G21" si="2">(F7-E7)/ABS(E7)</f>
        <v>20.25</v>
      </c>
      <c r="G21" s="26">
        <f t="shared" si="2"/>
        <v>0.16470588235294117</v>
      </c>
    </row>
    <row r="22" spans="1:7" ht="17" x14ac:dyDescent="0.2">
      <c r="A22" s="6" t="s">
        <v>5</v>
      </c>
      <c r="B22" s="25"/>
      <c r="C22" s="25"/>
      <c r="D22" s="25"/>
      <c r="E22" s="25"/>
      <c r="F22" s="26" t="e">
        <f t="shared" ref="F22:G22" si="3">(F8-E8)/ABS(E8)</f>
        <v>#DIV/0!</v>
      </c>
      <c r="G22" s="26">
        <f t="shared" si="3"/>
        <v>2.6923076923076925</v>
      </c>
    </row>
    <row r="23" spans="1:7" ht="17" x14ac:dyDescent="0.2">
      <c r="A23" s="15" t="s">
        <v>6</v>
      </c>
      <c r="B23" s="25"/>
      <c r="C23" s="25"/>
      <c r="D23" s="25"/>
      <c r="E23" s="25"/>
      <c r="F23" s="26">
        <f t="shared" ref="F23:G23" si="4">(F9-E9)/ABS(E9)</f>
        <v>26.6</v>
      </c>
      <c r="G23" s="26">
        <f t="shared" si="4"/>
        <v>0.34782608695652173</v>
      </c>
    </row>
    <row r="24" spans="1:7" ht="17" x14ac:dyDescent="0.2">
      <c r="A24" s="7" t="s">
        <v>7</v>
      </c>
      <c r="B24" s="25"/>
      <c r="C24" s="25"/>
      <c r="D24" s="25"/>
      <c r="E24" s="25"/>
      <c r="F24" s="26">
        <f t="shared" ref="F24:G24" si="5">(F10-E10)/ABS(E10)</f>
        <v>34</v>
      </c>
      <c r="G24" s="26">
        <f t="shared" si="5"/>
        <v>-2.8571428571428571E-2</v>
      </c>
    </row>
    <row r="25" spans="1:7" ht="17" x14ac:dyDescent="0.2">
      <c r="A25" s="7" t="s">
        <v>8</v>
      </c>
      <c r="B25" s="25"/>
      <c r="C25" s="25"/>
      <c r="D25" s="25"/>
      <c r="E25" s="25"/>
      <c r="F25" s="26">
        <f t="shared" ref="F25:G25" si="6">(F11-E11)/ABS(E11)</f>
        <v>6</v>
      </c>
      <c r="G25" s="26">
        <f t="shared" si="6"/>
        <v>0.2857142857142857</v>
      </c>
    </row>
    <row r="26" spans="1:7" ht="17" x14ac:dyDescent="0.2">
      <c r="A26" s="7" t="s">
        <v>9</v>
      </c>
      <c r="B26" s="25"/>
      <c r="C26" s="25"/>
      <c r="D26" s="25"/>
      <c r="E26" s="25"/>
      <c r="F26" s="26" t="e">
        <f t="shared" ref="F26:G26" si="7">(F12-E12)/ABS(E12)</f>
        <v>#DIV/0!</v>
      </c>
      <c r="G26" s="26">
        <f t="shared" si="7"/>
        <v>3.0833333333333335</v>
      </c>
    </row>
    <row r="27" spans="1:7" ht="17" x14ac:dyDescent="0.2">
      <c r="A27" s="7" t="s">
        <v>10</v>
      </c>
      <c r="B27" s="25"/>
      <c r="C27" s="25"/>
      <c r="D27" s="25"/>
      <c r="E27" s="25"/>
      <c r="F27" s="26">
        <f t="shared" ref="F27:G27" si="8">(F13-E13)/ABS(E13)</f>
        <v>51</v>
      </c>
      <c r="G27" s="26">
        <f t="shared" si="8"/>
        <v>0.11538461538461539</v>
      </c>
    </row>
    <row r="28" spans="1:7" ht="17" x14ac:dyDescent="0.2">
      <c r="A28" s="8" t="s">
        <v>11</v>
      </c>
      <c r="B28" s="25"/>
      <c r="C28" s="25"/>
      <c r="D28" s="25"/>
      <c r="E28" s="25"/>
      <c r="F28" s="26"/>
      <c r="G28" s="26"/>
    </row>
    <row r="29" spans="1:7" ht="17" x14ac:dyDescent="0.2">
      <c r="A29" s="6" t="s">
        <v>12</v>
      </c>
      <c r="B29" s="25"/>
      <c r="C29" s="25"/>
      <c r="D29" s="25"/>
      <c r="E29" s="25"/>
      <c r="F29" s="26" t="e">
        <f t="shared" ref="F29:G29" si="9">(F15-E15)/ABS(E15)</f>
        <v>#DIV/0!</v>
      </c>
      <c r="G29" s="26">
        <f t="shared" si="9"/>
        <v>0</v>
      </c>
    </row>
    <row r="30" spans="1:7" ht="17" x14ac:dyDescent="0.2">
      <c r="A30" s="17" t="s">
        <v>14</v>
      </c>
      <c r="B30" s="25"/>
      <c r="C30" s="25"/>
      <c r="D30" s="25"/>
      <c r="E30" s="25"/>
      <c r="F30" s="26">
        <f t="shared" ref="F30:G30" si="10">(F16-E16)/ABS(E16)</f>
        <v>15.5</v>
      </c>
      <c r="G30" s="26">
        <f t="shared" si="10"/>
        <v>0.12121212121212122</v>
      </c>
    </row>
    <row r="32" spans="1:7" ht="17" x14ac:dyDescent="0.2">
      <c r="A32" s="12" t="s">
        <v>42</v>
      </c>
    </row>
    <row r="33" spans="1:7" ht="34" x14ac:dyDescent="0.2">
      <c r="A33" s="14" t="s">
        <v>43</v>
      </c>
    </row>
    <row r="34" spans="1:7" ht="17" x14ac:dyDescent="0.2">
      <c r="A34" s="11" t="s">
        <v>3</v>
      </c>
      <c r="B34" s="30"/>
      <c r="C34" s="30"/>
      <c r="D34" s="30"/>
      <c r="E34" s="30">
        <f t="shared" ref="E34" si="11">E6/E$9</f>
        <v>0.2</v>
      </c>
      <c r="F34" s="30">
        <f t="shared" ref="F34:G34" si="12">F6/F$9</f>
        <v>0.28985507246376813</v>
      </c>
      <c r="G34" s="30">
        <f t="shared" si="12"/>
        <v>0.20967741935483872</v>
      </c>
    </row>
    <row r="35" spans="1:7" ht="17" x14ac:dyDescent="0.2">
      <c r="A35" s="11" t="s">
        <v>25</v>
      </c>
      <c r="B35" s="30"/>
      <c r="C35" s="30"/>
      <c r="D35" s="30"/>
      <c r="E35" s="30">
        <f t="shared" ref="E35" si="13">E7/E$9</f>
        <v>0.8</v>
      </c>
      <c r="F35" s="30">
        <f t="shared" ref="F35:G35" si="14">F7/F$9</f>
        <v>0.61594202898550721</v>
      </c>
      <c r="G35" s="30">
        <f t="shared" si="14"/>
        <v>0.532258064516129</v>
      </c>
    </row>
    <row r="36" spans="1:7" ht="17" x14ac:dyDescent="0.2">
      <c r="A36" s="11" t="s">
        <v>5</v>
      </c>
      <c r="B36" s="30"/>
      <c r="C36" s="30"/>
      <c r="D36" s="30"/>
      <c r="E36" s="30">
        <f t="shared" ref="E36" si="15">E8/E$9</f>
        <v>0</v>
      </c>
      <c r="F36" s="30">
        <f t="shared" ref="F36:G36" si="16">F8/F$9</f>
        <v>9.420289855072464E-2</v>
      </c>
      <c r="G36" s="30">
        <f t="shared" si="16"/>
        <v>0.25806451612903225</v>
      </c>
    </row>
    <row r="37" spans="1:7" ht="17" x14ac:dyDescent="0.2">
      <c r="A37" s="14" t="s">
        <v>45</v>
      </c>
      <c r="B37" s="30"/>
      <c r="C37" s="30"/>
      <c r="D37" s="30"/>
      <c r="E37" s="30"/>
      <c r="F37" s="30"/>
      <c r="G37" s="30"/>
    </row>
    <row r="38" spans="1:7" ht="17" x14ac:dyDescent="0.2">
      <c r="A38" s="11" t="s">
        <v>3</v>
      </c>
      <c r="B38" s="30"/>
      <c r="C38" s="30"/>
      <c r="D38" s="30"/>
      <c r="E38" s="30">
        <f>(E6-E10)/ABS(E6)</f>
        <v>0</v>
      </c>
      <c r="F38" s="30">
        <f t="shared" ref="F38:G38" si="17">(F6-F10)/ABS(F6)</f>
        <v>0.125</v>
      </c>
      <c r="G38" s="30">
        <f t="shared" si="17"/>
        <v>0.12820512820512819</v>
      </c>
    </row>
    <row r="39" spans="1:7" ht="17" x14ac:dyDescent="0.2">
      <c r="A39" s="11" t="s">
        <v>25</v>
      </c>
      <c r="B39" s="30"/>
      <c r="C39" s="30"/>
      <c r="D39" s="30"/>
      <c r="E39" s="30">
        <f t="shared" ref="E39" si="18">(E7-E11)/ABS(E7)</f>
        <v>0.75</v>
      </c>
      <c r="F39" s="30">
        <f t="shared" ref="F39:G39" si="19">(F7-F11)/ABS(F7)</f>
        <v>0.91764705882352937</v>
      </c>
      <c r="G39" s="30">
        <f t="shared" si="19"/>
        <v>0.90909090909090906</v>
      </c>
    </row>
    <row r="40" spans="1:7" ht="17" x14ac:dyDescent="0.2">
      <c r="A40" s="11" t="s">
        <v>5</v>
      </c>
      <c r="B40" s="30"/>
      <c r="C40" s="30"/>
      <c r="D40" s="30"/>
      <c r="E40" s="30" t="e">
        <f>(E8-E12)/ABS(E8)</f>
        <v>#DIV/0!</v>
      </c>
      <c r="F40" s="30">
        <f t="shared" ref="F40:G40" si="20">(F8-F12)/ABS(F8)</f>
        <v>7.6923076923076927E-2</v>
      </c>
      <c r="G40" s="30">
        <f t="shared" si="20"/>
        <v>-2.0833333333333332E-2</v>
      </c>
    </row>
    <row r="41" spans="1:7" ht="17" x14ac:dyDescent="0.2">
      <c r="A41" s="27" t="s">
        <v>44</v>
      </c>
      <c r="B41" s="30"/>
      <c r="C41" s="30"/>
      <c r="D41" s="30"/>
      <c r="E41" s="30">
        <f>(E9-SUM(E10:E12))/ABS(E9)</f>
        <v>0.6</v>
      </c>
      <c r="F41" s="30">
        <f t="shared" ref="F41:G41" si="21">(F9-SUM(F10:F12))/ABS(F9)</f>
        <v>0.60869565217391308</v>
      </c>
      <c r="G41" s="30">
        <f t="shared" si="21"/>
        <v>0.5053763440860215</v>
      </c>
    </row>
    <row r="42" spans="1:7" ht="17" x14ac:dyDescent="0.2">
      <c r="A42" s="10" t="s">
        <v>46</v>
      </c>
      <c r="B42" s="30"/>
      <c r="C42" s="30"/>
      <c r="D42" s="30"/>
      <c r="E42" s="30"/>
      <c r="F42" s="30"/>
      <c r="G42" s="30"/>
    </row>
    <row r="43" spans="1:7" ht="17" x14ac:dyDescent="0.2">
      <c r="A43" s="11" t="s">
        <v>27</v>
      </c>
      <c r="B43" s="30"/>
      <c r="C43" s="30"/>
      <c r="D43" s="30"/>
      <c r="E43" s="30">
        <f>E10/E$9</f>
        <v>0.2</v>
      </c>
      <c r="F43" s="30">
        <f t="shared" ref="F43:G43" si="22">F10/F$9</f>
        <v>0.25362318840579712</v>
      </c>
      <c r="G43" s="30">
        <f t="shared" si="22"/>
        <v>0.18279569892473119</v>
      </c>
    </row>
    <row r="44" spans="1:7" ht="17" x14ac:dyDescent="0.2">
      <c r="A44" s="11" t="s">
        <v>28</v>
      </c>
      <c r="B44" s="30"/>
      <c r="C44" s="30"/>
      <c r="D44" s="30"/>
      <c r="E44" s="30">
        <f t="shared" ref="E44:E46" si="23">E11/E$9</f>
        <v>0.2</v>
      </c>
      <c r="F44" s="30">
        <f t="shared" ref="F44:G44" si="24">F11/F$9</f>
        <v>5.0724637681159424E-2</v>
      </c>
      <c r="G44" s="30">
        <f t="shared" si="24"/>
        <v>4.8387096774193547E-2</v>
      </c>
    </row>
    <row r="45" spans="1:7" ht="17" x14ac:dyDescent="0.2">
      <c r="A45" s="11" t="s">
        <v>9</v>
      </c>
      <c r="B45" s="30"/>
      <c r="C45" s="30"/>
      <c r="D45" s="30"/>
      <c r="E45" s="30">
        <f t="shared" si="23"/>
        <v>0</v>
      </c>
      <c r="F45" s="30">
        <f t="shared" ref="F45:G45" si="25">F12/F$9</f>
        <v>8.6956521739130432E-2</v>
      </c>
      <c r="G45" s="30">
        <f t="shared" si="25"/>
        <v>0.26344086021505375</v>
      </c>
    </row>
    <row r="46" spans="1:7" ht="17" x14ac:dyDescent="0.2">
      <c r="A46" s="11" t="s">
        <v>29</v>
      </c>
      <c r="B46" s="30"/>
      <c r="C46" s="30"/>
      <c r="D46" s="30"/>
      <c r="E46" s="30">
        <f t="shared" si="23"/>
        <v>0.2</v>
      </c>
      <c r="F46" s="30">
        <f t="shared" ref="F46:G46" si="26">F13/F$9</f>
        <v>0.37681159420289856</v>
      </c>
      <c r="G46" s="30">
        <f t="shared" si="26"/>
        <v>0.31182795698924731</v>
      </c>
    </row>
    <row r="47" spans="1:7" ht="17" x14ac:dyDescent="0.2">
      <c r="A47" s="6" t="s">
        <v>12</v>
      </c>
      <c r="E47" s="30">
        <f>E15/E$9</f>
        <v>0</v>
      </c>
      <c r="F47" s="30">
        <f t="shared" ref="F47:G47" si="27">F15/F$9</f>
        <v>7.246376811594203E-3</v>
      </c>
      <c r="G47" s="30">
        <f t="shared" si="27"/>
        <v>5.3763440860215058E-3</v>
      </c>
    </row>
    <row r="48" spans="1:7" ht="17" x14ac:dyDescent="0.2">
      <c r="A48" s="28" t="s">
        <v>32</v>
      </c>
      <c r="E48" s="30">
        <f>SUM(E10:E13)/E$9</f>
        <v>0.6</v>
      </c>
      <c r="F48" s="30">
        <f t="shared" ref="F48:G48" si="28">SUM(F10:F13)/F$9</f>
        <v>0.76811594202898548</v>
      </c>
      <c r="G48" s="30">
        <f t="shared" si="28"/>
        <v>0.80645161290322576</v>
      </c>
    </row>
    <row r="49" spans="1:7" ht="17" x14ac:dyDescent="0.2">
      <c r="A49" s="10" t="s">
        <v>47</v>
      </c>
      <c r="E49" s="29">
        <f>E16/E9</f>
        <v>0.4</v>
      </c>
      <c r="F49" s="29">
        <f t="shared" ref="F49:G49" si="29">F16/F9</f>
        <v>0.2391304347826087</v>
      </c>
      <c r="G49" s="29">
        <f t="shared" si="29"/>
        <v>0.19892473118279569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11A34-CB91-8B43-AE3D-56615F7523A1}">
  <dimension ref="A1:G52"/>
  <sheetViews>
    <sheetView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H50" sqref="H50"/>
    </sheetView>
  </sheetViews>
  <sheetFormatPr baseColWidth="10" defaultColWidth="20.5" defaultRowHeight="16" x14ac:dyDescent="0.2"/>
  <cols>
    <col min="1" max="1" width="28.1640625" customWidth="1"/>
    <col min="2" max="4" width="5.1640625" bestFit="1" customWidth="1"/>
    <col min="5" max="6" width="6.1640625" bestFit="1" customWidth="1"/>
    <col min="7" max="7" width="6.83203125" bestFit="1" customWidth="1"/>
  </cols>
  <sheetData>
    <row r="1" spans="1:7" ht="17" x14ac:dyDescent="0.2">
      <c r="A1" s="4" t="s">
        <v>18</v>
      </c>
      <c r="B1" s="2"/>
      <c r="C1" s="2"/>
      <c r="D1" s="2"/>
      <c r="E1" s="2"/>
      <c r="F1" s="2"/>
    </row>
    <row r="2" spans="1:7" x14ac:dyDescent="0.2">
      <c r="A2" s="5"/>
      <c r="B2" s="2"/>
      <c r="C2" s="2"/>
      <c r="D2" s="2"/>
      <c r="E2" s="2"/>
      <c r="F2" s="2"/>
    </row>
    <row r="3" spans="1:7" ht="34" x14ac:dyDescent="0.2">
      <c r="A3" s="4" t="s">
        <v>1</v>
      </c>
      <c r="B3" s="3">
        <v>2018</v>
      </c>
      <c r="C3" s="3">
        <v>2019</v>
      </c>
      <c r="D3" s="3">
        <v>2020</v>
      </c>
      <c r="E3" s="3">
        <v>2021</v>
      </c>
      <c r="F3" s="3">
        <v>2022</v>
      </c>
      <c r="G3" s="1">
        <f>F3+1</f>
        <v>2023</v>
      </c>
    </row>
    <row r="4" spans="1:7" x14ac:dyDescent="0.2">
      <c r="A4" s="5"/>
      <c r="B4" s="2"/>
      <c r="C4" s="2"/>
      <c r="D4" s="2"/>
      <c r="E4" s="2"/>
      <c r="F4" s="2"/>
    </row>
    <row r="5" spans="1:7" ht="17" x14ac:dyDescent="0.2">
      <c r="A5" s="4" t="s">
        <v>2</v>
      </c>
      <c r="B5" s="2"/>
      <c r="C5" s="2"/>
      <c r="D5" s="2"/>
      <c r="E5" s="2"/>
      <c r="F5" s="2"/>
    </row>
    <row r="6" spans="1:7" ht="17" x14ac:dyDescent="0.2">
      <c r="A6" s="6" t="s">
        <v>3</v>
      </c>
      <c r="B6" s="2"/>
      <c r="C6" s="2"/>
      <c r="D6" s="2"/>
      <c r="E6" s="2"/>
      <c r="F6" s="2"/>
    </row>
    <row r="7" spans="1:7" ht="34" x14ac:dyDescent="0.2">
      <c r="A7" s="6" t="s">
        <v>4</v>
      </c>
      <c r="B7" s="2"/>
      <c r="C7" s="2"/>
      <c r="D7" s="2"/>
      <c r="E7" s="2">
        <v>647</v>
      </c>
      <c r="F7" s="2">
        <v>699</v>
      </c>
      <c r="G7">
        <v>804</v>
      </c>
    </row>
    <row r="8" spans="1:7" ht="34" x14ac:dyDescent="0.2">
      <c r="A8" s="6" t="s">
        <v>5</v>
      </c>
      <c r="B8" s="2"/>
      <c r="C8" s="2"/>
      <c r="D8" s="2"/>
      <c r="E8" s="2">
        <v>41</v>
      </c>
      <c r="F8" s="2">
        <v>51</v>
      </c>
      <c r="G8">
        <v>70</v>
      </c>
    </row>
    <row r="9" spans="1:7" ht="17" x14ac:dyDescent="0.2">
      <c r="A9" s="15" t="s">
        <v>6</v>
      </c>
      <c r="B9" s="16">
        <f t="shared" ref="B9:F9" si="0">SUM(B6:B8)</f>
        <v>0</v>
      </c>
      <c r="C9" s="16">
        <f t="shared" si="0"/>
        <v>0</v>
      </c>
      <c r="D9" s="16">
        <f t="shared" si="0"/>
        <v>0</v>
      </c>
      <c r="E9" s="16">
        <f t="shared" si="0"/>
        <v>688</v>
      </c>
      <c r="F9" s="16">
        <f t="shared" si="0"/>
        <v>750</v>
      </c>
      <c r="G9" s="16">
        <f>SUM(G6:G8)</f>
        <v>874</v>
      </c>
    </row>
    <row r="10" spans="1:7" ht="17" x14ac:dyDescent="0.2">
      <c r="A10" s="7" t="s">
        <v>7</v>
      </c>
      <c r="B10" s="2"/>
      <c r="C10" s="2"/>
      <c r="D10" s="2"/>
      <c r="E10" s="2"/>
      <c r="F10" s="2"/>
    </row>
    <row r="11" spans="1:7" ht="34" x14ac:dyDescent="0.2">
      <c r="A11" s="7" t="s">
        <v>8</v>
      </c>
      <c r="B11" s="2"/>
      <c r="C11" s="2"/>
      <c r="D11" s="2"/>
      <c r="E11" s="2">
        <v>7</v>
      </c>
      <c r="F11" s="2">
        <v>24</v>
      </c>
      <c r="G11">
        <v>22</v>
      </c>
    </row>
    <row r="12" spans="1:7" ht="34" x14ac:dyDescent="0.2">
      <c r="A12" s="7" t="s">
        <v>9</v>
      </c>
      <c r="B12" s="2"/>
      <c r="C12" s="2"/>
      <c r="D12" s="2"/>
      <c r="E12" s="2">
        <v>43</v>
      </c>
      <c r="F12" s="2">
        <v>54</v>
      </c>
      <c r="G12">
        <v>77</v>
      </c>
    </row>
    <row r="13" spans="1:7" ht="17" x14ac:dyDescent="0.2">
      <c r="A13" s="7" t="s">
        <v>10</v>
      </c>
      <c r="B13" s="2"/>
      <c r="C13" s="2"/>
      <c r="D13" s="2"/>
      <c r="E13" s="2">
        <v>142</v>
      </c>
      <c r="F13" s="2">
        <v>160</v>
      </c>
      <c r="G13">
        <v>190</v>
      </c>
    </row>
    <row r="14" spans="1:7" ht="17" x14ac:dyDescent="0.2">
      <c r="A14" s="8" t="s">
        <v>11</v>
      </c>
      <c r="B14" s="2"/>
      <c r="C14" s="2"/>
      <c r="D14" s="2"/>
      <c r="E14" s="2"/>
      <c r="F14" s="2"/>
    </row>
    <row r="15" spans="1:7" ht="34" x14ac:dyDescent="0.2">
      <c r="A15" s="6" t="s">
        <v>12</v>
      </c>
      <c r="B15" s="2"/>
      <c r="C15" s="2"/>
      <c r="D15" s="2"/>
      <c r="E15" s="2">
        <v>11</v>
      </c>
      <c r="F15" s="2">
        <v>10</v>
      </c>
      <c r="G15">
        <v>11</v>
      </c>
    </row>
    <row r="16" spans="1:7" ht="51" x14ac:dyDescent="0.2">
      <c r="A16" s="6" t="s">
        <v>13</v>
      </c>
      <c r="B16" s="2"/>
      <c r="C16" s="2"/>
      <c r="D16" s="2"/>
      <c r="E16" s="2">
        <v>4</v>
      </c>
      <c r="F16" s="2">
        <v>1</v>
      </c>
    </row>
    <row r="17" spans="1:7" ht="17" x14ac:dyDescent="0.2">
      <c r="A17" s="17" t="s">
        <v>14</v>
      </c>
      <c r="B17" s="16">
        <f t="shared" ref="B17:F17" si="1">B9-SUM(B10:B13)+SUM(B15:B16)</f>
        <v>0</v>
      </c>
      <c r="C17" s="16">
        <f t="shared" si="1"/>
        <v>0</v>
      </c>
      <c r="D17" s="16">
        <f t="shared" si="1"/>
        <v>0</v>
      </c>
      <c r="E17" s="16">
        <f t="shared" si="1"/>
        <v>511</v>
      </c>
      <c r="F17" s="16">
        <f t="shared" si="1"/>
        <v>523</v>
      </c>
      <c r="G17" s="16">
        <f>G9-SUM(G10:G13)+SUM(G15:G16)</f>
        <v>596</v>
      </c>
    </row>
    <row r="19" spans="1:7" ht="17" x14ac:dyDescent="0.2">
      <c r="A19" s="12" t="s">
        <v>41</v>
      </c>
    </row>
    <row r="20" spans="1:7" ht="17" x14ac:dyDescent="0.2">
      <c r="A20" s="4" t="s">
        <v>2</v>
      </c>
    </row>
    <row r="21" spans="1:7" ht="17" x14ac:dyDescent="0.2">
      <c r="A21" s="6" t="s">
        <v>3</v>
      </c>
      <c r="B21" s="26"/>
      <c r="C21" s="26"/>
      <c r="D21" s="26"/>
      <c r="E21" s="26"/>
      <c r="F21" s="26"/>
      <c r="G21" s="26"/>
    </row>
    <row r="22" spans="1:7" ht="34" x14ac:dyDescent="0.2">
      <c r="A22" s="6" t="s">
        <v>4</v>
      </c>
      <c r="B22" s="26"/>
      <c r="C22" s="26"/>
      <c r="D22" s="26"/>
      <c r="E22" s="26"/>
      <c r="F22" s="26">
        <f t="shared" ref="F22:G22" si="2">(F7-E7)/ABS(E7)</f>
        <v>8.0370942812983001E-2</v>
      </c>
      <c r="G22" s="26">
        <f t="shared" si="2"/>
        <v>0.15021459227467812</v>
      </c>
    </row>
    <row r="23" spans="1:7" ht="34" x14ac:dyDescent="0.2">
      <c r="A23" s="6" t="s">
        <v>5</v>
      </c>
      <c r="B23" s="26"/>
      <c r="C23" s="26"/>
      <c r="D23" s="26"/>
      <c r="E23" s="26"/>
      <c r="F23" s="26">
        <f t="shared" ref="F23:G23" si="3">(F8-E8)/ABS(E8)</f>
        <v>0.24390243902439024</v>
      </c>
      <c r="G23" s="26">
        <f t="shared" si="3"/>
        <v>0.37254901960784315</v>
      </c>
    </row>
    <row r="24" spans="1:7" ht="17" x14ac:dyDescent="0.2">
      <c r="A24" s="15" t="s">
        <v>6</v>
      </c>
      <c r="B24" s="26"/>
      <c r="C24" s="26"/>
      <c r="D24" s="26"/>
      <c r="E24" s="26"/>
      <c r="F24" s="26">
        <f t="shared" ref="F24:G24" si="4">(F9-E9)/ABS(E9)</f>
        <v>9.0116279069767435E-2</v>
      </c>
      <c r="G24" s="26">
        <f t="shared" si="4"/>
        <v>0.16533333333333333</v>
      </c>
    </row>
    <row r="25" spans="1:7" ht="17" x14ac:dyDescent="0.2">
      <c r="A25" s="7" t="s">
        <v>7</v>
      </c>
      <c r="B25" s="26"/>
      <c r="C25" s="26"/>
      <c r="D25" s="26"/>
      <c r="E25" s="26"/>
      <c r="F25" s="26"/>
      <c r="G25" s="26"/>
    </row>
    <row r="26" spans="1:7" ht="34" x14ac:dyDescent="0.2">
      <c r="A26" s="7" t="s">
        <v>8</v>
      </c>
      <c r="B26" s="26"/>
      <c r="C26" s="26"/>
      <c r="D26" s="26"/>
      <c r="E26" s="26"/>
      <c r="F26" s="26">
        <f t="shared" ref="F26:G26" si="5">(F11-E11)/ABS(E11)</f>
        <v>2.4285714285714284</v>
      </c>
      <c r="G26" s="26">
        <f t="shared" si="5"/>
        <v>-8.3333333333333329E-2</v>
      </c>
    </row>
    <row r="27" spans="1:7" ht="34" x14ac:dyDescent="0.2">
      <c r="A27" s="7" t="s">
        <v>9</v>
      </c>
      <c r="B27" s="26"/>
      <c r="C27" s="26"/>
      <c r="D27" s="26"/>
      <c r="E27" s="26"/>
      <c r="F27" s="26">
        <f t="shared" ref="F27:G27" si="6">(F12-E12)/ABS(E12)</f>
        <v>0.2558139534883721</v>
      </c>
      <c r="G27" s="26">
        <f t="shared" si="6"/>
        <v>0.42592592592592593</v>
      </c>
    </row>
    <row r="28" spans="1:7" ht="17" x14ac:dyDescent="0.2">
      <c r="A28" s="7" t="s">
        <v>10</v>
      </c>
      <c r="B28" s="26"/>
      <c r="C28" s="26"/>
      <c r="D28" s="26"/>
      <c r="E28" s="26"/>
      <c r="F28" s="26">
        <f t="shared" ref="F28:G28" si="7">(F13-E13)/ABS(E13)</f>
        <v>0.12676056338028169</v>
      </c>
      <c r="G28" s="26">
        <f t="shared" si="7"/>
        <v>0.1875</v>
      </c>
    </row>
    <row r="29" spans="1:7" ht="17" x14ac:dyDescent="0.2">
      <c r="A29" s="8" t="s">
        <v>11</v>
      </c>
      <c r="B29" s="26"/>
      <c r="C29" s="26"/>
      <c r="D29" s="26"/>
      <c r="E29" s="26"/>
      <c r="F29" s="26"/>
      <c r="G29" s="26"/>
    </row>
    <row r="30" spans="1:7" ht="34" x14ac:dyDescent="0.2">
      <c r="A30" s="6" t="s">
        <v>21</v>
      </c>
      <c r="B30" s="26"/>
      <c r="C30" s="26"/>
      <c r="D30" s="26"/>
      <c r="E30" s="26"/>
      <c r="F30" s="26">
        <f t="shared" ref="F30:G30" si="8">(F15-E15)/ABS(E15)</f>
        <v>-9.0909090909090912E-2</v>
      </c>
      <c r="G30" s="26">
        <f t="shared" si="8"/>
        <v>0.1</v>
      </c>
    </row>
    <row r="31" spans="1:7" ht="51" x14ac:dyDescent="0.2">
      <c r="A31" s="6" t="s">
        <v>13</v>
      </c>
      <c r="B31" s="26"/>
      <c r="C31" s="26"/>
      <c r="D31" s="26"/>
      <c r="E31" s="26"/>
      <c r="F31" s="26">
        <f t="shared" ref="F31:G31" si="9">(F16-E16)/ABS(E16)</f>
        <v>-0.75</v>
      </c>
      <c r="G31" s="26">
        <f t="shared" si="9"/>
        <v>-1</v>
      </c>
    </row>
    <row r="32" spans="1:7" ht="17" x14ac:dyDescent="0.2">
      <c r="A32" s="17" t="s">
        <v>14</v>
      </c>
      <c r="B32" s="26"/>
      <c r="C32" s="26"/>
      <c r="D32" s="26"/>
      <c r="E32" s="26"/>
      <c r="F32" s="26">
        <f t="shared" ref="F32:G32" si="10">(F17-E17)/ABS(E17)</f>
        <v>2.3483365949119372E-2</v>
      </c>
      <c r="G32" s="26">
        <f t="shared" si="10"/>
        <v>0.13957934990439771</v>
      </c>
    </row>
    <row r="33" spans="1:7" x14ac:dyDescent="0.2">
      <c r="A33" s="9"/>
    </row>
    <row r="34" spans="1:7" ht="17" x14ac:dyDescent="0.2">
      <c r="A34" s="12" t="s">
        <v>42</v>
      </c>
    </row>
    <row r="35" spans="1:7" ht="34" x14ac:dyDescent="0.2">
      <c r="A35" s="14" t="s">
        <v>43</v>
      </c>
    </row>
    <row r="36" spans="1:7" ht="17" x14ac:dyDescent="0.2">
      <c r="A36" s="11" t="s">
        <v>3</v>
      </c>
      <c r="B36" s="30"/>
      <c r="C36" s="30"/>
      <c r="D36" s="30"/>
      <c r="E36" s="30"/>
      <c r="F36" s="30"/>
      <c r="G36" s="30"/>
    </row>
    <row r="37" spans="1:7" ht="17" x14ac:dyDescent="0.2">
      <c r="A37" s="11" t="s">
        <v>25</v>
      </c>
      <c r="B37" s="30"/>
      <c r="C37" s="30"/>
      <c r="D37" s="30"/>
      <c r="E37" s="30">
        <f t="shared" ref="E37:G37" si="11">E7/E$9</f>
        <v>0.94040697674418605</v>
      </c>
      <c r="F37" s="30">
        <f t="shared" si="11"/>
        <v>0.93200000000000005</v>
      </c>
      <c r="G37" s="30">
        <f t="shared" si="11"/>
        <v>0.919908466819222</v>
      </c>
    </row>
    <row r="38" spans="1:7" ht="34" x14ac:dyDescent="0.2">
      <c r="A38" s="11" t="s">
        <v>5</v>
      </c>
      <c r="B38" s="30"/>
      <c r="C38" s="30"/>
      <c r="D38" s="30"/>
      <c r="E38" s="30">
        <f t="shared" ref="E38:G38" si="12">E8/E$9</f>
        <v>5.9593023255813955E-2</v>
      </c>
      <c r="F38" s="30">
        <f t="shared" si="12"/>
        <v>6.8000000000000005E-2</v>
      </c>
      <c r="G38" s="30">
        <f t="shared" si="12"/>
        <v>8.0091533180778038E-2</v>
      </c>
    </row>
    <row r="39" spans="1:7" ht="34" x14ac:dyDescent="0.2">
      <c r="A39" s="14" t="s">
        <v>45</v>
      </c>
      <c r="B39" s="30"/>
      <c r="C39" s="30"/>
      <c r="D39" s="30"/>
      <c r="E39" s="30"/>
      <c r="F39" s="30"/>
      <c r="G39" s="30"/>
    </row>
    <row r="40" spans="1:7" ht="17" x14ac:dyDescent="0.2">
      <c r="A40" s="11" t="s">
        <v>3</v>
      </c>
      <c r="B40" s="30"/>
      <c r="C40" s="30"/>
      <c r="D40" s="30"/>
      <c r="E40" s="30"/>
      <c r="F40" s="30"/>
      <c r="G40" s="30"/>
    </row>
    <row r="41" spans="1:7" ht="17" x14ac:dyDescent="0.2">
      <c r="A41" s="11" t="s">
        <v>25</v>
      </c>
      <c r="B41" s="30"/>
      <c r="C41" s="30"/>
      <c r="D41" s="30"/>
      <c r="E41" s="30">
        <f t="shared" ref="E41:G41" si="13">(E7-E11)/ABS(E7)</f>
        <v>0.98918083462132922</v>
      </c>
      <c r="F41" s="30">
        <f t="shared" si="13"/>
        <v>0.96566523605150212</v>
      </c>
      <c r="G41" s="30">
        <f t="shared" si="13"/>
        <v>0.97263681592039797</v>
      </c>
    </row>
    <row r="42" spans="1:7" ht="34" x14ac:dyDescent="0.2">
      <c r="A42" s="11" t="s">
        <v>5</v>
      </c>
      <c r="B42" s="30"/>
      <c r="C42" s="30"/>
      <c r="D42" s="30"/>
      <c r="E42" s="30">
        <f t="shared" ref="E42:G42" si="14">(E8-E12)/ABS(E8)</f>
        <v>-4.878048780487805E-2</v>
      </c>
      <c r="F42" s="30">
        <f t="shared" si="14"/>
        <v>-5.8823529411764705E-2</v>
      </c>
      <c r="G42" s="30">
        <f t="shared" si="14"/>
        <v>-0.1</v>
      </c>
    </row>
    <row r="43" spans="1:7" ht="17" x14ac:dyDescent="0.2">
      <c r="A43" s="27" t="s">
        <v>44</v>
      </c>
      <c r="B43" s="30"/>
      <c r="C43" s="30"/>
      <c r="D43" s="30"/>
      <c r="E43" s="30">
        <f>(E9-SUM(E10:E13))/ABS(E9)</f>
        <v>0.72093023255813948</v>
      </c>
      <c r="F43" s="30">
        <f>(F9-SUM(F10:F13))/ABS(F9)</f>
        <v>0.68266666666666664</v>
      </c>
      <c r="G43" s="30">
        <f t="shared" ref="G43" si="15">(G9-SUM(G10:G13))/ABS(G9)</f>
        <v>0.66933638443935928</v>
      </c>
    </row>
    <row r="44" spans="1:7" ht="34" x14ac:dyDescent="0.2">
      <c r="A44" s="10" t="s">
        <v>46</v>
      </c>
      <c r="B44" s="30"/>
      <c r="C44" s="30"/>
      <c r="D44" s="30"/>
      <c r="E44" s="30"/>
      <c r="F44" s="30"/>
      <c r="G44" s="30"/>
    </row>
    <row r="45" spans="1:7" ht="17" x14ac:dyDescent="0.2">
      <c r="A45" s="11" t="s">
        <v>27</v>
      </c>
      <c r="B45" s="30"/>
      <c r="C45" s="30"/>
      <c r="D45" s="30"/>
      <c r="E45" s="30">
        <f>E10/E$9</f>
        <v>0</v>
      </c>
      <c r="F45" s="30">
        <f t="shared" ref="F45:G45" si="16">F10/F$9</f>
        <v>0</v>
      </c>
      <c r="G45" s="30">
        <f t="shared" si="16"/>
        <v>0</v>
      </c>
    </row>
    <row r="46" spans="1:7" ht="17" x14ac:dyDescent="0.2">
      <c r="A46" s="11" t="s">
        <v>28</v>
      </c>
      <c r="B46" s="30"/>
      <c r="C46" s="30"/>
      <c r="D46" s="30"/>
      <c r="E46" s="30">
        <f t="shared" ref="E46:G46" si="17">E11/E$9</f>
        <v>1.0174418604651164E-2</v>
      </c>
      <c r="F46" s="30">
        <f t="shared" si="17"/>
        <v>3.2000000000000001E-2</v>
      </c>
      <c r="G46" s="30">
        <f t="shared" si="17"/>
        <v>2.5171624713958809E-2</v>
      </c>
    </row>
    <row r="47" spans="1:7" ht="34" x14ac:dyDescent="0.2">
      <c r="A47" s="11" t="s">
        <v>9</v>
      </c>
      <c r="B47" s="30"/>
      <c r="C47" s="30"/>
      <c r="D47" s="30"/>
      <c r="E47" s="30">
        <f t="shared" ref="E47:G47" si="18">E12/E$9</f>
        <v>6.25E-2</v>
      </c>
      <c r="F47" s="30">
        <f t="shared" si="18"/>
        <v>7.1999999999999995E-2</v>
      </c>
      <c r="G47" s="30">
        <f t="shared" si="18"/>
        <v>8.8100686498855829E-2</v>
      </c>
    </row>
    <row r="48" spans="1:7" ht="17" x14ac:dyDescent="0.2">
      <c r="A48" s="11" t="s">
        <v>29</v>
      </c>
      <c r="B48" s="30"/>
      <c r="C48" s="30"/>
      <c r="D48" s="30"/>
      <c r="E48" s="30">
        <f t="shared" ref="E48:G48" si="19">E13/E$9</f>
        <v>0.20639534883720931</v>
      </c>
      <c r="F48" s="30">
        <f t="shared" si="19"/>
        <v>0.21333333333333335</v>
      </c>
      <c r="G48" s="30">
        <f t="shared" si="19"/>
        <v>0.21739130434782608</v>
      </c>
    </row>
    <row r="49" spans="1:7" ht="34" x14ac:dyDescent="0.2">
      <c r="A49" s="6" t="s">
        <v>12</v>
      </c>
      <c r="E49" s="30">
        <f>E15/E$9</f>
        <v>1.5988372093023256E-2</v>
      </c>
      <c r="F49" s="30">
        <f t="shared" ref="F49:G50" si="20">F15/F$9</f>
        <v>1.3333333333333334E-2</v>
      </c>
      <c r="G49" s="30">
        <f t="shared" si="20"/>
        <v>1.2585812356979404E-2</v>
      </c>
    </row>
    <row r="50" spans="1:7" ht="34" x14ac:dyDescent="0.2">
      <c r="A50" s="6" t="s">
        <v>13</v>
      </c>
      <c r="E50" s="30">
        <f>E16/E$9</f>
        <v>5.8139534883720929E-3</v>
      </c>
      <c r="F50" s="30">
        <f t="shared" si="20"/>
        <v>1.3333333333333333E-3</v>
      </c>
      <c r="G50" s="30">
        <f t="shared" si="20"/>
        <v>0</v>
      </c>
    </row>
    <row r="51" spans="1:7" ht="34" x14ac:dyDescent="0.2">
      <c r="A51" s="28" t="s">
        <v>32</v>
      </c>
      <c r="E51" s="30">
        <f>SUM(E10:E13)/E$9</f>
        <v>0.27906976744186046</v>
      </c>
      <c r="F51" s="30">
        <f t="shared" ref="F51:G51" si="21">SUM(F10:F13)/F$9</f>
        <v>0.31733333333333336</v>
      </c>
      <c r="G51" s="30">
        <f t="shared" si="21"/>
        <v>0.33066361556064072</v>
      </c>
    </row>
    <row r="52" spans="1:7" ht="17" x14ac:dyDescent="0.2">
      <c r="A52" s="10" t="s">
        <v>47</v>
      </c>
      <c r="E52" s="29">
        <f>E17/E9</f>
        <v>0.74273255813953487</v>
      </c>
      <c r="F52" s="29">
        <f t="shared" ref="F52:G52" si="22">F17/F9</f>
        <v>0.69733333333333336</v>
      </c>
      <c r="G52" s="29">
        <f t="shared" si="22"/>
        <v>0.6819221967963387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B175-E62E-B441-896D-7CB36E691A04}">
  <dimension ref="A1:G7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34" sqref="J34"/>
    </sheetView>
  </sheetViews>
  <sheetFormatPr baseColWidth="10" defaultRowHeight="16" x14ac:dyDescent="0.2"/>
  <cols>
    <col min="1" max="1" width="30.5" style="9" customWidth="1"/>
    <col min="2" max="7" width="8" bestFit="1" customWidth="1"/>
  </cols>
  <sheetData>
    <row r="1" spans="1:7" ht="17" x14ac:dyDescent="0.2">
      <c r="A1" s="10" t="s">
        <v>23</v>
      </c>
    </row>
    <row r="3" spans="1:7" ht="34" x14ac:dyDescent="0.2">
      <c r="A3" s="10" t="s">
        <v>24</v>
      </c>
      <c r="B3" s="1">
        <v>2018</v>
      </c>
      <c r="C3" s="1">
        <f>B3+1</f>
        <v>2019</v>
      </c>
      <c r="D3" s="1">
        <f t="shared" ref="D3:F3" si="0">C3+1</f>
        <v>2020</v>
      </c>
      <c r="E3" s="1">
        <f t="shared" si="0"/>
        <v>2021</v>
      </c>
      <c r="F3" s="1">
        <f t="shared" si="0"/>
        <v>2022</v>
      </c>
      <c r="G3" s="1">
        <f>F3+1</f>
        <v>2023</v>
      </c>
    </row>
    <row r="4" spans="1:7" x14ac:dyDescent="0.2">
      <c r="A4" s="10"/>
      <c r="B4" s="1"/>
      <c r="C4" s="1"/>
      <c r="D4" s="1"/>
      <c r="E4" s="1"/>
      <c r="F4" s="1"/>
      <c r="G4" s="1"/>
    </row>
    <row r="5" spans="1:7" ht="17" x14ac:dyDescent="0.2">
      <c r="A5" s="10" t="s">
        <v>2</v>
      </c>
      <c r="B5" s="1"/>
      <c r="C5" s="1"/>
      <c r="D5" s="1"/>
      <c r="E5" s="1"/>
      <c r="F5" s="1"/>
      <c r="G5" s="1"/>
    </row>
    <row r="6" spans="1:7" ht="17" x14ac:dyDescent="0.2">
      <c r="A6" s="11" t="s">
        <v>3</v>
      </c>
      <c r="B6" s="19">
        <v>2355</v>
      </c>
      <c r="C6" s="19">
        <v>2362</v>
      </c>
      <c r="D6" s="19">
        <v>2013</v>
      </c>
      <c r="E6" s="19">
        <v>2378</v>
      </c>
      <c r="F6" s="19">
        <v>2819</v>
      </c>
      <c r="G6" s="19">
        <v>2950</v>
      </c>
    </row>
    <row r="7" spans="1:7" ht="17" x14ac:dyDescent="0.2">
      <c r="A7" s="11" t="s">
        <v>25</v>
      </c>
      <c r="B7" s="19">
        <v>3002</v>
      </c>
      <c r="C7" s="19">
        <v>3241</v>
      </c>
      <c r="D7" s="19">
        <v>2955</v>
      </c>
      <c r="E7" s="19">
        <v>2443</v>
      </c>
      <c r="F7" s="19">
        <v>2661</v>
      </c>
      <c r="G7" s="19">
        <v>2903</v>
      </c>
    </row>
    <row r="8" spans="1:7" ht="34" x14ac:dyDescent="0.2">
      <c r="A8" s="11" t="s">
        <v>5</v>
      </c>
      <c r="B8" s="19"/>
      <c r="C8" s="19"/>
      <c r="D8" s="19"/>
      <c r="E8" s="19">
        <v>918</v>
      </c>
      <c r="F8" s="19">
        <v>1025</v>
      </c>
      <c r="G8" s="19">
        <v>1169</v>
      </c>
    </row>
    <row r="9" spans="1:7" ht="17" x14ac:dyDescent="0.2">
      <c r="A9" s="15" t="s">
        <v>6</v>
      </c>
      <c r="B9" s="20">
        <f t="shared" ref="B9:F9" si="1">SUM(B6:B8)</f>
        <v>5357</v>
      </c>
      <c r="C9" s="20">
        <f t="shared" si="1"/>
        <v>5603</v>
      </c>
      <c r="D9" s="20">
        <f t="shared" si="1"/>
        <v>4968</v>
      </c>
      <c r="E9" s="20">
        <f t="shared" si="1"/>
        <v>5739</v>
      </c>
      <c r="F9" s="20">
        <f t="shared" si="1"/>
        <v>6505</v>
      </c>
      <c r="G9" s="20">
        <f>SUM(G6:G8)</f>
        <v>7022</v>
      </c>
    </row>
    <row r="10" spans="1:7" ht="17" x14ac:dyDescent="0.2">
      <c r="A10" s="10" t="s">
        <v>26</v>
      </c>
      <c r="B10" s="19"/>
      <c r="C10" s="19"/>
      <c r="D10" s="19"/>
      <c r="E10" s="19"/>
      <c r="F10" s="19"/>
      <c r="G10" s="19"/>
    </row>
    <row r="11" spans="1:7" ht="17" x14ac:dyDescent="0.2">
      <c r="A11" s="11" t="s">
        <v>27</v>
      </c>
      <c r="B11" s="19">
        <v>1818</v>
      </c>
      <c r="C11" s="19">
        <v>1813</v>
      </c>
      <c r="D11" s="19">
        <v>1610</v>
      </c>
      <c r="E11" s="19">
        <v>1890</v>
      </c>
      <c r="F11" s="19">
        <v>2312</v>
      </c>
      <c r="G11" s="19">
        <v>2435</v>
      </c>
    </row>
    <row r="12" spans="1:7" ht="17" x14ac:dyDescent="0.2">
      <c r="A12" s="11" t="s">
        <v>28</v>
      </c>
      <c r="B12" s="19">
        <v>422</v>
      </c>
      <c r="C12" s="19">
        <v>540</v>
      </c>
      <c r="D12" s="19">
        <v>528</v>
      </c>
      <c r="E12" s="19">
        <v>489</v>
      </c>
      <c r="F12" s="19">
        <v>518</v>
      </c>
      <c r="G12" s="19">
        <v>512</v>
      </c>
    </row>
    <row r="13" spans="1:7" ht="34" x14ac:dyDescent="0.2">
      <c r="A13" s="11" t="s">
        <v>9</v>
      </c>
      <c r="B13" s="19"/>
      <c r="C13" s="19"/>
      <c r="D13" s="19"/>
      <c r="E13" s="19">
        <v>986</v>
      </c>
      <c r="F13" s="19">
        <v>1077</v>
      </c>
      <c r="G13" s="19">
        <v>1273</v>
      </c>
    </row>
    <row r="14" spans="1:7" ht="17" x14ac:dyDescent="0.2">
      <c r="A14" s="11" t="s">
        <v>29</v>
      </c>
      <c r="B14" s="19">
        <v>1214</v>
      </c>
      <c r="C14" s="19">
        <v>1264</v>
      </c>
      <c r="D14" s="19">
        <v>1264</v>
      </c>
      <c r="E14" s="19">
        <v>484</v>
      </c>
      <c r="F14" s="19">
        <v>631</v>
      </c>
      <c r="G14" s="19">
        <v>704</v>
      </c>
    </row>
    <row r="15" spans="1:7" ht="34" x14ac:dyDescent="0.2">
      <c r="A15" s="11" t="s">
        <v>30</v>
      </c>
      <c r="B15" s="19">
        <v>-22</v>
      </c>
      <c r="C15" s="19">
        <v>-11</v>
      </c>
      <c r="D15" s="19">
        <v>39</v>
      </c>
      <c r="E15" s="19">
        <v>4</v>
      </c>
      <c r="F15" s="19">
        <v>44</v>
      </c>
      <c r="G15" s="19">
        <v>-8</v>
      </c>
    </row>
    <row r="16" spans="1:7" ht="34" x14ac:dyDescent="0.2">
      <c r="A16" s="11" t="s">
        <v>31</v>
      </c>
      <c r="B16" s="19">
        <v>8</v>
      </c>
      <c r="C16" s="19">
        <v>-10</v>
      </c>
      <c r="D16" s="19">
        <v>105</v>
      </c>
      <c r="E16" s="19">
        <v>7</v>
      </c>
      <c r="F16" s="19">
        <v>25</v>
      </c>
      <c r="G16" s="19">
        <v>55</v>
      </c>
    </row>
    <row r="17" spans="1:7" ht="17" x14ac:dyDescent="0.2">
      <c r="A17" s="18" t="s">
        <v>32</v>
      </c>
      <c r="B17" s="21">
        <f t="shared" ref="B17:F17" si="2">SUM(B11:B16)</f>
        <v>3440</v>
      </c>
      <c r="C17" s="21">
        <f t="shared" si="2"/>
        <v>3596</v>
      </c>
      <c r="D17" s="21">
        <f t="shared" si="2"/>
        <v>3546</v>
      </c>
      <c r="E17" s="21">
        <f t="shared" si="2"/>
        <v>3860</v>
      </c>
      <c r="F17" s="21">
        <f t="shared" si="2"/>
        <v>4607</v>
      </c>
      <c r="G17" s="21">
        <f>SUM(G11:G16)</f>
        <v>4971</v>
      </c>
    </row>
    <row r="18" spans="1:7" ht="17" x14ac:dyDescent="0.2">
      <c r="A18" s="17" t="s">
        <v>33</v>
      </c>
      <c r="B18" s="22">
        <f t="shared" ref="B18:F18" si="3">B9-B17</f>
        <v>1917</v>
      </c>
      <c r="C18" s="22">
        <f t="shared" si="3"/>
        <v>2007</v>
      </c>
      <c r="D18" s="22">
        <f t="shared" si="3"/>
        <v>1422</v>
      </c>
      <c r="E18" s="22">
        <f t="shared" si="3"/>
        <v>1879</v>
      </c>
      <c r="F18" s="22">
        <f t="shared" si="3"/>
        <v>1898</v>
      </c>
      <c r="G18" s="22">
        <f>G9-G17</f>
        <v>2051</v>
      </c>
    </row>
    <row r="19" spans="1:7" ht="17" x14ac:dyDescent="0.2">
      <c r="A19" s="13" t="s">
        <v>34</v>
      </c>
      <c r="B19" s="19">
        <v>535</v>
      </c>
      <c r="C19" s="19">
        <v>532</v>
      </c>
      <c r="D19" s="19">
        <v>508</v>
      </c>
      <c r="E19" s="19">
        <v>505</v>
      </c>
      <c r="F19" s="19">
        <v>533</v>
      </c>
      <c r="G19" s="19">
        <v>582</v>
      </c>
    </row>
    <row r="20" spans="1:7" ht="34" x14ac:dyDescent="0.2">
      <c r="A20" s="13" t="s">
        <v>35</v>
      </c>
      <c r="B20" s="19"/>
      <c r="C20" s="19">
        <v>23</v>
      </c>
      <c r="D20" s="19">
        <v>98</v>
      </c>
      <c r="E20" s="19">
        <v>11</v>
      </c>
      <c r="F20" s="19"/>
      <c r="G20" s="19">
        <v>16</v>
      </c>
    </row>
    <row r="21" spans="1:7" ht="17" x14ac:dyDescent="0.2">
      <c r="A21" s="14" t="s">
        <v>36</v>
      </c>
      <c r="B21" s="23">
        <f t="shared" ref="B21:F21" si="4">B18-B19-B20</f>
        <v>1382</v>
      </c>
      <c r="C21" s="23">
        <f t="shared" si="4"/>
        <v>1452</v>
      </c>
      <c r="D21" s="23">
        <f t="shared" si="4"/>
        <v>816</v>
      </c>
      <c r="E21" s="23">
        <f t="shared" si="4"/>
        <v>1363</v>
      </c>
      <c r="F21" s="23">
        <f t="shared" si="4"/>
        <v>1365</v>
      </c>
      <c r="G21" s="23">
        <f>G18-G19-G20</f>
        <v>1453</v>
      </c>
    </row>
    <row r="22" spans="1:7" ht="17" x14ac:dyDescent="0.2">
      <c r="A22" s="11" t="s">
        <v>37</v>
      </c>
      <c r="B22" s="19">
        <v>238</v>
      </c>
      <c r="C22" s="19">
        <v>341</v>
      </c>
      <c r="D22" s="19">
        <v>66</v>
      </c>
      <c r="E22" s="19">
        <v>110</v>
      </c>
      <c r="F22" s="19">
        <v>-117</v>
      </c>
      <c r="G22" s="19">
        <v>-265</v>
      </c>
    </row>
    <row r="23" spans="1:7" ht="17" x14ac:dyDescent="0.2">
      <c r="A23" s="17" t="s">
        <v>38</v>
      </c>
      <c r="B23" s="20">
        <f t="shared" ref="B23:F23" si="5">B21-B22</f>
        <v>1144</v>
      </c>
      <c r="C23" s="20">
        <f t="shared" si="5"/>
        <v>1111</v>
      </c>
      <c r="D23" s="20">
        <f t="shared" si="5"/>
        <v>750</v>
      </c>
      <c r="E23" s="20">
        <f t="shared" si="5"/>
        <v>1253</v>
      </c>
      <c r="F23" s="20">
        <f t="shared" si="5"/>
        <v>1482</v>
      </c>
      <c r="G23" s="20">
        <f>G21-G22</f>
        <v>1718</v>
      </c>
    </row>
    <row r="25" spans="1:7" ht="17" x14ac:dyDescent="0.2">
      <c r="A25" s="9" t="s">
        <v>39</v>
      </c>
      <c r="B25" s="24">
        <f t="shared" ref="B25:F25" si="6">B23/B26</f>
        <v>2.4186046511627906</v>
      </c>
      <c r="C25" s="24">
        <f t="shared" si="6"/>
        <v>2.3688699360341152</v>
      </c>
      <c r="D25" s="24">
        <f t="shared" si="6"/>
        <v>1.6025641025641026</v>
      </c>
      <c r="E25" s="24">
        <f t="shared" si="6"/>
        <v>2.7004310344827585</v>
      </c>
      <c r="F25" s="24">
        <f t="shared" si="6"/>
        <v>3.2571428571428571</v>
      </c>
      <c r="G25" s="24">
        <f>G23/G26</f>
        <v>3.7675438596491229</v>
      </c>
    </row>
    <row r="26" spans="1:7" ht="17" x14ac:dyDescent="0.2">
      <c r="A26" s="9" t="s">
        <v>40</v>
      </c>
      <c r="B26">
        <v>473</v>
      </c>
      <c r="C26">
        <v>469</v>
      </c>
      <c r="D26">
        <v>468</v>
      </c>
      <c r="E26">
        <v>464</v>
      </c>
      <c r="F26">
        <v>455</v>
      </c>
      <c r="G26">
        <v>456</v>
      </c>
    </row>
    <row r="28" spans="1:7" ht="17" x14ac:dyDescent="0.2">
      <c r="A28" s="12" t="s">
        <v>41</v>
      </c>
    </row>
    <row r="29" spans="1:7" ht="17" x14ac:dyDescent="0.2">
      <c r="A29" s="10" t="s">
        <v>2</v>
      </c>
    </row>
    <row r="30" spans="1:7" ht="17" x14ac:dyDescent="0.2">
      <c r="A30" s="11" t="s">
        <v>3</v>
      </c>
      <c r="C30" s="26">
        <f>(C6-B6)/ABS(B6)</f>
        <v>2.9723991507431E-3</v>
      </c>
      <c r="D30" s="26">
        <f t="shared" ref="D30:G30" si="7">(D6-C6)/ABS(C6)</f>
        <v>-0.14775613886536834</v>
      </c>
      <c r="E30" s="26">
        <f t="shared" si="7"/>
        <v>0.18132141082960754</v>
      </c>
      <c r="F30" s="26">
        <f t="shared" si="7"/>
        <v>0.18544995794785535</v>
      </c>
      <c r="G30" s="26">
        <f t="shared" si="7"/>
        <v>4.6470379567222421E-2</v>
      </c>
    </row>
    <row r="31" spans="1:7" ht="17" x14ac:dyDescent="0.2">
      <c r="A31" s="11" t="s">
        <v>25</v>
      </c>
      <c r="C31" s="26">
        <f t="shared" ref="C31:G31" si="8">(C7-B7)/ABS(B7)</f>
        <v>7.9613590939373757E-2</v>
      </c>
      <c r="D31" s="26">
        <f t="shared" si="8"/>
        <v>-8.8244369021906813E-2</v>
      </c>
      <c r="E31" s="26">
        <f t="shared" si="8"/>
        <v>-0.17326565143824027</v>
      </c>
      <c r="F31" s="26">
        <f t="shared" si="8"/>
        <v>8.9234547687269752E-2</v>
      </c>
      <c r="G31" s="26">
        <f t="shared" si="8"/>
        <v>9.0943254415633223E-2</v>
      </c>
    </row>
    <row r="32" spans="1:7" ht="34" x14ac:dyDescent="0.2">
      <c r="A32" s="11" t="s">
        <v>5</v>
      </c>
      <c r="C32" s="30"/>
      <c r="D32" s="30"/>
      <c r="E32" s="30"/>
      <c r="F32" s="26">
        <f t="shared" ref="F32:G32" si="9">(F8-E8)/ABS(E8)</f>
        <v>0.11655773420479303</v>
      </c>
      <c r="G32" s="26">
        <f t="shared" si="9"/>
        <v>0.14048780487804879</v>
      </c>
    </row>
    <row r="33" spans="1:7" ht="17" x14ac:dyDescent="0.2">
      <c r="A33" s="15" t="s">
        <v>6</v>
      </c>
      <c r="C33" s="26">
        <f t="shared" ref="C33:G33" si="10">(C9-B9)/ABS(B9)</f>
        <v>4.5921224565988426E-2</v>
      </c>
      <c r="D33" s="26">
        <f t="shared" si="10"/>
        <v>-0.11333214349455649</v>
      </c>
      <c r="E33" s="26">
        <f t="shared" si="10"/>
        <v>0.15519323671497584</v>
      </c>
      <c r="F33" s="26">
        <f t="shared" si="10"/>
        <v>0.13347273044084335</v>
      </c>
      <c r="G33" s="26">
        <f t="shared" si="10"/>
        <v>7.9477325134511917E-2</v>
      </c>
    </row>
    <row r="34" spans="1:7" ht="17" x14ac:dyDescent="0.2">
      <c r="A34" s="10" t="s">
        <v>26</v>
      </c>
      <c r="C34" s="26"/>
      <c r="D34" s="26"/>
      <c r="E34" s="26"/>
      <c r="F34" s="26"/>
      <c r="G34" s="26"/>
    </row>
    <row r="35" spans="1:7" ht="17" x14ac:dyDescent="0.2">
      <c r="A35" s="11" t="s">
        <v>27</v>
      </c>
      <c r="C35" s="26">
        <f t="shared" ref="C35:G35" si="11">(C11-B11)/ABS(B11)</f>
        <v>-2.7502750275027505E-3</v>
      </c>
      <c r="D35" s="26">
        <f t="shared" si="11"/>
        <v>-0.11196911196911197</v>
      </c>
      <c r="E35" s="26">
        <f t="shared" si="11"/>
        <v>0.17391304347826086</v>
      </c>
      <c r="F35" s="26">
        <f t="shared" si="11"/>
        <v>0.22328042328042327</v>
      </c>
      <c r="G35" s="26">
        <f t="shared" si="11"/>
        <v>5.3200692041522495E-2</v>
      </c>
    </row>
    <row r="36" spans="1:7" ht="17" x14ac:dyDescent="0.2">
      <c r="A36" s="11" t="s">
        <v>28</v>
      </c>
      <c r="C36" s="26">
        <f t="shared" ref="C36:G36" si="12">(C12-B12)/ABS(B12)</f>
        <v>0.27962085308056872</v>
      </c>
      <c r="D36" s="26">
        <f t="shared" si="12"/>
        <v>-2.2222222222222223E-2</v>
      </c>
      <c r="E36" s="26">
        <f t="shared" si="12"/>
        <v>-7.3863636363636367E-2</v>
      </c>
      <c r="F36" s="26">
        <f t="shared" si="12"/>
        <v>5.9304703476482618E-2</v>
      </c>
      <c r="G36" s="26">
        <f t="shared" si="12"/>
        <v>-1.1583011583011582E-2</v>
      </c>
    </row>
    <row r="37" spans="1:7" ht="34" x14ac:dyDescent="0.2">
      <c r="A37" s="11" t="s">
        <v>9</v>
      </c>
      <c r="C37" s="30"/>
      <c r="D37" s="30"/>
      <c r="E37" s="30"/>
      <c r="F37" s="26">
        <f t="shared" ref="F37:G37" si="13">(F13-E13)/ABS(E13)</f>
        <v>9.2292089249492906E-2</v>
      </c>
      <c r="G37" s="26">
        <f t="shared" si="13"/>
        <v>0.18198700092850512</v>
      </c>
    </row>
    <row r="38" spans="1:7" ht="17" x14ac:dyDescent="0.2">
      <c r="A38" s="11" t="s">
        <v>29</v>
      </c>
      <c r="C38" s="26">
        <f t="shared" ref="C38:G38" si="14">(C14-B14)/ABS(B14)</f>
        <v>4.118616144975288E-2</v>
      </c>
      <c r="D38" s="26">
        <f t="shared" si="14"/>
        <v>0</v>
      </c>
      <c r="E38" s="26">
        <f t="shared" si="14"/>
        <v>-0.61708860759493667</v>
      </c>
      <c r="F38" s="26">
        <f t="shared" si="14"/>
        <v>0.3037190082644628</v>
      </c>
      <c r="G38" s="26">
        <f t="shared" si="14"/>
        <v>0.11568938193343899</v>
      </c>
    </row>
    <row r="39" spans="1:7" ht="34" x14ac:dyDescent="0.2">
      <c r="A39" s="11" t="s">
        <v>30</v>
      </c>
      <c r="C39" s="26">
        <f t="shared" ref="C39:G39" si="15">(C15-B15)/ABS(B15)</f>
        <v>0.5</v>
      </c>
      <c r="D39" s="26">
        <f t="shared" si="15"/>
        <v>4.5454545454545459</v>
      </c>
      <c r="E39" s="26">
        <f t="shared" si="15"/>
        <v>-0.89743589743589747</v>
      </c>
      <c r="F39" s="26">
        <f t="shared" si="15"/>
        <v>10</v>
      </c>
      <c r="G39" s="26">
        <f t="shared" si="15"/>
        <v>-1.1818181818181819</v>
      </c>
    </row>
    <row r="40" spans="1:7" ht="34" x14ac:dyDescent="0.2">
      <c r="A40" s="11" t="s">
        <v>31</v>
      </c>
      <c r="C40" s="26">
        <f t="shared" ref="C40:G40" si="16">(C16-B16)/ABS(B16)</f>
        <v>-2.25</v>
      </c>
      <c r="D40" s="26">
        <f t="shared" si="16"/>
        <v>11.5</v>
      </c>
      <c r="E40" s="26">
        <f t="shared" si="16"/>
        <v>-0.93333333333333335</v>
      </c>
      <c r="F40" s="26">
        <f t="shared" si="16"/>
        <v>2.5714285714285716</v>
      </c>
      <c r="G40" s="26">
        <f t="shared" si="16"/>
        <v>1.2</v>
      </c>
    </row>
    <row r="41" spans="1:7" ht="17" x14ac:dyDescent="0.2">
      <c r="A41" s="18" t="s">
        <v>32</v>
      </c>
      <c r="C41" s="26">
        <f t="shared" ref="C41:G41" si="17">(C17-B17)/ABS(B17)</f>
        <v>4.5348837209302328E-2</v>
      </c>
      <c r="D41" s="26">
        <f t="shared" si="17"/>
        <v>-1.3904338153503892E-2</v>
      </c>
      <c r="E41" s="26">
        <f t="shared" si="17"/>
        <v>8.8550479413423575E-2</v>
      </c>
      <c r="F41" s="26">
        <f t="shared" si="17"/>
        <v>0.19352331606217615</v>
      </c>
      <c r="G41" s="26">
        <f t="shared" si="17"/>
        <v>7.9010201866724555E-2</v>
      </c>
    </row>
    <row r="42" spans="1:7" ht="17" x14ac:dyDescent="0.2">
      <c r="A42" s="17" t="s">
        <v>33</v>
      </c>
      <c r="C42" s="26">
        <f t="shared" ref="C42:G42" si="18">(C18-B18)/ABS(B18)</f>
        <v>4.6948356807511735E-2</v>
      </c>
      <c r="D42" s="26">
        <f t="shared" si="18"/>
        <v>-0.2914798206278027</v>
      </c>
      <c r="E42" s="26">
        <f t="shared" si="18"/>
        <v>0.32137834036568214</v>
      </c>
      <c r="F42" s="26">
        <f t="shared" si="18"/>
        <v>1.0111761575306013E-2</v>
      </c>
      <c r="G42" s="26">
        <f t="shared" si="18"/>
        <v>8.0611169652265544E-2</v>
      </c>
    </row>
    <row r="43" spans="1:7" ht="17" x14ac:dyDescent="0.2">
      <c r="A43" s="13" t="s">
        <v>34</v>
      </c>
      <c r="C43" s="26">
        <f t="shared" ref="C43:G43" si="19">(C19-B19)/ABS(B19)</f>
        <v>-5.6074766355140183E-3</v>
      </c>
      <c r="D43" s="26">
        <f t="shared" si="19"/>
        <v>-4.5112781954887216E-2</v>
      </c>
      <c r="E43" s="26">
        <f t="shared" si="19"/>
        <v>-5.905511811023622E-3</v>
      </c>
      <c r="F43" s="26">
        <f t="shared" si="19"/>
        <v>5.5445544554455446E-2</v>
      </c>
      <c r="G43" s="26">
        <f t="shared" si="19"/>
        <v>9.193245778611632E-2</v>
      </c>
    </row>
    <row r="44" spans="1:7" ht="34" x14ac:dyDescent="0.2">
      <c r="A44" s="13" t="s">
        <v>35</v>
      </c>
      <c r="C44" s="26" t="e">
        <f t="shared" ref="C44:G44" si="20">(C20-B20)/ABS(B20)</f>
        <v>#DIV/0!</v>
      </c>
      <c r="D44" s="26">
        <f t="shared" si="20"/>
        <v>3.2608695652173911</v>
      </c>
      <c r="E44" s="26">
        <f t="shared" si="20"/>
        <v>-0.88775510204081631</v>
      </c>
      <c r="F44" s="26">
        <f t="shared" si="20"/>
        <v>-1</v>
      </c>
      <c r="G44" s="26" t="e">
        <f t="shared" si="20"/>
        <v>#DIV/0!</v>
      </c>
    </row>
    <row r="45" spans="1:7" ht="17" x14ac:dyDescent="0.2">
      <c r="A45" s="14" t="s">
        <v>36</v>
      </c>
      <c r="C45" s="26">
        <f t="shared" ref="C45:G45" si="21">(C21-B21)/ABS(B21)</f>
        <v>5.0651230101302458E-2</v>
      </c>
      <c r="D45" s="26">
        <f t="shared" si="21"/>
        <v>-0.43801652892561982</v>
      </c>
      <c r="E45" s="26">
        <f t="shared" si="21"/>
        <v>0.67034313725490191</v>
      </c>
      <c r="F45" s="26">
        <f t="shared" si="21"/>
        <v>1.467351430667645E-3</v>
      </c>
      <c r="G45" s="26">
        <f t="shared" si="21"/>
        <v>6.4468864468864476E-2</v>
      </c>
    </row>
    <row r="46" spans="1:7" ht="17" x14ac:dyDescent="0.2">
      <c r="A46" s="11" t="s">
        <v>37</v>
      </c>
      <c r="C46" s="26">
        <f t="shared" ref="C46:G46" si="22">(C22-B22)/ABS(B22)</f>
        <v>0.4327731092436975</v>
      </c>
      <c r="D46" s="26">
        <f t="shared" si="22"/>
        <v>-0.80645161290322576</v>
      </c>
      <c r="E46" s="26">
        <f t="shared" si="22"/>
        <v>0.66666666666666663</v>
      </c>
      <c r="F46" s="26">
        <f t="shared" si="22"/>
        <v>-2.0636363636363635</v>
      </c>
      <c r="G46" s="26">
        <f t="shared" si="22"/>
        <v>-1.2649572649572649</v>
      </c>
    </row>
    <row r="47" spans="1:7" ht="17" x14ac:dyDescent="0.2">
      <c r="A47" s="17" t="s">
        <v>38</v>
      </c>
      <c r="C47" s="26">
        <f t="shared" ref="C47:G47" si="23">(C23-B23)/ABS(B23)</f>
        <v>-2.8846153846153848E-2</v>
      </c>
      <c r="D47" s="26">
        <f t="shared" si="23"/>
        <v>-0.32493249324932494</v>
      </c>
      <c r="E47" s="26">
        <f t="shared" si="23"/>
        <v>0.67066666666666663</v>
      </c>
      <c r="F47" s="26">
        <f t="shared" si="23"/>
        <v>0.1827613727055068</v>
      </c>
      <c r="G47" s="26">
        <f t="shared" si="23"/>
        <v>0.15924426450742241</v>
      </c>
    </row>
    <row r="48" spans="1:7" x14ac:dyDescent="0.2">
      <c r="C48" s="26"/>
      <c r="D48" s="26"/>
      <c r="E48" s="26"/>
      <c r="F48" s="26"/>
      <c r="G48" s="26"/>
    </row>
    <row r="49" spans="1:7" ht="17" x14ac:dyDescent="0.2">
      <c r="A49" s="9" t="s">
        <v>39</v>
      </c>
      <c r="C49" s="26">
        <f t="shared" ref="C49:G49" si="24">(C25-B25)/ABS(B25)</f>
        <v>-2.0563391832048455E-2</v>
      </c>
      <c r="D49" s="26">
        <f t="shared" si="24"/>
        <v>-0.32349004131182346</v>
      </c>
      <c r="E49" s="26">
        <f t="shared" si="24"/>
        <v>0.68506896551724117</v>
      </c>
      <c r="F49" s="26">
        <f t="shared" si="24"/>
        <v>0.20615665260517621</v>
      </c>
      <c r="G49" s="26">
        <f t="shared" si="24"/>
        <v>0.15670206217297633</v>
      </c>
    </row>
    <row r="50" spans="1:7" ht="17" x14ac:dyDescent="0.2">
      <c r="A50" s="9" t="s">
        <v>40</v>
      </c>
      <c r="C50" s="26">
        <f t="shared" ref="C50:G50" si="25">(C26-B26)/ABS(B26)</f>
        <v>-8.4566596194503175E-3</v>
      </c>
      <c r="D50" s="26">
        <f t="shared" si="25"/>
        <v>-2.1321961620469083E-3</v>
      </c>
      <c r="E50" s="26">
        <f t="shared" si="25"/>
        <v>-8.5470085470085479E-3</v>
      </c>
      <c r="F50" s="26">
        <f t="shared" si="25"/>
        <v>-1.9396551724137932E-2</v>
      </c>
      <c r="G50" s="26">
        <f t="shared" si="25"/>
        <v>2.1978021978021978E-3</v>
      </c>
    </row>
    <row r="52" spans="1:7" ht="17" x14ac:dyDescent="0.2">
      <c r="A52" s="12" t="s">
        <v>42</v>
      </c>
    </row>
    <row r="53" spans="1:7" ht="34" x14ac:dyDescent="0.2">
      <c r="A53" s="14" t="s">
        <v>43</v>
      </c>
    </row>
    <row r="54" spans="1:7" ht="17" x14ac:dyDescent="0.2">
      <c r="A54" s="11" t="s">
        <v>3</v>
      </c>
      <c r="B54" s="30">
        <f>B6/B$9</f>
        <v>0.43961172297927947</v>
      </c>
      <c r="C54" s="30">
        <f t="shared" ref="C54:G54" si="26">C6/C$9</f>
        <v>0.42155987863644478</v>
      </c>
      <c r="D54" s="30">
        <f t="shared" si="26"/>
        <v>0.40519323671497587</v>
      </c>
      <c r="E54" s="30">
        <f t="shared" si="26"/>
        <v>0.41435790207353196</v>
      </c>
      <c r="F54" s="30">
        <f t="shared" si="26"/>
        <v>0.43335895465026902</v>
      </c>
      <c r="G54" s="30">
        <f t="shared" si="26"/>
        <v>0.42010823127314156</v>
      </c>
    </row>
    <row r="55" spans="1:7" ht="17" x14ac:dyDescent="0.2">
      <c r="A55" s="11" t="s">
        <v>25</v>
      </c>
      <c r="B55" s="30">
        <f t="shared" ref="B55:G56" si="27">B7/B$9</f>
        <v>0.56038827702072058</v>
      </c>
      <c r="C55" s="30">
        <f t="shared" si="27"/>
        <v>0.57844012136355527</v>
      </c>
      <c r="D55" s="30">
        <f t="shared" si="27"/>
        <v>0.59480676328502413</v>
      </c>
      <c r="E55" s="30">
        <f t="shared" si="27"/>
        <v>0.42568391705872105</v>
      </c>
      <c r="F55" s="30">
        <f t="shared" si="27"/>
        <v>0.40906994619523446</v>
      </c>
      <c r="G55" s="30">
        <f t="shared" si="27"/>
        <v>0.41341498148675593</v>
      </c>
    </row>
    <row r="56" spans="1:7" ht="34" x14ac:dyDescent="0.2">
      <c r="A56" s="11" t="s">
        <v>5</v>
      </c>
      <c r="B56" s="30">
        <f t="shared" si="27"/>
        <v>0</v>
      </c>
      <c r="C56" s="30">
        <f t="shared" si="27"/>
        <v>0</v>
      </c>
      <c r="D56" s="30">
        <f t="shared" si="27"/>
        <v>0</v>
      </c>
      <c r="E56" s="30">
        <f t="shared" si="27"/>
        <v>0.15995818086774699</v>
      </c>
      <c r="F56" s="30">
        <f t="shared" si="27"/>
        <v>0.15757109915449655</v>
      </c>
      <c r="G56" s="30">
        <f t="shared" si="27"/>
        <v>0.16647678724010254</v>
      </c>
    </row>
    <row r="57" spans="1:7" ht="17" x14ac:dyDescent="0.2">
      <c r="A57" s="14" t="s">
        <v>45</v>
      </c>
      <c r="B57" s="30"/>
      <c r="C57" s="30"/>
      <c r="D57" s="30"/>
      <c r="E57" s="30"/>
      <c r="F57" s="30"/>
      <c r="G57" s="30"/>
    </row>
    <row r="58" spans="1:7" ht="17" x14ac:dyDescent="0.2">
      <c r="A58" s="11" t="s">
        <v>3</v>
      </c>
      <c r="B58" s="30">
        <f>(B6-B11)/B6</f>
        <v>0.22802547770700637</v>
      </c>
      <c r="C58" s="30">
        <f t="shared" ref="C58:G58" si="28">(C6-C11)/C6</f>
        <v>0.23243014394580863</v>
      </c>
      <c r="D58" s="30">
        <f t="shared" si="28"/>
        <v>0.20019870839542972</v>
      </c>
      <c r="E58" s="30">
        <f t="shared" si="28"/>
        <v>0.20521446593776282</v>
      </c>
      <c r="F58" s="30">
        <f t="shared" si="28"/>
        <v>0.17985101099680739</v>
      </c>
      <c r="G58" s="30">
        <f t="shared" si="28"/>
        <v>0.17457627118644067</v>
      </c>
    </row>
    <row r="59" spans="1:7" ht="17" x14ac:dyDescent="0.2">
      <c r="A59" s="11" t="s">
        <v>25</v>
      </c>
      <c r="B59" s="30">
        <f t="shared" ref="B59:G60" si="29">(B7-B12)/B7</f>
        <v>0.8594270486342438</v>
      </c>
      <c r="C59" s="30">
        <f t="shared" si="29"/>
        <v>0.83338475779080534</v>
      </c>
      <c r="D59" s="30">
        <f t="shared" si="29"/>
        <v>0.82131979695431467</v>
      </c>
      <c r="E59" s="30">
        <f t="shared" si="29"/>
        <v>0.79983626688497744</v>
      </c>
      <c r="F59" s="30">
        <f t="shared" si="29"/>
        <v>0.8053363397219091</v>
      </c>
      <c r="G59" s="30">
        <f t="shared" si="29"/>
        <v>0.82363072683430938</v>
      </c>
    </row>
    <row r="60" spans="1:7" ht="34" x14ac:dyDescent="0.2">
      <c r="A60" s="11" t="s">
        <v>5</v>
      </c>
      <c r="B60" s="30"/>
      <c r="C60" s="30"/>
      <c r="D60" s="30"/>
      <c r="E60" s="30">
        <f t="shared" si="29"/>
        <v>-7.407407407407407E-2</v>
      </c>
      <c r="F60" s="30">
        <f t="shared" si="29"/>
        <v>-5.0731707317073174E-2</v>
      </c>
      <c r="G60" s="30">
        <f t="shared" si="29"/>
        <v>-8.8964927288280579E-2</v>
      </c>
    </row>
    <row r="61" spans="1:7" ht="17" x14ac:dyDescent="0.2">
      <c r="A61" s="27" t="s">
        <v>44</v>
      </c>
      <c r="B61" s="30">
        <f>(B9-SUM(B11:B13))/B9</f>
        <v>0.5818555161470973</v>
      </c>
      <c r="C61" s="30">
        <f t="shared" ref="C61:G61" si="30">(C9-SUM(C11:C13))/C9</f>
        <v>0.58004640371229699</v>
      </c>
      <c r="D61" s="30">
        <f t="shared" si="30"/>
        <v>0.56964573268921093</v>
      </c>
      <c r="E61" s="30">
        <f t="shared" si="30"/>
        <v>0.41366091653598186</v>
      </c>
      <c r="F61" s="30">
        <f t="shared" si="30"/>
        <v>0.39938508839354342</v>
      </c>
      <c r="G61" s="30">
        <f t="shared" si="30"/>
        <v>0.39903161492452294</v>
      </c>
    </row>
    <row r="62" spans="1:7" ht="17" x14ac:dyDescent="0.2">
      <c r="A62" s="10" t="s">
        <v>46</v>
      </c>
      <c r="B62" s="30"/>
      <c r="C62" s="30"/>
      <c r="D62" s="30"/>
      <c r="E62" s="30"/>
      <c r="F62" s="30"/>
      <c r="G62" s="30"/>
    </row>
    <row r="63" spans="1:7" ht="17" x14ac:dyDescent="0.2">
      <c r="A63" s="11" t="s">
        <v>27</v>
      </c>
      <c r="B63" s="30">
        <f>B11/B$9</f>
        <v>0.3393690498413291</v>
      </c>
      <c r="C63" s="30">
        <f t="shared" ref="C63:G63" si="31">C11/C$9</f>
        <v>0.3235766553631983</v>
      </c>
      <c r="D63" s="30">
        <f t="shared" si="31"/>
        <v>0.32407407407407407</v>
      </c>
      <c r="E63" s="30">
        <f t="shared" si="31"/>
        <v>0.32932566649242029</v>
      </c>
      <c r="F63" s="30">
        <f t="shared" si="31"/>
        <v>0.35541890853189856</v>
      </c>
      <c r="G63" s="30">
        <f t="shared" si="31"/>
        <v>0.34676730276274564</v>
      </c>
    </row>
    <row r="64" spans="1:7" ht="17" x14ac:dyDescent="0.2">
      <c r="A64" s="11" t="s">
        <v>28</v>
      </c>
      <c r="B64" s="30">
        <f t="shared" ref="B64:G69" si="32">B12/B$9</f>
        <v>7.8775434011573636E-2</v>
      </c>
      <c r="C64" s="30">
        <f t="shared" si="32"/>
        <v>9.6376940924504731E-2</v>
      </c>
      <c r="D64" s="30">
        <f t="shared" si="32"/>
        <v>0.10628019323671498</v>
      </c>
      <c r="E64" s="30">
        <f t="shared" si="32"/>
        <v>8.5206481965499223E-2</v>
      </c>
      <c r="F64" s="30">
        <f t="shared" si="32"/>
        <v>7.9631053036126054E-2</v>
      </c>
      <c r="G64" s="30">
        <f t="shared" si="32"/>
        <v>7.2913699800626605E-2</v>
      </c>
    </row>
    <row r="65" spans="1:7" ht="34" x14ac:dyDescent="0.2">
      <c r="A65" s="11" t="s">
        <v>9</v>
      </c>
      <c r="B65" s="30">
        <f t="shared" si="32"/>
        <v>0</v>
      </c>
      <c r="C65" s="30">
        <f t="shared" si="32"/>
        <v>0</v>
      </c>
      <c r="D65" s="30">
        <f t="shared" si="32"/>
        <v>0</v>
      </c>
      <c r="E65" s="30">
        <f t="shared" si="32"/>
        <v>0.17180693500609862</v>
      </c>
      <c r="F65" s="30">
        <f t="shared" si="32"/>
        <v>0.16556495003843197</v>
      </c>
      <c r="G65" s="30">
        <f t="shared" si="32"/>
        <v>0.1812873825121048</v>
      </c>
    </row>
    <row r="66" spans="1:7" ht="17" x14ac:dyDescent="0.2">
      <c r="A66" s="11" t="s">
        <v>29</v>
      </c>
      <c r="B66" s="30">
        <f t="shared" si="32"/>
        <v>0.22661937651670711</v>
      </c>
      <c r="C66" s="30">
        <f t="shared" si="32"/>
        <v>0.22559343208995181</v>
      </c>
      <c r="D66" s="30">
        <f t="shared" si="32"/>
        <v>0.25442834138486314</v>
      </c>
      <c r="E66" s="30">
        <f t="shared" si="32"/>
        <v>8.4335250043561599E-2</v>
      </c>
      <c r="F66" s="30">
        <f t="shared" si="32"/>
        <v>9.7002305918524212E-2</v>
      </c>
      <c r="G66" s="30">
        <f t="shared" si="32"/>
        <v>0.10025633722586158</v>
      </c>
    </row>
    <row r="67" spans="1:7" ht="34" x14ac:dyDescent="0.2">
      <c r="A67" s="11" t="s">
        <v>30</v>
      </c>
      <c r="B67" s="30">
        <f t="shared" si="32"/>
        <v>-4.1067761806981521E-3</v>
      </c>
      <c r="C67" s="30">
        <f t="shared" si="32"/>
        <v>-1.9632339817954665E-3</v>
      </c>
      <c r="D67" s="30">
        <f t="shared" si="32"/>
        <v>7.85024154589372E-3</v>
      </c>
      <c r="E67" s="30">
        <f t="shared" si="32"/>
        <v>6.9698553755009581E-4</v>
      </c>
      <c r="F67" s="30">
        <f t="shared" si="32"/>
        <v>6.7640276710222904E-3</v>
      </c>
      <c r="G67" s="30">
        <f t="shared" si="32"/>
        <v>-1.1392765593847907E-3</v>
      </c>
    </row>
    <row r="68" spans="1:7" ht="34" x14ac:dyDescent="0.2">
      <c r="A68" s="11" t="s">
        <v>31</v>
      </c>
      <c r="B68" s="30">
        <f t="shared" si="32"/>
        <v>1.4933731566175099E-3</v>
      </c>
      <c r="C68" s="30">
        <f t="shared" si="32"/>
        <v>-1.7847581652686061E-3</v>
      </c>
      <c r="D68" s="30">
        <f t="shared" si="32"/>
        <v>2.1135265700483092E-2</v>
      </c>
      <c r="E68" s="30">
        <f t="shared" si="32"/>
        <v>1.2197246907126678E-3</v>
      </c>
      <c r="F68" s="30">
        <f t="shared" si="32"/>
        <v>3.843197540353574E-3</v>
      </c>
      <c r="G68" s="30">
        <f t="shared" si="32"/>
        <v>7.832526345770436E-3</v>
      </c>
    </row>
    <row r="69" spans="1:7" ht="17" x14ac:dyDescent="0.2">
      <c r="A69" s="28" t="s">
        <v>32</v>
      </c>
      <c r="B69" s="30">
        <f>B17/B$9</f>
        <v>0.64215045734552922</v>
      </c>
      <c r="C69" s="30">
        <f t="shared" si="32"/>
        <v>0.64179903623059076</v>
      </c>
      <c r="D69" s="30">
        <f t="shared" si="32"/>
        <v>0.71376811594202894</v>
      </c>
      <c r="E69" s="30">
        <f t="shared" si="32"/>
        <v>0.67259104373584244</v>
      </c>
      <c r="F69" s="30">
        <f t="shared" si="32"/>
        <v>0.70822444273635665</v>
      </c>
      <c r="G69" s="30">
        <f t="shared" si="32"/>
        <v>0.70791797208772433</v>
      </c>
    </row>
    <row r="70" spans="1:7" ht="17" x14ac:dyDescent="0.2">
      <c r="A70" s="10" t="s">
        <v>47</v>
      </c>
      <c r="B70" s="30">
        <f>B18/B9</f>
        <v>0.35784954265447078</v>
      </c>
      <c r="C70" s="30">
        <f t="shared" ref="C70:G70" si="33">C18/C9</f>
        <v>0.35820096376940924</v>
      </c>
      <c r="D70" s="30">
        <f t="shared" si="33"/>
        <v>0.28623188405797101</v>
      </c>
      <c r="E70" s="30">
        <f t="shared" si="33"/>
        <v>0.3274089562641575</v>
      </c>
      <c r="F70" s="30">
        <f t="shared" si="33"/>
        <v>0.29177555726364335</v>
      </c>
      <c r="G70" s="30">
        <f t="shared" si="33"/>
        <v>0.29208202791227572</v>
      </c>
    </row>
    <row r="71" spans="1:7" ht="17" x14ac:dyDescent="0.2">
      <c r="A71" s="10" t="s">
        <v>48</v>
      </c>
      <c r="B71" s="30">
        <f>B23/B9</f>
        <v>0.2135523613963039</v>
      </c>
      <c r="C71" s="30">
        <f t="shared" ref="C71:G71" si="34">C23/C9</f>
        <v>0.19828663216134212</v>
      </c>
      <c r="D71" s="30">
        <f t="shared" si="34"/>
        <v>0.15096618357487923</v>
      </c>
      <c r="E71" s="30">
        <f t="shared" si="34"/>
        <v>0.21833071963756753</v>
      </c>
      <c r="F71" s="30">
        <f t="shared" si="34"/>
        <v>0.22782475019215986</v>
      </c>
      <c r="G71" s="30">
        <f t="shared" si="34"/>
        <v>0.2446596411278838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TH</vt:lpstr>
      <vt:lpstr>BK</vt:lpstr>
      <vt:lpstr>PLK</vt:lpstr>
      <vt:lpstr>FHS</vt:lpstr>
      <vt:lpstr>INTL</vt:lpstr>
      <vt:lpstr>Statement of 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Nam</dc:creator>
  <cp:lastModifiedBy>Kong, Nam</cp:lastModifiedBy>
  <dcterms:created xsi:type="dcterms:W3CDTF">2024-06-24T14:45:42Z</dcterms:created>
  <dcterms:modified xsi:type="dcterms:W3CDTF">2024-07-05T22:33:40Z</dcterms:modified>
</cp:coreProperties>
</file>