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 - Restaurants/"/>
    </mc:Choice>
  </mc:AlternateContent>
  <xr:revisionPtr revIDLastSave="0" documentId="13_ncr:1_{86D66E98-973A-904F-ABFF-4A6F9E94D034}" xr6:coauthVersionLast="47" xr6:coauthVersionMax="47" xr10:uidLastSave="{00000000-0000-0000-0000-000000000000}"/>
  <bookViews>
    <workbookView minimized="1" xWindow="12340" yWindow="500" windowWidth="18800" windowHeight="15980" activeTab="4" xr2:uid="{C3B64EFE-9742-2F4D-A416-7468645D69DE}"/>
  </bookViews>
  <sheets>
    <sheet name="Supplemental" sheetId="5" r:id="rId1"/>
    <sheet name="KFC" sheetId="1" r:id="rId2"/>
    <sheet name="Taco Bell" sheetId="3" r:id="rId3"/>
    <sheet name="Pizza Hut" sheetId="2" r:id="rId4"/>
    <sheet name="Habit Burger Grill " sheetId="4" r:id="rId5"/>
    <sheet name="Statement of Incom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C61" i="7"/>
  <c r="D61" i="7"/>
  <c r="E61" i="7"/>
  <c r="F61" i="7"/>
  <c r="G61" i="7"/>
  <c r="B61" i="7"/>
  <c r="C60" i="7"/>
  <c r="D60" i="7"/>
  <c r="E60" i="7"/>
  <c r="F60" i="7"/>
  <c r="G60" i="7"/>
  <c r="B60" i="7"/>
  <c r="C59" i="7"/>
  <c r="D59" i="7"/>
  <c r="B59" i="7"/>
  <c r="C31" i="7"/>
  <c r="D31" i="7"/>
  <c r="E31" i="7"/>
  <c r="F31" i="7"/>
  <c r="G31" i="7"/>
  <c r="C32" i="7"/>
  <c r="D32" i="7"/>
  <c r="E32" i="7"/>
  <c r="F32" i="7"/>
  <c r="G32" i="7"/>
  <c r="C34" i="7"/>
  <c r="D34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7" i="7"/>
  <c r="D47" i="7"/>
  <c r="E47" i="7"/>
  <c r="F47" i="7"/>
  <c r="G47" i="7"/>
  <c r="C51" i="7"/>
  <c r="D51" i="7"/>
  <c r="E51" i="7"/>
  <c r="F51" i="7"/>
  <c r="G51" i="7"/>
  <c r="D30" i="7"/>
  <c r="E30" i="7"/>
  <c r="F30" i="7"/>
  <c r="G30" i="7"/>
  <c r="C30" i="7"/>
  <c r="B82" i="7"/>
  <c r="B87" i="7" s="1"/>
  <c r="C82" i="7"/>
  <c r="C87" i="7" s="1"/>
  <c r="D82" i="7"/>
  <c r="D87" i="7" s="1"/>
  <c r="E82" i="7"/>
  <c r="E87" i="7" s="1"/>
  <c r="F82" i="7"/>
  <c r="F87" i="7" s="1"/>
  <c r="G82" i="7"/>
  <c r="G87" i="7" s="1"/>
  <c r="C81" i="7"/>
  <c r="C86" i="7" s="1"/>
  <c r="D81" i="7"/>
  <c r="D86" i="7" s="1"/>
  <c r="E81" i="7"/>
  <c r="E86" i="7" s="1"/>
  <c r="F81" i="7"/>
  <c r="F86" i="7" s="1"/>
  <c r="G81" i="7"/>
  <c r="G86" i="7" s="1"/>
  <c r="B81" i="7"/>
  <c r="B78" i="7"/>
  <c r="C78" i="7"/>
  <c r="D78" i="7"/>
  <c r="F9" i="7"/>
  <c r="F59" i="7" s="1"/>
  <c r="G9" i="7"/>
  <c r="G59" i="7" s="1"/>
  <c r="E9" i="7"/>
  <c r="E34" i="7" s="1"/>
  <c r="B10" i="7"/>
  <c r="C10" i="7"/>
  <c r="D10" i="7"/>
  <c r="G19" i="5"/>
  <c r="N19" i="5" s="1"/>
  <c r="C19" i="5"/>
  <c r="D19" i="5"/>
  <c r="E19" i="5"/>
  <c r="F19" i="5"/>
  <c r="M19" i="5" s="1"/>
  <c r="B19" i="5"/>
  <c r="B13" i="5"/>
  <c r="C13" i="5"/>
  <c r="E59" i="7" l="1"/>
  <c r="D35" i="7"/>
  <c r="G34" i="7"/>
  <c r="C35" i="7"/>
  <c r="F34" i="7"/>
  <c r="E35" i="7"/>
  <c r="B83" i="7"/>
  <c r="B88" i="7" s="1"/>
  <c r="B86" i="7"/>
  <c r="D83" i="7"/>
  <c r="D88" i="7" s="1"/>
  <c r="E83" i="7"/>
  <c r="G83" i="7"/>
  <c r="C83" i="7"/>
  <c r="C88" i="7" s="1"/>
  <c r="F83" i="7"/>
  <c r="L19" i="5"/>
  <c r="Q1" i="5" l="1"/>
  <c r="R1" i="5" s="1"/>
  <c r="S1" i="5" s="1"/>
  <c r="T1" i="5" s="1"/>
  <c r="U1" i="5" s="1"/>
  <c r="J1" i="5"/>
  <c r="K1" i="5" s="1"/>
  <c r="L1" i="5" s="1"/>
  <c r="M1" i="5" s="1"/>
  <c r="N1" i="5" s="1"/>
  <c r="C1" i="5"/>
  <c r="D1" i="5" s="1"/>
  <c r="E1" i="5" s="1"/>
  <c r="F1" i="5" s="1"/>
  <c r="G1" i="5" s="1"/>
  <c r="D20" i="4" l="1"/>
  <c r="D13" i="4"/>
  <c r="D14" i="4"/>
  <c r="D7" i="4"/>
  <c r="D13" i="5" s="1"/>
  <c r="B25" i="3"/>
  <c r="C25" i="3"/>
  <c r="D25" i="3"/>
  <c r="B26" i="3"/>
  <c r="C26" i="3"/>
  <c r="D26" i="3"/>
  <c r="B27" i="3"/>
  <c r="B22" i="3"/>
  <c r="C22" i="3"/>
  <c r="C27" i="3" s="1"/>
  <c r="D22" i="3"/>
  <c r="D27" i="3" s="1"/>
  <c r="B9" i="3"/>
  <c r="B5" i="5" s="1"/>
  <c r="C9" i="3"/>
  <c r="C5" i="5" s="1"/>
  <c r="D9" i="3"/>
  <c r="B25" i="2"/>
  <c r="C25" i="2"/>
  <c r="D25" i="2"/>
  <c r="B26" i="2"/>
  <c r="C26" i="2"/>
  <c r="D26" i="2"/>
  <c r="C27" i="2"/>
  <c r="B22" i="2"/>
  <c r="B27" i="2" s="1"/>
  <c r="C22" i="2"/>
  <c r="D22" i="2"/>
  <c r="D27" i="2" s="1"/>
  <c r="B9" i="2"/>
  <c r="B6" i="5" s="1"/>
  <c r="C9" i="2"/>
  <c r="D9" i="2"/>
  <c r="B25" i="1"/>
  <c r="C25" i="1"/>
  <c r="D25" i="1"/>
  <c r="B26" i="1"/>
  <c r="C26" i="1"/>
  <c r="D26" i="1"/>
  <c r="B22" i="1"/>
  <c r="B27" i="1" s="1"/>
  <c r="C22" i="1"/>
  <c r="C27" i="1" s="1"/>
  <c r="D22" i="1"/>
  <c r="D27" i="1" s="1"/>
  <c r="B9" i="1"/>
  <c r="B4" i="5" s="1"/>
  <c r="C9" i="1"/>
  <c r="D9" i="1"/>
  <c r="E78" i="7"/>
  <c r="E88" i="7" s="1"/>
  <c r="F78" i="7"/>
  <c r="F88" i="7" s="1"/>
  <c r="G78" i="7"/>
  <c r="G88" i="7" s="1"/>
  <c r="B16" i="7"/>
  <c r="C16" i="7"/>
  <c r="D16" i="7"/>
  <c r="E16" i="7"/>
  <c r="F16" i="7"/>
  <c r="B8" i="7"/>
  <c r="B70" i="7" s="1"/>
  <c r="C8" i="7"/>
  <c r="C70" i="7" s="1"/>
  <c r="D8" i="7"/>
  <c r="D70" i="7" s="1"/>
  <c r="E8" i="7"/>
  <c r="E70" i="7" s="1"/>
  <c r="F8" i="7"/>
  <c r="F70" i="7" s="1"/>
  <c r="G16" i="7"/>
  <c r="G8" i="7"/>
  <c r="G70" i="7" s="1"/>
  <c r="C3" i="7"/>
  <c r="D3" i="7" s="1"/>
  <c r="E3" i="7" s="1"/>
  <c r="F3" i="7" s="1"/>
  <c r="G3" i="7" s="1"/>
  <c r="C4" i="5"/>
  <c r="C7" i="5"/>
  <c r="D7" i="5"/>
  <c r="E7" i="5"/>
  <c r="F7" i="5"/>
  <c r="G7" i="5"/>
  <c r="B7" i="5"/>
  <c r="G20" i="4"/>
  <c r="E15" i="4"/>
  <c r="E20" i="4" s="1"/>
  <c r="F15" i="4"/>
  <c r="F20" i="4" s="1"/>
  <c r="G15" i="4"/>
  <c r="E7" i="4"/>
  <c r="E13" i="5" s="1"/>
  <c r="F7" i="4"/>
  <c r="F13" i="5" s="1"/>
  <c r="G7" i="4"/>
  <c r="G13" i="5" s="1"/>
  <c r="C1" i="4"/>
  <c r="D1" i="4" s="1"/>
  <c r="E1" i="4" s="1"/>
  <c r="F1" i="4" s="1"/>
  <c r="G1" i="4" s="1"/>
  <c r="E11" i="2"/>
  <c r="E12" i="5" s="1"/>
  <c r="F11" i="2"/>
  <c r="F12" i="5" s="1"/>
  <c r="G11" i="2"/>
  <c r="G12" i="5" s="1"/>
  <c r="D11" i="2"/>
  <c r="G26" i="3"/>
  <c r="B11" i="3"/>
  <c r="B11" i="5" s="1"/>
  <c r="C11" i="3"/>
  <c r="C11" i="5" s="1"/>
  <c r="D11" i="3"/>
  <c r="E11" i="3"/>
  <c r="E11" i="5" s="1"/>
  <c r="F11" i="3"/>
  <c r="F11" i="5" s="1"/>
  <c r="G11" i="3"/>
  <c r="G11" i="5" s="1"/>
  <c r="F26" i="3"/>
  <c r="E26" i="3"/>
  <c r="G25" i="3"/>
  <c r="F25" i="3"/>
  <c r="E25" i="3"/>
  <c r="G22" i="3"/>
  <c r="G27" i="3" s="1"/>
  <c r="F22" i="3"/>
  <c r="F27" i="3" s="1"/>
  <c r="E22" i="3"/>
  <c r="E27" i="3" s="1"/>
  <c r="G9" i="3"/>
  <c r="G5" i="5" s="1"/>
  <c r="F9" i="3"/>
  <c r="F5" i="5" s="1"/>
  <c r="E9" i="3"/>
  <c r="E5" i="5" s="1"/>
  <c r="C1" i="3"/>
  <c r="D1" i="3" s="1"/>
  <c r="E1" i="3" s="1"/>
  <c r="F1" i="3" s="1"/>
  <c r="G1" i="3" s="1"/>
  <c r="G26" i="2"/>
  <c r="F26" i="2"/>
  <c r="E26" i="2"/>
  <c r="G25" i="2"/>
  <c r="F25" i="2"/>
  <c r="E25" i="2"/>
  <c r="G22" i="2"/>
  <c r="G27" i="2" s="1"/>
  <c r="F22" i="2"/>
  <c r="F27" i="2" s="1"/>
  <c r="E22" i="2"/>
  <c r="E27" i="2" s="1"/>
  <c r="C11" i="2"/>
  <c r="C12" i="5" s="1"/>
  <c r="B11" i="2"/>
  <c r="B12" i="5" s="1"/>
  <c r="G9" i="2"/>
  <c r="G15" i="2" s="1"/>
  <c r="G18" i="5" s="1"/>
  <c r="F9" i="2"/>
  <c r="F6" i="5" s="1"/>
  <c r="E9" i="2"/>
  <c r="E6" i="5" s="1"/>
  <c r="C1" i="2"/>
  <c r="D1" i="2" s="1"/>
  <c r="E1" i="2" s="1"/>
  <c r="F1" i="2" s="1"/>
  <c r="G1" i="2" s="1"/>
  <c r="E26" i="1"/>
  <c r="F26" i="1"/>
  <c r="G26" i="1"/>
  <c r="E25" i="1"/>
  <c r="F25" i="1"/>
  <c r="G25" i="1"/>
  <c r="E22" i="1"/>
  <c r="E27" i="1" s="1"/>
  <c r="F22" i="1"/>
  <c r="F27" i="1" s="1"/>
  <c r="G22" i="1"/>
  <c r="G27" i="1" s="1"/>
  <c r="B11" i="1"/>
  <c r="C11" i="1"/>
  <c r="C10" i="5" s="1"/>
  <c r="D11" i="1"/>
  <c r="D10" i="5" s="1"/>
  <c r="E11" i="1"/>
  <c r="F11" i="1"/>
  <c r="F10" i="5" s="1"/>
  <c r="G11" i="1"/>
  <c r="G10" i="5" s="1"/>
  <c r="E9" i="1"/>
  <c r="E4" i="5" s="1"/>
  <c r="F9" i="1"/>
  <c r="F4" i="5" s="1"/>
  <c r="G9" i="1"/>
  <c r="G4" i="5" s="1"/>
  <c r="C1" i="1"/>
  <c r="D1" i="1" s="1"/>
  <c r="E1" i="1" s="1"/>
  <c r="F1" i="1" s="1"/>
  <c r="G1" i="1" s="1"/>
  <c r="E71" i="7" l="1"/>
  <c r="G64" i="7"/>
  <c r="G68" i="7"/>
  <c r="G66" i="7"/>
  <c r="G65" i="7"/>
  <c r="G69" i="7"/>
  <c r="G67" i="7"/>
  <c r="G62" i="7"/>
  <c r="D71" i="7"/>
  <c r="F65" i="7"/>
  <c r="F69" i="7"/>
  <c r="F66" i="7"/>
  <c r="F62" i="7"/>
  <c r="F67" i="7"/>
  <c r="F64" i="7"/>
  <c r="F68" i="7"/>
  <c r="B66" i="7"/>
  <c r="B67" i="7"/>
  <c r="B65" i="7"/>
  <c r="B69" i="7"/>
  <c r="B62" i="7"/>
  <c r="B68" i="7"/>
  <c r="B64" i="7"/>
  <c r="C41" i="7"/>
  <c r="C71" i="7"/>
  <c r="D67" i="7"/>
  <c r="D68" i="7"/>
  <c r="D65" i="7"/>
  <c r="D66" i="7"/>
  <c r="D62" i="7"/>
  <c r="D69" i="7"/>
  <c r="D64" i="7"/>
  <c r="G41" i="7"/>
  <c r="G71" i="7"/>
  <c r="C68" i="7"/>
  <c r="C65" i="7"/>
  <c r="C69" i="7"/>
  <c r="C62" i="7"/>
  <c r="C67" i="7"/>
  <c r="C66" i="7"/>
  <c r="C64" i="7"/>
  <c r="E66" i="7"/>
  <c r="E62" i="7"/>
  <c r="E67" i="7"/>
  <c r="E64" i="7"/>
  <c r="E65" i="7"/>
  <c r="E69" i="7"/>
  <c r="E68" i="7"/>
  <c r="F71" i="7"/>
  <c r="B71" i="7"/>
  <c r="C55" i="7"/>
  <c r="C56" i="7"/>
  <c r="C57" i="7"/>
  <c r="F33" i="7"/>
  <c r="F56" i="7"/>
  <c r="F57" i="7"/>
  <c r="F55" i="7"/>
  <c r="B57" i="7"/>
  <c r="B55" i="7"/>
  <c r="B56" i="7"/>
  <c r="E57" i="7"/>
  <c r="E55" i="7"/>
  <c r="E56" i="7"/>
  <c r="G55" i="7"/>
  <c r="G56" i="7"/>
  <c r="G57" i="7"/>
  <c r="D55" i="7"/>
  <c r="D56" i="7"/>
  <c r="D57" i="7"/>
  <c r="C33" i="7"/>
  <c r="D41" i="7"/>
  <c r="E33" i="7"/>
  <c r="F41" i="7"/>
  <c r="G33" i="7"/>
  <c r="D33" i="7"/>
  <c r="E41" i="7"/>
  <c r="G17" i="7"/>
  <c r="G72" i="7" s="1"/>
  <c r="F17" i="7"/>
  <c r="F72" i="7" s="1"/>
  <c r="C17" i="7"/>
  <c r="C72" i="7" s="1"/>
  <c r="B17" i="7"/>
  <c r="D17" i="7"/>
  <c r="D72" i="7" s="1"/>
  <c r="F8" i="5"/>
  <c r="M4" i="5"/>
  <c r="T4" i="5"/>
  <c r="T5" i="5"/>
  <c r="M5" i="5"/>
  <c r="N4" i="5"/>
  <c r="T6" i="5"/>
  <c r="M6" i="5"/>
  <c r="N5" i="5"/>
  <c r="B14" i="5"/>
  <c r="P10" i="5" s="1"/>
  <c r="E15" i="1"/>
  <c r="E16" i="5" s="1"/>
  <c r="E10" i="5"/>
  <c r="K10" i="5"/>
  <c r="P12" i="5"/>
  <c r="M11" i="5"/>
  <c r="M12" i="5"/>
  <c r="M13" i="5"/>
  <c r="N11" i="5"/>
  <c r="N10" i="5"/>
  <c r="U10" i="5"/>
  <c r="G14" i="5"/>
  <c r="J10" i="5"/>
  <c r="C14" i="5"/>
  <c r="J12" i="5"/>
  <c r="L11" i="5"/>
  <c r="L13" i="5"/>
  <c r="N7" i="5"/>
  <c r="P4" i="5"/>
  <c r="F14" i="5"/>
  <c r="T12" i="5" s="1"/>
  <c r="G15" i="3"/>
  <c r="G17" i="5" s="1"/>
  <c r="D15" i="3"/>
  <c r="D17" i="5" s="1"/>
  <c r="D11" i="5"/>
  <c r="D15" i="2"/>
  <c r="D18" i="5" s="1"/>
  <c r="D12" i="5"/>
  <c r="T7" i="5"/>
  <c r="M7" i="5"/>
  <c r="G6" i="5"/>
  <c r="J5" i="5"/>
  <c r="J11" i="5"/>
  <c r="U12" i="5"/>
  <c r="N12" i="5"/>
  <c r="N13" i="5"/>
  <c r="U13" i="5"/>
  <c r="L7" i="5"/>
  <c r="J4" i="5"/>
  <c r="P5" i="5"/>
  <c r="E8" i="5"/>
  <c r="S5" i="5" s="1"/>
  <c r="G8" i="5"/>
  <c r="N8" i="5" s="1"/>
  <c r="C15" i="3"/>
  <c r="C17" i="5" s="1"/>
  <c r="D5" i="5"/>
  <c r="C15" i="2"/>
  <c r="C18" i="5" s="1"/>
  <c r="B15" i="2"/>
  <c r="B18" i="5" s="1"/>
  <c r="B8" i="5"/>
  <c r="P6" i="5" s="1"/>
  <c r="C6" i="5"/>
  <c r="D6" i="5"/>
  <c r="B15" i="1"/>
  <c r="B16" i="5" s="1"/>
  <c r="C15" i="1"/>
  <c r="C16" i="5" s="1"/>
  <c r="D15" i="1"/>
  <c r="D16" i="5" s="1"/>
  <c r="D4" i="5"/>
  <c r="E17" i="7"/>
  <c r="E72" i="7" s="1"/>
  <c r="E15" i="3"/>
  <c r="E17" i="5" s="1"/>
  <c r="F15" i="3"/>
  <c r="F17" i="5" s="1"/>
  <c r="B15" i="3"/>
  <c r="B17" i="5" s="1"/>
  <c r="E15" i="2"/>
  <c r="E18" i="5" s="1"/>
  <c r="F15" i="2"/>
  <c r="F18" i="5" s="1"/>
  <c r="N18" i="5" s="1"/>
  <c r="G15" i="1"/>
  <c r="G16" i="5" s="1"/>
  <c r="F15" i="1"/>
  <c r="F16" i="5" s="1"/>
  <c r="P11" i="5" l="1"/>
  <c r="J14" i="5"/>
  <c r="B21" i="7"/>
  <c r="B27" i="7" s="1"/>
  <c r="B72" i="7"/>
  <c r="D21" i="7"/>
  <c r="D42" i="7"/>
  <c r="G21" i="7"/>
  <c r="G27" i="7" s="1"/>
  <c r="G42" i="7"/>
  <c r="F21" i="7"/>
  <c r="F42" i="7"/>
  <c r="E21" i="7"/>
  <c r="E42" i="7"/>
  <c r="C21" i="7"/>
  <c r="C42" i="7"/>
  <c r="B23" i="7"/>
  <c r="B20" i="5"/>
  <c r="P16" i="5" s="1"/>
  <c r="Q11" i="5"/>
  <c r="K11" i="5"/>
  <c r="T10" i="5"/>
  <c r="U7" i="5"/>
  <c r="Q12" i="5"/>
  <c r="N14" i="5"/>
  <c r="U11" i="5"/>
  <c r="U5" i="5"/>
  <c r="U4" i="5"/>
  <c r="T16" i="5"/>
  <c r="M16" i="5"/>
  <c r="F20" i="5"/>
  <c r="T17" i="5"/>
  <c r="M17" i="5"/>
  <c r="K4" i="5"/>
  <c r="K6" i="5"/>
  <c r="K17" i="5"/>
  <c r="M14" i="5"/>
  <c r="S10" i="5"/>
  <c r="E14" i="5"/>
  <c r="L10" i="5"/>
  <c r="L4" i="5"/>
  <c r="L6" i="5"/>
  <c r="J18" i="5"/>
  <c r="L17" i="5"/>
  <c r="C8" i="5"/>
  <c r="Q6" i="5"/>
  <c r="J6" i="5"/>
  <c r="K12" i="5"/>
  <c r="L16" i="5"/>
  <c r="E20" i="5"/>
  <c r="S16" i="5" s="1"/>
  <c r="S4" i="5"/>
  <c r="S6" i="5"/>
  <c r="U16" i="5"/>
  <c r="N16" i="5"/>
  <c r="G20" i="5"/>
  <c r="M18" i="5"/>
  <c r="T18" i="5"/>
  <c r="K16" i="5"/>
  <c r="D20" i="5"/>
  <c r="R16" i="5" s="1"/>
  <c r="K5" i="5"/>
  <c r="S7" i="5"/>
  <c r="N17" i="5"/>
  <c r="U17" i="5"/>
  <c r="Q10" i="5"/>
  <c r="D14" i="5"/>
  <c r="S18" i="5"/>
  <c r="L18" i="5"/>
  <c r="J16" i="5"/>
  <c r="C20" i="5"/>
  <c r="J20" i="5" s="1"/>
  <c r="J17" i="5"/>
  <c r="N6" i="5"/>
  <c r="U6" i="5"/>
  <c r="R18" i="5"/>
  <c r="K18" i="5"/>
  <c r="M10" i="5"/>
  <c r="L12" i="5"/>
  <c r="T13" i="5"/>
  <c r="T11" i="5"/>
  <c r="L5" i="5"/>
  <c r="M8" i="5"/>
  <c r="D8" i="5"/>
  <c r="C46" i="7" l="1"/>
  <c r="B25" i="7"/>
  <c r="B73" i="7"/>
  <c r="D46" i="7"/>
  <c r="C27" i="7"/>
  <c r="C23" i="7"/>
  <c r="E23" i="7"/>
  <c r="E73" i="7" s="1"/>
  <c r="E46" i="7"/>
  <c r="E27" i="7"/>
  <c r="D27" i="7"/>
  <c r="G23" i="7"/>
  <c r="G73" i="7" s="1"/>
  <c r="G46" i="7"/>
  <c r="D23" i="7"/>
  <c r="D73" i="7" s="1"/>
  <c r="F23" i="7"/>
  <c r="F73" i="7" s="1"/>
  <c r="F46" i="7"/>
  <c r="F27" i="7"/>
  <c r="Q17" i="5"/>
  <c r="Q16" i="5"/>
  <c r="P17" i="5"/>
  <c r="L14" i="5"/>
  <c r="S11" i="5"/>
  <c r="S13" i="5"/>
  <c r="S12" i="5"/>
  <c r="M20" i="5"/>
  <c r="T19" i="5"/>
  <c r="K8" i="5"/>
  <c r="R7" i="5"/>
  <c r="R5" i="5"/>
  <c r="L20" i="5"/>
  <c r="S19" i="5"/>
  <c r="S17" i="5"/>
  <c r="L8" i="5"/>
  <c r="R4" i="5"/>
  <c r="P18" i="5"/>
  <c r="R6" i="5"/>
  <c r="K14" i="5"/>
  <c r="R13" i="5"/>
  <c r="R10" i="5"/>
  <c r="K20" i="5"/>
  <c r="R19" i="5"/>
  <c r="N20" i="5"/>
  <c r="U19" i="5"/>
  <c r="U18" i="5"/>
  <c r="R12" i="5"/>
  <c r="J8" i="5"/>
  <c r="Q5" i="5"/>
  <c r="Q4" i="5"/>
  <c r="Q18" i="5"/>
  <c r="R17" i="5"/>
  <c r="R11" i="5"/>
  <c r="C48" i="7" l="1"/>
  <c r="C73" i="7"/>
  <c r="C25" i="7"/>
  <c r="C50" i="7" s="1"/>
  <c r="F25" i="7"/>
  <c r="F48" i="7"/>
  <c r="D25" i="7"/>
  <c r="D48" i="7"/>
  <c r="G25" i="7"/>
  <c r="G48" i="7"/>
  <c r="E25" i="7"/>
  <c r="E48" i="7"/>
  <c r="E50" i="7" l="1"/>
  <c r="D50" i="7"/>
  <c r="F50" i="7"/>
  <c r="G50" i="7"/>
</calcChain>
</file>

<file path=xl/sharedStrings.xml><?xml version="1.0" encoding="utf-8"?>
<sst xmlns="http://schemas.openxmlformats.org/spreadsheetml/2006/main" count="183" uniqueCount="68">
  <si>
    <t>KFC Division</t>
  </si>
  <si>
    <t>System Sales</t>
  </si>
  <si>
    <t>Same-Store Sales Growth (Decline) %</t>
  </si>
  <si>
    <t>Company sales</t>
  </si>
  <si>
    <t xml:space="preserve">Franchise and property revenues </t>
  </si>
  <si>
    <t>Franchise contributions for advertising and other services</t>
  </si>
  <si>
    <t xml:space="preserve">Total revenues </t>
  </si>
  <si>
    <t xml:space="preserve">Company restaurant profit </t>
  </si>
  <si>
    <t>Company restaurant expense</t>
  </si>
  <si>
    <t>G&amp;A expenses</t>
  </si>
  <si>
    <t>Franchise &amp; property expenses</t>
  </si>
  <si>
    <t>Franchise advertising and other services expenses</t>
  </si>
  <si>
    <t xml:space="preserve">Operating Profit </t>
  </si>
  <si>
    <t>Unit Count</t>
  </si>
  <si>
    <t>Franchise</t>
  </si>
  <si>
    <t>Company-owned</t>
  </si>
  <si>
    <t>Total</t>
  </si>
  <si>
    <t>Sales/Store</t>
  </si>
  <si>
    <t>Segment operating results ($ Millions):</t>
  </si>
  <si>
    <t>Overall</t>
  </si>
  <si>
    <t>Taco Bell Division</t>
  </si>
  <si>
    <t>Pizza Hut Division</t>
  </si>
  <si>
    <t>Habit Burger Grill</t>
  </si>
  <si>
    <t>Total revenues</t>
  </si>
  <si>
    <t>Operating Profit (loss)</t>
  </si>
  <si>
    <t>Operating Expenses</t>
  </si>
  <si>
    <t>Segment revenues:</t>
  </si>
  <si>
    <t>KFC</t>
  </si>
  <si>
    <t>TB</t>
  </si>
  <si>
    <t>PH</t>
  </si>
  <si>
    <t>HBG</t>
  </si>
  <si>
    <t>Yum! Brands</t>
  </si>
  <si>
    <t>Statement of Operations ($ Millions)</t>
  </si>
  <si>
    <t>Franchise &amp; property revenues</t>
  </si>
  <si>
    <t>Franchise contributions for advertising  &amp; other services</t>
  </si>
  <si>
    <t>Company restaurant expenses</t>
  </si>
  <si>
    <t>Franchise advertising &amp; other services expense</t>
  </si>
  <si>
    <t>Refranchising (gain) loss</t>
  </si>
  <si>
    <t>Other (income) expense</t>
  </si>
  <si>
    <t>Total costs and expenses, net</t>
  </si>
  <si>
    <t>Operating income</t>
  </si>
  <si>
    <t>Investment (income) expense, net</t>
  </si>
  <si>
    <t>Other pension (income) expense</t>
  </si>
  <si>
    <t>Interest expense, net</t>
  </si>
  <si>
    <t>EBIT</t>
  </si>
  <si>
    <t>Income tax provision</t>
  </si>
  <si>
    <t>Net Income</t>
  </si>
  <si>
    <t>Diluted EPS</t>
  </si>
  <si>
    <t xml:space="preserve">Effective tax rate </t>
  </si>
  <si>
    <t>Diluted Shares</t>
  </si>
  <si>
    <t xml:space="preserve">Unit Count </t>
  </si>
  <si>
    <t>Same-Store Sales Growth (Decline) &amp;</t>
  </si>
  <si>
    <t>System Sales Growth (Delince) %, reported</t>
  </si>
  <si>
    <t>Growth Rates</t>
  </si>
  <si>
    <t xml:space="preserve">Segment as % of Total </t>
  </si>
  <si>
    <t>Restaurant Brands Performance</t>
  </si>
  <si>
    <t>Expenses (COGS + Total operating expenses):</t>
  </si>
  <si>
    <t>Operating income:</t>
  </si>
  <si>
    <t>Restaurant profit</t>
  </si>
  <si>
    <t>Sales/Store ($ Millions)</t>
  </si>
  <si>
    <t>Sales ($ Millions)</t>
  </si>
  <si>
    <t>Ratios</t>
  </si>
  <si>
    <t>Segment revenues as % of Total:</t>
  </si>
  <si>
    <t>Segment gross margins:</t>
  </si>
  <si>
    <t>Expenses as % of Total revenues:</t>
  </si>
  <si>
    <t>Operating margin</t>
  </si>
  <si>
    <t>Net margin</t>
  </si>
  <si>
    <t>Total operating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</si>
</sst>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_);_([$$-409]* \(#,##0\);_([$$-409]* &quot;-&quot;_);_(@_)"/>
    <numFmt numFmtId="165" formatCode="_([$$-409]* #,##0.00_);_([$$-409]* \(#,##0.00\);_([$$-409]* &quot;-&quot;??_);_(@_)"/>
    <numFmt numFmtId="166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2"/>
      <color rgb="FF00B05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2">
    <xf numFmtId="0" fontId="0" fillId="0" borderId="0" xfId="0"/>
    <xf numFmtId="0" fontId="5" fillId="0" borderId="0" xfId="0" applyFont="1"/>
    <xf numFmtId="9" fontId="0" fillId="0" borderId="0" xfId="0" applyNumberFormat="1"/>
    <xf numFmtId="164" fontId="0" fillId="0" borderId="0" xfId="0" applyNumberFormat="1"/>
    <xf numFmtId="164" fontId="6" fillId="2" borderId="0" xfId="2" applyNumberFormat="1" applyFont="1"/>
    <xf numFmtId="165" fontId="0" fillId="0" borderId="0" xfId="0" applyNumberFormat="1"/>
    <xf numFmtId="164" fontId="6" fillId="0" borderId="0" xfId="2" applyNumberFormat="1" applyFont="1" applyFill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2" borderId="0" xfId="2" applyFont="1" applyAlignment="1">
      <alignment wrapText="1"/>
    </xf>
    <xf numFmtId="0" fontId="6" fillId="0" borderId="0" xfId="2" applyFont="1" applyFill="1" applyAlignment="1">
      <alignment wrapText="1"/>
    </xf>
    <xf numFmtId="0" fontId="7" fillId="3" borderId="0" xfId="3" applyFont="1" applyAlignment="1">
      <alignment wrapText="1"/>
    </xf>
    <xf numFmtId="0" fontId="5" fillId="4" borderId="0" xfId="0" applyFont="1" applyFill="1" applyAlignment="1">
      <alignment wrapText="1"/>
    </xf>
    <xf numFmtId="166" fontId="5" fillId="4" borderId="0" xfId="1" applyNumberFormat="1" applyFont="1" applyFill="1"/>
    <xf numFmtId="164" fontId="7" fillId="3" borderId="0" xfId="3" applyNumberFormat="1" applyFont="1"/>
    <xf numFmtId="164" fontId="5" fillId="0" borderId="0" xfId="0" applyNumberFormat="1" applyFont="1"/>
    <xf numFmtId="165" fontId="5" fillId="0" borderId="0" xfId="0" applyNumberFormat="1" applyFont="1"/>
    <xf numFmtId="1" fontId="0" fillId="0" borderId="0" xfId="0" applyNumberFormat="1"/>
    <xf numFmtId="0" fontId="5" fillId="5" borderId="0" xfId="0" applyFont="1" applyFill="1" applyAlignment="1">
      <alignment wrapText="1"/>
    </xf>
    <xf numFmtId="0" fontId="5" fillId="5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right" wrapText="1"/>
    </xf>
    <xf numFmtId="164" fontId="0" fillId="5" borderId="0" xfId="0" applyNumberFormat="1" applyFill="1"/>
    <xf numFmtId="9" fontId="8" fillId="5" borderId="0" xfId="1" applyFont="1" applyFill="1"/>
    <xf numFmtId="9" fontId="4" fillId="5" borderId="0" xfId="1" applyFont="1" applyFill="1"/>
    <xf numFmtId="0" fontId="5" fillId="5" borderId="0" xfId="0" applyFont="1" applyFill="1" applyAlignment="1">
      <alignment horizontal="center" wrapText="1"/>
    </xf>
    <xf numFmtId="164" fontId="5" fillId="5" borderId="0" xfId="0" applyNumberFormat="1" applyFont="1" applyFill="1" applyAlignment="1">
      <alignment horizontal="center"/>
    </xf>
    <xf numFmtId="9" fontId="0" fillId="0" borderId="0" xfId="1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5" fontId="5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lef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9" fontId="8" fillId="0" borderId="0" xfId="1" applyFont="1"/>
    <xf numFmtId="0" fontId="0" fillId="0" borderId="0" xfId="0" applyAlignment="1">
      <alignment horizontal="right"/>
    </xf>
    <xf numFmtId="9" fontId="4" fillId="0" borderId="0" xfId="1" applyFont="1"/>
    <xf numFmtId="9" fontId="10" fillId="0" borderId="0" xfId="1" applyFont="1"/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E386-153B-8843-B8C3-88594254419F}">
  <dimension ref="A1:U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baseColWidth="10" defaultRowHeight="16" x14ac:dyDescent="0.2"/>
  <cols>
    <col min="1" max="1" width="28.33203125" style="8" bestFit="1" customWidth="1"/>
    <col min="2" max="7" width="8" bestFit="1" customWidth="1"/>
    <col min="9" max="9" width="5.1640625" bestFit="1" customWidth="1"/>
    <col min="10" max="11" width="5.33203125" bestFit="1" customWidth="1"/>
    <col min="12" max="12" width="6.33203125" bestFit="1" customWidth="1"/>
    <col min="13" max="13" width="7.33203125" bestFit="1" customWidth="1"/>
    <col min="14" max="14" width="5.33203125" bestFit="1" customWidth="1"/>
    <col min="16" max="21" width="5.1640625" bestFit="1" customWidth="1"/>
  </cols>
  <sheetData>
    <row r="1" spans="1:21" ht="17" x14ac:dyDescent="0.2">
      <c r="A1" s="18" t="s">
        <v>55</v>
      </c>
      <c r="B1" s="19">
        <v>2018</v>
      </c>
      <c r="C1" s="19">
        <f>B1+1</f>
        <v>2019</v>
      </c>
      <c r="D1" s="19">
        <f t="shared" ref="D1:F1" si="0">C1+1</f>
        <v>2020</v>
      </c>
      <c r="E1" s="19">
        <f t="shared" si="0"/>
        <v>2021</v>
      </c>
      <c r="F1" s="19">
        <f t="shared" si="0"/>
        <v>2022</v>
      </c>
      <c r="G1" s="19">
        <f>F1+1</f>
        <v>2023</v>
      </c>
      <c r="H1" s="19"/>
      <c r="I1" s="19">
        <v>2018</v>
      </c>
      <c r="J1" s="19">
        <f>I1+1</f>
        <v>2019</v>
      </c>
      <c r="K1" s="19">
        <f t="shared" ref="K1:M1" si="1">J1+1</f>
        <v>2020</v>
      </c>
      <c r="L1" s="19">
        <f t="shared" si="1"/>
        <v>2021</v>
      </c>
      <c r="M1" s="19">
        <f t="shared" si="1"/>
        <v>2022</v>
      </c>
      <c r="N1" s="19">
        <f>M1+1</f>
        <v>2023</v>
      </c>
      <c r="O1" s="20"/>
      <c r="P1" s="19">
        <v>2018</v>
      </c>
      <c r="Q1" s="19">
        <f>P1+1</f>
        <v>2019</v>
      </c>
      <c r="R1" s="19">
        <f t="shared" ref="R1:T1" si="2">Q1+1</f>
        <v>2020</v>
      </c>
      <c r="S1" s="19">
        <f t="shared" si="2"/>
        <v>2021</v>
      </c>
      <c r="T1" s="19">
        <f t="shared" si="2"/>
        <v>2022</v>
      </c>
      <c r="U1" s="19">
        <f>T1+1</f>
        <v>2023</v>
      </c>
    </row>
    <row r="2" spans="1:21" x14ac:dyDescent="0.2">
      <c r="A2" s="21"/>
      <c r="B2" s="20"/>
      <c r="C2" s="20"/>
      <c r="D2" s="20"/>
      <c r="E2" s="20"/>
      <c r="F2" s="20"/>
      <c r="G2" s="20"/>
      <c r="H2" s="20"/>
      <c r="I2" s="41" t="s">
        <v>53</v>
      </c>
      <c r="J2" s="41"/>
      <c r="K2" s="41"/>
      <c r="L2" s="41"/>
      <c r="M2" s="41"/>
      <c r="N2" s="41"/>
      <c r="O2" s="20"/>
      <c r="P2" s="41" t="s">
        <v>54</v>
      </c>
      <c r="Q2" s="41"/>
      <c r="R2" s="41"/>
      <c r="S2" s="41"/>
      <c r="T2" s="41"/>
      <c r="U2" s="41"/>
    </row>
    <row r="3" spans="1:21" ht="17" x14ac:dyDescent="0.2">
      <c r="A3" s="18" t="s">
        <v>26</v>
      </c>
      <c r="B3" s="19"/>
      <c r="C3" s="19"/>
      <c r="D3" s="19"/>
      <c r="E3" s="19"/>
      <c r="F3" s="19"/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ht="17" x14ac:dyDescent="0.2">
      <c r="A4" s="22" t="s">
        <v>27</v>
      </c>
      <c r="B4" s="23">
        <f>KFC!B9</f>
        <v>2644</v>
      </c>
      <c r="C4" s="23">
        <f>KFC!C9</f>
        <v>2491</v>
      </c>
      <c r="D4" s="23">
        <f>KFC!D9</f>
        <v>2272</v>
      </c>
      <c r="E4" s="23">
        <f>KFC!E9</f>
        <v>2793</v>
      </c>
      <c r="F4" s="23">
        <f>KFC!F9</f>
        <v>2834</v>
      </c>
      <c r="G4" s="23">
        <f>KFC!G9</f>
        <v>2830</v>
      </c>
      <c r="H4" s="20"/>
      <c r="I4" s="20"/>
      <c r="J4" s="24">
        <f>C4/B4-1</f>
        <v>-5.7866868381240555E-2</v>
      </c>
      <c r="K4" s="24">
        <f t="shared" ref="K4:N8" si="3">D4/C4-1</f>
        <v>-8.7916499397832193E-2</v>
      </c>
      <c r="L4" s="24">
        <f t="shared" si="3"/>
        <v>0.22931338028169024</v>
      </c>
      <c r="M4" s="24">
        <f t="shared" si="3"/>
        <v>1.4679556032939578E-2</v>
      </c>
      <c r="N4" s="24">
        <f t="shared" si="3"/>
        <v>-1.4114326040931546E-3</v>
      </c>
      <c r="O4" s="20"/>
      <c r="P4" s="25">
        <f>B4/B$8</f>
        <v>0.46483825597749651</v>
      </c>
      <c r="Q4" s="25">
        <f t="shared" ref="Q4:U7" si="4">C4/C$8</f>
        <v>0.44505985349294264</v>
      </c>
      <c r="R4" s="25">
        <f t="shared" si="4"/>
        <v>0.40198159943382872</v>
      </c>
      <c r="S4" s="25">
        <f t="shared" si="4"/>
        <v>0.42421020656136088</v>
      </c>
      <c r="T4" s="25">
        <f t="shared" si="4"/>
        <v>0.41420637240572933</v>
      </c>
      <c r="U4" s="25">
        <f t="shared" si="4"/>
        <v>0.39994347088750709</v>
      </c>
    </row>
    <row r="5" spans="1:21" ht="17" x14ac:dyDescent="0.2">
      <c r="A5" s="22" t="s">
        <v>28</v>
      </c>
      <c r="B5" s="23">
        <f>'Taco Bell'!B9</f>
        <v>2056</v>
      </c>
      <c r="C5" s="23">
        <f>'Taco Bell'!C9</f>
        <v>2079</v>
      </c>
      <c r="D5" s="23">
        <f>'Taco Bell'!D9</f>
        <v>2031</v>
      </c>
      <c r="E5" s="23">
        <f>'Taco Bell'!E9</f>
        <v>2238</v>
      </c>
      <c r="F5" s="23">
        <f>'Taco Bell'!F9</f>
        <v>2437</v>
      </c>
      <c r="G5" s="23">
        <f>'Taco Bell'!G9</f>
        <v>2641</v>
      </c>
      <c r="H5" s="20"/>
      <c r="I5" s="20"/>
      <c r="J5" s="24">
        <f t="shared" ref="J5:J8" si="5">C5/B5-1</f>
        <v>1.1186770428015524E-2</v>
      </c>
      <c r="K5" s="24">
        <f t="shared" si="3"/>
        <v>-2.3088023088023046E-2</v>
      </c>
      <c r="L5" s="24">
        <f t="shared" si="3"/>
        <v>0.10192023633677993</v>
      </c>
      <c r="M5" s="24">
        <f t="shared" si="3"/>
        <v>8.8918677390527279E-2</v>
      </c>
      <c r="N5" s="24">
        <f t="shared" si="3"/>
        <v>8.3709478867459941E-2</v>
      </c>
      <c r="O5" s="20"/>
      <c r="P5" s="25">
        <f t="shared" ref="P5:P6" si="6">B5/B$8</f>
        <v>0.36146272855133615</v>
      </c>
      <c r="Q5" s="25">
        <f t="shared" si="4"/>
        <v>0.3714489905306414</v>
      </c>
      <c r="R5" s="25">
        <f t="shared" si="4"/>
        <v>0.35934182590233543</v>
      </c>
      <c r="S5" s="25">
        <f t="shared" si="4"/>
        <v>0.33991494532199273</v>
      </c>
      <c r="T5" s="25">
        <f t="shared" si="4"/>
        <v>0.35618240280619701</v>
      </c>
      <c r="U5" s="25">
        <f t="shared" si="4"/>
        <v>0.37323346523459583</v>
      </c>
    </row>
    <row r="6" spans="1:21" ht="17" x14ac:dyDescent="0.2">
      <c r="A6" s="22" t="s">
        <v>29</v>
      </c>
      <c r="B6" s="23">
        <f>'Pizza Hut'!B9</f>
        <v>988</v>
      </c>
      <c r="C6" s="23">
        <f>'Pizza Hut'!C9</f>
        <v>1027</v>
      </c>
      <c r="D6" s="23">
        <f>'Pizza Hut'!D9</f>
        <v>1002</v>
      </c>
      <c r="E6" s="23">
        <f>'Pizza Hut'!E9</f>
        <v>1028</v>
      </c>
      <c r="F6" s="23">
        <f>'Pizza Hut'!F9</f>
        <v>1004</v>
      </c>
      <c r="G6" s="23">
        <f>'Pizza Hut'!G9</f>
        <v>1019</v>
      </c>
      <c r="H6" s="20"/>
      <c r="I6" s="20"/>
      <c r="J6" s="24">
        <f t="shared" si="5"/>
        <v>3.9473684210526327E-2</v>
      </c>
      <c r="K6" s="24">
        <f t="shared" si="3"/>
        <v>-2.4342745861733239E-2</v>
      </c>
      <c r="L6" s="24">
        <f t="shared" si="3"/>
        <v>2.5948103792415189E-2</v>
      </c>
      <c r="M6" s="24">
        <f t="shared" si="3"/>
        <v>-2.3346303501945553E-2</v>
      </c>
      <c r="N6" s="24">
        <f t="shared" si="3"/>
        <v>1.4940239043824688E-2</v>
      </c>
      <c r="O6" s="20"/>
      <c r="P6" s="25">
        <f t="shared" si="6"/>
        <v>0.17369901547116737</v>
      </c>
      <c r="Q6" s="25">
        <f t="shared" si="4"/>
        <v>0.18349115597641594</v>
      </c>
      <c r="R6" s="25">
        <f t="shared" si="4"/>
        <v>0.17728237791932058</v>
      </c>
      <c r="S6" s="25">
        <f t="shared" si="4"/>
        <v>0.15613608748481167</v>
      </c>
      <c r="T6" s="25">
        <f t="shared" si="4"/>
        <v>0.14674071908798597</v>
      </c>
      <c r="U6" s="25">
        <f t="shared" si="4"/>
        <v>0.14400791407574901</v>
      </c>
    </row>
    <row r="7" spans="1:21" ht="17" x14ac:dyDescent="0.2">
      <c r="A7" s="22" t="s">
        <v>30</v>
      </c>
      <c r="B7" s="23">
        <f>'Habit Burger Grill '!B6</f>
        <v>0</v>
      </c>
      <c r="C7" s="23">
        <f>'Habit Burger Grill '!C6</f>
        <v>0</v>
      </c>
      <c r="D7" s="23">
        <f>'Habit Burger Grill '!D6</f>
        <v>347</v>
      </c>
      <c r="E7" s="23">
        <f>'Habit Burger Grill '!E6</f>
        <v>525</v>
      </c>
      <c r="F7" s="23">
        <f>'Habit Burger Grill '!F6</f>
        <v>567</v>
      </c>
      <c r="G7" s="23">
        <f>'Habit Burger Grill '!G6</f>
        <v>586</v>
      </c>
      <c r="H7" s="20"/>
      <c r="I7" s="20"/>
      <c r="J7" s="24"/>
      <c r="K7" s="24"/>
      <c r="L7" s="24">
        <f t="shared" si="3"/>
        <v>0.51296829971181546</v>
      </c>
      <c r="M7" s="24">
        <f t="shared" si="3"/>
        <v>8.0000000000000071E-2</v>
      </c>
      <c r="N7" s="24">
        <f t="shared" si="3"/>
        <v>3.3509700176366897E-2</v>
      </c>
      <c r="O7" s="20"/>
      <c r="P7" s="25"/>
      <c r="Q7" s="25"/>
      <c r="R7" s="25">
        <f t="shared" si="4"/>
        <v>6.1394196744515218E-2</v>
      </c>
      <c r="S7" s="25">
        <f t="shared" si="4"/>
        <v>7.9738760631834757E-2</v>
      </c>
      <c r="T7" s="25">
        <f t="shared" si="4"/>
        <v>8.2870505700087693E-2</v>
      </c>
      <c r="U7" s="25">
        <f t="shared" si="4"/>
        <v>8.2815149802148103E-2</v>
      </c>
    </row>
    <row r="8" spans="1:21" ht="17" x14ac:dyDescent="0.2">
      <c r="A8" s="26" t="s">
        <v>16</v>
      </c>
      <c r="B8" s="27">
        <f t="shared" ref="B8:F8" si="7">SUM(B4:B7)</f>
        <v>5688</v>
      </c>
      <c r="C8" s="27">
        <f t="shared" si="7"/>
        <v>5597</v>
      </c>
      <c r="D8" s="27">
        <f t="shared" si="7"/>
        <v>5652</v>
      </c>
      <c r="E8" s="27">
        <f t="shared" si="7"/>
        <v>6584</v>
      </c>
      <c r="F8" s="27">
        <f t="shared" si="7"/>
        <v>6842</v>
      </c>
      <c r="G8" s="27">
        <f>SUM(G4:G7)</f>
        <v>7076</v>
      </c>
      <c r="H8" s="20"/>
      <c r="I8" s="20"/>
      <c r="J8" s="24">
        <f t="shared" si="5"/>
        <v>-1.5998593530239136E-2</v>
      </c>
      <c r="K8" s="24">
        <f t="shared" si="3"/>
        <v>9.8266928711809864E-3</v>
      </c>
      <c r="L8" s="24">
        <f t="shared" si="3"/>
        <v>0.1648973814578909</v>
      </c>
      <c r="M8" s="24">
        <f t="shared" si="3"/>
        <v>3.9185905224787376E-2</v>
      </c>
      <c r="N8" s="24">
        <f t="shared" si="3"/>
        <v>3.4200526161940914E-2</v>
      </c>
      <c r="O8" s="20"/>
      <c r="P8" s="20"/>
      <c r="Q8" s="20"/>
      <c r="R8" s="20"/>
      <c r="S8" s="20"/>
      <c r="T8" s="20"/>
      <c r="U8" s="20"/>
    </row>
    <row r="9" spans="1:21" ht="34" x14ac:dyDescent="0.2">
      <c r="A9" s="18" t="s">
        <v>56</v>
      </c>
      <c r="B9" s="23"/>
      <c r="C9" s="23"/>
      <c r="D9" s="23"/>
      <c r="E9" s="23"/>
      <c r="F9" s="23"/>
      <c r="G9" s="23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ht="17" x14ac:dyDescent="0.2">
      <c r="A10" s="22" t="s">
        <v>27</v>
      </c>
      <c r="B10" s="23">
        <f>SUM(KFC!B11:B14)</f>
        <v>1684</v>
      </c>
      <c r="C10" s="23">
        <f>SUM(KFC!C11:C14)</f>
        <v>1439</v>
      </c>
      <c r="D10" s="23">
        <f>SUM(KFC!D11:D14)</f>
        <v>1341</v>
      </c>
      <c r="E10" s="23">
        <f>SUM(KFC!E11:E14)</f>
        <v>1568</v>
      </c>
      <c r="F10" s="23">
        <f>SUM(KFC!F11:F14)</f>
        <v>1569</v>
      </c>
      <c r="G10" s="23">
        <f>SUM(KFC!G11:G14)</f>
        <v>1520</v>
      </c>
      <c r="H10" s="20"/>
      <c r="I10" s="20"/>
      <c r="J10" s="24">
        <f>C10/B10-1</f>
        <v>-0.14548693586698336</v>
      </c>
      <c r="K10" s="24">
        <f t="shared" ref="K10:K12" si="8">D10/C10-1</f>
        <v>-6.810284920083387E-2</v>
      </c>
      <c r="L10" s="24">
        <f t="shared" ref="L10:L14" si="9">E10/D10-1</f>
        <v>0.16927665920954515</v>
      </c>
      <c r="M10" s="24">
        <f t="shared" ref="M10:M14" si="10">F10/E10-1</f>
        <v>6.3775510204089336E-4</v>
      </c>
      <c r="N10" s="24">
        <f t="shared" ref="N10:N14" si="11">G10/F10-1</f>
        <v>-3.1230082855321806E-2</v>
      </c>
      <c r="O10" s="20"/>
      <c r="P10" s="25">
        <f>B10/B$14</f>
        <v>0.44918644971992533</v>
      </c>
      <c r="Q10" s="25">
        <f t="shared" ref="Q10:U10" si="12">C10/C$14</f>
        <v>0.41137793024585478</v>
      </c>
      <c r="R10" s="25">
        <f t="shared" si="12"/>
        <v>0.36126077586206895</v>
      </c>
      <c r="S10" s="25">
        <f t="shared" si="12"/>
        <v>0.37130002367984843</v>
      </c>
      <c r="T10" s="25">
        <f t="shared" si="12"/>
        <v>0.35854661791590492</v>
      </c>
      <c r="U10" s="25">
        <f t="shared" si="12"/>
        <v>0.34111310592459604</v>
      </c>
    </row>
    <row r="11" spans="1:21" ht="17" x14ac:dyDescent="0.2">
      <c r="A11" s="22" t="s">
        <v>28</v>
      </c>
      <c r="B11" s="23">
        <f>SUM('Taco Bell'!B11:B14)</f>
        <v>1426</v>
      </c>
      <c r="C11" s="23">
        <f>SUM('Taco Bell'!C11:C14)</f>
        <v>1400</v>
      </c>
      <c r="D11" s="23">
        <f>SUM('Taco Bell'!D11:D14)</f>
        <v>1332</v>
      </c>
      <c r="E11" s="23">
        <f>SUM('Taco Bell'!E11:E14)</f>
        <v>1479</v>
      </c>
      <c r="F11" s="23">
        <f>SUM('Taco Bell'!F11:F14)</f>
        <v>1589</v>
      </c>
      <c r="G11" s="23">
        <f>SUM('Taco Bell'!G11:G14)</f>
        <v>1697</v>
      </c>
      <c r="H11" s="20"/>
      <c r="I11" s="20"/>
      <c r="J11" s="24">
        <f t="shared" ref="J11:J12" si="13">C11/B11-1</f>
        <v>-1.8232819074333828E-2</v>
      </c>
      <c r="K11" s="24">
        <f t="shared" si="8"/>
        <v>-4.8571428571428599E-2</v>
      </c>
      <c r="L11" s="24">
        <f t="shared" si="9"/>
        <v>0.11036036036036045</v>
      </c>
      <c r="M11" s="24">
        <f t="shared" si="10"/>
        <v>7.4374577417173793E-2</v>
      </c>
      <c r="N11" s="24">
        <f t="shared" si="11"/>
        <v>6.7967275015733186E-2</v>
      </c>
      <c r="O11" s="20"/>
      <c r="P11" s="25">
        <f t="shared" ref="P11:P12" si="14">B11/B$14</f>
        <v>0.38036809815950923</v>
      </c>
      <c r="Q11" s="25">
        <f t="shared" ref="Q11:Q12" si="15">C11/C$14</f>
        <v>0.40022870211549455</v>
      </c>
      <c r="R11" s="25">
        <f t="shared" ref="R11:R13" si="16">D11/D$14</f>
        <v>0.35883620689655171</v>
      </c>
      <c r="S11" s="25">
        <f t="shared" ref="S11:S13" si="17">E11/E$14</f>
        <v>0.3502249585602652</v>
      </c>
      <c r="T11" s="25">
        <f t="shared" ref="T11:T13" si="18">F11/F$14</f>
        <v>0.36311700182815354</v>
      </c>
      <c r="U11" s="25">
        <f t="shared" ref="U11:U13" si="19">G11/G$14</f>
        <v>0.38083482944344704</v>
      </c>
    </row>
    <row r="12" spans="1:21" ht="17" x14ac:dyDescent="0.2">
      <c r="A12" s="22" t="s">
        <v>29</v>
      </c>
      <c r="B12" s="23">
        <f>SUM('Pizza Hut'!B11:B14)</f>
        <v>639</v>
      </c>
      <c r="C12" s="23">
        <f>SUM('Pizza Hut'!C11:C14)</f>
        <v>659</v>
      </c>
      <c r="D12" s="23">
        <f>SUM('Pizza Hut'!D11:D14)</f>
        <v>670</v>
      </c>
      <c r="E12" s="23">
        <f>SUM('Pizza Hut'!E11:E14)</f>
        <v>653</v>
      </c>
      <c r="F12" s="23">
        <f>SUM('Pizza Hut'!F11:F14)</f>
        <v>627</v>
      </c>
      <c r="G12" s="23">
        <f>SUM('Pizza Hut'!G11:G14)</f>
        <v>639</v>
      </c>
      <c r="H12" s="20"/>
      <c r="I12" s="20"/>
      <c r="J12" s="24">
        <f t="shared" si="13"/>
        <v>3.1298904538341166E-2</v>
      </c>
      <c r="K12" s="24">
        <f t="shared" si="8"/>
        <v>1.6691957511380862E-2</v>
      </c>
      <c r="L12" s="24">
        <f t="shared" si="9"/>
        <v>-2.5373134328358193E-2</v>
      </c>
      <c r="M12" s="24">
        <f t="shared" si="10"/>
        <v>-3.9816232771822335E-2</v>
      </c>
      <c r="N12" s="24">
        <f t="shared" si="11"/>
        <v>1.9138755980861344E-2</v>
      </c>
      <c r="O12" s="20"/>
      <c r="P12" s="25">
        <f t="shared" si="14"/>
        <v>0.17044545212056547</v>
      </c>
      <c r="Q12" s="25">
        <f t="shared" si="15"/>
        <v>0.18839336763865067</v>
      </c>
      <c r="R12" s="25">
        <f t="shared" si="16"/>
        <v>0.1804956896551724</v>
      </c>
      <c r="S12" s="25">
        <f t="shared" si="17"/>
        <v>0.15462941037177361</v>
      </c>
      <c r="T12" s="25">
        <f t="shared" si="18"/>
        <v>0.14328153564899451</v>
      </c>
      <c r="U12" s="25">
        <f t="shared" si="19"/>
        <v>0.14340215439856374</v>
      </c>
    </row>
    <row r="13" spans="1:21" ht="17" x14ac:dyDescent="0.2">
      <c r="A13" s="22" t="s">
        <v>30</v>
      </c>
      <c r="B13" s="23">
        <f>SUM('Habit Burger Grill '!B7)</f>
        <v>0</v>
      </c>
      <c r="C13" s="23">
        <f>SUM('Habit Burger Grill '!C7)</f>
        <v>0</v>
      </c>
      <c r="D13" s="23">
        <f>SUM('Habit Burger Grill '!D7)</f>
        <v>369</v>
      </c>
      <c r="E13" s="23">
        <f>SUM('Habit Burger Grill '!E7)</f>
        <v>523</v>
      </c>
      <c r="F13" s="23">
        <f>SUM('Habit Burger Grill '!F7)</f>
        <v>591</v>
      </c>
      <c r="G13" s="23">
        <f>SUM('Habit Burger Grill '!G7)</f>
        <v>600</v>
      </c>
      <c r="H13" s="20"/>
      <c r="I13" s="20"/>
      <c r="J13" s="24"/>
      <c r="K13" s="24"/>
      <c r="L13" s="24">
        <f t="shared" si="9"/>
        <v>0.41734417344173447</v>
      </c>
      <c r="M13" s="24">
        <f t="shared" si="10"/>
        <v>0.13001912045889097</v>
      </c>
      <c r="N13" s="24">
        <f t="shared" si="11"/>
        <v>1.5228426395939021E-2</v>
      </c>
      <c r="O13" s="20"/>
      <c r="P13" s="25"/>
      <c r="Q13" s="25"/>
      <c r="R13" s="25">
        <f t="shared" si="16"/>
        <v>9.9407327586206892E-2</v>
      </c>
      <c r="S13" s="25">
        <f t="shared" si="17"/>
        <v>0.12384560738811272</v>
      </c>
      <c r="T13" s="25">
        <f t="shared" si="18"/>
        <v>0.13505484460694697</v>
      </c>
      <c r="U13" s="25">
        <f t="shared" si="19"/>
        <v>0.13464991023339318</v>
      </c>
    </row>
    <row r="14" spans="1:21" ht="17" x14ac:dyDescent="0.2">
      <c r="A14" s="26" t="s">
        <v>16</v>
      </c>
      <c r="B14" s="27">
        <f t="shared" ref="B14" si="20">SUM(B10:B13)</f>
        <v>3749</v>
      </c>
      <c r="C14" s="27">
        <f t="shared" ref="C14" si="21">SUM(C10:C13)</f>
        <v>3498</v>
      </c>
      <c r="D14" s="27">
        <f t="shared" ref="D14" si="22">SUM(D10:D13)</f>
        <v>3712</v>
      </c>
      <c r="E14" s="27">
        <f t="shared" ref="E14" si="23">SUM(E10:E13)</f>
        <v>4223</v>
      </c>
      <c r="F14" s="27">
        <f t="shared" ref="F14" si="24">SUM(F10:F13)</f>
        <v>4376</v>
      </c>
      <c r="G14" s="27">
        <f>SUM(G10:G13)</f>
        <v>4456</v>
      </c>
      <c r="H14" s="20"/>
      <c r="I14" s="20"/>
      <c r="J14" s="24">
        <f t="shared" ref="J14" si="25">C14/B14-1</f>
        <v>-6.6951186983195465E-2</v>
      </c>
      <c r="K14" s="24">
        <f t="shared" ref="K14:K18" si="26">D14/C14-1</f>
        <v>6.1177815894797094E-2</v>
      </c>
      <c r="L14" s="24">
        <f t="shared" si="9"/>
        <v>0.13766163793103448</v>
      </c>
      <c r="M14" s="24">
        <f t="shared" si="10"/>
        <v>3.6230168126923923E-2</v>
      </c>
      <c r="N14" s="24">
        <f t="shared" si="11"/>
        <v>1.8281535648994485E-2</v>
      </c>
      <c r="O14" s="20"/>
      <c r="P14" s="20"/>
      <c r="Q14" s="20"/>
      <c r="R14" s="20"/>
      <c r="S14" s="20"/>
      <c r="T14" s="20"/>
      <c r="U14" s="20"/>
    </row>
    <row r="15" spans="1:21" ht="17" x14ac:dyDescent="0.2">
      <c r="A15" s="18" t="s">
        <v>57</v>
      </c>
      <c r="B15" s="23"/>
      <c r="C15" s="23"/>
      <c r="D15" s="23"/>
      <c r="E15" s="23"/>
      <c r="F15" s="23"/>
      <c r="G15" s="23"/>
      <c r="H15" s="20"/>
      <c r="I15" s="20"/>
      <c r="J15" s="24"/>
      <c r="K15" s="24"/>
      <c r="L15" s="24"/>
      <c r="M15" s="24"/>
      <c r="N15" s="24"/>
      <c r="O15" s="20"/>
      <c r="P15" s="25"/>
      <c r="Q15" s="25"/>
      <c r="R15" s="25"/>
      <c r="S15" s="25"/>
      <c r="T15" s="25"/>
      <c r="U15" s="25"/>
    </row>
    <row r="16" spans="1:21" ht="17" x14ac:dyDescent="0.2">
      <c r="A16" s="22" t="s">
        <v>27</v>
      </c>
      <c r="B16" s="23">
        <f>KFC!B15</f>
        <v>960</v>
      </c>
      <c r="C16" s="23">
        <f>KFC!C15</f>
        <v>1052</v>
      </c>
      <c r="D16" s="23">
        <f>KFC!D15</f>
        <v>931</v>
      </c>
      <c r="E16" s="23">
        <f>KFC!E15</f>
        <v>1225</v>
      </c>
      <c r="F16" s="23">
        <f>KFC!F15</f>
        <v>1265</v>
      </c>
      <c r="G16" s="23">
        <f>KFC!G15</f>
        <v>1310</v>
      </c>
      <c r="H16" s="20"/>
      <c r="I16" s="20"/>
      <c r="J16" s="24">
        <f>C16/B16-1</f>
        <v>9.5833333333333437E-2</v>
      </c>
      <c r="K16" s="24">
        <f t="shared" si="26"/>
        <v>-0.11501901140684412</v>
      </c>
      <c r="L16" s="24">
        <f t="shared" ref="L16:L19" si="27">E16/D16-1</f>
        <v>0.31578947368421062</v>
      </c>
      <c r="M16" s="24">
        <f t="shared" ref="M16:M19" si="28">F16/E16-1</f>
        <v>3.2653061224489743E-2</v>
      </c>
      <c r="N16" s="24">
        <f t="shared" ref="N16:N19" si="29">G16/F16-1</f>
        <v>3.5573122529644285E-2</v>
      </c>
      <c r="O16" s="20"/>
      <c r="P16" s="25">
        <f>B16/B$20</f>
        <v>0.49510056730273339</v>
      </c>
      <c r="Q16" s="25">
        <f t="shared" ref="Q16:U16" si="30">C16/C$20</f>
        <v>0.50119104335397813</v>
      </c>
      <c r="R16" s="25">
        <f t="shared" si="30"/>
        <v>0.47989690721649486</v>
      </c>
      <c r="S16" s="25">
        <f t="shared" si="30"/>
        <v>0.51884794578568405</v>
      </c>
      <c r="T16" s="25">
        <f t="shared" si="30"/>
        <v>0.51297648012976482</v>
      </c>
      <c r="U16" s="25">
        <f t="shared" si="30"/>
        <v>0.5</v>
      </c>
    </row>
    <row r="17" spans="1:21" ht="17" x14ac:dyDescent="0.2">
      <c r="A17" s="22" t="s">
        <v>28</v>
      </c>
      <c r="B17" s="23">
        <f>'Taco Bell'!B15</f>
        <v>630</v>
      </c>
      <c r="C17" s="23">
        <f>'Taco Bell'!C15</f>
        <v>679</v>
      </c>
      <c r="D17" s="23">
        <f>'Taco Bell'!D15</f>
        <v>699</v>
      </c>
      <c r="E17" s="23">
        <f>'Taco Bell'!E15</f>
        <v>759</v>
      </c>
      <c r="F17" s="23">
        <f>'Taco Bell'!F15</f>
        <v>848</v>
      </c>
      <c r="G17" s="23">
        <f>'Taco Bell'!G15</f>
        <v>944</v>
      </c>
      <c r="H17" s="20"/>
      <c r="I17" s="20"/>
      <c r="J17" s="24">
        <f t="shared" ref="J17:J18" si="31">C17/B17-1</f>
        <v>7.7777777777777724E-2</v>
      </c>
      <c r="K17" s="24">
        <f t="shared" si="26"/>
        <v>2.9455081001472649E-2</v>
      </c>
      <c r="L17" s="24">
        <f t="shared" si="27"/>
        <v>8.5836909871244593E-2</v>
      </c>
      <c r="M17" s="24">
        <f t="shared" si="28"/>
        <v>0.11725955204216065</v>
      </c>
      <c r="N17" s="24">
        <f t="shared" si="29"/>
        <v>0.1132075471698113</v>
      </c>
      <c r="O17" s="20"/>
      <c r="P17" s="25">
        <f t="shared" ref="P17:P18" si="32">B17/B$20</f>
        <v>0.32490974729241878</v>
      </c>
      <c r="Q17" s="25">
        <f t="shared" ref="Q17:Q18" si="33">C17/C$20</f>
        <v>0.32348737494044782</v>
      </c>
      <c r="R17" s="25">
        <f t="shared" ref="R17:R19" si="34">D17/D$20</f>
        <v>0.36030927835051546</v>
      </c>
      <c r="S17" s="25">
        <f t="shared" ref="S17:S19" si="35">E17/E$20</f>
        <v>0.32147395171537485</v>
      </c>
      <c r="T17" s="25">
        <f t="shared" ref="T17:T19" si="36">F17/F$20</f>
        <v>0.34387672343876724</v>
      </c>
      <c r="U17" s="25">
        <f t="shared" ref="U17:U19" si="37">G17/G$20</f>
        <v>0.36030534351145038</v>
      </c>
    </row>
    <row r="18" spans="1:21" ht="17" x14ac:dyDescent="0.2">
      <c r="A18" s="22" t="s">
        <v>29</v>
      </c>
      <c r="B18" s="23">
        <f>'Pizza Hut'!B15</f>
        <v>349</v>
      </c>
      <c r="C18" s="23">
        <f>'Pizza Hut'!C15</f>
        <v>368</v>
      </c>
      <c r="D18" s="23">
        <f>'Pizza Hut'!D15</f>
        <v>332</v>
      </c>
      <c r="E18" s="23">
        <f>'Pizza Hut'!E15</f>
        <v>375</v>
      </c>
      <c r="F18" s="23">
        <f>'Pizza Hut'!F15</f>
        <v>377</v>
      </c>
      <c r="G18" s="23">
        <f>'Pizza Hut'!G15</f>
        <v>380</v>
      </c>
      <c r="H18" s="20"/>
      <c r="I18" s="20"/>
      <c r="J18" s="24">
        <f t="shared" si="31"/>
        <v>5.4441260744985565E-2</v>
      </c>
      <c r="K18" s="24">
        <f t="shared" si="26"/>
        <v>-9.7826086956521729E-2</v>
      </c>
      <c r="L18" s="24">
        <f t="shared" si="27"/>
        <v>0.12951807228915668</v>
      </c>
      <c r="M18" s="24">
        <f t="shared" si="28"/>
        <v>5.3333333333334121E-3</v>
      </c>
      <c r="N18" s="24">
        <f t="shared" si="29"/>
        <v>7.9575596816976457E-3</v>
      </c>
      <c r="O18" s="20"/>
      <c r="P18" s="25">
        <f t="shared" si="32"/>
        <v>0.17998968540484786</v>
      </c>
      <c r="Q18" s="25">
        <f t="shared" si="33"/>
        <v>0.17532158170557408</v>
      </c>
      <c r="R18" s="25">
        <f t="shared" si="34"/>
        <v>0.1711340206185567</v>
      </c>
      <c r="S18" s="25">
        <f t="shared" si="35"/>
        <v>0.15883100381194409</v>
      </c>
      <c r="T18" s="25">
        <f t="shared" si="36"/>
        <v>0.15287915652879155</v>
      </c>
      <c r="U18" s="25">
        <f t="shared" si="37"/>
        <v>0.14503816793893129</v>
      </c>
    </row>
    <row r="19" spans="1:21" ht="17" x14ac:dyDescent="0.2">
      <c r="A19" s="22" t="s">
        <v>30</v>
      </c>
      <c r="B19" s="23">
        <f>'Habit Burger Grill '!B8</f>
        <v>0</v>
      </c>
      <c r="C19" s="23">
        <f>'Habit Burger Grill '!C8</f>
        <v>0</v>
      </c>
      <c r="D19" s="23">
        <f>'Habit Burger Grill '!D8</f>
        <v>-22</v>
      </c>
      <c r="E19" s="23">
        <f>'Habit Burger Grill '!E8</f>
        <v>2</v>
      </c>
      <c r="F19" s="23">
        <f>'Habit Burger Grill '!F8</f>
        <v>-24</v>
      </c>
      <c r="G19" s="23">
        <f>'Habit Burger Grill '!G8</f>
        <v>-14</v>
      </c>
      <c r="H19" s="20"/>
      <c r="I19" s="20"/>
      <c r="J19" s="24"/>
      <c r="K19" s="24"/>
      <c r="L19" s="24">
        <f t="shared" si="27"/>
        <v>-1.0909090909090908</v>
      </c>
      <c r="M19" s="24">
        <f t="shared" si="28"/>
        <v>-13</v>
      </c>
      <c r="N19" s="24">
        <f t="shared" si="29"/>
        <v>-0.41666666666666663</v>
      </c>
      <c r="O19" s="20"/>
      <c r="P19" s="25"/>
      <c r="Q19" s="25"/>
      <c r="R19" s="25">
        <f t="shared" si="34"/>
        <v>-1.134020618556701E-2</v>
      </c>
      <c r="S19" s="25">
        <f t="shared" si="35"/>
        <v>8.4709868699703512E-4</v>
      </c>
      <c r="T19" s="25">
        <f t="shared" si="36"/>
        <v>-9.7323600973236012E-3</v>
      </c>
      <c r="U19" s="25">
        <f t="shared" si="37"/>
        <v>-5.3435114503816794E-3</v>
      </c>
    </row>
    <row r="20" spans="1:21" ht="17" x14ac:dyDescent="0.2">
      <c r="A20" s="26" t="s">
        <v>16</v>
      </c>
      <c r="B20" s="27">
        <f t="shared" ref="B20" si="38">SUM(B16:B19)</f>
        <v>1939</v>
      </c>
      <c r="C20" s="27">
        <f t="shared" ref="C20" si="39">SUM(C16:C19)</f>
        <v>2099</v>
      </c>
      <c r="D20" s="27">
        <f t="shared" ref="D20" si="40">SUM(D16:D19)</f>
        <v>1940</v>
      </c>
      <c r="E20" s="27">
        <f t="shared" ref="E20" si="41">SUM(E16:E19)</f>
        <v>2361</v>
      </c>
      <c r="F20" s="27">
        <f t="shared" ref="F20" si="42">SUM(F16:F19)</f>
        <v>2466</v>
      </c>
      <c r="G20" s="27">
        <f>SUM(G16:G19)</f>
        <v>2620</v>
      </c>
      <c r="H20" s="20"/>
      <c r="I20" s="24"/>
      <c r="J20" s="24">
        <f t="shared" ref="J20:K20" si="43">C20/B20-1</f>
        <v>8.2516761217122259E-2</v>
      </c>
      <c r="K20" s="24">
        <f t="shared" si="43"/>
        <v>-7.5750357313006167E-2</v>
      </c>
      <c r="L20" s="24">
        <f>E20/D20-1</f>
        <v>0.21701030927835041</v>
      </c>
      <c r="M20" s="24">
        <f t="shared" ref="M20" si="44">F20/E20-1</f>
        <v>4.4472681067344366E-2</v>
      </c>
      <c r="N20" s="24">
        <f t="shared" ref="N20" si="45">G20/F20-1</f>
        <v>6.2449310624493215E-2</v>
      </c>
      <c r="O20" s="20"/>
      <c r="P20" s="20"/>
      <c r="Q20" s="20"/>
      <c r="R20" s="20"/>
      <c r="S20" s="20"/>
      <c r="T20" s="20"/>
      <c r="U20" s="20"/>
    </row>
  </sheetData>
  <mergeCells count="2">
    <mergeCell ref="I2:N2"/>
    <mergeCell ref="P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6E8C-6BAC-714C-8FBE-56882C160638}">
  <dimension ref="A1:G27"/>
  <sheetViews>
    <sheetView workbookViewId="0">
      <selection activeCell="A14" sqref="A14"/>
    </sheetView>
  </sheetViews>
  <sheetFormatPr baseColWidth="10" defaultRowHeight="16" x14ac:dyDescent="0.2"/>
  <cols>
    <col min="1" max="1" width="35.33203125" style="8" customWidth="1"/>
    <col min="2" max="7" width="9" bestFit="1" customWidth="1"/>
  </cols>
  <sheetData>
    <row r="1" spans="1:7" ht="17" x14ac:dyDescent="0.2">
      <c r="A1" s="7" t="s">
        <v>0</v>
      </c>
      <c r="B1" s="1">
        <v>2018</v>
      </c>
      <c r="C1" s="1">
        <f>B1+1</f>
        <v>2019</v>
      </c>
      <c r="D1" s="1">
        <f t="shared" ref="D1:G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</row>
    <row r="3" spans="1:7" ht="17" x14ac:dyDescent="0.2">
      <c r="A3" s="7" t="s">
        <v>18</v>
      </c>
    </row>
    <row r="4" spans="1:7" ht="17" x14ac:dyDescent="0.2">
      <c r="A4" s="8" t="s">
        <v>1</v>
      </c>
      <c r="B4" s="3">
        <v>26239</v>
      </c>
      <c r="C4" s="3">
        <v>27900</v>
      </c>
      <c r="D4" s="3">
        <v>26289</v>
      </c>
      <c r="E4" s="3">
        <v>31365</v>
      </c>
      <c r="F4" s="3">
        <v>31116</v>
      </c>
      <c r="G4" s="3">
        <v>33863</v>
      </c>
    </row>
    <row r="5" spans="1:7" x14ac:dyDescent="0.2">
      <c r="B5" s="3"/>
      <c r="C5" s="3"/>
      <c r="D5" s="3"/>
      <c r="E5" s="3"/>
      <c r="F5" s="3"/>
      <c r="G5" s="3"/>
    </row>
    <row r="6" spans="1:7" ht="17" x14ac:dyDescent="0.2">
      <c r="A6" s="8" t="s">
        <v>3</v>
      </c>
      <c r="B6" s="3">
        <v>894</v>
      </c>
      <c r="C6" s="3">
        <v>571</v>
      </c>
      <c r="D6" s="3">
        <v>506</v>
      </c>
      <c r="E6" s="3">
        <v>596</v>
      </c>
      <c r="F6" s="3">
        <v>491</v>
      </c>
      <c r="G6" s="3">
        <v>484</v>
      </c>
    </row>
    <row r="7" spans="1:7" ht="17" x14ac:dyDescent="0.2">
      <c r="A7" s="8" t="s">
        <v>4</v>
      </c>
      <c r="B7" s="3">
        <v>1294</v>
      </c>
      <c r="C7" s="3">
        <v>1390</v>
      </c>
      <c r="D7" s="3">
        <v>1295</v>
      </c>
      <c r="E7" s="3">
        <v>1557</v>
      </c>
      <c r="F7" s="3">
        <v>1645</v>
      </c>
      <c r="G7" s="3">
        <v>1698</v>
      </c>
    </row>
    <row r="8" spans="1:7" ht="17" x14ac:dyDescent="0.2">
      <c r="A8" s="8" t="s">
        <v>5</v>
      </c>
      <c r="B8" s="3">
        <v>456</v>
      </c>
      <c r="C8" s="3">
        <v>530</v>
      </c>
      <c r="D8" s="3">
        <v>471</v>
      </c>
      <c r="E8" s="3">
        <v>640</v>
      </c>
      <c r="F8" s="3">
        <v>698</v>
      </c>
      <c r="G8" s="3">
        <v>648</v>
      </c>
    </row>
    <row r="9" spans="1:7" ht="17" x14ac:dyDescent="0.2">
      <c r="A9" s="9" t="s">
        <v>6</v>
      </c>
      <c r="B9" s="4">
        <f t="shared" ref="B9" si="1">SUM(B6:B8)</f>
        <v>2644</v>
      </c>
      <c r="C9" s="4">
        <f t="shared" ref="C9" si="2">SUM(C6:C8)</f>
        <v>2491</v>
      </c>
      <c r="D9" s="4">
        <f t="shared" ref="D9" si="3">SUM(D6:D8)</f>
        <v>2272</v>
      </c>
      <c r="E9" s="4">
        <f t="shared" ref="E9:F9" si="4">SUM(E6:E8)</f>
        <v>2793</v>
      </c>
      <c r="F9" s="4">
        <f t="shared" si="4"/>
        <v>2834</v>
      </c>
      <c r="G9" s="4">
        <f>SUM(G6:G8)</f>
        <v>2830</v>
      </c>
    </row>
    <row r="10" spans="1:7" ht="17" x14ac:dyDescent="0.2">
      <c r="A10" s="8" t="s">
        <v>7</v>
      </c>
      <c r="B10" s="3">
        <v>119</v>
      </c>
      <c r="C10" s="3">
        <v>87</v>
      </c>
      <c r="D10" s="3">
        <v>67</v>
      </c>
      <c r="E10" s="3">
        <v>106</v>
      </c>
      <c r="F10" s="3">
        <v>65</v>
      </c>
      <c r="G10" s="3">
        <v>67</v>
      </c>
    </row>
    <row r="11" spans="1:7" ht="17" x14ac:dyDescent="0.2">
      <c r="A11" s="8" t="s">
        <v>8</v>
      </c>
      <c r="B11" s="3">
        <f t="shared" ref="B11:F11" si="5">B6-B10</f>
        <v>775</v>
      </c>
      <c r="C11" s="3">
        <f t="shared" si="5"/>
        <v>484</v>
      </c>
      <c r="D11" s="3">
        <f t="shared" si="5"/>
        <v>439</v>
      </c>
      <c r="E11" s="3">
        <f t="shared" si="5"/>
        <v>490</v>
      </c>
      <c r="F11" s="3">
        <f t="shared" si="5"/>
        <v>426</v>
      </c>
      <c r="G11" s="3">
        <f>G6-G10</f>
        <v>417</v>
      </c>
    </row>
    <row r="12" spans="1:7" ht="17" x14ac:dyDescent="0.2">
      <c r="A12" s="8" t="s">
        <v>9</v>
      </c>
      <c r="B12" s="3">
        <v>350</v>
      </c>
      <c r="C12" s="3">
        <v>346</v>
      </c>
      <c r="D12" s="3">
        <v>346</v>
      </c>
      <c r="E12" s="3">
        <v>377</v>
      </c>
      <c r="F12" s="3">
        <v>390</v>
      </c>
      <c r="G12" s="3">
        <v>383</v>
      </c>
    </row>
    <row r="13" spans="1:7" ht="17" x14ac:dyDescent="0.2">
      <c r="A13" s="8" t="s">
        <v>10</v>
      </c>
      <c r="B13" s="3">
        <v>107</v>
      </c>
      <c r="C13" s="3">
        <v>89</v>
      </c>
      <c r="D13" s="3">
        <v>91</v>
      </c>
      <c r="E13" s="3">
        <v>74</v>
      </c>
      <c r="F13" s="3">
        <v>69</v>
      </c>
      <c r="G13" s="3">
        <v>72</v>
      </c>
    </row>
    <row r="14" spans="1:7" ht="17" x14ac:dyDescent="0.2">
      <c r="A14" s="8" t="s">
        <v>11</v>
      </c>
      <c r="B14" s="3">
        <v>452</v>
      </c>
      <c r="C14" s="3">
        <v>520</v>
      </c>
      <c r="D14" s="3">
        <v>465</v>
      </c>
      <c r="E14" s="3">
        <v>627</v>
      </c>
      <c r="F14" s="3">
        <v>684</v>
      </c>
      <c r="G14" s="3">
        <v>648</v>
      </c>
    </row>
    <row r="15" spans="1:7" ht="17" x14ac:dyDescent="0.2">
      <c r="A15" s="9" t="s">
        <v>12</v>
      </c>
      <c r="B15" s="4">
        <f t="shared" ref="B15:F15" si="6">B9-SUM(B11:B14)</f>
        <v>960</v>
      </c>
      <c r="C15" s="4">
        <f t="shared" si="6"/>
        <v>1052</v>
      </c>
      <c r="D15" s="4">
        <f t="shared" si="6"/>
        <v>931</v>
      </c>
      <c r="E15" s="4">
        <f t="shared" si="6"/>
        <v>1225</v>
      </c>
      <c r="F15" s="4">
        <f t="shared" si="6"/>
        <v>1265</v>
      </c>
      <c r="G15" s="4">
        <f>G9-SUM(G11:G14)</f>
        <v>1310</v>
      </c>
    </row>
    <row r="16" spans="1:7" x14ac:dyDescent="0.2">
      <c r="A16" s="10"/>
      <c r="B16" s="6"/>
      <c r="C16" s="6"/>
      <c r="D16" s="6"/>
      <c r="E16" s="6"/>
      <c r="F16" s="6"/>
      <c r="G16" s="6"/>
    </row>
    <row r="17" spans="1:7" ht="17" x14ac:dyDescent="0.2">
      <c r="A17" s="8" t="s">
        <v>2</v>
      </c>
      <c r="E17" s="2">
        <v>0.11</v>
      </c>
      <c r="F17" s="2">
        <v>0.04</v>
      </c>
      <c r="G17" s="2">
        <v>7.0000000000000007E-2</v>
      </c>
    </row>
    <row r="19" spans="1:7" ht="17" x14ac:dyDescent="0.2">
      <c r="A19" s="7" t="s">
        <v>13</v>
      </c>
    </row>
    <row r="20" spans="1:7" ht="17" x14ac:dyDescent="0.2">
      <c r="A20" s="8" t="s">
        <v>14</v>
      </c>
      <c r="B20">
        <v>22297</v>
      </c>
      <c r="C20">
        <v>23759</v>
      </c>
      <c r="D20">
        <v>24710</v>
      </c>
      <c r="E20">
        <v>26643</v>
      </c>
      <c r="F20">
        <v>27541</v>
      </c>
      <c r="G20">
        <v>29680</v>
      </c>
    </row>
    <row r="21" spans="1:7" ht="17" x14ac:dyDescent="0.2">
      <c r="A21" s="8" t="s">
        <v>15</v>
      </c>
      <c r="B21">
        <v>324</v>
      </c>
      <c r="C21">
        <v>345</v>
      </c>
      <c r="D21">
        <v>290</v>
      </c>
      <c r="E21">
        <v>291</v>
      </c>
      <c r="F21">
        <v>219</v>
      </c>
      <c r="G21">
        <v>220</v>
      </c>
    </row>
    <row r="22" spans="1:7" ht="17" x14ac:dyDescent="0.2">
      <c r="A22" s="7" t="s">
        <v>16</v>
      </c>
      <c r="B22" s="1">
        <f t="shared" ref="B22" si="7">SUM(B20:B21)</f>
        <v>22621</v>
      </c>
      <c r="C22" s="1">
        <f t="shared" ref="C22" si="8">SUM(C20:C21)</f>
        <v>24104</v>
      </c>
      <c r="D22" s="1">
        <f t="shared" ref="D22" si="9">SUM(D20:D21)</f>
        <v>25000</v>
      </c>
      <c r="E22" s="1">
        <f t="shared" ref="E22:F22" si="10">SUM(E20:E21)</f>
        <v>26934</v>
      </c>
      <c r="F22" s="1">
        <f t="shared" si="10"/>
        <v>27760</v>
      </c>
      <c r="G22" s="1">
        <f>SUM(G20:G21)</f>
        <v>29900</v>
      </c>
    </row>
    <row r="24" spans="1:7" ht="17" x14ac:dyDescent="0.2">
      <c r="A24" s="7" t="s">
        <v>17</v>
      </c>
    </row>
    <row r="25" spans="1:7" ht="17" x14ac:dyDescent="0.2">
      <c r="A25" s="8" t="s">
        <v>15</v>
      </c>
      <c r="B25" s="5">
        <f t="shared" ref="B25:D25" si="11">B6/B21</f>
        <v>2.7592592592592591</v>
      </c>
      <c r="C25" s="5">
        <f t="shared" si="11"/>
        <v>1.655072463768116</v>
      </c>
      <c r="D25" s="5">
        <f t="shared" si="11"/>
        <v>1.7448275862068965</v>
      </c>
      <c r="E25" s="5">
        <f t="shared" ref="E25:F25" si="12">E6/E21</f>
        <v>2.0481099656357387</v>
      </c>
      <c r="F25" s="5">
        <f t="shared" si="12"/>
        <v>2.2420091324200913</v>
      </c>
      <c r="G25" s="5">
        <f>G6/G21</f>
        <v>2.2000000000000002</v>
      </c>
    </row>
    <row r="26" spans="1:7" ht="17" x14ac:dyDescent="0.2">
      <c r="A26" s="8" t="s">
        <v>14</v>
      </c>
      <c r="B26" s="5">
        <f t="shared" ref="B26:D26" si="13">(B4-B6)/B20</f>
        <v>1.1367000044849083</v>
      </c>
      <c r="C26" s="5">
        <f t="shared" si="13"/>
        <v>1.1502588492781682</v>
      </c>
      <c r="D26" s="5">
        <f t="shared" si="13"/>
        <v>1.0434237150951031</v>
      </c>
      <c r="E26" s="5">
        <f t="shared" ref="E26:F26" si="14">(E4-E6)/E20</f>
        <v>1.1548624404158692</v>
      </c>
      <c r="F26" s="5">
        <f t="shared" si="14"/>
        <v>1.1119785047746995</v>
      </c>
      <c r="G26" s="5">
        <f>(G4-G6)/G20</f>
        <v>1.1246293800539084</v>
      </c>
    </row>
    <row r="27" spans="1:7" ht="17" x14ac:dyDescent="0.2">
      <c r="A27" s="7" t="s">
        <v>19</v>
      </c>
      <c r="B27" s="16">
        <f t="shared" ref="B27:D27" si="15">B4/B22</f>
        <v>1.1599398788736131</v>
      </c>
      <c r="C27" s="16">
        <f t="shared" si="15"/>
        <v>1.1574842349817458</v>
      </c>
      <c r="D27" s="16">
        <f t="shared" si="15"/>
        <v>1.0515600000000001</v>
      </c>
      <c r="E27" s="16">
        <f t="shared" ref="E27:F27" si="16">E4/E22</f>
        <v>1.1645132546224104</v>
      </c>
      <c r="F27" s="16">
        <f t="shared" si="16"/>
        <v>1.120893371757925</v>
      </c>
      <c r="G27" s="16">
        <f>G4/G22</f>
        <v>1.1325418060200669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DD30-AE93-5F4B-ADED-D5E88CE7A6A7}">
  <dimension ref="A1:G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baseColWidth="10" defaultRowHeight="16" x14ac:dyDescent="0.2"/>
  <cols>
    <col min="1" max="1" width="33" customWidth="1"/>
    <col min="2" max="7" width="9" bestFit="1" customWidth="1"/>
  </cols>
  <sheetData>
    <row r="1" spans="1:7" ht="17" x14ac:dyDescent="0.2">
      <c r="A1" s="7" t="s">
        <v>20</v>
      </c>
      <c r="B1" s="1">
        <v>2018</v>
      </c>
      <c r="C1" s="1">
        <f>B1+1</f>
        <v>2019</v>
      </c>
      <c r="D1" s="1">
        <f t="shared" ref="D1:G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</row>
    <row r="2" spans="1:7" x14ac:dyDescent="0.2">
      <c r="A2" s="8"/>
    </row>
    <row r="3" spans="1:7" ht="17" x14ac:dyDescent="0.2">
      <c r="A3" s="7" t="s">
        <v>18</v>
      </c>
    </row>
    <row r="4" spans="1:7" ht="17" x14ac:dyDescent="0.2">
      <c r="A4" s="8" t="s">
        <v>1</v>
      </c>
      <c r="B4" s="3">
        <v>10786</v>
      </c>
      <c r="C4" s="3">
        <v>11784</v>
      </c>
      <c r="D4" s="3">
        <v>11745</v>
      </c>
      <c r="E4" s="3">
        <v>13280</v>
      </c>
      <c r="F4" s="3">
        <v>14653</v>
      </c>
      <c r="G4" s="3">
        <v>15915</v>
      </c>
    </row>
    <row r="5" spans="1:7" x14ac:dyDescent="0.2">
      <c r="A5" s="8"/>
      <c r="B5" s="3"/>
      <c r="C5" s="3"/>
      <c r="D5" s="3"/>
      <c r="E5" s="3"/>
      <c r="F5" s="3"/>
      <c r="G5" s="3"/>
    </row>
    <row r="6" spans="1:7" ht="17" x14ac:dyDescent="0.2">
      <c r="A6" s="8" t="s">
        <v>3</v>
      </c>
      <c r="B6" s="3">
        <v>1037</v>
      </c>
      <c r="C6" s="3">
        <v>921</v>
      </c>
      <c r="D6" s="3">
        <v>882</v>
      </c>
      <c r="E6" s="3">
        <v>944</v>
      </c>
      <c r="F6" s="3">
        <v>1002</v>
      </c>
      <c r="G6" s="3">
        <v>1069</v>
      </c>
    </row>
    <row r="7" spans="1:7" ht="17" x14ac:dyDescent="0.2">
      <c r="A7" s="8" t="s">
        <v>4</v>
      </c>
      <c r="B7" s="3">
        <v>590</v>
      </c>
      <c r="C7" s="3">
        <v>673</v>
      </c>
      <c r="D7" s="3">
        <v>662</v>
      </c>
      <c r="E7" s="3">
        <v>742</v>
      </c>
      <c r="F7" s="3">
        <v>837</v>
      </c>
      <c r="G7" s="3">
        <v>918</v>
      </c>
    </row>
    <row r="8" spans="1:7" ht="34" x14ac:dyDescent="0.2">
      <c r="A8" s="8" t="s">
        <v>5</v>
      </c>
      <c r="B8" s="3">
        <v>429</v>
      </c>
      <c r="C8" s="3">
        <v>485</v>
      </c>
      <c r="D8" s="3">
        <v>487</v>
      </c>
      <c r="E8" s="3">
        <v>552</v>
      </c>
      <c r="F8" s="3">
        <v>598</v>
      </c>
      <c r="G8" s="3">
        <v>654</v>
      </c>
    </row>
    <row r="9" spans="1:7" ht="17" x14ac:dyDescent="0.2">
      <c r="A9" s="9" t="s">
        <v>6</v>
      </c>
      <c r="B9" s="4">
        <f t="shared" ref="B9" si="1">SUM(B6:B8)</f>
        <v>2056</v>
      </c>
      <c r="C9" s="4">
        <f t="shared" ref="C9" si="2">SUM(C6:C8)</f>
        <v>2079</v>
      </c>
      <c r="D9" s="4">
        <f t="shared" ref="D9:F9" si="3">SUM(D6:D8)</f>
        <v>2031</v>
      </c>
      <c r="E9" s="4">
        <f t="shared" si="3"/>
        <v>2238</v>
      </c>
      <c r="F9" s="4">
        <f t="shared" si="3"/>
        <v>2437</v>
      </c>
      <c r="G9" s="4">
        <f>SUM(G6:G8)</f>
        <v>2641</v>
      </c>
    </row>
    <row r="10" spans="1:7" ht="17" x14ac:dyDescent="0.2">
      <c r="A10" s="8" t="s">
        <v>7</v>
      </c>
      <c r="B10" s="3">
        <v>244</v>
      </c>
      <c r="C10" s="3">
        <v>221</v>
      </c>
      <c r="D10" s="3">
        <v>225</v>
      </c>
      <c r="E10" s="3">
        <v>225</v>
      </c>
      <c r="F10" s="3">
        <v>236</v>
      </c>
      <c r="G10" s="3">
        <v>252</v>
      </c>
    </row>
    <row r="11" spans="1:7" ht="17" x14ac:dyDescent="0.2">
      <c r="A11" s="8" t="s">
        <v>8</v>
      </c>
      <c r="B11" s="3">
        <f t="shared" ref="B11:F11" si="4">B6-B10</f>
        <v>793</v>
      </c>
      <c r="C11" s="3">
        <f t="shared" si="4"/>
        <v>700</v>
      </c>
      <c r="D11" s="3">
        <f t="shared" si="4"/>
        <v>657</v>
      </c>
      <c r="E11" s="3">
        <f t="shared" si="4"/>
        <v>719</v>
      </c>
      <c r="F11" s="3">
        <f t="shared" si="4"/>
        <v>766</v>
      </c>
      <c r="G11" s="3">
        <f>G6-G10</f>
        <v>817</v>
      </c>
    </row>
    <row r="12" spans="1:7" ht="17" x14ac:dyDescent="0.2">
      <c r="A12" s="8" t="s">
        <v>9</v>
      </c>
      <c r="B12" s="3">
        <v>177</v>
      </c>
      <c r="C12" s="3">
        <v>181</v>
      </c>
      <c r="D12" s="3">
        <v>158</v>
      </c>
      <c r="E12" s="3">
        <v>174</v>
      </c>
      <c r="F12" s="3">
        <v>191</v>
      </c>
      <c r="G12" s="3">
        <v>204</v>
      </c>
    </row>
    <row r="13" spans="1:7" ht="17" x14ac:dyDescent="0.2">
      <c r="A13" s="8" t="s">
        <v>10</v>
      </c>
      <c r="B13" s="3">
        <v>28</v>
      </c>
      <c r="C13" s="3">
        <v>38</v>
      </c>
      <c r="D13" s="3">
        <v>33</v>
      </c>
      <c r="E13" s="3">
        <v>33</v>
      </c>
      <c r="F13" s="3">
        <v>33</v>
      </c>
      <c r="G13" s="3">
        <v>32</v>
      </c>
    </row>
    <row r="14" spans="1:7" ht="17" x14ac:dyDescent="0.2">
      <c r="A14" s="8" t="s">
        <v>11</v>
      </c>
      <c r="B14" s="3">
        <v>428</v>
      </c>
      <c r="C14" s="3">
        <v>481</v>
      </c>
      <c r="D14" s="3">
        <v>484</v>
      </c>
      <c r="E14" s="3">
        <v>553</v>
      </c>
      <c r="F14" s="3">
        <v>599</v>
      </c>
      <c r="G14" s="3">
        <v>644</v>
      </c>
    </row>
    <row r="15" spans="1:7" ht="17" x14ac:dyDescent="0.2">
      <c r="A15" s="9" t="s">
        <v>12</v>
      </c>
      <c r="B15" s="4">
        <f t="shared" ref="B15:F15" si="5">B9-SUM(B11:B14)</f>
        <v>630</v>
      </c>
      <c r="C15" s="4">
        <f t="shared" si="5"/>
        <v>679</v>
      </c>
      <c r="D15" s="4">
        <f t="shared" si="5"/>
        <v>699</v>
      </c>
      <c r="E15" s="4">
        <f t="shared" si="5"/>
        <v>759</v>
      </c>
      <c r="F15" s="4">
        <f t="shared" si="5"/>
        <v>848</v>
      </c>
      <c r="G15" s="4">
        <f>G9-SUM(G11:G14)</f>
        <v>944</v>
      </c>
    </row>
    <row r="16" spans="1:7" x14ac:dyDescent="0.2">
      <c r="A16" s="10"/>
      <c r="B16" s="6"/>
      <c r="C16" s="6"/>
      <c r="D16" s="6"/>
      <c r="E16" s="6"/>
      <c r="F16" s="6"/>
      <c r="G16" s="6"/>
    </row>
    <row r="17" spans="1:7" ht="17" x14ac:dyDescent="0.2">
      <c r="A17" s="8" t="s">
        <v>2</v>
      </c>
      <c r="E17" s="2">
        <v>0.11</v>
      </c>
      <c r="F17" s="2">
        <v>0.08</v>
      </c>
      <c r="G17" s="2">
        <v>0.05</v>
      </c>
    </row>
    <row r="18" spans="1:7" x14ac:dyDescent="0.2">
      <c r="A18" s="8"/>
    </row>
    <row r="19" spans="1:7" ht="17" x14ac:dyDescent="0.2">
      <c r="A19" s="7" t="s">
        <v>13</v>
      </c>
    </row>
    <row r="20" spans="1:7" ht="17" x14ac:dyDescent="0.2">
      <c r="A20" s="8" t="s">
        <v>14</v>
      </c>
      <c r="B20">
        <v>6602</v>
      </c>
      <c r="C20">
        <v>6895</v>
      </c>
      <c r="D20">
        <v>6952</v>
      </c>
      <c r="E20">
        <v>7329</v>
      </c>
      <c r="F20">
        <v>7754</v>
      </c>
      <c r="G20">
        <v>8081</v>
      </c>
    </row>
    <row r="21" spans="1:7" ht="17" x14ac:dyDescent="0.2">
      <c r="A21" s="8" t="s">
        <v>15</v>
      </c>
      <c r="B21">
        <v>470</v>
      </c>
      <c r="C21">
        <v>468</v>
      </c>
      <c r="D21">
        <v>475</v>
      </c>
      <c r="E21">
        <v>462</v>
      </c>
      <c r="F21">
        <v>464</v>
      </c>
      <c r="G21">
        <v>483</v>
      </c>
    </row>
    <row r="22" spans="1:7" ht="17" x14ac:dyDescent="0.2">
      <c r="A22" s="7" t="s">
        <v>16</v>
      </c>
      <c r="B22" s="1">
        <f t="shared" ref="B22" si="6">SUM(B20:B21)</f>
        <v>7072</v>
      </c>
      <c r="C22" s="1">
        <f t="shared" ref="C22" si="7">SUM(C20:C21)</f>
        <v>7363</v>
      </c>
      <c r="D22" s="1">
        <f t="shared" ref="D22" si="8">SUM(D20:D21)</f>
        <v>7427</v>
      </c>
      <c r="E22" s="1">
        <f t="shared" ref="E22:F22" si="9">SUM(E20:E21)</f>
        <v>7791</v>
      </c>
      <c r="F22" s="1">
        <f t="shared" si="9"/>
        <v>8218</v>
      </c>
      <c r="G22" s="1">
        <f>SUM(G20:G21)</f>
        <v>8564</v>
      </c>
    </row>
    <row r="23" spans="1:7" x14ac:dyDescent="0.2">
      <c r="A23" s="8"/>
    </row>
    <row r="24" spans="1:7" ht="17" x14ac:dyDescent="0.2">
      <c r="A24" s="7" t="s">
        <v>17</v>
      </c>
    </row>
    <row r="25" spans="1:7" ht="17" x14ac:dyDescent="0.2">
      <c r="A25" s="8" t="s">
        <v>15</v>
      </c>
      <c r="B25" s="5">
        <f t="shared" ref="B25:D25" si="10">B6/B21</f>
        <v>2.2063829787234042</v>
      </c>
      <c r="C25" s="5">
        <f t="shared" si="10"/>
        <v>1.9679487179487178</v>
      </c>
      <c r="D25" s="5">
        <f t="shared" si="10"/>
        <v>1.8568421052631578</v>
      </c>
      <c r="E25" s="5">
        <f t="shared" ref="E25:F25" si="11">E6/E21</f>
        <v>2.0432900432900434</v>
      </c>
      <c r="F25" s="5">
        <f t="shared" si="11"/>
        <v>2.1594827586206895</v>
      </c>
      <c r="G25" s="5">
        <f>G6/G21</f>
        <v>2.2132505175983437</v>
      </c>
    </row>
    <row r="26" spans="1:7" ht="17" x14ac:dyDescent="0.2">
      <c r="A26" s="8" t="s">
        <v>14</v>
      </c>
      <c r="B26" s="5">
        <f t="shared" ref="B26:D26" si="12">(B4-B6)/B20</f>
        <v>1.4766737352317481</v>
      </c>
      <c r="C26" s="5">
        <f t="shared" si="12"/>
        <v>1.5754894851341552</v>
      </c>
      <c r="D26" s="5">
        <f t="shared" si="12"/>
        <v>1.5625719217491369</v>
      </c>
      <c r="E26" s="5">
        <f t="shared" ref="E26:F26" si="13">(E4-E6)/E20</f>
        <v>1.6831764224314367</v>
      </c>
      <c r="F26" s="5">
        <f t="shared" si="13"/>
        <v>1.7605107041526953</v>
      </c>
      <c r="G26" s="5">
        <f>(G4-G6)/G20</f>
        <v>1.8371488677143917</v>
      </c>
    </row>
    <row r="27" spans="1:7" ht="17" x14ac:dyDescent="0.2">
      <c r="A27" s="7" t="s">
        <v>19</v>
      </c>
      <c r="B27" s="16">
        <f t="shared" ref="B27:D27" si="14">B4/B22</f>
        <v>1.5251696832579185</v>
      </c>
      <c r="C27" s="16">
        <f t="shared" si="14"/>
        <v>1.6004346054597312</v>
      </c>
      <c r="D27" s="16">
        <f t="shared" si="14"/>
        <v>1.581392217584489</v>
      </c>
      <c r="E27" s="16">
        <f t="shared" ref="E27:F27" si="15">E4/E22</f>
        <v>1.7045308689513541</v>
      </c>
      <c r="F27" s="16">
        <f t="shared" si="15"/>
        <v>1.7830372353370649</v>
      </c>
      <c r="G27" s="16">
        <f>G4/G22</f>
        <v>1.8583605791686129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CF37-09F6-6C42-AFD7-F618CF7BB5CE}">
  <dimension ref="A1:G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baseColWidth="10" defaultRowHeight="16" x14ac:dyDescent="0.2"/>
  <cols>
    <col min="1" max="1" width="33.5" style="8" customWidth="1"/>
    <col min="2" max="7" width="9" bestFit="1" customWidth="1"/>
  </cols>
  <sheetData>
    <row r="1" spans="1:7" ht="17" x14ac:dyDescent="0.2">
      <c r="A1" s="7" t="s">
        <v>21</v>
      </c>
      <c r="B1" s="1">
        <v>2018</v>
      </c>
      <c r="C1" s="1">
        <f>B1+1</f>
        <v>2019</v>
      </c>
      <c r="D1" s="1">
        <f t="shared" ref="D1:G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</row>
    <row r="3" spans="1:7" ht="34" x14ac:dyDescent="0.2">
      <c r="A3" s="7" t="s">
        <v>18</v>
      </c>
    </row>
    <row r="4" spans="1:7" ht="17" x14ac:dyDescent="0.2">
      <c r="A4" s="8" t="s">
        <v>1</v>
      </c>
      <c r="B4" s="3">
        <v>12212</v>
      </c>
      <c r="C4" s="3">
        <v>12900</v>
      </c>
      <c r="D4" s="3">
        <v>11955</v>
      </c>
      <c r="E4" s="3">
        <v>12955</v>
      </c>
      <c r="F4" s="3">
        <v>12853</v>
      </c>
      <c r="G4" s="3">
        <v>13315</v>
      </c>
    </row>
    <row r="5" spans="1:7" x14ac:dyDescent="0.2">
      <c r="B5" s="3"/>
      <c r="C5" s="3"/>
      <c r="D5" s="3"/>
      <c r="E5" s="3"/>
      <c r="F5" s="3"/>
      <c r="G5" s="3"/>
    </row>
    <row r="6" spans="1:7" ht="17" x14ac:dyDescent="0.2">
      <c r="A6" s="8" t="s">
        <v>3</v>
      </c>
      <c r="B6" s="3">
        <v>69</v>
      </c>
      <c r="C6" s="3">
        <v>54</v>
      </c>
      <c r="D6" s="3">
        <v>76</v>
      </c>
      <c r="E6" s="3">
        <v>46</v>
      </c>
      <c r="F6" s="3">
        <v>21</v>
      </c>
      <c r="G6" s="3">
        <v>14</v>
      </c>
    </row>
    <row r="7" spans="1:7" ht="17" x14ac:dyDescent="0.2">
      <c r="A7" s="8" t="s">
        <v>4</v>
      </c>
      <c r="B7" s="3">
        <v>598</v>
      </c>
      <c r="C7" s="3">
        <v>597</v>
      </c>
      <c r="D7" s="3">
        <v>552</v>
      </c>
      <c r="E7" s="3">
        <v>597</v>
      </c>
      <c r="F7" s="3">
        <v>607</v>
      </c>
      <c r="G7" s="3">
        <v>622</v>
      </c>
    </row>
    <row r="8" spans="1:7" ht="34" x14ac:dyDescent="0.2">
      <c r="A8" s="8" t="s">
        <v>5</v>
      </c>
      <c r="B8" s="3">
        <v>321</v>
      </c>
      <c r="C8" s="3">
        <v>376</v>
      </c>
      <c r="D8" s="3">
        <v>374</v>
      </c>
      <c r="E8" s="3">
        <v>385</v>
      </c>
      <c r="F8" s="3">
        <v>376</v>
      </c>
      <c r="G8" s="3">
        <v>383</v>
      </c>
    </row>
    <row r="9" spans="1:7" ht="17" x14ac:dyDescent="0.2">
      <c r="A9" s="9" t="s">
        <v>6</v>
      </c>
      <c r="B9" s="4">
        <f t="shared" ref="B9" si="1">SUM(B6:B8)</f>
        <v>988</v>
      </c>
      <c r="C9" s="4">
        <f t="shared" ref="C9" si="2">SUM(C6:C8)</f>
        <v>1027</v>
      </c>
      <c r="D9" s="4">
        <f t="shared" ref="D9" si="3">SUM(D6:D8)</f>
        <v>1002</v>
      </c>
      <c r="E9" s="4">
        <f t="shared" ref="E9:F9" si="4">SUM(E6:E8)</f>
        <v>1028</v>
      </c>
      <c r="F9" s="4">
        <f t="shared" si="4"/>
        <v>1004</v>
      </c>
      <c r="G9" s="4">
        <f>SUM(G6:G8)</f>
        <v>1019</v>
      </c>
    </row>
    <row r="10" spans="1:7" ht="17" x14ac:dyDescent="0.2">
      <c r="A10" s="8" t="s">
        <v>7</v>
      </c>
      <c r="B10" s="3"/>
      <c r="C10" s="3">
        <v>3</v>
      </c>
      <c r="D10" s="3">
        <v>3</v>
      </c>
      <c r="E10" s="3"/>
      <c r="F10" s="3"/>
      <c r="G10" s="3"/>
    </row>
    <row r="11" spans="1:7" ht="17" x14ac:dyDescent="0.2">
      <c r="A11" s="8" t="s">
        <v>8</v>
      </c>
      <c r="B11" s="3">
        <f t="shared" ref="B11:C11" si="5">B6-B10</f>
        <v>69</v>
      </c>
      <c r="C11" s="3">
        <f t="shared" si="5"/>
        <v>51</v>
      </c>
      <c r="D11" s="3">
        <f>D6-D10</f>
        <v>73</v>
      </c>
      <c r="E11" s="3">
        <f t="shared" ref="E11:G11" si="6">E6-E10</f>
        <v>46</v>
      </c>
      <c r="F11" s="3">
        <f t="shared" si="6"/>
        <v>21</v>
      </c>
      <c r="G11" s="3">
        <f t="shared" si="6"/>
        <v>14</v>
      </c>
    </row>
    <row r="12" spans="1:7" ht="17" x14ac:dyDescent="0.2">
      <c r="A12" s="8" t="s">
        <v>9</v>
      </c>
      <c r="B12" s="3">
        <v>197</v>
      </c>
      <c r="C12" s="3">
        <v>202</v>
      </c>
      <c r="D12" s="3">
        <v>215</v>
      </c>
      <c r="E12" s="3">
        <v>201</v>
      </c>
      <c r="F12" s="3">
        <v>211</v>
      </c>
      <c r="G12" s="3">
        <v>221</v>
      </c>
    </row>
    <row r="13" spans="1:7" ht="17" x14ac:dyDescent="0.2">
      <c r="A13" s="8" t="s">
        <v>10</v>
      </c>
      <c r="B13" s="3">
        <v>45</v>
      </c>
      <c r="C13" s="3">
        <v>39</v>
      </c>
      <c r="D13" s="3">
        <v>17</v>
      </c>
      <c r="E13" s="3">
        <v>11</v>
      </c>
      <c r="F13" s="3">
        <v>13</v>
      </c>
      <c r="G13" s="3">
        <v>15</v>
      </c>
    </row>
    <row r="14" spans="1:7" ht="34" x14ac:dyDescent="0.2">
      <c r="A14" s="8" t="s">
        <v>11</v>
      </c>
      <c r="B14" s="3">
        <v>328</v>
      </c>
      <c r="C14" s="3">
        <v>367</v>
      </c>
      <c r="D14" s="3">
        <v>365</v>
      </c>
      <c r="E14" s="3">
        <v>395</v>
      </c>
      <c r="F14" s="3">
        <v>382</v>
      </c>
      <c r="G14" s="3">
        <v>389</v>
      </c>
    </row>
    <row r="15" spans="1:7" ht="17" x14ac:dyDescent="0.2">
      <c r="A15" s="9" t="s">
        <v>12</v>
      </c>
      <c r="B15" s="4">
        <f t="shared" ref="B15:F15" si="7">B9-SUM(B11:B14)</f>
        <v>349</v>
      </c>
      <c r="C15" s="4">
        <f t="shared" si="7"/>
        <v>368</v>
      </c>
      <c r="D15" s="4">
        <f t="shared" si="7"/>
        <v>332</v>
      </c>
      <c r="E15" s="4">
        <f t="shared" si="7"/>
        <v>375</v>
      </c>
      <c r="F15" s="4">
        <f t="shared" si="7"/>
        <v>377</v>
      </c>
      <c r="G15" s="4">
        <f>G9-SUM(G11:G14)</f>
        <v>380</v>
      </c>
    </row>
    <row r="16" spans="1:7" x14ac:dyDescent="0.2">
      <c r="A16" s="10"/>
      <c r="B16" s="6"/>
      <c r="C16" s="6"/>
      <c r="D16" s="6"/>
      <c r="E16" s="6"/>
      <c r="F16" s="6"/>
      <c r="G16" s="6"/>
    </row>
    <row r="17" spans="1:7" ht="17" x14ac:dyDescent="0.2">
      <c r="A17" s="8" t="s">
        <v>2</v>
      </c>
      <c r="E17" s="2">
        <v>7.0000000000000007E-2</v>
      </c>
      <c r="F17" s="2">
        <v>0</v>
      </c>
      <c r="G17" s="2">
        <v>0.02</v>
      </c>
    </row>
    <row r="19" spans="1:7" ht="17" x14ac:dyDescent="0.2">
      <c r="A19" s="7" t="s">
        <v>13</v>
      </c>
    </row>
    <row r="20" spans="1:7" ht="17" x14ac:dyDescent="0.2">
      <c r="A20" s="8" t="s">
        <v>14</v>
      </c>
      <c r="B20">
        <v>18369</v>
      </c>
      <c r="C20">
        <v>18603</v>
      </c>
      <c r="D20">
        <v>17599</v>
      </c>
      <c r="E20">
        <v>18359</v>
      </c>
      <c r="F20">
        <v>19013</v>
      </c>
      <c r="G20">
        <v>19859</v>
      </c>
    </row>
    <row r="21" spans="1:7" ht="17" x14ac:dyDescent="0.2">
      <c r="A21" s="8" t="s">
        <v>15</v>
      </c>
      <c r="B21">
        <v>62</v>
      </c>
      <c r="C21">
        <v>100</v>
      </c>
      <c r="D21">
        <v>80</v>
      </c>
      <c r="E21">
        <v>22</v>
      </c>
      <c r="F21">
        <v>21</v>
      </c>
      <c r="G21">
        <v>7</v>
      </c>
    </row>
    <row r="22" spans="1:7" ht="17" x14ac:dyDescent="0.2">
      <c r="A22" s="7" t="s">
        <v>16</v>
      </c>
      <c r="B22" s="1">
        <f t="shared" ref="B22" si="8">SUM(B20:B21)</f>
        <v>18431</v>
      </c>
      <c r="C22" s="1">
        <f t="shared" ref="C22" si="9">SUM(C20:C21)</f>
        <v>18703</v>
      </c>
      <c r="D22" s="1">
        <f t="shared" ref="D22" si="10">SUM(D20:D21)</f>
        <v>17679</v>
      </c>
      <c r="E22" s="1">
        <f t="shared" ref="E22:F22" si="11">SUM(E20:E21)</f>
        <v>18381</v>
      </c>
      <c r="F22" s="1">
        <f t="shared" si="11"/>
        <v>19034</v>
      </c>
      <c r="G22" s="1">
        <f>SUM(G20:G21)</f>
        <v>19866</v>
      </c>
    </row>
    <row r="24" spans="1:7" ht="17" x14ac:dyDescent="0.2">
      <c r="A24" s="7" t="s">
        <v>17</v>
      </c>
    </row>
    <row r="25" spans="1:7" ht="17" x14ac:dyDescent="0.2">
      <c r="A25" s="8" t="s">
        <v>15</v>
      </c>
      <c r="B25" s="5">
        <f t="shared" ref="B25:D25" si="12">B6/B21</f>
        <v>1.1129032258064515</v>
      </c>
      <c r="C25" s="5">
        <f t="shared" si="12"/>
        <v>0.54</v>
      </c>
      <c r="D25" s="5">
        <f t="shared" si="12"/>
        <v>0.95</v>
      </c>
      <c r="E25" s="5">
        <f t="shared" ref="E25:F25" si="13">E6/E21</f>
        <v>2.0909090909090908</v>
      </c>
      <c r="F25" s="5">
        <f t="shared" si="13"/>
        <v>1</v>
      </c>
      <c r="G25" s="5">
        <f>G6/G21</f>
        <v>2</v>
      </c>
    </row>
    <row r="26" spans="1:7" ht="17" x14ac:dyDescent="0.2">
      <c r="A26" s="8" t="s">
        <v>14</v>
      </c>
      <c r="B26" s="5">
        <f t="shared" ref="B26:D26" si="14">(B4-B6)/B20</f>
        <v>0.66105939354346999</v>
      </c>
      <c r="C26" s="5">
        <f t="shared" si="14"/>
        <v>0.69053378487340755</v>
      </c>
      <c r="D26" s="5">
        <f t="shared" si="14"/>
        <v>0.67498153304165009</v>
      </c>
      <c r="E26" s="5">
        <f t="shared" ref="E26:F26" si="15">(E4-E6)/E20</f>
        <v>0.70314287270548503</v>
      </c>
      <c r="F26" s="5">
        <f t="shared" si="15"/>
        <v>0.67490664282333146</v>
      </c>
      <c r="G26" s="5">
        <f>(G4-G6)/G20</f>
        <v>0.669771891837454</v>
      </c>
    </row>
    <row r="27" spans="1:7" ht="17" x14ac:dyDescent="0.2">
      <c r="A27" s="7" t="s">
        <v>19</v>
      </c>
      <c r="B27" s="16">
        <f t="shared" ref="B27:D27" si="16">B4/B22</f>
        <v>0.6625793500081385</v>
      </c>
      <c r="C27" s="16">
        <f t="shared" si="16"/>
        <v>0.68972892049403844</v>
      </c>
      <c r="D27" s="16">
        <f t="shared" si="16"/>
        <v>0.67622603088409983</v>
      </c>
      <c r="E27" s="16">
        <f t="shared" ref="E27:F27" si="17">E4/E22</f>
        <v>0.70480387356509444</v>
      </c>
      <c r="F27" s="16">
        <f t="shared" si="17"/>
        <v>0.6752653147000105</v>
      </c>
      <c r="G27" s="16">
        <f>G4/G22</f>
        <v>0.67024061210107722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A728-85A0-7D4C-AF9D-A1FF55088B80}">
  <dimension ref="A1:G20"/>
  <sheetViews>
    <sheetView tabSelected="1" workbookViewId="0">
      <selection activeCell="B7" sqref="B7"/>
    </sheetView>
  </sheetViews>
  <sheetFormatPr baseColWidth="10" defaultRowHeight="16" x14ac:dyDescent="0.2"/>
  <cols>
    <col min="1" max="1" width="33" style="8" customWidth="1"/>
  </cols>
  <sheetData>
    <row r="1" spans="1:7" ht="17" x14ac:dyDescent="0.2">
      <c r="A1" s="7" t="s">
        <v>22</v>
      </c>
      <c r="B1" s="1">
        <v>2018</v>
      </c>
      <c r="C1" s="1">
        <f>B1+1</f>
        <v>2019</v>
      </c>
      <c r="D1" s="1">
        <f t="shared" ref="D1:G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</row>
    <row r="3" spans="1:7" ht="34" x14ac:dyDescent="0.2">
      <c r="A3" s="7" t="s">
        <v>18</v>
      </c>
    </row>
    <row r="4" spans="1:7" ht="17" x14ac:dyDescent="0.2">
      <c r="A4" s="8" t="s">
        <v>1</v>
      </c>
      <c r="E4">
        <v>588</v>
      </c>
      <c r="F4">
        <v>661</v>
      </c>
      <c r="G4">
        <v>696</v>
      </c>
    </row>
    <row r="6" spans="1:7" ht="17" x14ac:dyDescent="0.2">
      <c r="A6" s="8" t="s">
        <v>23</v>
      </c>
      <c r="D6">
        <v>347</v>
      </c>
      <c r="E6">
        <v>525</v>
      </c>
      <c r="F6">
        <v>567</v>
      </c>
      <c r="G6">
        <v>586</v>
      </c>
    </row>
    <row r="7" spans="1:7" ht="17" x14ac:dyDescent="0.2">
      <c r="A7" s="8" t="s">
        <v>25</v>
      </c>
      <c r="D7">
        <f t="shared" ref="D7:F7" si="1">D6-D8</f>
        <v>369</v>
      </c>
      <c r="E7">
        <f t="shared" si="1"/>
        <v>523</v>
      </c>
      <c r="F7">
        <f t="shared" si="1"/>
        <v>591</v>
      </c>
      <c r="G7">
        <f>G6-G8</f>
        <v>600</v>
      </c>
    </row>
    <row r="8" spans="1:7" ht="17" x14ac:dyDescent="0.2">
      <c r="A8" s="8" t="s">
        <v>24</v>
      </c>
      <c r="D8">
        <v>-22</v>
      </c>
      <c r="E8">
        <v>2</v>
      </c>
      <c r="F8">
        <v>-24</v>
      </c>
      <c r="G8">
        <v>-14</v>
      </c>
    </row>
    <row r="10" spans="1:7" ht="34" x14ac:dyDescent="0.2">
      <c r="A10" s="8" t="s">
        <v>2</v>
      </c>
    </row>
    <row r="12" spans="1:7" ht="17" x14ac:dyDescent="0.2">
      <c r="A12" s="7" t="s">
        <v>13</v>
      </c>
    </row>
    <row r="13" spans="1:7" ht="17" x14ac:dyDescent="0.2">
      <c r="A13" s="8" t="s">
        <v>14</v>
      </c>
      <c r="D13" s="17">
        <f>D15-D14</f>
        <v>25.829999999999984</v>
      </c>
      <c r="E13">
        <v>42</v>
      </c>
      <c r="F13">
        <v>63</v>
      </c>
      <c r="G13">
        <v>71</v>
      </c>
    </row>
    <row r="14" spans="1:7" ht="17" x14ac:dyDescent="0.2">
      <c r="A14" s="8" t="s">
        <v>15</v>
      </c>
      <c r="D14" s="17">
        <f>D15*0.91</f>
        <v>261.17</v>
      </c>
      <c r="E14">
        <v>276</v>
      </c>
      <c r="F14">
        <v>286</v>
      </c>
      <c r="G14">
        <v>307</v>
      </c>
    </row>
    <row r="15" spans="1:7" ht="17" x14ac:dyDescent="0.2">
      <c r="A15" s="7" t="s">
        <v>16</v>
      </c>
      <c r="B15" s="1"/>
      <c r="C15" s="1"/>
      <c r="D15" s="1">
        <v>287</v>
      </c>
      <c r="E15" s="1">
        <f t="shared" ref="E15:F15" si="2">SUM(E13:E14)</f>
        <v>318</v>
      </c>
      <c r="F15" s="1">
        <f t="shared" si="2"/>
        <v>349</v>
      </c>
      <c r="G15" s="1">
        <f>SUM(G13:G14)</f>
        <v>378</v>
      </c>
    </row>
    <row r="17" spans="1:7" ht="17" x14ac:dyDescent="0.2">
      <c r="A17" s="7" t="s">
        <v>17</v>
      </c>
    </row>
    <row r="18" spans="1:7" ht="17" x14ac:dyDescent="0.2">
      <c r="A18" s="8" t="s">
        <v>15</v>
      </c>
    </row>
    <row r="19" spans="1:7" ht="17" x14ac:dyDescent="0.2">
      <c r="A19" s="8" t="s">
        <v>14</v>
      </c>
    </row>
    <row r="20" spans="1:7" ht="17" x14ac:dyDescent="0.2">
      <c r="A20" s="7" t="s">
        <v>19</v>
      </c>
      <c r="B20" s="1"/>
      <c r="C20" s="1"/>
      <c r="D20" s="16">
        <f t="shared" ref="D20:F20" si="3">D6/D15</f>
        <v>1.2090592334494774</v>
      </c>
      <c r="E20" s="16">
        <f t="shared" si="3"/>
        <v>1.6509433962264151</v>
      </c>
      <c r="F20" s="16">
        <f t="shared" si="3"/>
        <v>1.6246418338108883</v>
      </c>
      <c r="G20" s="16">
        <f>G6/G15</f>
        <v>1.5502645502645502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0B57-D688-AE48-93A5-15E1A9F0A181}">
  <dimension ref="A1:G91"/>
  <sheetViews>
    <sheetView zoomScale="90" workbookViewId="0">
      <selection activeCell="H61" sqref="H61"/>
    </sheetView>
  </sheetViews>
  <sheetFormatPr baseColWidth="10" defaultColWidth="19" defaultRowHeight="16" x14ac:dyDescent="0.2"/>
  <cols>
    <col min="1" max="1" width="28.33203125" style="8" customWidth="1"/>
    <col min="2" max="7" width="9.6640625" bestFit="1" customWidth="1"/>
  </cols>
  <sheetData>
    <row r="1" spans="1:7" ht="17" x14ac:dyDescent="0.2">
      <c r="A1" s="7" t="s">
        <v>31</v>
      </c>
    </row>
    <row r="3" spans="1:7" ht="34" x14ac:dyDescent="0.2">
      <c r="A3" s="7" t="s">
        <v>32</v>
      </c>
      <c r="B3" s="1">
        <v>2018</v>
      </c>
      <c r="C3" s="1">
        <f>B3+1</f>
        <v>2019</v>
      </c>
      <c r="D3" s="1">
        <f t="shared" ref="D3:G3" si="0">C3+1</f>
        <v>2020</v>
      </c>
      <c r="E3" s="1">
        <f t="shared" si="0"/>
        <v>2021</v>
      </c>
      <c r="F3" s="1">
        <f t="shared" si="0"/>
        <v>2022</v>
      </c>
      <c r="G3" s="1">
        <f t="shared" si="0"/>
        <v>2023</v>
      </c>
    </row>
    <row r="5" spans="1:7" ht="17" x14ac:dyDescent="0.2">
      <c r="A5" s="8" t="s">
        <v>3</v>
      </c>
      <c r="B5" s="3">
        <v>2000</v>
      </c>
      <c r="C5" s="3">
        <v>1546</v>
      </c>
      <c r="D5" s="3">
        <v>1810</v>
      </c>
      <c r="E5" s="3">
        <v>2106</v>
      </c>
      <c r="F5" s="3">
        <v>2072</v>
      </c>
      <c r="G5" s="3">
        <v>2142</v>
      </c>
    </row>
    <row r="6" spans="1:7" ht="17" x14ac:dyDescent="0.2">
      <c r="A6" s="8" t="s">
        <v>33</v>
      </c>
      <c r="B6" s="3">
        <v>2482</v>
      </c>
      <c r="C6" s="3">
        <v>2660</v>
      </c>
      <c r="D6" s="3">
        <v>2510</v>
      </c>
      <c r="E6" s="3">
        <v>2900</v>
      </c>
      <c r="F6" s="3">
        <v>3096</v>
      </c>
      <c r="G6" s="3">
        <v>3247</v>
      </c>
    </row>
    <row r="7" spans="1:7" ht="34" x14ac:dyDescent="0.2">
      <c r="A7" s="8" t="s">
        <v>34</v>
      </c>
      <c r="B7" s="3">
        <v>1206</v>
      </c>
      <c r="C7" s="3">
        <v>1391</v>
      </c>
      <c r="D7" s="3">
        <v>1332</v>
      </c>
      <c r="E7" s="3">
        <v>1578</v>
      </c>
      <c r="F7" s="3">
        <v>1674</v>
      </c>
      <c r="G7" s="3">
        <v>1687</v>
      </c>
    </row>
    <row r="8" spans="1:7" ht="17" x14ac:dyDescent="0.2">
      <c r="A8" s="9" t="s">
        <v>23</v>
      </c>
      <c r="B8" s="4">
        <f t="shared" ref="B8:F8" si="1">SUM(B5:B7)</f>
        <v>5688</v>
      </c>
      <c r="C8" s="4">
        <f t="shared" si="1"/>
        <v>5597</v>
      </c>
      <c r="D8" s="4">
        <f t="shared" si="1"/>
        <v>5652</v>
      </c>
      <c r="E8" s="4">
        <f t="shared" si="1"/>
        <v>6584</v>
      </c>
      <c r="F8" s="4">
        <f t="shared" si="1"/>
        <v>6842</v>
      </c>
      <c r="G8" s="4">
        <f>SUM(G5:G7)</f>
        <v>7076</v>
      </c>
    </row>
    <row r="9" spans="1:7" x14ac:dyDescent="0.2">
      <c r="A9" t="s">
        <v>58</v>
      </c>
      <c r="B9" s="3">
        <v>366</v>
      </c>
      <c r="C9" s="3">
        <v>311</v>
      </c>
      <c r="D9" s="3">
        <v>304</v>
      </c>
      <c r="E9" s="3">
        <f>E5-E10</f>
        <v>381</v>
      </c>
      <c r="F9" s="3">
        <f t="shared" ref="F9:G9" si="2">F5-F10</f>
        <v>327</v>
      </c>
      <c r="G9" s="3">
        <f t="shared" si="2"/>
        <v>368</v>
      </c>
    </row>
    <row r="10" spans="1:7" ht="17" x14ac:dyDescent="0.2">
      <c r="A10" s="8" t="s">
        <v>35</v>
      </c>
      <c r="B10" s="3">
        <f t="shared" ref="B10:C10" si="3">B5-B9</f>
        <v>1634</v>
      </c>
      <c r="C10" s="3">
        <f t="shared" si="3"/>
        <v>1235</v>
      </c>
      <c r="D10" s="3">
        <f>D5-D9</f>
        <v>1506</v>
      </c>
      <c r="E10" s="3">
        <v>1725</v>
      </c>
      <c r="F10" s="3">
        <v>1745</v>
      </c>
      <c r="G10" s="3">
        <v>1774</v>
      </c>
    </row>
    <row r="11" spans="1:7" ht="17" x14ac:dyDescent="0.2">
      <c r="A11" s="8" t="s">
        <v>9</v>
      </c>
      <c r="B11" s="3">
        <v>895</v>
      </c>
      <c r="C11" s="3">
        <v>917</v>
      </c>
      <c r="D11" s="3">
        <v>1064</v>
      </c>
      <c r="E11" s="3">
        <v>1060</v>
      </c>
      <c r="F11" s="3">
        <v>1140</v>
      </c>
      <c r="G11" s="3">
        <v>1193</v>
      </c>
    </row>
    <row r="12" spans="1:7" ht="17" x14ac:dyDescent="0.2">
      <c r="A12" s="8" t="s">
        <v>10</v>
      </c>
      <c r="B12" s="3">
        <v>188</v>
      </c>
      <c r="C12" s="3">
        <v>180</v>
      </c>
      <c r="D12" s="3">
        <v>145</v>
      </c>
      <c r="E12" s="3">
        <v>117</v>
      </c>
      <c r="F12" s="3">
        <v>123</v>
      </c>
      <c r="G12" s="3">
        <v>123</v>
      </c>
    </row>
    <row r="13" spans="1:7" ht="34" x14ac:dyDescent="0.2">
      <c r="A13" s="8" t="s">
        <v>36</v>
      </c>
      <c r="B13" s="3">
        <v>1208</v>
      </c>
      <c r="C13" s="3">
        <v>1368</v>
      </c>
      <c r="D13" s="3">
        <v>1314</v>
      </c>
      <c r="E13" s="3">
        <v>1576</v>
      </c>
      <c r="F13" s="3">
        <v>1667</v>
      </c>
      <c r="G13" s="3">
        <v>1683</v>
      </c>
    </row>
    <row r="14" spans="1:7" ht="17" x14ac:dyDescent="0.2">
      <c r="A14" s="8" t="s">
        <v>37</v>
      </c>
      <c r="B14" s="3">
        <v>-540</v>
      </c>
      <c r="C14" s="3">
        <v>-37</v>
      </c>
      <c r="D14" s="3">
        <v>-34</v>
      </c>
      <c r="E14" s="3">
        <v>-35</v>
      </c>
      <c r="F14" s="3">
        <v>-27</v>
      </c>
      <c r="G14" s="3">
        <v>-29</v>
      </c>
    </row>
    <row r="15" spans="1:7" ht="17" x14ac:dyDescent="0.2">
      <c r="A15" s="8" t="s">
        <v>38</v>
      </c>
      <c r="B15" s="3">
        <v>7</v>
      </c>
      <c r="C15" s="3">
        <v>4</v>
      </c>
      <c r="D15" s="3">
        <v>154</v>
      </c>
      <c r="E15" s="3">
        <v>2</v>
      </c>
      <c r="F15" s="3">
        <v>7</v>
      </c>
      <c r="G15" s="3">
        <v>14</v>
      </c>
    </row>
    <row r="16" spans="1:7" ht="17" x14ac:dyDescent="0.2">
      <c r="A16" s="11" t="s">
        <v>39</v>
      </c>
      <c r="B16" s="14">
        <f t="shared" ref="B16:F16" si="4">SUM(B10:B15)</f>
        <v>3392</v>
      </c>
      <c r="C16" s="14">
        <f t="shared" si="4"/>
        <v>3667</v>
      </c>
      <c r="D16" s="14">
        <f t="shared" si="4"/>
        <v>4149</v>
      </c>
      <c r="E16" s="14">
        <f t="shared" si="4"/>
        <v>4445</v>
      </c>
      <c r="F16" s="14">
        <f t="shared" si="4"/>
        <v>4655</v>
      </c>
      <c r="G16" s="14">
        <f>SUM(G10:G15)</f>
        <v>4758</v>
      </c>
    </row>
    <row r="17" spans="1:7" ht="17" x14ac:dyDescent="0.2">
      <c r="A17" s="9" t="s">
        <v>40</v>
      </c>
      <c r="B17" s="4">
        <f t="shared" ref="B17:F17" si="5">B8-B16</f>
        <v>2296</v>
      </c>
      <c r="C17" s="4">
        <f t="shared" si="5"/>
        <v>1930</v>
      </c>
      <c r="D17" s="4">
        <f t="shared" si="5"/>
        <v>1503</v>
      </c>
      <c r="E17" s="4">
        <f t="shared" si="5"/>
        <v>2139</v>
      </c>
      <c r="F17" s="4">
        <f t="shared" si="5"/>
        <v>2187</v>
      </c>
      <c r="G17" s="4">
        <f>G8-G16</f>
        <v>2318</v>
      </c>
    </row>
    <row r="18" spans="1:7" ht="34" x14ac:dyDescent="0.2">
      <c r="A18" s="8" t="s">
        <v>41</v>
      </c>
      <c r="B18" s="3">
        <v>-9</v>
      </c>
      <c r="C18" s="3">
        <v>67</v>
      </c>
      <c r="D18" s="3">
        <v>-74</v>
      </c>
      <c r="E18" s="3">
        <v>-86</v>
      </c>
      <c r="F18" s="3">
        <v>-11</v>
      </c>
      <c r="G18" s="3">
        <v>-7</v>
      </c>
    </row>
    <row r="19" spans="1:7" ht="17" x14ac:dyDescent="0.2">
      <c r="A19" s="8" t="s">
        <v>42</v>
      </c>
      <c r="B19" s="3">
        <v>14</v>
      </c>
      <c r="C19" s="3">
        <v>4</v>
      </c>
      <c r="D19" s="3">
        <v>14</v>
      </c>
      <c r="E19" s="3">
        <v>7</v>
      </c>
      <c r="F19" s="3">
        <v>9</v>
      </c>
      <c r="G19" s="3">
        <v>-6</v>
      </c>
    </row>
    <row r="20" spans="1:7" ht="17" x14ac:dyDescent="0.2">
      <c r="A20" s="8" t="s">
        <v>43</v>
      </c>
      <c r="B20" s="3">
        <v>452</v>
      </c>
      <c r="C20" s="3">
        <v>486</v>
      </c>
      <c r="D20" s="3">
        <v>543</v>
      </c>
      <c r="E20" s="3">
        <v>544</v>
      </c>
      <c r="F20" s="3">
        <v>527</v>
      </c>
      <c r="G20" s="3">
        <v>513</v>
      </c>
    </row>
    <row r="21" spans="1:7" ht="17" x14ac:dyDescent="0.2">
      <c r="A21" s="7" t="s">
        <v>44</v>
      </c>
      <c r="B21" s="15">
        <f t="shared" ref="B21:F21" si="6">B17-B18-B19-B20</f>
        <v>1839</v>
      </c>
      <c r="C21" s="15">
        <f t="shared" si="6"/>
        <v>1373</v>
      </c>
      <c r="D21" s="15">
        <f t="shared" si="6"/>
        <v>1020</v>
      </c>
      <c r="E21" s="15">
        <f t="shared" si="6"/>
        <v>1674</v>
      </c>
      <c r="F21" s="15">
        <f t="shared" si="6"/>
        <v>1662</v>
      </c>
      <c r="G21" s="15">
        <f>G17-G18-G19-G20</f>
        <v>1818</v>
      </c>
    </row>
    <row r="22" spans="1:7" ht="17" x14ac:dyDescent="0.2">
      <c r="A22" s="8" t="s">
        <v>45</v>
      </c>
      <c r="B22" s="3">
        <v>297</v>
      </c>
      <c r="C22" s="3">
        <v>79</v>
      </c>
      <c r="D22" s="3">
        <v>116</v>
      </c>
      <c r="E22" s="3">
        <v>99</v>
      </c>
      <c r="F22" s="3">
        <v>337</v>
      </c>
      <c r="G22" s="3">
        <v>221</v>
      </c>
    </row>
    <row r="23" spans="1:7" ht="17" x14ac:dyDescent="0.2">
      <c r="A23" s="9" t="s">
        <v>46</v>
      </c>
      <c r="B23" s="4">
        <f t="shared" ref="B23:G23" si="7">B21-B22</f>
        <v>1542</v>
      </c>
      <c r="C23" s="4">
        <f t="shared" si="7"/>
        <v>1294</v>
      </c>
      <c r="D23" s="4">
        <f t="shared" si="7"/>
        <v>904</v>
      </c>
      <c r="E23" s="4">
        <f t="shared" si="7"/>
        <v>1575</v>
      </c>
      <c r="F23" s="4">
        <f t="shared" si="7"/>
        <v>1325</v>
      </c>
      <c r="G23" s="4">
        <f t="shared" si="7"/>
        <v>1597</v>
      </c>
    </row>
    <row r="25" spans="1:7" ht="17" x14ac:dyDescent="0.2">
      <c r="A25" s="8" t="s">
        <v>47</v>
      </c>
      <c r="B25" s="5">
        <f t="shared" ref="B25:F25" si="8">B23/B26</f>
        <v>4.6869300911854106</v>
      </c>
      <c r="C25" s="5">
        <f t="shared" si="8"/>
        <v>4.1341853035143767</v>
      </c>
      <c r="D25" s="5">
        <f t="shared" si="8"/>
        <v>2.9446254071661238</v>
      </c>
      <c r="E25" s="5">
        <f t="shared" si="8"/>
        <v>5.2152317880794703</v>
      </c>
      <c r="F25" s="5">
        <f t="shared" si="8"/>
        <v>4.568965517241379</v>
      </c>
      <c r="G25" s="5">
        <f>G23/G26</f>
        <v>5.6035087719298247</v>
      </c>
    </row>
    <row r="26" spans="1:7" ht="17" x14ac:dyDescent="0.2">
      <c r="A26" s="8" t="s">
        <v>49</v>
      </c>
      <c r="B26">
        <v>329</v>
      </c>
      <c r="C26">
        <v>313</v>
      </c>
      <c r="D26">
        <v>307</v>
      </c>
      <c r="E26">
        <v>302</v>
      </c>
      <c r="F26">
        <v>290</v>
      </c>
      <c r="G26">
        <v>285</v>
      </c>
    </row>
    <row r="27" spans="1:7" ht="17" x14ac:dyDescent="0.2">
      <c r="A27" s="12" t="s">
        <v>48</v>
      </c>
      <c r="B27" s="13">
        <f t="shared" ref="B27:D27" si="9">B22/B21</f>
        <v>0.16150081566068517</v>
      </c>
      <c r="C27" s="13">
        <f t="shared" si="9"/>
        <v>5.7538237436270942E-2</v>
      </c>
      <c r="D27" s="13">
        <f t="shared" si="9"/>
        <v>0.11372549019607843</v>
      </c>
      <c r="E27" s="13">
        <f t="shared" ref="E27:F27" si="10">E22/E21</f>
        <v>5.9139784946236562E-2</v>
      </c>
      <c r="F27" s="13">
        <f t="shared" si="10"/>
        <v>0.20276774969915765</v>
      </c>
      <c r="G27" s="13">
        <f>G22/G21</f>
        <v>0.12156215621562157</v>
      </c>
    </row>
    <row r="29" spans="1:7" x14ac:dyDescent="0.2">
      <c r="A29" s="35" t="s">
        <v>53</v>
      </c>
    </row>
    <row r="30" spans="1:7" x14ac:dyDescent="0.2">
      <c r="A30" t="s">
        <v>3</v>
      </c>
      <c r="C30" s="36">
        <f>(C5-B5)/ABS(B5)</f>
        <v>-0.22700000000000001</v>
      </c>
      <c r="D30" s="36">
        <f t="shared" ref="D30:G30" si="11">(D5-C5)/ABS(C5)</f>
        <v>0.17076326002587322</v>
      </c>
      <c r="E30" s="36">
        <f t="shared" si="11"/>
        <v>0.16353591160220995</v>
      </c>
      <c r="F30" s="36">
        <f t="shared" si="11"/>
        <v>-1.6144349477682812E-2</v>
      </c>
      <c r="G30" s="36">
        <f t="shared" si="11"/>
        <v>3.3783783783783786E-2</v>
      </c>
    </row>
    <row r="31" spans="1:7" x14ac:dyDescent="0.2">
      <c r="A31" t="s">
        <v>33</v>
      </c>
      <c r="C31" s="36">
        <f t="shared" ref="C31:G31" si="12">(C6-B6)/ABS(B6)</f>
        <v>7.1716357775987102E-2</v>
      </c>
      <c r="D31" s="36">
        <f t="shared" si="12"/>
        <v>-5.6390977443609019E-2</v>
      </c>
      <c r="E31" s="36">
        <f t="shared" si="12"/>
        <v>0.15537848605577689</v>
      </c>
      <c r="F31" s="36">
        <f t="shared" si="12"/>
        <v>6.7586206896551718E-2</v>
      </c>
      <c r="G31" s="36">
        <f t="shared" si="12"/>
        <v>4.8772609819121446E-2</v>
      </c>
    </row>
    <row r="32" spans="1:7" x14ac:dyDescent="0.2">
      <c r="A32" t="s">
        <v>34</v>
      </c>
      <c r="C32" s="36">
        <f t="shared" ref="C32:G32" si="13">(C7-B7)/ABS(B7)</f>
        <v>0.15339966832504145</v>
      </c>
      <c r="D32" s="36">
        <f t="shared" si="13"/>
        <v>-4.2415528396836807E-2</v>
      </c>
      <c r="E32" s="36">
        <f t="shared" si="13"/>
        <v>0.18468468468468469</v>
      </c>
      <c r="F32" s="36">
        <f t="shared" si="13"/>
        <v>6.0836501901140684E-2</v>
      </c>
      <c r="G32" s="36">
        <f t="shared" si="13"/>
        <v>7.7658303464755076E-3</v>
      </c>
    </row>
    <row r="33" spans="1:7" x14ac:dyDescent="0.2">
      <c r="A33" s="1" t="s">
        <v>23</v>
      </c>
      <c r="C33" s="36">
        <f t="shared" ref="C33:G33" si="14">(C8-B8)/ABS(B8)</f>
        <v>-1.5998593530239101E-2</v>
      </c>
      <c r="D33" s="36">
        <f t="shared" si="14"/>
        <v>9.8266928711809899E-3</v>
      </c>
      <c r="E33" s="36">
        <f t="shared" si="14"/>
        <v>0.16489738145789101</v>
      </c>
      <c r="F33" s="36">
        <f t="shared" si="14"/>
        <v>3.9185905224787362E-2</v>
      </c>
      <c r="G33" s="36">
        <f t="shared" si="14"/>
        <v>3.4200526161940956E-2</v>
      </c>
    </row>
    <row r="34" spans="1:7" x14ac:dyDescent="0.2">
      <c r="A34" t="s">
        <v>58</v>
      </c>
      <c r="C34" s="36">
        <f t="shared" ref="C34:G34" si="15">(C9-B9)/ABS(B9)</f>
        <v>-0.15027322404371585</v>
      </c>
      <c r="D34" s="36">
        <f t="shared" si="15"/>
        <v>-2.2508038585209004E-2</v>
      </c>
      <c r="E34" s="36">
        <f t="shared" si="15"/>
        <v>0.25328947368421051</v>
      </c>
      <c r="F34" s="36">
        <f t="shared" si="15"/>
        <v>-0.14173228346456693</v>
      </c>
      <c r="G34" s="36">
        <f t="shared" si="15"/>
        <v>0.12538226299694188</v>
      </c>
    </row>
    <row r="35" spans="1:7" x14ac:dyDescent="0.2">
      <c r="A35" t="s">
        <v>35</v>
      </c>
      <c r="C35" s="36">
        <f t="shared" ref="C35:G35" si="16">(C10-B10)/ABS(B10)</f>
        <v>-0.2441860465116279</v>
      </c>
      <c r="D35" s="36">
        <f t="shared" si="16"/>
        <v>0.2194331983805668</v>
      </c>
      <c r="E35" s="36">
        <f t="shared" si="16"/>
        <v>0.1454183266932271</v>
      </c>
      <c r="F35" s="36">
        <f t="shared" si="16"/>
        <v>1.1594202898550725E-2</v>
      </c>
      <c r="G35" s="36">
        <f t="shared" si="16"/>
        <v>1.66189111747851E-2</v>
      </c>
    </row>
    <row r="36" spans="1:7" x14ac:dyDescent="0.2">
      <c r="A36" t="s">
        <v>9</v>
      </c>
      <c r="C36" s="36">
        <f t="shared" ref="C36:G36" si="17">(C11-B11)/ABS(B11)</f>
        <v>2.4581005586592177E-2</v>
      </c>
      <c r="D36" s="36">
        <f t="shared" si="17"/>
        <v>0.16030534351145037</v>
      </c>
      <c r="E36" s="36">
        <f t="shared" si="17"/>
        <v>-3.7593984962406013E-3</v>
      </c>
      <c r="F36" s="36">
        <f t="shared" si="17"/>
        <v>7.5471698113207544E-2</v>
      </c>
      <c r="G36" s="36">
        <f t="shared" si="17"/>
        <v>4.6491228070175437E-2</v>
      </c>
    </row>
    <row r="37" spans="1:7" x14ac:dyDescent="0.2">
      <c r="A37" t="s">
        <v>10</v>
      </c>
      <c r="C37" s="36">
        <f t="shared" ref="C37:G37" si="18">(C12-B12)/ABS(B12)</f>
        <v>-4.2553191489361701E-2</v>
      </c>
      <c r="D37" s="36">
        <f t="shared" si="18"/>
        <v>-0.19444444444444445</v>
      </c>
      <c r="E37" s="36">
        <f t="shared" si="18"/>
        <v>-0.19310344827586207</v>
      </c>
      <c r="F37" s="36">
        <f t="shared" si="18"/>
        <v>5.128205128205128E-2</v>
      </c>
      <c r="G37" s="36">
        <f t="shared" si="18"/>
        <v>0</v>
      </c>
    </row>
    <row r="38" spans="1:7" x14ac:dyDescent="0.2">
      <c r="A38" t="s">
        <v>36</v>
      </c>
      <c r="C38" s="36">
        <f t="shared" ref="C38:G38" si="19">(C13-B13)/ABS(B13)</f>
        <v>0.13245033112582782</v>
      </c>
      <c r="D38" s="36">
        <f t="shared" si="19"/>
        <v>-3.9473684210526314E-2</v>
      </c>
      <c r="E38" s="36">
        <f t="shared" si="19"/>
        <v>0.19939117199391171</v>
      </c>
      <c r="F38" s="36">
        <f t="shared" si="19"/>
        <v>5.7741116751269035E-2</v>
      </c>
      <c r="G38" s="36">
        <f t="shared" si="19"/>
        <v>9.5980803839232146E-3</v>
      </c>
    </row>
    <row r="39" spans="1:7" x14ac:dyDescent="0.2">
      <c r="A39" t="s">
        <v>37</v>
      </c>
      <c r="C39" s="36">
        <f t="shared" ref="C39:G39" si="20">(C14-B14)/ABS(B14)</f>
        <v>0.93148148148148147</v>
      </c>
      <c r="D39" s="36">
        <f t="shared" si="20"/>
        <v>8.1081081081081086E-2</v>
      </c>
      <c r="E39" s="36">
        <f t="shared" si="20"/>
        <v>-2.9411764705882353E-2</v>
      </c>
      <c r="F39" s="36">
        <f t="shared" si="20"/>
        <v>0.22857142857142856</v>
      </c>
      <c r="G39" s="36">
        <f t="shared" si="20"/>
        <v>-7.407407407407407E-2</v>
      </c>
    </row>
    <row r="40" spans="1:7" x14ac:dyDescent="0.2">
      <c r="A40" t="s">
        <v>38</v>
      </c>
      <c r="C40" s="36">
        <f t="shared" ref="C40:G40" si="21">(C15-B15)/ABS(B15)</f>
        <v>-0.42857142857142855</v>
      </c>
      <c r="D40" s="36">
        <f t="shared" si="21"/>
        <v>37.5</v>
      </c>
      <c r="E40" s="36">
        <f t="shared" si="21"/>
        <v>-0.98701298701298701</v>
      </c>
      <c r="F40" s="36">
        <f t="shared" si="21"/>
        <v>2.5</v>
      </c>
      <c r="G40" s="36">
        <f t="shared" si="21"/>
        <v>1</v>
      </c>
    </row>
    <row r="41" spans="1:7" x14ac:dyDescent="0.2">
      <c r="A41" s="1" t="s">
        <v>39</v>
      </c>
      <c r="C41" s="36">
        <f t="shared" ref="C41:G41" si="22">(C16-B16)/ABS(B16)</f>
        <v>8.1073113207547176E-2</v>
      </c>
      <c r="D41" s="36">
        <f t="shared" si="22"/>
        <v>0.13144259612762477</v>
      </c>
      <c r="E41" s="36">
        <f t="shared" si="22"/>
        <v>7.1342492166787175E-2</v>
      </c>
      <c r="F41" s="36">
        <f t="shared" si="22"/>
        <v>4.7244094488188976E-2</v>
      </c>
      <c r="G41" s="36">
        <f t="shared" si="22"/>
        <v>2.2126745435016113E-2</v>
      </c>
    </row>
    <row r="42" spans="1:7" x14ac:dyDescent="0.2">
      <c r="A42" s="1" t="s">
        <v>40</v>
      </c>
      <c r="C42" s="36">
        <f t="shared" ref="C42:G42" si="23">(C17-B17)/ABS(B17)</f>
        <v>-0.15940766550522648</v>
      </c>
      <c r="D42" s="36">
        <f t="shared" si="23"/>
        <v>-0.22124352331606217</v>
      </c>
      <c r="E42" s="36">
        <f t="shared" si="23"/>
        <v>0.42315369261477048</v>
      </c>
      <c r="F42" s="36">
        <f t="shared" si="23"/>
        <v>2.244039270687237E-2</v>
      </c>
      <c r="G42" s="36">
        <f t="shared" si="23"/>
        <v>5.9899405578417927E-2</v>
      </c>
    </row>
    <row r="43" spans="1:7" x14ac:dyDescent="0.2">
      <c r="A43" t="s">
        <v>41</v>
      </c>
      <c r="C43" s="36">
        <f t="shared" ref="C43:G43" si="24">(C18-B18)/ABS(B18)</f>
        <v>8.4444444444444446</v>
      </c>
      <c r="D43" s="36">
        <f t="shared" si="24"/>
        <v>-2.1044776119402986</v>
      </c>
      <c r="E43" s="36">
        <f t="shared" si="24"/>
        <v>-0.16216216216216217</v>
      </c>
      <c r="F43" s="36">
        <f t="shared" si="24"/>
        <v>0.87209302325581395</v>
      </c>
      <c r="G43" s="36">
        <f t="shared" si="24"/>
        <v>0.36363636363636365</v>
      </c>
    </row>
    <row r="44" spans="1:7" x14ac:dyDescent="0.2">
      <c r="A44" t="s">
        <v>42</v>
      </c>
      <c r="C44" s="36">
        <f t="shared" ref="C44:G44" si="25">(C19-B19)/ABS(B19)</f>
        <v>-0.7142857142857143</v>
      </c>
      <c r="D44" s="36">
        <f t="shared" si="25"/>
        <v>2.5</v>
      </c>
      <c r="E44" s="36">
        <f t="shared" si="25"/>
        <v>-0.5</v>
      </c>
      <c r="F44" s="36">
        <f t="shared" si="25"/>
        <v>0.2857142857142857</v>
      </c>
      <c r="G44" s="36">
        <f t="shared" si="25"/>
        <v>-1.6666666666666667</v>
      </c>
    </row>
    <row r="45" spans="1:7" x14ac:dyDescent="0.2">
      <c r="A45" t="s">
        <v>43</v>
      </c>
      <c r="C45" s="36">
        <f t="shared" ref="C45:G45" si="26">(C20-B20)/ABS(B20)</f>
        <v>7.5221238938053103E-2</v>
      </c>
      <c r="D45" s="36">
        <f t="shared" si="26"/>
        <v>0.11728395061728394</v>
      </c>
      <c r="E45" s="36">
        <f t="shared" si="26"/>
        <v>1.841620626151013E-3</v>
      </c>
      <c r="F45" s="36">
        <f t="shared" si="26"/>
        <v>-3.125E-2</v>
      </c>
      <c r="G45" s="36">
        <f t="shared" si="26"/>
        <v>-2.6565464895635674E-2</v>
      </c>
    </row>
    <row r="46" spans="1:7" x14ac:dyDescent="0.2">
      <c r="A46" s="1" t="s">
        <v>44</v>
      </c>
      <c r="C46" s="36">
        <f t="shared" ref="C46:G46" si="27">(C21-B21)/ABS(B21)</f>
        <v>-0.25339858618814576</v>
      </c>
      <c r="D46" s="36">
        <f t="shared" si="27"/>
        <v>-0.25710123816460306</v>
      </c>
      <c r="E46" s="36">
        <f t="shared" si="27"/>
        <v>0.64117647058823535</v>
      </c>
      <c r="F46" s="36">
        <f t="shared" si="27"/>
        <v>-7.1684587813620072E-3</v>
      </c>
      <c r="G46" s="36">
        <f t="shared" si="27"/>
        <v>9.3862815884476536E-2</v>
      </c>
    </row>
    <row r="47" spans="1:7" x14ac:dyDescent="0.2">
      <c r="A47" t="s">
        <v>45</v>
      </c>
      <c r="C47" s="36">
        <f t="shared" ref="C47:G47" si="28">(C22-B22)/ABS(B22)</f>
        <v>-0.734006734006734</v>
      </c>
      <c r="D47" s="36">
        <f t="shared" si="28"/>
        <v>0.46835443037974683</v>
      </c>
      <c r="E47" s="36">
        <f t="shared" si="28"/>
        <v>-0.14655172413793102</v>
      </c>
      <c r="F47" s="36">
        <f t="shared" si="28"/>
        <v>2.404040404040404</v>
      </c>
      <c r="G47" s="36">
        <f t="shared" si="28"/>
        <v>-0.34421364985163205</v>
      </c>
    </row>
    <row r="48" spans="1:7" x14ac:dyDescent="0.2">
      <c r="A48" s="1" t="s">
        <v>46</v>
      </c>
      <c r="C48" s="36">
        <f t="shared" ref="C48:G48" si="29">(C23-B23)/ABS(B23)</f>
        <v>-0.1608300907911803</v>
      </c>
      <c r="D48" s="36">
        <f t="shared" si="29"/>
        <v>-0.30139103554868624</v>
      </c>
      <c r="E48" s="36">
        <f t="shared" si="29"/>
        <v>0.74225663716814161</v>
      </c>
      <c r="F48" s="36">
        <f t="shared" si="29"/>
        <v>-0.15873015873015872</v>
      </c>
      <c r="G48" s="36">
        <f t="shared" si="29"/>
        <v>0.20528301886792452</v>
      </c>
    </row>
    <row r="49" spans="1:7" x14ac:dyDescent="0.2">
      <c r="C49" s="36"/>
      <c r="D49" s="36"/>
      <c r="E49" s="36"/>
      <c r="F49" s="36"/>
      <c r="G49" s="36"/>
    </row>
    <row r="50" spans="1:7" ht="17" x14ac:dyDescent="0.2">
      <c r="A50" s="8" t="s">
        <v>47</v>
      </c>
      <c r="B50" s="5"/>
      <c r="C50" s="36">
        <f t="shared" ref="C50:G50" si="30">(C25-B25)/ABS(B25)</f>
        <v>-0.11793322642267842</v>
      </c>
      <c r="D50" s="36">
        <f t="shared" si="30"/>
        <v>-0.28773744015224362</v>
      </c>
      <c r="E50" s="36">
        <f t="shared" si="30"/>
        <v>0.77110194573052804</v>
      </c>
      <c r="F50" s="36">
        <f t="shared" si="30"/>
        <v>-0.12391899288451021</v>
      </c>
      <c r="G50" s="36">
        <f t="shared" si="30"/>
        <v>0.22642833498841453</v>
      </c>
    </row>
    <row r="51" spans="1:7" ht="17" x14ac:dyDescent="0.2">
      <c r="A51" s="8" t="s">
        <v>49</v>
      </c>
      <c r="C51" s="36">
        <f t="shared" ref="C51:G51" si="31">(C26-B26)/ABS(B26)</f>
        <v>-4.8632218844984802E-2</v>
      </c>
      <c r="D51" s="36">
        <f t="shared" si="31"/>
        <v>-1.9169329073482427E-2</v>
      </c>
      <c r="E51" s="36">
        <f t="shared" si="31"/>
        <v>-1.6286644951140065E-2</v>
      </c>
      <c r="F51" s="36">
        <f t="shared" si="31"/>
        <v>-3.9735099337748346E-2</v>
      </c>
      <c r="G51" s="36">
        <f t="shared" si="31"/>
        <v>-1.7241379310344827E-2</v>
      </c>
    </row>
    <row r="53" spans="1:7" ht="17" x14ac:dyDescent="0.2">
      <c r="A53" s="34" t="s">
        <v>61</v>
      </c>
    </row>
    <row r="54" spans="1:7" ht="34" x14ac:dyDescent="0.2">
      <c r="A54" s="29" t="s">
        <v>62</v>
      </c>
    </row>
    <row r="55" spans="1:7" x14ac:dyDescent="0.2">
      <c r="A55" s="37" t="s">
        <v>3</v>
      </c>
      <c r="B55" s="38">
        <f>B5/B$8</f>
        <v>0.35161744022503516</v>
      </c>
      <c r="C55" s="38">
        <f t="shared" ref="C55:G55" si="32">C5/C$8</f>
        <v>0.27621940325174199</v>
      </c>
      <c r="D55" s="38">
        <f t="shared" si="32"/>
        <v>0.32024062278839349</v>
      </c>
      <c r="E55" s="38">
        <f t="shared" si="32"/>
        <v>0.31986634264884567</v>
      </c>
      <c r="F55" s="38">
        <f t="shared" si="32"/>
        <v>0.30283542823735748</v>
      </c>
      <c r="G55" s="38">
        <f t="shared" si="32"/>
        <v>0.3027133973996608</v>
      </c>
    </row>
    <row r="56" spans="1:7" x14ac:dyDescent="0.2">
      <c r="A56" s="37" t="s">
        <v>33</v>
      </c>
      <c r="B56" s="38">
        <f t="shared" ref="B56:G57" si="33">B6/B$8</f>
        <v>0.43635724331926862</v>
      </c>
      <c r="C56" s="38">
        <f t="shared" si="33"/>
        <v>0.47525460067893516</v>
      </c>
      <c r="D56" s="38">
        <f t="shared" si="33"/>
        <v>0.44409058740268931</v>
      </c>
      <c r="E56" s="38">
        <f t="shared" si="33"/>
        <v>0.4404617253948967</v>
      </c>
      <c r="F56" s="38">
        <f t="shared" si="33"/>
        <v>0.45249926921952643</v>
      </c>
      <c r="G56" s="38">
        <f t="shared" si="33"/>
        <v>0.4588750706613906</v>
      </c>
    </row>
    <row r="57" spans="1:7" x14ac:dyDescent="0.2">
      <c r="A57" s="37" t="s">
        <v>34</v>
      </c>
      <c r="B57" s="38">
        <f t="shared" si="33"/>
        <v>0.21202531645569619</v>
      </c>
      <c r="C57" s="38">
        <f t="shared" si="33"/>
        <v>0.24852599606932285</v>
      </c>
      <c r="D57" s="38">
        <f t="shared" si="33"/>
        <v>0.2356687898089172</v>
      </c>
      <c r="E57" s="38">
        <f t="shared" si="33"/>
        <v>0.23967193195625761</v>
      </c>
      <c r="F57" s="38">
        <f t="shared" si="33"/>
        <v>0.24466530254311605</v>
      </c>
      <c r="G57" s="38">
        <f t="shared" si="33"/>
        <v>0.23841153193894857</v>
      </c>
    </row>
    <row r="58" spans="1:7" x14ac:dyDescent="0.2">
      <c r="A58" s="1" t="s">
        <v>63</v>
      </c>
      <c r="B58" s="38"/>
      <c r="C58" s="38"/>
      <c r="D58" s="38"/>
      <c r="E58" s="38"/>
      <c r="F58" s="38"/>
      <c r="G58" s="38"/>
    </row>
    <row r="59" spans="1:7" x14ac:dyDescent="0.2">
      <c r="A59" s="37" t="s">
        <v>58</v>
      </c>
      <c r="B59" s="38">
        <f>B9/B5</f>
        <v>0.183</v>
      </c>
      <c r="C59" s="38">
        <f t="shared" ref="C59:G59" si="34">C9/C5</f>
        <v>0.20116429495472185</v>
      </c>
      <c r="D59" s="38">
        <f t="shared" si="34"/>
        <v>0.16795580110497238</v>
      </c>
      <c r="E59" s="38">
        <f t="shared" si="34"/>
        <v>0.18091168091168092</v>
      </c>
      <c r="F59" s="38">
        <f t="shared" si="34"/>
        <v>0.15781853281853281</v>
      </c>
      <c r="G59" s="38">
        <f t="shared" si="34"/>
        <v>0.17180205415499533</v>
      </c>
    </row>
    <row r="60" spans="1:7" x14ac:dyDescent="0.2">
      <c r="A60" s="37" t="s">
        <v>33</v>
      </c>
      <c r="B60" s="38">
        <f>(B6-B12)/ABS(B6)</f>
        <v>0.92425463336019342</v>
      </c>
      <c r="C60" s="38">
        <f t="shared" ref="C60:G60" si="35">(C6-C12)/ABS(C6)</f>
        <v>0.93233082706766912</v>
      </c>
      <c r="D60" s="38">
        <f t="shared" si="35"/>
        <v>0.94223107569721121</v>
      </c>
      <c r="E60" s="38">
        <f t="shared" si="35"/>
        <v>0.95965517241379306</v>
      </c>
      <c r="F60" s="38">
        <f t="shared" si="35"/>
        <v>0.9602713178294574</v>
      </c>
      <c r="G60" s="38">
        <f t="shared" si="35"/>
        <v>0.96211887896519865</v>
      </c>
    </row>
    <row r="61" spans="1:7" x14ac:dyDescent="0.2">
      <c r="A61" s="37" t="s">
        <v>34</v>
      </c>
      <c r="B61" s="38">
        <f>(B7-B13)/ABS(B13)</f>
        <v>-1.6556291390728477E-3</v>
      </c>
      <c r="C61" s="38">
        <f t="shared" ref="C61:G61" si="36">(C7-C13)/ABS(C13)</f>
        <v>1.6812865497076022E-2</v>
      </c>
      <c r="D61" s="38">
        <f t="shared" si="36"/>
        <v>1.3698630136986301E-2</v>
      </c>
      <c r="E61" s="38">
        <f t="shared" si="36"/>
        <v>1.2690355329949238E-3</v>
      </c>
      <c r="F61" s="38">
        <f t="shared" si="36"/>
        <v>4.1991601679664068E-3</v>
      </c>
      <c r="G61" s="38">
        <f t="shared" si="36"/>
        <v>2.3767082590612004E-3</v>
      </c>
    </row>
    <row r="62" spans="1:7" ht="17" x14ac:dyDescent="0.2">
      <c r="A62" s="7" t="s">
        <v>19</v>
      </c>
      <c r="B62" s="39">
        <f>(B8-(B10+B12+B13))/B8</f>
        <v>0.46729957805907174</v>
      </c>
      <c r="C62" s="39">
        <f t="shared" ref="C62:G62" si="37">(C8-(C10+C12+C13))/C8</f>
        <v>0.50276934071824186</v>
      </c>
      <c r="D62" s="39">
        <f t="shared" si="37"/>
        <v>0.47540693559801839</v>
      </c>
      <c r="E62" s="39">
        <f t="shared" si="37"/>
        <v>0.48086269744835963</v>
      </c>
      <c r="F62" s="39">
        <f t="shared" si="37"/>
        <v>0.48333820520315696</v>
      </c>
      <c r="G62" s="39">
        <f t="shared" si="37"/>
        <v>0.49406444318824194</v>
      </c>
    </row>
    <row r="63" spans="1:7" ht="34" x14ac:dyDescent="0.2">
      <c r="A63" s="7" t="s">
        <v>64</v>
      </c>
      <c r="B63" s="38"/>
      <c r="C63" s="38"/>
      <c r="D63" s="38"/>
      <c r="E63" s="38"/>
      <c r="F63" s="38"/>
      <c r="G63" s="38"/>
    </row>
    <row r="64" spans="1:7" x14ac:dyDescent="0.2">
      <c r="A64" s="37" t="s">
        <v>35</v>
      </c>
      <c r="B64" s="38">
        <f>B10/B$8</f>
        <v>0.28727144866385373</v>
      </c>
      <c r="C64" s="38">
        <f t="shared" ref="C64:G64" si="38">C10/C$8</f>
        <v>0.22065392174379131</v>
      </c>
      <c r="D64" s="38">
        <f t="shared" si="38"/>
        <v>0.26645435244161358</v>
      </c>
      <c r="E64" s="38">
        <f t="shared" si="38"/>
        <v>0.2619987849331713</v>
      </c>
      <c r="F64" s="38">
        <f t="shared" si="38"/>
        <v>0.25504238526746564</v>
      </c>
      <c r="G64" s="38">
        <f t="shared" si="38"/>
        <v>0.25070661390616167</v>
      </c>
    </row>
    <row r="65" spans="1:7" x14ac:dyDescent="0.2">
      <c r="A65" s="37" t="s">
        <v>9</v>
      </c>
      <c r="B65" s="38">
        <f t="shared" ref="B65:G69" si="39">B11/B$8</f>
        <v>0.15734880450070324</v>
      </c>
      <c r="C65" s="38">
        <f t="shared" si="39"/>
        <v>0.16383777023405396</v>
      </c>
      <c r="D65" s="38">
        <f t="shared" si="39"/>
        <v>0.18825194621372965</v>
      </c>
      <c r="E65" s="38">
        <f t="shared" si="39"/>
        <v>0.16099635479951396</v>
      </c>
      <c r="F65" s="38">
        <f t="shared" si="39"/>
        <v>0.1666179479684303</v>
      </c>
      <c r="G65" s="38">
        <f t="shared" si="39"/>
        <v>0.16859807801017523</v>
      </c>
    </row>
    <row r="66" spans="1:7" x14ac:dyDescent="0.2">
      <c r="A66" s="37" t="s">
        <v>10</v>
      </c>
      <c r="B66" s="38">
        <f t="shared" si="39"/>
        <v>3.3052039381153309E-2</v>
      </c>
      <c r="C66" s="38">
        <f t="shared" si="39"/>
        <v>3.216008576022869E-2</v>
      </c>
      <c r="D66" s="38">
        <f t="shared" si="39"/>
        <v>2.5654635527246991E-2</v>
      </c>
      <c r="E66" s="38">
        <f t="shared" si="39"/>
        <v>1.7770352369380314E-2</v>
      </c>
      <c r="F66" s="38">
        <f t="shared" si="39"/>
        <v>1.7977199649225374E-2</v>
      </c>
      <c r="G66" s="38">
        <f t="shared" si="39"/>
        <v>1.7382702091577162E-2</v>
      </c>
    </row>
    <row r="67" spans="1:7" x14ac:dyDescent="0.2">
      <c r="A67" s="37" t="s">
        <v>36</v>
      </c>
      <c r="B67" s="38">
        <f t="shared" si="39"/>
        <v>0.21237693389592124</v>
      </c>
      <c r="C67" s="38">
        <f t="shared" si="39"/>
        <v>0.24441665177773808</v>
      </c>
      <c r="D67" s="38">
        <f t="shared" si="39"/>
        <v>0.23248407643312102</v>
      </c>
      <c r="E67" s="38">
        <f t="shared" si="39"/>
        <v>0.23936816524908869</v>
      </c>
      <c r="F67" s="38">
        <f t="shared" si="39"/>
        <v>0.24364220988015201</v>
      </c>
      <c r="G67" s="38">
        <f t="shared" si="39"/>
        <v>0.23784624081401923</v>
      </c>
    </row>
    <row r="68" spans="1:7" x14ac:dyDescent="0.2">
      <c r="A68" s="37" t="s">
        <v>37</v>
      </c>
      <c r="B68" s="38">
        <f t="shared" si="39"/>
        <v>-9.49367088607595E-2</v>
      </c>
      <c r="C68" s="38">
        <f t="shared" si="39"/>
        <v>-6.6106842951581205E-3</v>
      </c>
      <c r="D68" s="38">
        <f t="shared" si="39"/>
        <v>-6.0155697098372256E-3</v>
      </c>
      <c r="E68" s="38">
        <f t="shared" si="39"/>
        <v>-5.3159173754556499E-3</v>
      </c>
      <c r="F68" s="38">
        <f t="shared" si="39"/>
        <v>-3.9462145571470333E-3</v>
      </c>
      <c r="G68" s="38">
        <f t="shared" si="39"/>
        <v>-4.0983606557377051E-3</v>
      </c>
    </row>
    <row r="69" spans="1:7" x14ac:dyDescent="0.2">
      <c r="A69" s="37" t="s">
        <v>38</v>
      </c>
      <c r="B69" s="38">
        <f t="shared" si="39"/>
        <v>1.2306610407876231E-3</v>
      </c>
      <c r="C69" s="38">
        <f t="shared" si="39"/>
        <v>7.1466857244952648E-4</v>
      </c>
      <c r="D69" s="38">
        <f t="shared" si="39"/>
        <v>2.724699221514508E-2</v>
      </c>
      <c r="E69" s="38">
        <f t="shared" si="39"/>
        <v>3.0376670716889426E-4</v>
      </c>
      <c r="F69" s="38">
        <f t="shared" si="39"/>
        <v>1.0230926629640456E-3</v>
      </c>
      <c r="G69" s="38">
        <f t="shared" si="39"/>
        <v>1.978518937252685E-3</v>
      </c>
    </row>
    <row r="70" spans="1:7" x14ac:dyDescent="0.2">
      <c r="A70" s="40" t="s">
        <v>67</v>
      </c>
      <c r="B70" s="38">
        <f t="shared" ref="B70:G70" si="40">(B15+B14+B11)/B8</f>
        <v>6.3642756680731369E-2</v>
      </c>
      <c r="C70" s="38">
        <f t="shared" si="40"/>
        <v>0.15794175451134537</v>
      </c>
      <c r="D70" s="38">
        <f t="shared" si="40"/>
        <v>0.2094833687190375</v>
      </c>
      <c r="E70" s="38">
        <f t="shared" si="40"/>
        <v>0.15598420413122721</v>
      </c>
      <c r="F70" s="38">
        <f t="shared" si="40"/>
        <v>0.16369482607424729</v>
      </c>
      <c r="G70" s="38">
        <f t="shared" si="40"/>
        <v>0.16647823629169023</v>
      </c>
    </row>
    <row r="71" spans="1:7" x14ac:dyDescent="0.2">
      <c r="A71" t="s">
        <v>39</v>
      </c>
      <c r="B71" s="38">
        <f t="shared" ref="B71:G71" si="41">B16/B$8</f>
        <v>0.59634317862165964</v>
      </c>
      <c r="C71" s="38">
        <f t="shared" si="41"/>
        <v>0.65517241379310343</v>
      </c>
      <c r="D71" s="38">
        <f t="shared" si="41"/>
        <v>0.73407643312101911</v>
      </c>
      <c r="E71" s="38">
        <f t="shared" si="41"/>
        <v>0.67512150668286752</v>
      </c>
      <c r="F71" s="38">
        <f t="shared" si="41"/>
        <v>0.68035662087109028</v>
      </c>
      <c r="G71" s="38">
        <f t="shared" si="41"/>
        <v>0.67241379310344829</v>
      </c>
    </row>
    <row r="72" spans="1:7" x14ac:dyDescent="0.2">
      <c r="A72" s="1" t="s">
        <v>65</v>
      </c>
      <c r="B72" s="39">
        <f>B17/B8</f>
        <v>0.40365682137834036</v>
      </c>
      <c r="C72" s="39">
        <f t="shared" ref="C72:G72" si="42">C17/C8</f>
        <v>0.34482758620689657</v>
      </c>
      <c r="D72" s="39">
        <f t="shared" si="42"/>
        <v>0.26592356687898089</v>
      </c>
      <c r="E72" s="39">
        <f t="shared" si="42"/>
        <v>0.32487849331713242</v>
      </c>
      <c r="F72" s="39">
        <f t="shared" si="42"/>
        <v>0.31964337912890967</v>
      </c>
      <c r="G72" s="39">
        <f t="shared" si="42"/>
        <v>0.32758620689655171</v>
      </c>
    </row>
    <row r="73" spans="1:7" x14ac:dyDescent="0.2">
      <c r="A73" s="1" t="s">
        <v>66</v>
      </c>
      <c r="B73" s="39">
        <f>B23/B8</f>
        <v>0.27109704641350213</v>
      </c>
      <c r="C73" s="39">
        <f t="shared" ref="C73:G73" si="43">C23/C8</f>
        <v>0.23119528318742183</v>
      </c>
      <c r="D73" s="39">
        <f t="shared" si="43"/>
        <v>0.15994338287331919</v>
      </c>
      <c r="E73" s="39">
        <f t="shared" si="43"/>
        <v>0.23921628189550426</v>
      </c>
      <c r="F73" s="39">
        <f t="shared" si="43"/>
        <v>0.19365682548962293</v>
      </c>
      <c r="G73" s="39">
        <f t="shared" si="43"/>
        <v>0.22569248162803843</v>
      </c>
    </row>
    <row r="75" spans="1:7" ht="17" x14ac:dyDescent="0.2">
      <c r="A75" s="30" t="s">
        <v>50</v>
      </c>
    </row>
    <row r="76" spans="1:7" ht="17" x14ac:dyDescent="0.2">
      <c r="A76" s="31" t="s">
        <v>14</v>
      </c>
      <c r="B76">
        <v>47268</v>
      </c>
      <c r="C76">
        <v>49257</v>
      </c>
      <c r="D76">
        <v>49255</v>
      </c>
      <c r="E76">
        <v>52373</v>
      </c>
      <c r="F76">
        <v>54371</v>
      </c>
      <c r="G76">
        <v>57691</v>
      </c>
    </row>
    <row r="77" spans="1:7" ht="17" x14ac:dyDescent="0.2">
      <c r="A77" s="31" t="s">
        <v>15</v>
      </c>
      <c r="B77">
        <v>856</v>
      </c>
      <c r="C77">
        <v>913</v>
      </c>
      <c r="D77">
        <v>1098</v>
      </c>
      <c r="E77">
        <v>1051</v>
      </c>
      <c r="F77">
        <v>990</v>
      </c>
      <c r="G77">
        <v>1017</v>
      </c>
    </row>
    <row r="78" spans="1:7" ht="17" x14ac:dyDescent="0.2">
      <c r="A78" s="29" t="s">
        <v>16</v>
      </c>
      <c r="B78" s="1">
        <f t="shared" ref="B78:D78" si="44">SUM(B76:B77)</f>
        <v>48124</v>
      </c>
      <c r="C78" s="1">
        <f t="shared" si="44"/>
        <v>50170</v>
      </c>
      <c r="D78" s="1">
        <f t="shared" si="44"/>
        <v>50353</v>
      </c>
      <c r="E78" s="1">
        <f t="shared" ref="E78:F78" si="45">SUM(E76:E77)</f>
        <v>53424</v>
      </c>
      <c r="F78" s="1">
        <f t="shared" si="45"/>
        <v>55361</v>
      </c>
      <c r="G78" s="1">
        <f>SUM(G76:G77)</f>
        <v>58708</v>
      </c>
    </row>
    <row r="79" spans="1:7" x14ac:dyDescent="0.2">
      <c r="A79" s="31"/>
    </row>
    <row r="80" spans="1:7" ht="17" x14ac:dyDescent="0.2">
      <c r="A80" s="30" t="s">
        <v>60</v>
      </c>
    </row>
    <row r="81" spans="1:7" ht="17" x14ac:dyDescent="0.2">
      <c r="A81" s="31" t="s">
        <v>14</v>
      </c>
      <c r="B81" s="3">
        <f>KFC!B4+'Taco Bell'!B4+'Pizza Hut'!B4+'Habit Burger Grill '!B4</f>
        <v>49237</v>
      </c>
      <c r="C81" s="3">
        <f>KFC!C4+'Taco Bell'!C4+'Pizza Hut'!C4+'Habit Burger Grill '!C4</f>
        <v>52584</v>
      </c>
      <c r="D81" s="3">
        <f>KFC!D4+'Taco Bell'!D4+'Pizza Hut'!D4+'Habit Burger Grill '!D4</f>
        <v>49989</v>
      </c>
      <c r="E81" s="3">
        <f>KFC!E4+'Taco Bell'!E4+'Pizza Hut'!E4+'Habit Burger Grill '!E4</f>
        <v>58188</v>
      </c>
      <c r="F81" s="3">
        <f>KFC!F4+'Taco Bell'!F4+'Pizza Hut'!F4+'Habit Burger Grill '!F4</f>
        <v>59283</v>
      </c>
      <c r="G81" s="3">
        <f>KFC!G4+'Taco Bell'!G4+'Pizza Hut'!G4+'Habit Burger Grill '!G4</f>
        <v>63789</v>
      </c>
    </row>
    <row r="82" spans="1:7" ht="17" x14ac:dyDescent="0.2">
      <c r="A82" s="31" t="s">
        <v>15</v>
      </c>
      <c r="B82" s="3">
        <f>B5</f>
        <v>2000</v>
      </c>
      <c r="C82" s="3">
        <f t="shared" ref="C82:G82" si="46">C5</f>
        <v>1546</v>
      </c>
      <c r="D82" s="3">
        <f t="shared" si="46"/>
        <v>1810</v>
      </c>
      <c r="E82" s="3">
        <f t="shared" si="46"/>
        <v>2106</v>
      </c>
      <c r="F82" s="3">
        <f t="shared" si="46"/>
        <v>2072</v>
      </c>
      <c r="G82" s="3">
        <f t="shared" si="46"/>
        <v>2142</v>
      </c>
    </row>
    <row r="83" spans="1:7" ht="17" x14ac:dyDescent="0.2">
      <c r="A83" s="29" t="s">
        <v>16</v>
      </c>
      <c r="B83" s="15">
        <f>SUM(B81:B82)</f>
        <v>51237</v>
      </c>
      <c r="C83" s="15">
        <f t="shared" ref="C83:G83" si="47">SUM(C81:C82)</f>
        <v>54130</v>
      </c>
      <c r="D83" s="15">
        <f t="shared" si="47"/>
        <v>51799</v>
      </c>
      <c r="E83" s="15">
        <f t="shared" si="47"/>
        <v>60294</v>
      </c>
      <c r="F83" s="15">
        <f t="shared" si="47"/>
        <v>61355</v>
      </c>
      <c r="G83" s="15">
        <f t="shared" si="47"/>
        <v>65931</v>
      </c>
    </row>
    <row r="84" spans="1:7" x14ac:dyDescent="0.2">
      <c r="A84" s="7"/>
      <c r="B84" s="1"/>
      <c r="C84" s="1"/>
      <c r="D84" s="1"/>
      <c r="E84" s="1"/>
      <c r="F84" s="1"/>
      <c r="G84" s="1"/>
    </row>
    <row r="85" spans="1:7" s="30" customFormat="1" ht="17" x14ac:dyDescent="0.2">
      <c r="A85" s="30" t="s">
        <v>59</v>
      </c>
      <c r="B85" s="32"/>
      <c r="C85" s="32"/>
      <c r="D85" s="32"/>
      <c r="E85" s="32"/>
      <c r="F85" s="32"/>
      <c r="G85" s="32"/>
    </row>
    <row r="86" spans="1:7" s="31" customFormat="1" ht="17" x14ac:dyDescent="0.2">
      <c r="A86" s="31" t="s">
        <v>14</v>
      </c>
      <c r="B86" s="33">
        <f>B81/B76</f>
        <v>1.0416560886857917</v>
      </c>
      <c r="C86" s="33">
        <f t="shared" ref="C86:G86" si="48">C81/C76</f>
        <v>1.0675436993726779</v>
      </c>
      <c r="D86" s="33">
        <f t="shared" si="48"/>
        <v>1.0149020404019897</v>
      </c>
      <c r="E86" s="33">
        <f t="shared" si="48"/>
        <v>1.1110304928111814</v>
      </c>
      <c r="F86" s="33">
        <f t="shared" si="48"/>
        <v>1.0903422780526384</v>
      </c>
      <c r="G86" s="33">
        <f t="shared" si="48"/>
        <v>1.105701062557418</v>
      </c>
    </row>
    <row r="87" spans="1:7" s="31" customFormat="1" ht="17" x14ac:dyDescent="0.2">
      <c r="A87" s="31" t="s">
        <v>15</v>
      </c>
      <c r="B87" s="33">
        <f t="shared" ref="B87:G88" si="49">B82/B77</f>
        <v>2.3364485981308412</v>
      </c>
      <c r="C87" s="33">
        <f t="shared" si="49"/>
        <v>1.6933187294633079</v>
      </c>
      <c r="D87" s="33">
        <f t="shared" si="49"/>
        <v>1.6484517304189434</v>
      </c>
      <c r="E87" s="33">
        <f t="shared" si="49"/>
        <v>2.0038058991436727</v>
      </c>
      <c r="F87" s="33">
        <f t="shared" si="49"/>
        <v>2.0929292929292931</v>
      </c>
      <c r="G87" s="33">
        <f t="shared" si="49"/>
        <v>2.1061946902654869</v>
      </c>
    </row>
    <row r="88" spans="1:7" s="29" customFormat="1" ht="17" x14ac:dyDescent="0.2">
      <c r="A88" s="29" t="s">
        <v>16</v>
      </c>
      <c r="B88" s="32">
        <f t="shared" si="49"/>
        <v>1.0646870584323831</v>
      </c>
      <c r="C88" s="32">
        <f t="shared" si="49"/>
        <v>1.0789316324496712</v>
      </c>
      <c r="D88" s="32">
        <f t="shared" si="49"/>
        <v>1.0287172561714297</v>
      </c>
      <c r="E88" s="32">
        <f t="shared" si="49"/>
        <v>1.1285938903863433</v>
      </c>
      <c r="F88" s="32">
        <f t="shared" si="49"/>
        <v>1.1082711656220083</v>
      </c>
      <c r="G88" s="32">
        <f t="shared" si="49"/>
        <v>1.1230326360972951</v>
      </c>
    </row>
    <row r="89" spans="1:7" s="7" customFormat="1" x14ac:dyDescent="0.2"/>
    <row r="90" spans="1:7" ht="34" x14ac:dyDescent="0.2">
      <c r="A90" s="8" t="s">
        <v>51</v>
      </c>
      <c r="B90" s="28">
        <v>0.02</v>
      </c>
      <c r="C90" s="28">
        <v>0.03</v>
      </c>
      <c r="D90" s="28">
        <v>-0.06</v>
      </c>
      <c r="E90" s="2">
        <v>0.1</v>
      </c>
      <c r="F90" s="2">
        <v>0.04</v>
      </c>
      <c r="G90" s="2">
        <v>0.06</v>
      </c>
    </row>
    <row r="91" spans="1:7" ht="34" x14ac:dyDescent="0.2">
      <c r="A91" s="8" t="s">
        <v>52</v>
      </c>
      <c r="B91" s="28">
        <v>0.05</v>
      </c>
      <c r="C91" s="28">
        <v>7.0000000000000007E-2</v>
      </c>
      <c r="D91" s="28">
        <v>-0.04</v>
      </c>
      <c r="E91" s="2">
        <v>0.16</v>
      </c>
      <c r="F91" s="2">
        <v>0.02</v>
      </c>
      <c r="G91" s="2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Supplemental</vt:lpstr>
      <vt:lpstr>KFC</vt:lpstr>
      <vt:lpstr>Taco Bell</vt:lpstr>
      <vt:lpstr>Pizza Hut</vt:lpstr>
      <vt:lpstr>Habit Burger Grill </vt:lpstr>
      <vt:lpstr>Statement of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2024-06-24T17:16:45Z</dcterms:created>
  <dcterms:modified xsi:type="dcterms:W3CDTF">2024-07-07T21:47:27Z</dcterms:modified>
</cp:coreProperties>
</file>