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7818C582-69CD-174A-96F1-FE3A380BFFB9}" xr6:coauthVersionLast="47" xr6:coauthVersionMax="47" xr10:uidLastSave="{00000000-0000-0000-0000-000000000000}"/>
  <bookViews>
    <workbookView xWindow="0" yWindow="0" windowWidth="28800" windowHeight="18000" xr2:uid="{FAF8FC24-9351-5B40-9976-9CFE5740DB05}"/>
  </bookViews>
  <sheets>
    <sheet name="Valuation" sheetId="4" r:id="rId1"/>
    <sheet name="Balance Sheet" sheetId="1" r:id="rId2"/>
    <sheet name="Statement of Cash Flows " sheetId="2" r:id="rId3"/>
    <sheet name="Statement of Operat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4" l="1"/>
  <c r="D45" i="4"/>
  <c r="E45" i="4"/>
  <c r="G45" i="4"/>
  <c r="H45" i="4"/>
  <c r="I45" i="4"/>
  <c r="J45" i="4"/>
  <c r="K45" i="4"/>
  <c r="L45" i="4"/>
  <c r="N45" i="4"/>
  <c r="O45" i="4"/>
  <c r="P45" i="4"/>
  <c r="Q45" i="4"/>
  <c r="C46" i="4"/>
  <c r="D46" i="4"/>
  <c r="E46" i="4"/>
  <c r="G46" i="4"/>
  <c r="H46" i="4"/>
  <c r="I46" i="4"/>
  <c r="J46" i="4"/>
  <c r="K46" i="4"/>
  <c r="L46" i="4"/>
  <c r="N46" i="4"/>
  <c r="O46" i="4"/>
  <c r="P46" i="4"/>
  <c r="Q46" i="4"/>
  <c r="C47" i="4"/>
  <c r="D47" i="4"/>
  <c r="E47" i="4"/>
  <c r="G47" i="4"/>
  <c r="H47" i="4"/>
  <c r="I47" i="4"/>
  <c r="J47" i="4"/>
  <c r="K47" i="4"/>
  <c r="L47" i="4"/>
  <c r="N47" i="4"/>
  <c r="O47" i="4"/>
  <c r="P47" i="4"/>
  <c r="Q47" i="4"/>
  <c r="C48" i="4"/>
  <c r="D48" i="4"/>
  <c r="E48" i="4"/>
  <c r="G48" i="4"/>
  <c r="H48" i="4"/>
  <c r="I48" i="4"/>
  <c r="J48" i="4"/>
  <c r="K48" i="4"/>
  <c r="L48" i="4"/>
  <c r="N48" i="4"/>
  <c r="O48" i="4"/>
  <c r="P48" i="4"/>
  <c r="Q48" i="4"/>
  <c r="C49" i="4"/>
  <c r="D49" i="4"/>
  <c r="E49" i="4"/>
  <c r="G49" i="4"/>
  <c r="H49" i="4"/>
  <c r="I49" i="4"/>
  <c r="J49" i="4"/>
  <c r="K49" i="4"/>
  <c r="L49" i="4"/>
  <c r="N49" i="4"/>
  <c r="O49" i="4"/>
  <c r="P49" i="4"/>
  <c r="Q49" i="4"/>
  <c r="C50" i="4"/>
  <c r="D50" i="4"/>
  <c r="E50" i="4"/>
  <c r="G50" i="4"/>
  <c r="H50" i="4"/>
  <c r="I50" i="4"/>
  <c r="J50" i="4"/>
  <c r="K50" i="4"/>
  <c r="L50" i="4"/>
  <c r="N50" i="4"/>
  <c r="O50" i="4"/>
  <c r="P50" i="4"/>
  <c r="Q50" i="4"/>
  <c r="C51" i="4"/>
  <c r="D51" i="4"/>
  <c r="E51" i="4"/>
  <c r="G51" i="4"/>
  <c r="H51" i="4"/>
  <c r="I51" i="4"/>
  <c r="J51" i="4"/>
  <c r="K51" i="4"/>
  <c r="L51" i="4"/>
  <c r="N51" i="4"/>
  <c r="O51" i="4"/>
  <c r="P51" i="4"/>
  <c r="Q51" i="4"/>
  <c r="B51" i="4"/>
  <c r="B50" i="4"/>
  <c r="B49" i="4"/>
  <c r="B48" i="4"/>
  <c r="B47" i="4"/>
  <c r="B46" i="4"/>
  <c r="B45" i="4"/>
  <c r="V12" i="4"/>
  <c r="U12" i="4"/>
  <c r="T12" i="4"/>
  <c r="S12" i="4"/>
  <c r="V19" i="4"/>
  <c r="U19" i="4"/>
  <c r="T19" i="4"/>
  <c r="S19" i="4"/>
  <c r="B19" i="4"/>
  <c r="C19" i="4"/>
  <c r="D19" i="4"/>
  <c r="E19" i="4"/>
  <c r="F5" i="4"/>
  <c r="F6" i="4"/>
  <c r="F8" i="4"/>
  <c r="F9" i="4"/>
  <c r="F10" i="4"/>
  <c r="F11" i="4"/>
  <c r="F13" i="4"/>
  <c r="F14" i="4"/>
  <c r="F15" i="4"/>
  <c r="F16" i="4"/>
  <c r="F17" i="4"/>
  <c r="F18" i="4"/>
  <c r="F4" i="4"/>
  <c r="G12" i="4"/>
  <c r="I12" i="4"/>
  <c r="I13" i="4" s="1"/>
  <c r="I17" i="4" s="1"/>
  <c r="J12" i="4"/>
  <c r="J13" i="4" s="1"/>
  <c r="J17" i="4" s="1"/>
  <c r="K12" i="4"/>
  <c r="K13" i="4" s="1"/>
  <c r="L12" i="4"/>
  <c r="Q32" i="4"/>
  <c r="P32" i="4"/>
  <c r="O32" i="4"/>
  <c r="N32" i="4"/>
  <c r="L32" i="4"/>
  <c r="E32" i="4"/>
  <c r="D32" i="4"/>
  <c r="C32" i="4"/>
  <c r="L26" i="4"/>
  <c r="N26" i="4"/>
  <c r="O26" i="4"/>
  <c r="P26" i="4"/>
  <c r="Q26" i="4"/>
  <c r="L29" i="4"/>
  <c r="N29" i="4"/>
  <c r="O29" i="4"/>
  <c r="P29" i="4"/>
  <c r="Q29" i="4"/>
  <c r="L30" i="4"/>
  <c r="N30" i="4"/>
  <c r="O30" i="4"/>
  <c r="P30" i="4"/>
  <c r="Q30" i="4"/>
  <c r="L31" i="4"/>
  <c r="N31" i="4"/>
  <c r="O31" i="4"/>
  <c r="P31" i="4"/>
  <c r="Q31" i="4"/>
  <c r="L33" i="4"/>
  <c r="L35" i="4"/>
  <c r="N35" i="4"/>
  <c r="O35" i="4"/>
  <c r="P35" i="4"/>
  <c r="Q35" i="4"/>
  <c r="L36" i="4"/>
  <c r="N36" i="4"/>
  <c r="O36" i="4"/>
  <c r="P36" i="4"/>
  <c r="Q36" i="4"/>
  <c r="L37" i="4"/>
  <c r="N37" i="4"/>
  <c r="O37" i="4"/>
  <c r="P37" i="4"/>
  <c r="Q37" i="4"/>
  <c r="L39" i="4"/>
  <c r="N39" i="4"/>
  <c r="O39" i="4"/>
  <c r="P39" i="4"/>
  <c r="Q39" i="4"/>
  <c r="L40" i="4"/>
  <c r="L41" i="4"/>
  <c r="N41" i="4"/>
  <c r="O41" i="4"/>
  <c r="P41" i="4"/>
  <c r="Q41" i="4"/>
  <c r="L42" i="4"/>
  <c r="N42" i="4"/>
  <c r="O42" i="4"/>
  <c r="P42" i="4"/>
  <c r="Q42" i="4"/>
  <c r="L25" i="4"/>
  <c r="N25" i="4"/>
  <c r="O25" i="4"/>
  <c r="P25" i="4"/>
  <c r="Q25" i="4"/>
  <c r="E41" i="4"/>
  <c r="C26" i="4"/>
  <c r="D26" i="4"/>
  <c r="E26" i="4"/>
  <c r="C27" i="4"/>
  <c r="D27" i="4"/>
  <c r="E27" i="4"/>
  <c r="C29" i="4"/>
  <c r="D29" i="4"/>
  <c r="E29" i="4"/>
  <c r="C30" i="4"/>
  <c r="D30" i="4"/>
  <c r="E30" i="4"/>
  <c r="C31" i="4"/>
  <c r="D31" i="4"/>
  <c r="E31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C41" i="4"/>
  <c r="D41" i="4"/>
  <c r="C42" i="4"/>
  <c r="D42" i="4"/>
  <c r="E42" i="4"/>
  <c r="D25" i="4"/>
  <c r="E25" i="4"/>
  <c r="C25" i="4"/>
  <c r="C105" i="4"/>
  <c r="D105" i="4"/>
  <c r="E105" i="4"/>
  <c r="B105" i="4"/>
  <c r="B106" i="4" s="1"/>
  <c r="B72" i="2"/>
  <c r="C72" i="2"/>
  <c r="D72" i="2"/>
  <c r="E72" i="2"/>
  <c r="C71" i="2"/>
  <c r="D71" i="2"/>
  <c r="E71" i="2"/>
  <c r="B71" i="2"/>
  <c r="C70" i="2"/>
  <c r="D70" i="2"/>
  <c r="E70" i="2"/>
  <c r="B70" i="2"/>
  <c r="C69" i="2"/>
  <c r="D69" i="2"/>
  <c r="E69" i="2"/>
  <c r="B69" i="2"/>
  <c r="C66" i="2"/>
  <c r="D66" i="2"/>
  <c r="E66" i="2"/>
  <c r="B66" i="2"/>
  <c r="F19" i="4" l="1"/>
  <c r="F12" i="4"/>
  <c r="E40" i="4"/>
  <c r="D40" i="4"/>
  <c r="K17" i="4"/>
  <c r="C64" i="2" l="1"/>
  <c r="D64" i="2"/>
  <c r="E64" i="2"/>
  <c r="B64" i="2"/>
  <c r="C63" i="2"/>
  <c r="D63" i="2"/>
  <c r="E63" i="2"/>
  <c r="B63" i="2"/>
  <c r="B61" i="2"/>
  <c r="C62" i="2"/>
  <c r="D62" i="2"/>
  <c r="E62" i="2"/>
  <c r="B62" i="2"/>
  <c r="C61" i="2"/>
  <c r="D61" i="2"/>
  <c r="E61" i="2"/>
  <c r="C60" i="2"/>
  <c r="D60" i="2"/>
  <c r="D65" i="2" s="1"/>
  <c r="D67" i="2" s="1"/>
  <c r="E60" i="2"/>
  <c r="B60" i="2"/>
  <c r="B65" i="2" s="1"/>
  <c r="B67" i="2" s="1"/>
  <c r="Q12" i="4"/>
  <c r="Q33" i="4" s="1"/>
  <c r="P12" i="4"/>
  <c r="P33" i="4" s="1"/>
  <c r="O12" i="4"/>
  <c r="O33" i="4" s="1"/>
  <c r="N12" i="4"/>
  <c r="N33" i="4" s="1"/>
  <c r="E12" i="4"/>
  <c r="D12" i="4"/>
  <c r="C12" i="4"/>
  <c r="B12" i="4"/>
  <c r="B13" i="4" s="1"/>
  <c r="Q6" i="4"/>
  <c r="P6" i="4"/>
  <c r="P27" i="4" s="1"/>
  <c r="O6" i="4"/>
  <c r="O27" i="4" s="1"/>
  <c r="N6" i="4"/>
  <c r="N27" i="4" s="1"/>
  <c r="L6" i="4"/>
  <c r="G6" i="4"/>
  <c r="G13" i="4" s="1"/>
  <c r="G17" i="4" s="1"/>
  <c r="C13" i="4" l="1"/>
  <c r="C34" i="4" s="1"/>
  <c r="C33" i="4"/>
  <c r="D13" i="4"/>
  <c r="D33" i="4"/>
  <c r="Q27" i="4"/>
  <c r="E13" i="4"/>
  <c r="E33" i="4"/>
  <c r="L27" i="4"/>
  <c r="L13" i="4"/>
  <c r="E65" i="2"/>
  <c r="E67" i="2" s="1"/>
  <c r="C65" i="2"/>
  <c r="C67" i="2" s="1"/>
  <c r="N13" i="4"/>
  <c r="Q13" i="4"/>
  <c r="O13" i="4"/>
  <c r="O34" i="4" s="1"/>
  <c r="P13" i="4"/>
  <c r="O17" i="4" l="1"/>
  <c r="O38" i="4" s="1"/>
  <c r="D34" i="4"/>
  <c r="P17" i="4"/>
  <c r="P34" i="4"/>
  <c r="E34" i="4"/>
  <c r="O19" i="4"/>
  <c r="O40" i="4" s="1"/>
  <c r="N17" i="4"/>
  <c r="N34" i="4"/>
  <c r="Q17" i="4"/>
  <c r="Q34" i="4"/>
  <c r="L34" i="4"/>
  <c r="L17" i="4"/>
  <c r="L38" i="4" s="1"/>
  <c r="I18" i="3"/>
  <c r="B18" i="3"/>
  <c r="B16" i="3"/>
  <c r="B17" i="3" s="1"/>
  <c r="C16" i="3"/>
  <c r="C17" i="3" s="1"/>
  <c r="C18" i="3" s="1"/>
  <c r="D16" i="3"/>
  <c r="D17" i="3" s="1"/>
  <c r="D18" i="3" s="1"/>
  <c r="E16" i="3"/>
  <c r="E17" i="3" s="1"/>
  <c r="E18" i="3" s="1"/>
  <c r="H16" i="3"/>
  <c r="H17" i="3" s="1"/>
  <c r="I16" i="3"/>
  <c r="I17" i="3" s="1"/>
  <c r="J16" i="3"/>
  <c r="J17" i="3" s="1"/>
  <c r="K16" i="3"/>
  <c r="L16" i="3"/>
  <c r="M16" i="3"/>
  <c r="N16" i="3"/>
  <c r="O16" i="3"/>
  <c r="G16" i="3"/>
  <c r="M17" i="3"/>
  <c r="M18" i="3" s="1"/>
  <c r="M22" i="3" s="1"/>
  <c r="M24" i="3" s="1"/>
  <c r="N17" i="3"/>
  <c r="N18" i="3" s="1"/>
  <c r="N22" i="3" s="1"/>
  <c r="N24" i="3" s="1"/>
  <c r="C14" i="3"/>
  <c r="D14" i="3"/>
  <c r="E14" i="3"/>
  <c r="G14" i="3"/>
  <c r="H14" i="3"/>
  <c r="I14" i="3"/>
  <c r="J14" i="3"/>
  <c r="K14" i="3"/>
  <c r="L14" i="3"/>
  <c r="M14" i="3"/>
  <c r="N14" i="3"/>
  <c r="O14" i="3"/>
  <c r="C12" i="3"/>
  <c r="D12" i="3"/>
  <c r="E12" i="3"/>
  <c r="G12" i="3"/>
  <c r="H12" i="3"/>
  <c r="I12" i="3"/>
  <c r="J12" i="3"/>
  <c r="K12" i="3"/>
  <c r="L12" i="3"/>
  <c r="M12" i="3"/>
  <c r="N12" i="3"/>
  <c r="O12" i="3"/>
  <c r="B14" i="3"/>
  <c r="B12" i="3"/>
  <c r="O10" i="3"/>
  <c r="C10" i="3"/>
  <c r="D10" i="3"/>
  <c r="E10" i="3"/>
  <c r="G10" i="3"/>
  <c r="H10" i="3"/>
  <c r="I10" i="3"/>
  <c r="J10" i="3"/>
  <c r="K10" i="3"/>
  <c r="L10" i="3"/>
  <c r="M10" i="3"/>
  <c r="N10" i="3"/>
  <c r="B10" i="3"/>
  <c r="C7" i="3"/>
  <c r="D7" i="3"/>
  <c r="E7" i="3"/>
  <c r="H7" i="3"/>
  <c r="I7" i="3"/>
  <c r="J7" i="3"/>
  <c r="B7" i="3"/>
  <c r="L6" i="3"/>
  <c r="L7" i="3" s="1"/>
  <c r="M6" i="3"/>
  <c r="M7" i="3" s="1"/>
  <c r="N6" i="3"/>
  <c r="N7" i="3" s="1"/>
  <c r="O6" i="3"/>
  <c r="O17" i="3" s="1"/>
  <c r="K6" i="3"/>
  <c r="K7" i="3" s="1"/>
  <c r="G6" i="3"/>
  <c r="G7" i="3" s="1"/>
  <c r="Q19" i="4" l="1"/>
  <c r="Q40" i="4" s="1"/>
  <c r="Q38" i="4"/>
  <c r="N38" i="4"/>
  <c r="N19" i="4"/>
  <c r="N40" i="4" s="1"/>
  <c r="P19" i="4"/>
  <c r="P40" i="4" s="1"/>
  <c r="P38" i="4"/>
  <c r="H18" i="3"/>
  <c r="H22" i="3" s="1"/>
  <c r="H24" i="3" s="1"/>
  <c r="O22" i="3"/>
  <c r="O24" i="3" s="1"/>
  <c r="J22" i="3"/>
  <c r="J24" i="3" s="1"/>
  <c r="O18" i="3"/>
  <c r="I22" i="3"/>
  <c r="I24" i="3" s="1"/>
  <c r="J18" i="3"/>
  <c r="L17" i="3"/>
  <c r="G17" i="3"/>
  <c r="O7" i="3"/>
  <c r="K17" i="3"/>
  <c r="L18" i="3" l="1"/>
  <c r="L22" i="3" s="1"/>
  <c r="L24" i="3" s="1"/>
  <c r="K18" i="3"/>
  <c r="K22" i="3" s="1"/>
  <c r="K24" i="3" s="1"/>
  <c r="G18" i="3"/>
  <c r="G22" i="3" s="1"/>
  <c r="G24" i="3" s="1"/>
</calcChain>
</file>

<file path=xl/sharedStrings.xml><?xml version="1.0" encoding="utf-8"?>
<sst xmlns="http://schemas.openxmlformats.org/spreadsheetml/2006/main" count="407" uniqueCount="165">
  <si>
    <t>Consolidated Balance Sheets - USD ($) $ in Thousands</t>
  </si>
  <si>
    <t>Jan. 31, 2024</t>
  </si>
  <si>
    <t>Jan. 31, 2023</t>
  </si>
  <si>
    <t>Current assets:</t>
  </si>
  <si>
    <t> </t>
  </si>
  <si>
    <t>Cash and cash equivalents</t>
  </si>
  <si>
    <t>Short-term investments</t>
  </si>
  <si>
    <t>Accounts receivable, net</t>
  </si>
  <si>
    <t>Deferred contract acquisition costs, current</t>
  </si>
  <si>
    <t>Prepaid expenses and other current assets</t>
  </si>
  <si>
    <t>Total current assets</t>
  </si>
  <si>
    <t>Property and equipment, net</t>
  </si>
  <si>
    <t>Operating lease right-of-use assets</t>
  </si>
  <si>
    <t>Long-term investments</t>
  </si>
  <si>
    <t>Deferred contract acquisition costs, non-current</t>
  </si>
  <si>
    <t>Intangible assets, net</t>
  </si>
  <si>
    <t>Goodwill</t>
  </si>
  <si>
    <t>Other assets</t>
  </si>
  <si>
    <t>Total assets</t>
  </si>
  <si>
    <t>Current liabilities:</t>
  </si>
  <si>
    <t>Accounts payable</t>
  </si>
  <si>
    <t>Accrued liabilities</t>
  </si>
  <si>
    <t>Accrued payroll and benefits</t>
  </si>
  <si>
    <t>Operating lease liabilities, current</t>
  </si>
  <si>
    <t>Deferred revenue, current</t>
  </si>
  <si>
    <t>Total current liabilities</t>
  </si>
  <si>
    <t>Deferred revenue, non-current</t>
  </si>
  <si>
    <t>Operating lease liabilities, non-current</t>
  </si>
  <si>
    <t>Other liabilities</t>
  </si>
  <si>
    <t>Total liabilities</t>
  </si>
  <si>
    <t>Commitments and contingencies (Note 15)</t>
  </si>
  <si>
    <t xml:space="preserve"> </t>
  </si>
  <si>
    <t>Stockholders’ equity:</t>
  </si>
  <si>
    <t>Preferred Stock, value, issued</t>
  </si>
  <si>
    <t>Additional paid-in capital</t>
  </si>
  <si>
    <t>Accumulated other comprehensive loss</t>
  </si>
  <si>
    <t>Accumulated deficit</t>
  </si>
  <si>
    <t>Total stockholders’ equity</t>
  </si>
  <si>
    <t>Total liabilities and stockholders’ equity</t>
  </si>
  <si>
    <t>Class A Common Stock</t>
  </si>
  <si>
    <t>Common stock, value, issued</t>
  </si>
  <si>
    <t>Class B Common Stock</t>
  </si>
  <si>
    <t>Consolidated Statements of Cash Flows - USD ($) $ in Thousands</t>
  </si>
  <si>
    <t>12 Months Ended</t>
  </si>
  <si>
    <t>Jan. 31, 2022</t>
  </si>
  <si>
    <t>CASH FLOW FROM OPERATING ACTIVITIES:</t>
  </si>
  <si>
    <t>Net loss</t>
  </si>
  <si>
    <t>Adjustments to reconcile net loss to net cash used in operating activities:</t>
  </si>
  <si>
    <t>Depreciation and amortization</t>
  </si>
  <si>
    <t>Amortization of deferred contract acquisition costs</t>
  </si>
  <si>
    <t>Non-cash operating lease costs</t>
  </si>
  <si>
    <t>Stock-based compensation expense</t>
  </si>
  <si>
    <t>Accretion of discounts, and amortization of premiums on investments, net</t>
  </si>
  <si>
    <t>Net gain on strategic investments</t>
  </si>
  <si>
    <t>Other</t>
  </si>
  <si>
    <t>Changes in operating assets and liabilities, net of effects of acquisitions</t>
  </si>
  <si>
    <t>Accounts receivable</t>
  </si>
  <si>
    <t>Deferred contract acquisition costs</t>
  </si>
  <si>
    <t>Operating lease liabilities</t>
  </si>
  <si>
    <t>Deferred revenue</t>
  </si>
  <si>
    <t>Net cash used in operating activities</t>
  </si>
  <si>
    <t>CASH FLOW FROM INVESTING ACTIVITIES:</t>
  </si>
  <si>
    <t>Purchases of property and equipment</t>
  </si>
  <si>
    <t>Purchases of intangible assets</t>
  </si>
  <si>
    <t>Capitalization of internal-use software</t>
  </si>
  <si>
    <t>Purchases of investments</t>
  </si>
  <si>
    <t>Sales and maturities of investments</t>
  </si>
  <si>
    <t>Cash paid for acquisitions, net of cash and restricted cash acquired</t>
  </si>
  <si>
    <t>Net cash provided by (used in) investing activities</t>
  </si>
  <si>
    <t>CASH FLOW FROM FINANCING ACTIVITIES:</t>
  </si>
  <si>
    <t>Payments of deferred offering costs</t>
  </si>
  <si>
    <t>Repayment of debt</t>
  </si>
  <si>
    <t>Proceeds from exercise of stock options</t>
  </si>
  <si>
    <t>Proceeds from issuance of common stock under the employee stock purchase plan</t>
  </si>
  <si>
    <t>Proceeds from initial public offering and private placement, net of underwriting discounts and commissions</t>
  </si>
  <si>
    <t>Net cash provided by financing activities</t>
  </si>
  <si>
    <t>EFFECT OF EXCHANGE RATE CHANGES ON CASH AND CASH EQUIVALENTS</t>
  </si>
  <si>
    <t>NET CHANGE IN CASH, CASH EQUIVALENTS, AND RESTRICTED CASH</t>
  </si>
  <si>
    <t>CASH, CASH EQUIVALENTS, AND RESTRICTED CASH–Beginning of period</t>
  </si>
  <si>
    <t>CASH, CASH EQUIVALENTS, AND RESTRICTED CASH–End of period</t>
  </si>
  <si>
    <t>SUPPLEMENTAL DISCLOSURE OF CASH FLOW INFORMATION:</t>
  </si>
  <si>
    <t>Interest paid</t>
  </si>
  <si>
    <t>Income taxes paid, net of refunds</t>
  </si>
  <si>
    <t>SUPPLEMENTAL DISCLOSURE OF NON-CASH INVESTING AND FINANCING ACTIVITIES:</t>
  </si>
  <si>
    <t>Stock-based compensation capitalized as internal-use software</t>
  </si>
  <si>
    <t>Property and equipment purchased but not yet paid</t>
  </si>
  <si>
    <t>Vesting of early exercised stock options</t>
  </si>
  <si>
    <t>Deferred offering costs accrued but not yet paid</t>
  </si>
  <si>
    <t>Issuance of common stock and assumed equity awards in connection with acquisitions</t>
  </si>
  <si>
    <t>Conversion of redeemable convertible preferred stock to common stock upon initial public offering</t>
  </si>
  <si>
    <t xml:space="preserve"> $ 0</t>
  </si>
  <si>
    <t xml:space="preserve"> $ 621,139</t>
  </si>
  <si>
    <t>Consolidated Statements of Operations - USD ($) $ in Thousands</t>
  </si>
  <si>
    <t>Income Statement [Abstract]</t>
  </si>
  <si>
    <t>Revenue</t>
  </si>
  <si>
    <t>Cost of revenue</t>
  </si>
  <si>
    <t>Gross profit</t>
  </si>
  <si>
    <t>Operating expenses:</t>
  </si>
  <si>
    <t>Research and development</t>
  </si>
  <si>
    <t>Sales and marketing</t>
  </si>
  <si>
    <t>General and administrative</t>
  </si>
  <si>
    <t>Restructuring Charges</t>
  </si>
  <si>
    <t>Total operating expenses</t>
  </si>
  <si>
    <t>Loss from operations</t>
  </si>
  <si>
    <t>Interest income</t>
  </si>
  <si>
    <t>Interest expense</t>
  </si>
  <si>
    <t>Other income (expense), net</t>
  </si>
  <si>
    <t>Loss before income taxes</t>
  </si>
  <si>
    <t>Provision for (benefit from) income taxes</t>
  </si>
  <si>
    <t>Net loss per share attributable to Class A and Class B common stockholders, basic (in USD per share)</t>
  </si>
  <si>
    <t xml:space="preserve"> $ (1.15)</t>
  </si>
  <si>
    <t xml:space="preserve"> $ (1.36)</t>
  </si>
  <si>
    <t xml:space="preserve"> $ (1.56)</t>
  </si>
  <si>
    <t>Net loss per share attributable to Class A and Class B common stockholders, diluted (in USD per share)</t>
  </si>
  <si>
    <t>Weighted-average shares used in computing net loss per share attributable to Class A and Class B common stockholders, basic (in shares)</t>
  </si>
  <si>
    <t>Weighted-average shares used in computing net loss per share attributable to Class A and Class B common stockholders, diluted (in shares)</t>
  </si>
  <si>
    <t>Jan. 31, 2021</t>
  </si>
  <si>
    <t>Proceeds from issuance of Series E redeemable convertible preferred stock, net of issuance costs</t>
  </si>
  <si>
    <t>Proceeds from issuance of Series F redeemable convertible preferred stock, net of issuance costs</t>
  </si>
  <si>
    <t>Proceeds from revolving line of credit</t>
  </si>
  <si>
    <t>Proceeds from exercise of warrants</t>
  </si>
  <si>
    <t>Redeemable convertible preferred stock; $0.0001 par value; zero and 168,985,413 shares authorized as of January 31, 2022 and 2021, respectively; zero and 167,058,113 shares issued and outstanding as of January 31, 2022 and 2021, respectively, and liquidation preference of zero and $622,414 as of January 31, 2022 and 2021, respectively</t>
  </si>
  <si>
    <t>Long-term debt</t>
  </si>
  <si>
    <t>Oct. 31, 2023</t>
  </si>
  <si>
    <t>Oct. 31, 2022</t>
  </si>
  <si>
    <t>3 Months Ended</t>
  </si>
  <si>
    <t>Jul. 31, 2023</t>
  </si>
  <si>
    <t>Jul. 31, 2022</t>
  </si>
  <si>
    <t>Apr. 30, 2023</t>
  </si>
  <si>
    <t>Apr. 30, 2022</t>
  </si>
  <si>
    <t>Gross Margin</t>
  </si>
  <si>
    <t>% of Revenue</t>
  </si>
  <si>
    <t>Operating Margin</t>
  </si>
  <si>
    <t>Funds Flow</t>
  </si>
  <si>
    <t>Net income</t>
  </si>
  <si>
    <t>Dep and amort</t>
  </si>
  <si>
    <t>Changes in working capital</t>
  </si>
  <si>
    <t xml:space="preserve">  Total</t>
  </si>
  <si>
    <t>Capital spending</t>
  </si>
  <si>
    <t>Excess cash flow</t>
  </si>
  <si>
    <t>Excess cash flow/share</t>
  </si>
  <si>
    <t>Acquisitions, net</t>
  </si>
  <si>
    <t>Change in marketable securities</t>
  </si>
  <si>
    <t>Stock based compensation</t>
  </si>
  <si>
    <t>Net Change in cash</t>
  </si>
  <si>
    <t>Growth Rates</t>
  </si>
  <si>
    <t>Jan. 31, 2026</t>
  </si>
  <si>
    <t>Jan. 31, 2027</t>
  </si>
  <si>
    <t>Jan. 31, 2028</t>
  </si>
  <si>
    <t>Jan. 31, 2029</t>
  </si>
  <si>
    <t>Jan. 31, 2030</t>
  </si>
  <si>
    <t>Jan. 31, 2031</t>
  </si>
  <si>
    <t xml:space="preserve">Jan. 31, 2024 </t>
  </si>
  <si>
    <t>Jan. 31, 2025 E</t>
  </si>
  <si>
    <t>2025 E</t>
  </si>
  <si>
    <t>Q1</t>
  </si>
  <si>
    <t>Q2</t>
  </si>
  <si>
    <t>Q3</t>
  </si>
  <si>
    <t>Q4</t>
  </si>
  <si>
    <t>Ratios</t>
  </si>
  <si>
    <t>Total COGS/Revenues</t>
  </si>
  <si>
    <t>R&amp;D/Total Operating Expenses</t>
  </si>
  <si>
    <t>R&amp;D/Revenue</t>
  </si>
  <si>
    <t>Total Operating Expenses/Revenue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</si>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</sst>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 &quot;#,##0_);_(&quot;$ &quot;\(#,##0\)"/>
    <numFmt numFmtId="165" formatCode="_(&quot;$ &quot;#,##0.00_);_(&quot;$ &quot;\(#,##0.00\)"/>
    <numFmt numFmtId="166" formatCode="_([$$-409]* #,##0_);_([$$-409]* \(#,##0\);_([$$-409]* &quot;-&quot;_);_(@_)"/>
    <numFmt numFmtId="167" formatCode="_([$$-409]* #,##0.00_);_([$$-409]* \(#,##0.00\);_([$$-409]* &quot;-&quot;??_);_(@_)"/>
    <numFmt numFmtId="168" formatCode="_(&quot;$ &quot;#,##0.0_);_(&quot;$ &quot;\(#,##0.0\)"/>
    <numFmt numFmtId="169" formatCode="0.0%"/>
  </numFmts>
  <fonts count="19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</font>
    <font>
      <sz val="12"/>
      <name val="Bookman Old Style"/>
      <family val="1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  <scheme val="minor"/>
    </font>
    <font>
      <sz val="12"/>
      <color rgb="FF00B05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2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horizontal="right" vertical="top"/>
    </xf>
    <xf numFmtId="37" fontId="4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vertical="top" wrapText="1"/>
    </xf>
    <xf numFmtId="165" fontId="2" fillId="0" borderId="0" xfId="0" applyNumberFormat="1" applyFont="1" applyAlignment="1">
      <alignment horizontal="right" vertical="top"/>
    </xf>
    <xf numFmtId="0" fontId="5" fillId="0" borderId="0" xfId="0" applyFont="1"/>
    <xf numFmtId="166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vertical="top" wrapText="1"/>
    </xf>
    <xf numFmtId="166" fontId="0" fillId="0" borderId="0" xfId="0" applyNumberFormat="1"/>
    <xf numFmtId="167" fontId="4" fillId="0" borderId="0" xfId="0" applyNumberFormat="1" applyFont="1" applyAlignment="1">
      <alignment horizontal="right" vertical="top"/>
    </xf>
    <xf numFmtId="10" fontId="7" fillId="0" borderId="0" xfId="0" applyNumberFormat="1" applyFont="1" applyAlignment="1">
      <alignment horizontal="right" vertical="top"/>
    </xf>
    <xf numFmtId="0" fontId="8" fillId="0" borderId="0" xfId="0" applyFont="1"/>
    <xf numFmtId="166" fontId="8" fillId="0" borderId="0" xfId="0" applyNumberFormat="1" applyFont="1"/>
    <xf numFmtId="167" fontId="8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2" fillId="0" borderId="0" xfId="0" applyFont="1"/>
    <xf numFmtId="166" fontId="11" fillId="0" borderId="0" xfId="0" applyNumberFormat="1" applyFont="1"/>
    <xf numFmtId="164" fontId="2" fillId="0" borderId="0" xfId="0" applyNumberFormat="1" applyFont="1"/>
    <xf numFmtId="37" fontId="2" fillId="0" borderId="0" xfId="0" applyNumberFormat="1" applyFont="1"/>
    <xf numFmtId="167" fontId="11" fillId="0" borderId="0" xfId="0" applyNumberFormat="1" applyFont="1"/>
    <xf numFmtId="0" fontId="11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37" fontId="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64" fontId="11" fillId="0" borderId="0" xfId="0" applyNumberFormat="1" applyFont="1" applyAlignment="1">
      <alignment horizontal="right" vertical="top"/>
    </xf>
    <xf numFmtId="166" fontId="14" fillId="0" borderId="0" xfId="0" applyNumberFormat="1" applyFont="1" applyAlignment="1">
      <alignment horizontal="right" vertical="top"/>
    </xf>
    <xf numFmtId="37" fontId="11" fillId="0" borderId="0" xfId="0" applyNumberFormat="1" applyFont="1" applyAlignment="1">
      <alignment horizontal="right" vertical="top"/>
    </xf>
    <xf numFmtId="166" fontId="0" fillId="0" borderId="0" xfId="0" applyNumberFormat="1" applyFont="1"/>
    <xf numFmtId="166" fontId="14" fillId="0" borderId="0" xfId="0" applyNumberFormat="1" applyFont="1" applyAlignment="1">
      <alignment vertical="top" wrapText="1"/>
    </xf>
    <xf numFmtId="165" fontId="11" fillId="0" borderId="0" xfId="0" applyNumberFormat="1" applyFont="1" applyAlignment="1">
      <alignment horizontal="right" vertical="top"/>
    </xf>
    <xf numFmtId="167" fontId="14" fillId="0" borderId="0" xfId="0" applyNumberFormat="1" applyFont="1" applyAlignment="1">
      <alignment horizontal="right" vertical="top"/>
    </xf>
    <xf numFmtId="0" fontId="16" fillId="0" borderId="0" xfId="0" applyFont="1"/>
    <xf numFmtId="164" fontId="11" fillId="0" borderId="0" xfId="0" applyNumberFormat="1" applyFont="1"/>
    <xf numFmtId="164" fontId="8" fillId="0" borderId="0" xfId="0" applyNumberFormat="1" applyFont="1"/>
    <xf numFmtId="37" fontId="11" fillId="0" borderId="0" xfId="0" applyNumberFormat="1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top" wrapText="1"/>
    </xf>
    <xf numFmtId="166" fontId="11" fillId="0" borderId="0" xfId="0" applyNumberFormat="1" applyFont="1" applyAlignment="1">
      <alignment horizontal="right" vertical="top"/>
    </xf>
    <xf numFmtId="166" fontId="11" fillId="0" borderId="0" xfId="0" applyNumberFormat="1" applyFont="1" applyAlignment="1">
      <alignment vertical="top" wrapText="1"/>
    </xf>
    <xf numFmtId="0" fontId="17" fillId="0" borderId="0" xfId="0" applyFont="1" applyAlignment="1">
      <alignment horizontal="center" vertical="top" wrapText="1"/>
    </xf>
    <xf numFmtId="9" fontId="18" fillId="0" borderId="0" xfId="1" applyFont="1" applyAlignment="1">
      <alignment horizontal="right" vertical="top"/>
    </xf>
    <xf numFmtId="0" fontId="18" fillId="0" borderId="0" xfId="0" applyFont="1"/>
    <xf numFmtId="166" fontId="18" fillId="0" borderId="0" xfId="0" applyNumberFormat="1" applyFont="1" applyAlignment="1">
      <alignment horizontal="right" vertical="top"/>
    </xf>
    <xf numFmtId="164" fontId="18" fillId="0" borderId="0" xfId="0" applyNumberFormat="1" applyFont="1" applyAlignment="1">
      <alignment horizontal="right" vertical="top"/>
    </xf>
    <xf numFmtId="37" fontId="18" fillId="0" borderId="0" xfId="0" applyNumberFormat="1" applyFont="1" applyAlignment="1">
      <alignment horizontal="right" vertical="top"/>
    </xf>
    <xf numFmtId="166" fontId="18" fillId="0" borderId="0" xfId="0" applyNumberFormat="1" applyFont="1"/>
    <xf numFmtId="0" fontId="18" fillId="0" borderId="0" xfId="0" applyFont="1" applyAlignment="1">
      <alignment vertical="top" wrapText="1"/>
    </xf>
    <xf numFmtId="167" fontId="18" fillId="0" borderId="0" xfId="0" applyNumberFormat="1" applyFont="1" applyAlignment="1">
      <alignment horizontal="right" vertical="top"/>
    </xf>
    <xf numFmtId="165" fontId="18" fillId="0" borderId="0" xfId="0" applyNumberFormat="1" applyFont="1" applyAlignment="1">
      <alignment horizontal="right" vertical="top"/>
    </xf>
    <xf numFmtId="0" fontId="10" fillId="2" borderId="0" xfId="2" applyAlignment="1">
      <alignment vertical="top" wrapText="1"/>
    </xf>
    <xf numFmtId="0" fontId="10" fillId="2" borderId="0" xfId="2"/>
    <xf numFmtId="166" fontId="10" fillId="2" borderId="0" xfId="2" applyNumberFormat="1" applyAlignment="1">
      <alignment horizontal="right" vertical="top"/>
    </xf>
    <xf numFmtId="168" fontId="11" fillId="0" borderId="0" xfId="0" applyNumberFormat="1" applyFont="1" applyAlignment="1">
      <alignment horizontal="right" vertical="top"/>
    </xf>
    <xf numFmtId="168" fontId="14" fillId="0" borderId="0" xfId="0" applyNumberFormat="1" applyFont="1" applyAlignment="1">
      <alignment horizontal="right" vertical="top"/>
    </xf>
    <xf numFmtId="37" fontId="10" fillId="2" borderId="0" xfId="2" applyNumberFormat="1" applyAlignment="1">
      <alignment horizontal="right" vertical="top"/>
    </xf>
    <xf numFmtId="169" fontId="15" fillId="0" borderId="0" xfId="1" applyNumberFormat="1" applyFont="1" applyAlignment="1">
      <alignment horizontal="right" vertical="top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692E-93C6-564F-93EE-02401D6C75EB}">
  <dimension ref="A1:V107"/>
  <sheetViews>
    <sheetView tabSelected="1" zoomScale="90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Y2" sqref="Y2"/>
    </sheetView>
  </sheetViews>
  <sheetFormatPr baseColWidth="10" defaultRowHeight="16" outlineLevelCol="1" x14ac:dyDescent="0.2"/>
  <cols>
    <col min="1" max="1" width="35" style="43" bestFit="1" customWidth="1"/>
    <col min="2" max="2" width="12.5" style="43" bestFit="1" customWidth="1"/>
    <col min="3" max="3" width="12.5" style="43" customWidth="1"/>
    <col min="4" max="5" width="13" style="43" bestFit="1" customWidth="1"/>
    <col min="6" max="6" width="10.83203125" style="43"/>
    <col min="7" max="7" width="12.5" style="43" hidden="1" customWidth="1" outlineLevel="1"/>
    <col min="8" max="8" width="11" style="43" hidden="1" customWidth="1" outlineLevel="1"/>
    <col min="9" max="9" width="12.83203125" style="43" hidden="1" customWidth="1" outlineLevel="1"/>
    <col min="10" max="10" width="12.1640625" style="43" hidden="1" customWidth="1" outlineLevel="1"/>
    <col min="11" max="11" width="12.83203125" style="43" hidden="1" customWidth="1" outlineLevel="1"/>
    <col min="12" max="12" width="12.5" style="43" hidden="1" customWidth="1" outlineLevel="1"/>
    <col min="13" max="13" width="11" style="43" customWidth="1" collapsed="1"/>
    <col min="14" max="14" width="12.83203125" style="43" bestFit="1" customWidth="1"/>
    <col min="15" max="15" width="12.1640625" style="43" bestFit="1" customWidth="1"/>
    <col min="16" max="16" width="12.83203125" style="43" bestFit="1" customWidth="1"/>
    <col min="17" max="17" width="12.5" style="43" bestFit="1" customWidth="1"/>
    <col min="18" max="16384" width="10.83203125" style="43"/>
  </cols>
  <sheetData>
    <row r="1" spans="1:22" ht="16" customHeight="1" x14ac:dyDescent="0.2">
      <c r="A1" s="41" t="s">
        <v>92</v>
      </c>
      <c r="B1" s="42" t="s">
        <v>43</v>
      </c>
      <c r="C1" s="42"/>
      <c r="D1" s="42"/>
      <c r="E1" s="42"/>
      <c r="I1" s="44">
        <v>2023</v>
      </c>
      <c r="J1" s="44"/>
      <c r="K1" s="44"/>
      <c r="L1" s="44"/>
      <c r="M1" s="45"/>
      <c r="N1" s="44">
        <v>2024</v>
      </c>
      <c r="O1" s="44"/>
      <c r="P1" s="44"/>
      <c r="Q1" s="44"/>
      <c r="S1" s="44" t="s">
        <v>154</v>
      </c>
      <c r="T1" s="44"/>
      <c r="U1" s="44"/>
      <c r="V1" s="44"/>
    </row>
    <row r="2" spans="1:22" ht="34" x14ac:dyDescent="0.2">
      <c r="A2" s="41"/>
      <c r="B2" s="46" t="s">
        <v>116</v>
      </c>
      <c r="C2" s="47" t="s">
        <v>44</v>
      </c>
      <c r="D2" s="47" t="s">
        <v>2</v>
      </c>
      <c r="E2" s="47" t="s">
        <v>152</v>
      </c>
      <c r="F2" s="47" t="s">
        <v>153</v>
      </c>
      <c r="G2" s="47" t="s">
        <v>146</v>
      </c>
      <c r="H2" s="47" t="s">
        <v>147</v>
      </c>
      <c r="I2" s="47" t="s">
        <v>148</v>
      </c>
      <c r="J2" s="47" t="s">
        <v>149</v>
      </c>
      <c r="K2" s="47" t="s">
        <v>150</v>
      </c>
      <c r="L2" s="47" t="s">
        <v>151</v>
      </c>
      <c r="M2" s="46"/>
      <c r="N2" s="46" t="s">
        <v>128</v>
      </c>
      <c r="O2" s="46" t="s">
        <v>126</v>
      </c>
      <c r="P2" s="46" t="s">
        <v>123</v>
      </c>
      <c r="Q2" s="46" t="s">
        <v>1</v>
      </c>
      <c r="S2" s="46" t="s">
        <v>155</v>
      </c>
      <c r="T2" s="46" t="s">
        <v>156</v>
      </c>
      <c r="U2" s="46" t="s">
        <v>157</v>
      </c>
      <c r="V2" s="46" t="s">
        <v>158</v>
      </c>
    </row>
    <row r="3" spans="1:22" ht="17" x14ac:dyDescent="0.2">
      <c r="A3" s="48" t="s">
        <v>93</v>
      </c>
      <c r="B3" s="49" t="s">
        <v>4</v>
      </c>
      <c r="C3" s="50"/>
      <c r="D3" s="50"/>
      <c r="E3" s="50"/>
      <c r="I3" s="49" t="s">
        <v>4</v>
      </c>
      <c r="J3" s="49" t="s">
        <v>4</v>
      </c>
      <c r="K3" s="49" t="s">
        <v>4</v>
      </c>
      <c r="L3" s="49"/>
      <c r="M3" s="49"/>
      <c r="N3" s="49" t="s">
        <v>4</v>
      </c>
      <c r="O3" s="49" t="s">
        <v>4</v>
      </c>
      <c r="P3" s="49" t="s">
        <v>4</v>
      </c>
      <c r="Q3" s="49"/>
    </row>
    <row r="4" spans="1:22" ht="17" x14ac:dyDescent="0.2">
      <c r="A4" s="50" t="s">
        <v>94</v>
      </c>
      <c r="B4" s="51">
        <v>93056</v>
      </c>
      <c r="C4" s="52">
        <v>204799</v>
      </c>
      <c r="D4" s="52">
        <v>422179</v>
      </c>
      <c r="E4" s="52">
        <v>621154</v>
      </c>
      <c r="F4" s="43">
        <f>SUM(S4:V4)</f>
        <v>0</v>
      </c>
      <c r="G4" s="52">
        <v>65636</v>
      </c>
      <c r="H4" s="52"/>
      <c r="I4" s="51">
        <v>78255</v>
      </c>
      <c r="J4" s="51">
        <v>102505</v>
      </c>
      <c r="K4" s="51">
        <v>115323</v>
      </c>
      <c r="L4" s="51">
        <v>126096</v>
      </c>
      <c r="M4" s="51"/>
      <c r="N4" s="51">
        <v>133393</v>
      </c>
      <c r="O4" s="51">
        <v>149421</v>
      </c>
      <c r="P4" s="51">
        <v>164165</v>
      </c>
      <c r="Q4" s="51">
        <v>174175</v>
      </c>
    </row>
    <row r="5" spans="1:22" ht="17" x14ac:dyDescent="0.2">
      <c r="A5" s="50" t="s">
        <v>95</v>
      </c>
      <c r="B5" s="53">
        <v>39332</v>
      </c>
      <c r="C5" s="52">
        <v>81677</v>
      </c>
      <c r="D5" s="52">
        <v>144177</v>
      </c>
      <c r="E5" s="52">
        <v>179281</v>
      </c>
      <c r="F5" s="43">
        <f t="shared" ref="F5:F18" si="0">SUM(S5:V5)</f>
        <v>0</v>
      </c>
      <c r="G5" s="52">
        <v>24249</v>
      </c>
      <c r="H5" s="52"/>
      <c r="I5" s="53">
        <v>27139</v>
      </c>
      <c r="J5" s="53">
        <v>36261</v>
      </c>
      <c r="K5" s="53">
        <v>41006</v>
      </c>
      <c r="L5" s="53">
        <v>39771</v>
      </c>
      <c r="M5" s="53"/>
      <c r="N5" s="53">
        <v>42583</v>
      </c>
      <c r="O5" s="53">
        <v>44667</v>
      </c>
      <c r="P5" s="53">
        <v>43765</v>
      </c>
      <c r="Q5" s="53">
        <v>48266</v>
      </c>
    </row>
    <row r="6" spans="1:22" ht="17" x14ac:dyDescent="0.2">
      <c r="A6" s="50" t="s">
        <v>96</v>
      </c>
      <c r="B6" s="53">
        <v>53724</v>
      </c>
      <c r="C6" s="52">
        <v>123122</v>
      </c>
      <c r="D6" s="52">
        <v>278002</v>
      </c>
      <c r="E6" s="52">
        <v>441873</v>
      </c>
      <c r="F6" s="43">
        <f t="shared" si="0"/>
        <v>0</v>
      </c>
      <c r="G6" s="54">
        <f>G4-G5</f>
        <v>41387</v>
      </c>
      <c r="H6" s="54"/>
      <c r="I6" s="53">
        <v>51116</v>
      </c>
      <c r="J6" s="53">
        <v>66244</v>
      </c>
      <c r="K6" s="53">
        <v>74317</v>
      </c>
      <c r="L6" s="53">
        <f>L4-L5</f>
        <v>86325</v>
      </c>
      <c r="M6" s="53"/>
      <c r="N6" s="53">
        <f t="shared" ref="N6:Q6" si="1">N4-N5</f>
        <v>90810</v>
      </c>
      <c r="O6" s="53">
        <f t="shared" si="1"/>
        <v>104754</v>
      </c>
      <c r="P6" s="53">
        <f t="shared" si="1"/>
        <v>120400</v>
      </c>
      <c r="Q6" s="53">
        <f t="shared" si="1"/>
        <v>125909</v>
      </c>
    </row>
    <row r="7" spans="1:22" ht="17" x14ac:dyDescent="0.2">
      <c r="A7" s="48" t="s">
        <v>97</v>
      </c>
      <c r="B7" s="49" t="s">
        <v>4</v>
      </c>
      <c r="C7" s="55"/>
      <c r="D7" s="55"/>
      <c r="E7" s="55"/>
      <c r="I7" s="49" t="s">
        <v>4</v>
      </c>
      <c r="J7" s="49" t="s">
        <v>4</v>
      </c>
      <c r="K7" s="49" t="s">
        <v>4</v>
      </c>
      <c r="L7" s="49"/>
      <c r="M7" s="49"/>
      <c r="N7" s="49" t="s">
        <v>4</v>
      </c>
      <c r="O7" s="49" t="s">
        <v>4</v>
      </c>
      <c r="P7" s="49" t="s">
        <v>4</v>
      </c>
      <c r="Q7" s="49"/>
    </row>
    <row r="8" spans="1:22" ht="17" x14ac:dyDescent="0.2">
      <c r="A8" s="50" t="s">
        <v>98</v>
      </c>
      <c r="B8" s="53">
        <v>62444</v>
      </c>
      <c r="C8" s="52">
        <v>136274</v>
      </c>
      <c r="D8" s="52">
        <v>207008</v>
      </c>
      <c r="E8" s="52">
        <v>218176</v>
      </c>
      <c r="F8" s="43">
        <f t="shared" si="0"/>
        <v>0</v>
      </c>
      <c r="G8" s="52">
        <v>42644</v>
      </c>
      <c r="H8" s="52"/>
      <c r="I8" s="53">
        <v>45881</v>
      </c>
      <c r="J8" s="53">
        <v>54989</v>
      </c>
      <c r="K8" s="53">
        <v>52234</v>
      </c>
      <c r="L8" s="53">
        <v>53904</v>
      </c>
      <c r="M8" s="53"/>
      <c r="N8" s="53">
        <v>55263</v>
      </c>
      <c r="O8" s="53">
        <v>54161</v>
      </c>
      <c r="P8" s="53">
        <v>52306</v>
      </c>
      <c r="Q8" s="53">
        <v>56446</v>
      </c>
    </row>
    <row r="9" spans="1:22" ht="17" x14ac:dyDescent="0.2">
      <c r="A9" s="50" t="s">
        <v>99</v>
      </c>
      <c r="B9" s="53">
        <v>77740</v>
      </c>
      <c r="C9" s="52">
        <v>160576</v>
      </c>
      <c r="D9" s="52">
        <v>310848</v>
      </c>
      <c r="E9" s="52">
        <v>397160</v>
      </c>
      <c r="F9" s="43">
        <f t="shared" si="0"/>
        <v>0</v>
      </c>
      <c r="G9" s="52">
        <v>42115</v>
      </c>
      <c r="H9" s="52"/>
      <c r="I9" s="53">
        <v>60641</v>
      </c>
      <c r="J9" s="53">
        <v>79000</v>
      </c>
      <c r="K9" s="53">
        <v>83953</v>
      </c>
      <c r="L9" s="53">
        <v>87254</v>
      </c>
      <c r="M9" s="53"/>
      <c r="N9" s="53">
        <v>99171</v>
      </c>
      <c r="O9" s="53">
        <v>98262</v>
      </c>
      <c r="P9" s="53">
        <v>98249</v>
      </c>
      <c r="Q9" s="53">
        <v>101478</v>
      </c>
    </row>
    <row r="10" spans="1:22" ht="17" x14ac:dyDescent="0.2">
      <c r="A10" s="50" t="s">
        <v>100</v>
      </c>
      <c r="B10" s="53">
        <v>29059</v>
      </c>
      <c r="C10" s="52">
        <v>93504</v>
      </c>
      <c r="D10" s="52">
        <v>162722</v>
      </c>
      <c r="E10" s="52">
        <v>198247</v>
      </c>
      <c r="F10" s="43">
        <f t="shared" si="0"/>
        <v>0</v>
      </c>
      <c r="G10" s="52">
        <v>27719</v>
      </c>
      <c r="H10" s="52"/>
      <c r="I10" s="53">
        <v>34890</v>
      </c>
      <c r="J10" s="53">
        <v>40447</v>
      </c>
      <c r="K10" s="53">
        <v>42188</v>
      </c>
      <c r="L10" s="53">
        <v>45197</v>
      </c>
      <c r="N10" s="53">
        <v>51753</v>
      </c>
      <c r="O10" s="53">
        <v>48433</v>
      </c>
      <c r="P10" s="53">
        <v>51239</v>
      </c>
      <c r="Q10" s="53">
        <v>46822</v>
      </c>
    </row>
    <row r="11" spans="1:22" ht="17" x14ac:dyDescent="0.2">
      <c r="A11" s="50" t="s">
        <v>101</v>
      </c>
      <c r="B11" s="53"/>
      <c r="C11" s="52">
        <v>0</v>
      </c>
      <c r="D11" s="52">
        <v>0</v>
      </c>
      <c r="E11" s="52">
        <v>6706</v>
      </c>
      <c r="F11" s="43">
        <f t="shared" si="0"/>
        <v>0</v>
      </c>
      <c r="G11" s="54">
        <v>0</v>
      </c>
      <c r="H11" s="54"/>
      <c r="I11" s="54">
        <v>0</v>
      </c>
      <c r="J11" s="54">
        <v>0</v>
      </c>
      <c r="K11" s="54">
        <v>0</v>
      </c>
      <c r="L11" s="54">
        <v>0</v>
      </c>
      <c r="M11" s="53"/>
      <c r="N11" s="54">
        <v>0</v>
      </c>
      <c r="O11" s="53">
        <v>4255</v>
      </c>
      <c r="P11" s="53">
        <v>74</v>
      </c>
      <c r="Q11" s="53">
        <v>2377</v>
      </c>
    </row>
    <row r="12" spans="1:22" customFormat="1" x14ac:dyDescent="0.2">
      <c r="A12" t="s">
        <v>102</v>
      </c>
      <c r="B12">
        <f>B8+B9+B10+B11</f>
        <v>169243</v>
      </c>
      <c r="C12">
        <f>C8+C9+C10+C11</f>
        <v>390354</v>
      </c>
      <c r="D12">
        <f>D8+D9+D10+D11</f>
        <v>680578</v>
      </c>
      <c r="E12">
        <f>E8+E9+E10+E11</f>
        <v>820289</v>
      </c>
      <c r="F12">
        <f>F8+F9+F10+F11</f>
        <v>0</v>
      </c>
      <c r="G12">
        <f>G8+G9+G10+G11</f>
        <v>112478</v>
      </c>
      <c r="I12">
        <f>I8+I9+I10+I11</f>
        <v>141412</v>
      </c>
      <c r="J12">
        <f>J8+J9+J10+J11</f>
        <v>174436</v>
      </c>
      <c r="K12">
        <f>K8+K9+K10+K11</f>
        <v>178375</v>
      </c>
      <c r="L12">
        <f>L8+L9+L10+L11</f>
        <v>186355</v>
      </c>
      <c r="N12">
        <f>N8+N9+N10+N11</f>
        <v>206187</v>
      </c>
      <c r="O12">
        <f>O8+O9+O10+O11</f>
        <v>205111</v>
      </c>
      <c r="P12">
        <f>P8+P9+P10+P11</f>
        <v>201868</v>
      </c>
      <c r="Q12">
        <f>Q8+Q9+Q10+Q11</f>
        <v>207123</v>
      </c>
      <c r="S12">
        <f>S8+S9+S10+S11</f>
        <v>0</v>
      </c>
      <c r="T12">
        <f>T8+T9+T10+T11</f>
        <v>0</v>
      </c>
      <c r="U12">
        <f>U8+U9+U10+U11</f>
        <v>0</v>
      </c>
      <c r="V12">
        <f>V8+V9+V10+V11</f>
        <v>0</v>
      </c>
    </row>
    <row r="13" spans="1:22" customFormat="1" ht="17" x14ac:dyDescent="0.2">
      <c r="A13" s="76" t="s">
        <v>103</v>
      </c>
      <c r="B13" s="81">
        <f>B6-B12</f>
        <v>-115519</v>
      </c>
      <c r="C13" s="81">
        <f>C6-C12</f>
        <v>-267232</v>
      </c>
      <c r="D13" s="81">
        <f>D6-D12</f>
        <v>-402576</v>
      </c>
      <c r="E13" s="81">
        <f>E6-E12</f>
        <v>-378416</v>
      </c>
      <c r="F13" s="77">
        <f t="shared" si="0"/>
        <v>0</v>
      </c>
      <c r="G13" s="81">
        <f>G6-G12</f>
        <v>-71091</v>
      </c>
      <c r="H13" s="81"/>
      <c r="I13" s="81">
        <f>I6-I12</f>
        <v>-90296</v>
      </c>
      <c r="J13" s="81">
        <f>J6-J12</f>
        <v>-108192</v>
      </c>
      <c r="K13" s="81">
        <f>K6-K12</f>
        <v>-104058</v>
      </c>
      <c r="L13" s="81">
        <f>L6-L12</f>
        <v>-100030</v>
      </c>
      <c r="N13" s="81">
        <f>N6-N12</f>
        <v>-115377</v>
      </c>
      <c r="O13" s="81">
        <f>O6-O12</f>
        <v>-100357</v>
      </c>
      <c r="P13" s="81">
        <f>P6-P12</f>
        <v>-81468</v>
      </c>
      <c r="Q13" s="81">
        <f>Q6-Q12</f>
        <v>-81214</v>
      </c>
      <c r="S13" s="77"/>
      <c r="T13" s="77"/>
      <c r="U13" s="77"/>
      <c r="V13" s="77"/>
    </row>
    <row r="14" spans="1:22" ht="17" x14ac:dyDescent="0.2">
      <c r="A14" s="50" t="s">
        <v>104</v>
      </c>
      <c r="B14" s="53">
        <v>231</v>
      </c>
      <c r="C14" s="52">
        <v>202</v>
      </c>
      <c r="D14" s="52">
        <v>21408</v>
      </c>
      <c r="E14" s="52">
        <v>45880</v>
      </c>
      <c r="F14" s="43">
        <f t="shared" si="0"/>
        <v>0</v>
      </c>
      <c r="G14" s="52">
        <v>59</v>
      </c>
      <c r="H14" s="52"/>
      <c r="I14" s="53">
        <v>1087</v>
      </c>
      <c r="J14" s="53">
        <v>3222</v>
      </c>
      <c r="K14" s="53">
        <v>7193</v>
      </c>
      <c r="L14" s="53">
        <v>9906</v>
      </c>
      <c r="M14" s="53"/>
      <c r="N14" s="53">
        <v>10535</v>
      </c>
      <c r="O14" s="53">
        <v>11489</v>
      </c>
      <c r="P14" s="53">
        <v>11877</v>
      </c>
      <c r="Q14" s="53">
        <v>11979</v>
      </c>
      <c r="R14"/>
    </row>
    <row r="15" spans="1:22" ht="17" x14ac:dyDescent="0.2">
      <c r="A15" s="50" t="s">
        <v>105</v>
      </c>
      <c r="B15" s="53">
        <v>-1401</v>
      </c>
      <c r="C15" s="52">
        <v>-787</v>
      </c>
      <c r="D15" s="52">
        <v>-1830</v>
      </c>
      <c r="E15" s="52">
        <v>-1216</v>
      </c>
      <c r="F15" s="43">
        <f t="shared" si="0"/>
        <v>0</v>
      </c>
      <c r="G15" s="52">
        <v>-2</v>
      </c>
      <c r="H15" s="52"/>
      <c r="I15" s="53">
        <v>-5</v>
      </c>
      <c r="J15" s="53">
        <v>-607</v>
      </c>
      <c r="K15" s="53">
        <v>-613</v>
      </c>
      <c r="L15" s="53">
        <v>-605</v>
      </c>
      <c r="M15" s="53"/>
      <c r="N15" s="53">
        <v>-607</v>
      </c>
      <c r="O15" s="53">
        <v>-605</v>
      </c>
      <c r="P15" s="53">
        <v>-1</v>
      </c>
      <c r="Q15" s="53">
        <v>-3</v>
      </c>
    </row>
    <row r="16" spans="1:22" ht="17" x14ac:dyDescent="0.2">
      <c r="A16" s="50" t="s">
        <v>106</v>
      </c>
      <c r="B16" s="53">
        <v>-424</v>
      </c>
      <c r="C16" s="52">
        <v>-2280</v>
      </c>
      <c r="D16" s="52">
        <v>-1293</v>
      </c>
      <c r="E16" s="52">
        <v>918</v>
      </c>
      <c r="F16" s="43">
        <f t="shared" si="0"/>
        <v>0</v>
      </c>
      <c r="G16" s="52">
        <v>-259</v>
      </c>
      <c r="H16" s="52"/>
      <c r="I16" s="53">
        <v>-291</v>
      </c>
      <c r="J16" s="53">
        <v>427</v>
      </c>
      <c r="K16" s="53">
        <v>-781</v>
      </c>
      <c r="L16" s="53">
        <v>-648</v>
      </c>
      <c r="M16" s="53"/>
      <c r="N16" s="53">
        <v>-359</v>
      </c>
      <c r="O16" s="53">
        <v>1409</v>
      </c>
      <c r="P16" s="53">
        <v>605</v>
      </c>
      <c r="Q16" s="53">
        <v>-737</v>
      </c>
    </row>
    <row r="17" spans="1:22" ht="17" x14ac:dyDescent="0.2">
      <c r="A17" s="50" t="s">
        <v>107</v>
      </c>
      <c r="B17" s="53">
        <v>-117113</v>
      </c>
      <c r="C17" s="52">
        <v>-270097</v>
      </c>
      <c r="D17" s="52">
        <v>-384291</v>
      </c>
      <c r="E17" s="52">
        <v>-332834</v>
      </c>
      <c r="F17" s="43">
        <f t="shared" si="0"/>
        <v>0</v>
      </c>
      <c r="G17" s="54">
        <f>SUM(G13:G16)</f>
        <v>-71293</v>
      </c>
      <c r="H17" s="54"/>
      <c r="I17" s="54">
        <f>SUM(I13:I16)</f>
        <v>-89505</v>
      </c>
      <c r="J17" s="54">
        <f>SUM(J13:J16)</f>
        <v>-105150</v>
      </c>
      <c r="K17" s="54">
        <f>SUM(K13:K16)</f>
        <v>-98259</v>
      </c>
      <c r="L17" s="54">
        <f>SUM(L13:L16)</f>
        <v>-91377</v>
      </c>
      <c r="M17" s="53"/>
      <c r="N17" s="54">
        <f>SUM(N13:N16)</f>
        <v>-105808</v>
      </c>
      <c r="O17" s="54">
        <f>SUM(O13:O16)</f>
        <v>-88064</v>
      </c>
      <c r="P17" s="54">
        <f>SUM(P13:P16)</f>
        <v>-68987</v>
      </c>
      <c r="Q17" s="54">
        <f>SUM(Q13:Q16)</f>
        <v>-69975</v>
      </c>
    </row>
    <row r="18" spans="1:22" ht="34" x14ac:dyDescent="0.2">
      <c r="A18" s="50" t="s">
        <v>108</v>
      </c>
      <c r="B18" s="53">
        <v>460</v>
      </c>
      <c r="C18" s="52">
        <v>1004</v>
      </c>
      <c r="D18" s="52">
        <v>-5613</v>
      </c>
      <c r="E18" s="52">
        <v>5859</v>
      </c>
      <c r="F18" s="43">
        <f t="shared" si="0"/>
        <v>0</v>
      </c>
      <c r="G18" s="52">
        <v>416</v>
      </c>
      <c r="H18" s="52"/>
      <c r="I18" s="53">
        <v>329</v>
      </c>
      <c r="J18" s="53">
        <v>-8844</v>
      </c>
      <c r="K18" s="53">
        <v>599</v>
      </c>
      <c r="L18" s="53">
        <v>2303</v>
      </c>
      <c r="M18" s="53"/>
      <c r="N18" s="53">
        <v>1061</v>
      </c>
      <c r="O18" s="53">
        <v>1474</v>
      </c>
      <c r="P18" s="53">
        <v>1317</v>
      </c>
      <c r="Q18" s="53">
        <v>2007</v>
      </c>
    </row>
    <row r="19" spans="1:22" ht="17" x14ac:dyDescent="0.2">
      <c r="A19" s="76" t="s">
        <v>46</v>
      </c>
      <c r="B19" s="78">
        <f t="shared" ref="B19:E19" si="2">B17-B18</f>
        <v>-117573</v>
      </c>
      <c r="C19" s="78">
        <f t="shared" si="2"/>
        <v>-271101</v>
      </c>
      <c r="D19" s="78">
        <f t="shared" si="2"/>
        <v>-378678</v>
      </c>
      <c r="E19" s="78">
        <f t="shared" si="2"/>
        <v>-338693</v>
      </c>
      <c r="F19" s="78">
        <f>F17-F18</f>
        <v>0</v>
      </c>
      <c r="G19" s="78">
        <v>-338693</v>
      </c>
      <c r="H19" s="78">
        <v>-338693</v>
      </c>
      <c r="I19" s="78">
        <v>-338693</v>
      </c>
      <c r="J19" s="78">
        <v>-338693</v>
      </c>
      <c r="K19" s="78">
        <v>-338693</v>
      </c>
      <c r="L19" s="78">
        <v>-338693</v>
      </c>
      <c r="M19" s="53"/>
      <c r="N19" s="78">
        <f t="shared" ref="N19" si="3">N17-N18</f>
        <v>-106869</v>
      </c>
      <c r="O19" s="78">
        <f t="shared" ref="O19" si="4">O17-O18</f>
        <v>-89538</v>
      </c>
      <c r="P19" s="78">
        <f t="shared" ref="P19" si="5">P17-P18</f>
        <v>-70304</v>
      </c>
      <c r="Q19" s="78">
        <f t="shared" ref="Q19" si="6">Q17-Q18</f>
        <v>-71982</v>
      </c>
      <c r="S19" s="78">
        <f t="shared" ref="S19" si="7">S17-S18</f>
        <v>0</v>
      </c>
      <c r="T19" s="78">
        <f t="shared" ref="T19" si="8">T17-T18</f>
        <v>0</v>
      </c>
      <c r="U19" s="78">
        <f t="shared" ref="U19" si="9">U17-U18</f>
        <v>0</v>
      </c>
      <c r="V19" s="78">
        <f t="shared" ref="V19" si="10">V17-V18</f>
        <v>0</v>
      </c>
    </row>
    <row r="20" spans="1:22" ht="51" x14ac:dyDescent="0.2">
      <c r="A20" s="50" t="s">
        <v>109</v>
      </c>
      <c r="B20" s="79">
        <v>-3.31</v>
      </c>
      <c r="C20" s="80">
        <v>-1.56</v>
      </c>
      <c r="D20" s="80">
        <v>-1.36</v>
      </c>
      <c r="E20" s="80">
        <v>-1.1499999999999999</v>
      </c>
      <c r="G20" s="57">
        <v>-0.27</v>
      </c>
      <c r="H20" s="57"/>
      <c r="I20" s="56">
        <v>-0.33</v>
      </c>
      <c r="J20" s="56">
        <v>-0.35</v>
      </c>
      <c r="K20" s="56">
        <v>-0.35</v>
      </c>
      <c r="L20" s="56">
        <v>-0.33</v>
      </c>
      <c r="M20" s="56"/>
      <c r="N20" s="56">
        <v>-0.37</v>
      </c>
      <c r="O20" s="56">
        <v>-0.31</v>
      </c>
      <c r="P20" s="56">
        <v>-0.24</v>
      </c>
      <c r="Q20" s="56">
        <v>-0.24</v>
      </c>
    </row>
    <row r="21" spans="1:22" ht="51" x14ac:dyDescent="0.2">
      <c r="A21" s="50" t="s">
        <v>113</v>
      </c>
      <c r="B21" s="79">
        <v>-3.31</v>
      </c>
      <c r="C21" s="80">
        <v>-1.56</v>
      </c>
      <c r="D21" s="80">
        <v>-1.36</v>
      </c>
      <c r="E21" s="80">
        <v>-1.1499999999999999</v>
      </c>
      <c r="G21" s="57">
        <v>-0.27</v>
      </c>
      <c r="H21" s="57"/>
      <c r="I21" s="56">
        <v>-0.33</v>
      </c>
      <c r="J21" s="56">
        <v>-0.35</v>
      </c>
      <c r="K21" s="56">
        <v>-0.35</v>
      </c>
      <c r="L21" s="56">
        <v>-0.33</v>
      </c>
      <c r="M21" s="56"/>
      <c r="N21" s="56">
        <v>-0.37</v>
      </c>
      <c r="O21" s="56">
        <v>-0.31</v>
      </c>
      <c r="P21" s="56">
        <v>-0.24</v>
      </c>
      <c r="Q21" s="56">
        <v>-0.24</v>
      </c>
    </row>
    <row r="22" spans="1:22" x14ac:dyDescent="0.2">
      <c r="A22" s="50"/>
      <c r="B22" s="56"/>
      <c r="C22" s="52"/>
      <c r="D22" s="52"/>
      <c r="E22" s="52"/>
      <c r="G22" s="57"/>
      <c r="H22" s="57"/>
      <c r="I22" s="56"/>
      <c r="J22" s="56"/>
      <c r="K22" s="56"/>
      <c r="L22" s="56"/>
      <c r="M22" s="56"/>
      <c r="N22" s="56"/>
      <c r="O22" s="56"/>
      <c r="P22" s="56"/>
      <c r="Q22" s="56"/>
    </row>
    <row r="23" spans="1:22" ht="17" x14ac:dyDescent="0.2">
      <c r="A23" s="66" t="s">
        <v>145</v>
      </c>
    </row>
    <row r="24" spans="1:22" ht="17" x14ac:dyDescent="0.2">
      <c r="A24" s="48" t="s">
        <v>93</v>
      </c>
      <c r="B24" s="49" t="s">
        <v>4</v>
      </c>
      <c r="C24" s="50"/>
      <c r="D24" s="50"/>
      <c r="E24" s="50"/>
      <c r="I24" s="49" t="s">
        <v>4</v>
      </c>
      <c r="J24" s="49" t="s">
        <v>4</v>
      </c>
      <c r="K24" s="49" t="s">
        <v>4</v>
      </c>
      <c r="L24" s="49"/>
      <c r="M24" s="49"/>
      <c r="N24" s="49" t="s">
        <v>4</v>
      </c>
      <c r="O24" s="49" t="s">
        <v>4</v>
      </c>
      <c r="P24" s="49" t="s">
        <v>4</v>
      </c>
      <c r="Q24" s="49"/>
    </row>
    <row r="25" spans="1:22" ht="17" x14ac:dyDescent="0.2">
      <c r="A25" s="50" t="s">
        <v>94</v>
      </c>
      <c r="B25" s="51"/>
      <c r="C25" s="67">
        <f>(C4-B4)/ABS(B4)</f>
        <v>1.2008145632737277</v>
      </c>
      <c r="D25" s="67">
        <f t="shared" ref="D25:E25" si="11">(D4-C4)/ABS(C4)</f>
        <v>1.061430964018379</v>
      </c>
      <c r="E25" s="67">
        <f t="shared" si="11"/>
        <v>0.47130482567820758</v>
      </c>
      <c r="F25" s="68"/>
      <c r="G25" s="69"/>
      <c r="H25" s="69"/>
      <c r="I25" s="67"/>
      <c r="J25" s="67"/>
      <c r="K25" s="67"/>
      <c r="L25" s="67">
        <f>(L4-G4)/ABS(G4)</f>
        <v>0.92114083734535923</v>
      </c>
      <c r="M25" s="70"/>
      <c r="N25" s="67">
        <f t="shared" ref="N25:P25" si="12">(N4-I4)/ABS(I4)</f>
        <v>0.70459395565778549</v>
      </c>
      <c r="O25" s="67">
        <f t="shared" si="12"/>
        <v>0.45769474659772696</v>
      </c>
      <c r="P25" s="67">
        <f t="shared" si="12"/>
        <v>0.42352349487959906</v>
      </c>
      <c r="Q25" s="67">
        <f>(Q4-L4)/ABS(L4)</f>
        <v>0.38128885928181705</v>
      </c>
    </row>
    <row r="26" spans="1:22" ht="17" x14ac:dyDescent="0.2">
      <c r="A26" s="50" t="s">
        <v>95</v>
      </c>
      <c r="B26" s="53"/>
      <c r="C26" s="67">
        <f t="shared" ref="C26:E26" si="13">(C5-B5)/ABS(B5)</f>
        <v>1.076604291670904</v>
      </c>
      <c r="D26" s="67">
        <f t="shared" si="13"/>
        <v>0.76520930004774901</v>
      </c>
      <c r="E26" s="67">
        <f t="shared" si="13"/>
        <v>0.24347850211892327</v>
      </c>
      <c r="F26" s="68"/>
      <c r="G26" s="69"/>
      <c r="H26" s="69"/>
      <c r="I26" s="71"/>
      <c r="J26" s="71"/>
      <c r="K26" s="71"/>
      <c r="L26" s="67">
        <f t="shared" ref="L26:L41" si="14">(L5-G5)/ABS(G5)</f>
        <v>0.64010887046888532</v>
      </c>
      <c r="M26" s="70"/>
      <c r="N26" s="67">
        <f t="shared" ref="N26:N41" si="15">(N5-I5)/ABS(I5)</f>
        <v>0.56907034157485537</v>
      </c>
      <c r="O26" s="67">
        <f t="shared" ref="O26:O41" si="16">(O5-J5)/ABS(J5)</f>
        <v>0.23181931000248202</v>
      </c>
      <c r="P26" s="67">
        <f t="shared" ref="P26:Q41" si="17">(P5-K5)/ABS(K5)</f>
        <v>6.7282836658050044E-2</v>
      </c>
      <c r="Q26" s="67">
        <f t="shared" si="17"/>
        <v>0.21359784767795631</v>
      </c>
    </row>
    <row r="27" spans="1:22" ht="17" x14ac:dyDescent="0.2">
      <c r="A27" s="50" t="s">
        <v>96</v>
      </c>
      <c r="B27" s="53"/>
      <c r="C27" s="67">
        <f t="shared" ref="C27:E27" si="18">(C6-B6)/ABS(B6)</f>
        <v>1.2917504281140644</v>
      </c>
      <c r="D27" s="67">
        <f t="shared" si="18"/>
        <v>1.2579392797387956</v>
      </c>
      <c r="E27" s="67">
        <f t="shared" si="18"/>
        <v>0.58945978805907873</v>
      </c>
      <c r="F27" s="68"/>
      <c r="G27" s="72"/>
      <c r="H27" s="72"/>
      <c r="I27" s="71"/>
      <c r="J27" s="71"/>
      <c r="K27" s="71"/>
      <c r="L27" s="67">
        <f t="shared" si="14"/>
        <v>1.0857998888539879</v>
      </c>
      <c r="M27" s="70"/>
      <c r="N27" s="67">
        <f t="shared" si="15"/>
        <v>0.77654746067767433</v>
      </c>
      <c r="O27" s="67">
        <f t="shared" si="16"/>
        <v>0.58133566813598214</v>
      </c>
      <c r="P27" s="67">
        <f t="shared" si="17"/>
        <v>0.62008692492969308</v>
      </c>
      <c r="Q27" s="67">
        <f t="shared" ref="Q27:Q41" si="19">(Q6-L6)/ABS(L6)</f>
        <v>0.45854619171734723</v>
      </c>
    </row>
    <row r="28" spans="1:22" ht="17" x14ac:dyDescent="0.2">
      <c r="A28" s="48" t="s">
        <v>97</v>
      </c>
      <c r="B28" s="49"/>
      <c r="C28" s="67"/>
      <c r="D28" s="67"/>
      <c r="E28" s="67"/>
      <c r="F28" s="68"/>
      <c r="G28" s="68"/>
      <c r="H28" s="68"/>
      <c r="I28" s="73"/>
      <c r="J28" s="73"/>
      <c r="K28" s="73"/>
      <c r="L28" s="67"/>
      <c r="M28" s="70"/>
      <c r="N28" s="67"/>
      <c r="O28" s="67"/>
      <c r="P28" s="67"/>
      <c r="Q28" s="67"/>
    </row>
    <row r="29" spans="1:22" ht="17" x14ac:dyDescent="0.2">
      <c r="A29" s="50" t="s">
        <v>98</v>
      </c>
      <c r="B29" s="53"/>
      <c r="C29" s="67">
        <f t="shared" ref="C29:E29" si="20">(C8-B8)/ABS(B8)</f>
        <v>1.1823393760809686</v>
      </c>
      <c r="D29" s="67">
        <f t="shared" si="20"/>
        <v>0.51905719359525659</v>
      </c>
      <c r="E29" s="67">
        <f t="shared" si="20"/>
        <v>5.3949605812335752E-2</v>
      </c>
      <c r="F29" s="68"/>
      <c r="G29" s="69"/>
      <c r="H29" s="69"/>
      <c r="I29" s="71"/>
      <c r="J29" s="71"/>
      <c r="K29" s="71"/>
      <c r="L29" s="67">
        <f t="shared" si="14"/>
        <v>0.2640465247162555</v>
      </c>
      <c r="M29" s="70"/>
      <c r="N29" s="67">
        <f t="shared" si="15"/>
        <v>0.20448551688062597</v>
      </c>
      <c r="O29" s="67">
        <f t="shared" si="16"/>
        <v>-1.5057556965938643E-2</v>
      </c>
      <c r="P29" s="67">
        <f t="shared" si="17"/>
        <v>1.3784125282383121E-3</v>
      </c>
      <c r="Q29" s="67">
        <f t="shared" si="19"/>
        <v>4.7157910359157021E-2</v>
      </c>
    </row>
    <row r="30" spans="1:22" ht="17" x14ac:dyDescent="0.2">
      <c r="A30" s="50" t="s">
        <v>99</v>
      </c>
      <c r="B30" s="53"/>
      <c r="C30" s="67">
        <f t="shared" ref="C30:E30" si="21">(C9-B9)/ABS(B9)</f>
        <v>1.0655518394648829</v>
      </c>
      <c r="D30" s="67">
        <f t="shared" si="21"/>
        <v>0.93583100836986843</v>
      </c>
      <c r="E30" s="67">
        <f t="shared" si="21"/>
        <v>0.2776662548898497</v>
      </c>
      <c r="F30" s="68"/>
      <c r="G30" s="69"/>
      <c r="H30" s="69"/>
      <c r="I30" s="71"/>
      <c r="J30" s="71"/>
      <c r="K30" s="71"/>
      <c r="L30" s="67">
        <f t="shared" si="14"/>
        <v>1.0718033954647987</v>
      </c>
      <c r="M30" s="70"/>
      <c r="N30" s="67">
        <f t="shared" si="15"/>
        <v>0.6353787041770419</v>
      </c>
      <c r="O30" s="67">
        <f t="shared" si="16"/>
        <v>0.24382278481012659</v>
      </c>
      <c r="P30" s="67">
        <f t="shared" si="17"/>
        <v>0.1702857551248913</v>
      </c>
      <c r="Q30" s="67">
        <f t="shared" si="19"/>
        <v>0.1630183143466202</v>
      </c>
    </row>
    <row r="31" spans="1:22" ht="17" x14ac:dyDescent="0.2">
      <c r="A31" s="50" t="s">
        <v>100</v>
      </c>
      <c r="B31" s="53"/>
      <c r="C31" s="67">
        <f t="shared" ref="C31:E32" si="22">(C10-B10)/ABS(B10)</f>
        <v>2.217729446987164</v>
      </c>
      <c r="D31" s="67">
        <f t="shared" si="22"/>
        <v>0.74026779603011639</v>
      </c>
      <c r="E31" s="67">
        <f t="shared" si="22"/>
        <v>0.21831712982878776</v>
      </c>
      <c r="F31" s="68"/>
      <c r="G31" s="69"/>
      <c r="H31" s="69"/>
      <c r="I31" s="71"/>
      <c r="J31" s="71"/>
      <c r="K31" s="71"/>
      <c r="L31" s="67">
        <f t="shared" si="14"/>
        <v>0.63054222735307908</v>
      </c>
      <c r="M31" s="70"/>
      <c r="N31" s="67">
        <f t="shared" si="15"/>
        <v>0.48331900257953569</v>
      </c>
      <c r="O31" s="67">
        <f t="shared" si="16"/>
        <v>0.19744356812618982</v>
      </c>
      <c r="P31" s="67">
        <f t="shared" si="17"/>
        <v>0.21453967952972408</v>
      </c>
      <c r="Q31" s="67">
        <f t="shared" si="19"/>
        <v>3.5953713742062528E-2</v>
      </c>
    </row>
    <row r="32" spans="1:22" ht="17" x14ac:dyDescent="0.2">
      <c r="A32" s="50" t="s">
        <v>101</v>
      </c>
      <c r="B32" s="53"/>
      <c r="C32" s="67" t="e">
        <f t="shared" si="22"/>
        <v>#DIV/0!</v>
      </c>
      <c r="D32" s="67" t="e">
        <f t="shared" si="22"/>
        <v>#DIV/0!</v>
      </c>
      <c r="E32" s="67" t="e">
        <f t="shared" si="22"/>
        <v>#DIV/0!</v>
      </c>
      <c r="F32" s="68"/>
      <c r="G32" s="72"/>
      <c r="H32" s="72"/>
      <c r="I32" s="72"/>
      <c r="J32" s="72"/>
      <c r="K32" s="72"/>
      <c r="L32" s="67" t="e">
        <f t="shared" ref="L32" si="23">(L11-G11)/ABS(G11)</f>
        <v>#DIV/0!</v>
      </c>
      <c r="M32" s="70"/>
      <c r="N32" s="67" t="e">
        <f t="shared" ref="N32" si="24">(N11-I11)/ABS(I11)</f>
        <v>#DIV/0!</v>
      </c>
      <c r="O32" s="67" t="e">
        <f t="shared" ref="O32" si="25">(O11-J11)/ABS(J11)</f>
        <v>#DIV/0!</v>
      </c>
      <c r="P32" s="67" t="e">
        <f t="shared" ref="P32" si="26">(P11-K11)/ABS(K11)</f>
        <v>#DIV/0!</v>
      </c>
      <c r="Q32" s="67" t="e">
        <f>(Q11-L11)/ABS(L11)</f>
        <v>#DIV/0!</v>
      </c>
    </row>
    <row r="33" spans="1:17" ht="17" x14ac:dyDescent="0.2">
      <c r="A33" s="50" t="s">
        <v>102</v>
      </c>
      <c r="B33" s="54"/>
      <c r="C33" s="67">
        <f t="shared" ref="C33:E33" si="27">(C12-B12)/ABS(B12)</f>
        <v>1.3064705778082402</v>
      </c>
      <c r="D33" s="67">
        <f t="shared" si="27"/>
        <v>0.74348924309729114</v>
      </c>
      <c r="E33" s="67">
        <f t="shared" si="27"/>
        <v>0.20528286250804464</v>
      </c>
      <c r="F33" s="72"/>
      <c r="G33" s="72"/>
      <c r="H33" s="72"/>
      <c r="I33" s="72"/>
      <c r="J33" s="72"/>
      <c r="K33" s="72"/>
      <c r="L33" s="67">
        <f t="shared" si="14"/>
        <v>0.65681288785362468</v>
      </c>
      <c r="M33" s="70"/>
      <c r="N33" s="67">
        <f t="shared" si="15"/>
        <v>0.45805872203207648</v>
      </c>
      <c r="O33" s="67">
        <f t="shared" si="16"/>
        <v>0.175852461647825</v>
      </c>
      <c r="P33" s="67">
        <f t="shared" si="17"/>
        <v>0.13170567624386825</v>
      </c>
      <c r="Q33" s="67">
        <f t="shared" si="19"/>
        <v>0.11144321322207615</v>
      </c>
    </row>
    <row r="34" spans="1:17" ht="17" x14ac:dyDescent="0.2">
      <c r="A34" s="50" t="s">
        <v>103</v>
      </c>
      <c r="B34" s="53"/>
      <c r="C34" s="67">
        <f t="shared" ref="C34:E34" si="28">(C13-B13)/ABS(B13)</f>
        <v>-1.3133164241380206</v>
      </c>
      <c r="D34" s="67">
        <f t="shared" si="28"/>
        <v>-0.50646629146210032</v>
      </c>
      <c r="E34" s="67">
        <f t="shared" si="28"/>
        <v>6.0013512976431781E-2</v>
      </c>
      <c r="F34" s="71"/>
      <c r="G34" s="71"/>
      <c r="H34" s="71"/>
      <c r="I34" s="71"/>
      <c r="J34" s="71"/>
      <c r="K34" s="71"/>
      <c r="L34" s="67">
        <f t="shared" si="14"/>
        <v>-0.4070698119311868</v>
      </c>
      <c r="M34" s="70"/>
      <c r="N34" s="67">
        <f t="shared" si="15"/>
        <v>-0.27776424204837424</v>
      </c>
      <c r="O34" s="67">
        <f t="shared" si="16"/>
        <v>7.2417553978112989E-2</v>
      </c>
      <c r="P34" s="67">
        <f t="shared" si="17"/>
        <v>0.2170904687770282</v>
      </c>
      <c r="Q34" s="67">
        <f t="shared" si="19"/>
        <v>0.1881035689293212</v>
      </c>
    </row>
    <row r="35" spans="1:17" ht="17" x14ac:dyDescent="0.2">
      <c r="A35" s="50" t="s">
        <v>104</v>
      </c>
      <c r="B35" s="53"/>
      <c r="C35" s="67">
        <f t="shared" ref="C35:E35" si="29">(C14-B14)/ABS(B14)</f>
        <v>-0.12554112554112554</v>
      </c>
      <c r="D35" s="67">
        <f t="shared" si="29"/>
        <v>104.98019801980197</v>
      </c>
      <c r="E35" s="67">
        <f t="shared" si="29"/>
        <v>1.1431240657698056</v>
      </c>
      <c r="F35" s="68"/>
      <c r="G35" s="69"/>
      <c r="H35" s="69"/>
      <c r="I35" s="71"/>
      <c r="J35" s="71"/>
      <c r="K35" s="71"/>
      <c r="L35" s="67">
        <f t="shared" si="14"/>
        <v>166.89830508474577</v>
      </c>
      <c r="M35" s="70"/>
      <c r="N35" s="67">
        <f t="shared" si="15"/>
        <v>8.6918123275069004</v>
      </c>
      <c r="O35" s="67">
        <f t="shared" si="16"/>
        <v>2.5657976412166357</v>
      </c>
      <c r="P35" s="67">
        <f t="shared" si="17"/>
        <v>0.65118865563742523</v>
      </c>
      <c r="Q35" s="67">
        <f t="shared" si="19"/>
        <v>0.20926711084191399</v>
      </c>
    </row>
    <row r="36" spans="1:17" ht="17" x14ac:dyDescent="0.2">
      <c r="A36" s="50" t="s">
        <v>105</v>
      </c>
      <c r="B36" s="53"/>
      <c r="C36" s="67">
        <f t="shared" ref="C36:E36" si="30">(C15-B15)/ABS(B15)</f>
        <v>0.43825838686652391</v>
      </c>
      <c r="D36" s="67">
        <f t="shared" si="30"/>
        <v>-1.3252858958068614</v>
      </c>
      <c r="E36" s="67">
        <f t="shared" si="30"/>
        <v>0.33551912568306008</v>
      </c>
      <c r="F36" s="68"/>
      <c r="G36" s="69"/>
      <c r="H36" s="69"/>
      <c r="I36" s="71"/>
      <c r="J36" s="71"/>
      <c r="K36" s="71"/>
      <c r="L36" s="67">
        <f t="shared" si="14"/>
        <v>-301.5</v>
      </c>
      <c r="M36" s="70"/>
      <c r="N36" s="67">
        <f t="shared" si="15"/>
        <v>-120.4</v>
      </c>
      <c r="O36" s="67">
        <f t="shared" si="16"/>
        <v>3.2948929159802307E-3</v>
      </c>
      <c r="P36" s="67">
        <f t="shared" si="17"/>
        <v>0.99836867862969003</v>
      </c>
      <c r="Q36" s="67">
        <f t="shared" si="19"/>
        <v>0.99504132231404963</v>
      </c>
    </row>
    <row r="37" spans="1:17" ht="17" x14ac:dyDescent="0.2">
      <c r="A37" s="50" t="s">
        <v>106</v>
      </c>
      <c r="B37" s="53"/>
      <c r="C37" s="67">
        <f t="shared" ref="C37:E37" si="31">(C16-B16)/ABS(B16)</f>
        <v>-4.3773584905660377</v>
      </c>
      <c r="D37" s="67">
        <f t="shared" si="31"/>
        <v>0.43289473684210528</v>
      </c>
      <c r="E37" s="67">
        <f t="shared" si="31"/>
        <v>1.7099767981438516</v>
      </c>
      <c r="F37" s="68"/>
      <c r="G37" s="69"/>
      <c r="H37" s="69"/>
      <c r="I37" s="71"/>
      <c r="J37" s="71"/>
      <c r="K37" s="71"/>
      <c r="L37" s="67">
        <f t="shared" si="14"/>
        <v>-1.501930501930502</v>
      </c>
      <c r="M37" s="70"/>
      <c r="N37" s="67">
        <f t="shared" si="15"/>
        <v>-0.23367697594501718</v>
      </c>
      <c r="O37" s="67">
        <f t="shared" si="16"/>
        <v>2.2997658079625292</v>
      </c>
      <c r="P37" s="67">
        <f t="shared" si="17"/>
        <v>1.7746478873239437</v>
      </c>
      <c r="Q37" s="67">
        <f t="shared" si="19"/>
        <v>-0.13734567901234568</v>
      </c>
    </row>
    <row r="38" spans="1:17" ht="17" x14ac:dyDescent="0.2">
      <c r="A38" s="50" t="s">
        <v>107</v>
      </c>
      <c r="B38" s="53"/>
      <c r="C38" s="67">
        <f t="shared" ref="C38:E38" si="32">(C17-B17)/ABS(B17)</f>
        <v>-1.3062939212555396</v>
      </c>
      <c r="D38" s="67">
        <f t="shared" si="32"/>
        <v>-0.42278884993169119</v>
      </c>
      <c r="E38" s="67">
        <f t="shared" si="32"/>
        <v>0.13390113221491007</v>
      </c>
      <c r="F38" s="68"/>
      <c r="G38" s="72"/>
      <c r="H38" s="72"/>
      <c r="I38" s="72"/>
      <c r="J38" s="72"/>
      <c r="K38" s="72"/>
      <c r="L38" s="67">
        <f t="shared" si="14"/>
        <v>-0.28171068688370526</v>
      </c>
      <c r="M38" s="70"/>
      <c r="N38" s="67">
        <f t="shared" si="15"/>
        <v>-0.18214624881291547</v>
      </c>
      <c r="O38" s="67">
        <f t="shared" si="16"/>
        <v>0.16249167855444602</v>
      </c>
      <c r="P38" s="67">
        <f t="shared" si="17"/>
        <v>0.29790655308928443</v>
      </c>
      <c r="Q38" s="67">
        <f t="shared" si="19"/>
        <v>0.2342164877376145</v>
      </c>
    </row>
    <row r="39" spans="1:17" ht="34" x14ac:dyDescent="0.2">
      <c r="A39" s="50" t="s">
        <v>108</v>
      </c>
      <c r="B39" s="53"/>
      <c r="C39" s="67">
        <f t="shared" ref="C39:E39" si="33">(C18-B18)/ABS(B18)</f>
        <v>1.182608695652174</v>
      </c>
      <c r="D39" s="67">
        <f t="shared" si="33"/>
        <v>-6.5906374501992033</v>
      </c>
      <c r="E39" s="67">
        <f t="shared" si="33"/>
        <v>2.0438268305718865</v>
      </c>
      <c r="F39" s="68"/>
      <c r="G39" s="69"/>
      <c r="H39" s="69"/>
      <c r="I39" s="71"/>
      <c r="J39" s="71"/>
      <c r="K39" s="71"/>
      <c r="L39" s="67">
        <f t="shared" si="14"/>
        <v>4.5360576923076925</v>
      </c>
      <c r="M39" s="70"/>
      <c r="N39" s="67">
        <f t="shared" si="15"/>
        <v>2.2249240121580547</v>
      </c>
      <c r="O39" s="67">
        <f t="shared" si="16"/>
        <v>1.1666666666666667</v>
      </c>
      <c r="P39" s="67">
        <f t="shared" si="17"/>
        <v>1.1986644407345577</v>
      </c>
      <c r="Q39" s="67">
        <f t="shared" si="19"/>
        <v>-0.12852800694745983</v>
      </c>
    </row>
    <row r="40" spans="1:17" ht="17" x14ac:dyDescent="0.2">
      <c r="A40" s="50" t="s">
        <v>46</v>
      </c>
      <c r="B40" s="51"/>
      <c r="C40" s="67">
        <f t="shared" ref="C40:E40" si="34">(C19-B19)/ABS(B19)</f>
        <v>-1.3058100073996581</v>
      </c>
      <c r="D40" s="67">
        <f t="shared" si="34"/>
        <v>-0.3968152090918145</v>
      </c>
      <c r="E40" s="67">
        <f t="shared" si="34"/>
        <v>0.10559102984593771</v>
      </c>
      <c r="F40" s="68"/>
      <c r="G40" s="72"/>
      <c r="H40" s="72"/>
      <c r="I40" s="72"/>
      <c r="J40" s="72"/>
      <c r="K40" s="72"/>
      <c r="L40" s="67">
        <f t="shared" si="14"/>
        <v>0</v>
      </c>
      <c r="M40" s="70"/>
      <c r="N40" s="67">
        <f t="shared" si="15"/>
        <v>0.68446646372969033</v>
      </c>
      <c r="O40" s="67">
        <f t="shared" si="16"/>
        <v>0.7356366975402503</v>
      </c>
      <c r="P40" s="67">
        <f t="shared" si="17"/>
        <v>0.79242558895518955</v>
      </c>
      <c r="Q40" s="67">
        <f t="shared" si="19"/>
        <v>0.78747124977486982</v>
      </c>
    </row>
    <row r="41" spans="1:17" ht="51" x14ac:dyDescent="0.2">
      <c r="A41" s="50" t="s">
        <v>109</v>
      </c>
      <c r="B41" s="56"/>
      <c r="C41" s="67">
        <f t="shared" ref="C41:D41" si="35">(C20-B20)/ABS(B20)</f>
        <v>0.52870090634441091</v>
      </c>
      <c r="D41" s="67">
        <f t="shared" si="35"/>
        <v>0.12820512820512817</v>
      </c>
      <c r="E41" s="67">
        <f>(E20-D20)/ABS(D20)</f>
        <v>0.15441176470588247</v>
      </c>
      <c r="F41" s="68"/>
      <c r="G41" s="74"/>
      <c r="H41" s="74"/>
      <c r="I41" s="75"/>
      <c r="J41" s="75"/>
      <c r="K41" s="75"/>
      <c r="L41" s="67">
        <f t="shared" si="14"/>
        <v>-0.22222222222222221</v>
      </c>
      <c r="M41" s="70"/>
      <c r="N41" s="67">
        <f t="shared" si="15"/>
        <v>-0.12121212121212115</v>
      </c>
      <c r="O41" s="67">
        <f t="shared" si="16"/>
        <v>0.11428571428571424</v>
      </c>
      <c r="P41" s="67">
        <f t="shared" si="17"/>
        <v>0.31428571428571428</v>
      </c>
      <c r="Q41" s="67">
        <f t="shared" si="19"/>
        <v>0.27272727272727276</v>
      </c>
    </row>
    <row r="42" spans="1:17" ht="51" x14ac:dyDescent="0.2">
      <c r="A42" s="50" t="s">
        <v>113</v>
      </c>
      <c r="B42" s="56"/>
      <c r="C42" s="67">
        <f>(C21-B21)/ABS(B21)</f>
        <v>0.52870090634441091</v>
      </c>
      <c r="D42" s="67">
        <f>(D21-C21)/ABS(C21)</f>
        <v>0.12820512820512817</v>
      </c>
      <c r="E42" s="67">
        <f>(E21-D21)/ABS(D21)</f>
        <v>0.15441176470588247</v>
      </c>
      <c r="F42" s="68"/>
      <c r="G42" s="74"/>
      <c r="H42" s="74"/>
      <c r="I42" s="75"/>
      <c r="J42" s="75"/>
      <c r="K42" s="75"/>
      <c r="L42" s="67">
        <f>(L21-G21)/ABS(G21)</f>
        <v>-0.22222222222222221</v>
      </c>
      <c r="M42" s="70"/>
      <c r="N42" s="67">
        <f>(N21-I21)/ABS(I21)</f>
        <v>-0.12121212121212115</v>
      </c>
      <c r="O42" s="67">
        <f>(O21-J21)/ABS(J21)</f>
        <v>0.11428571428571424</v>
      </c>
      <c r="P42" s="67">
        <f>(P21-K21)/ABS(K21)</f>
        <v>0.31428571428571428</v>
      </c>
      <c r="Q42" s="67">
        <f>(Q21-L21)/ABS(L21)</f>
        <v>0.27272727272727276</v>
      </c>
    </row>
    <row r="43" spans="1:17" x14ac:dyDescent="0.2">
      <c r="A43" s="50"/>
      <c r="B43" s="56"/>
      <c r="C43" s="67"/>
      <c r="D43" s="67"/>
      <c r="E43" s="67"/>
      <c r="F43" s="68"/>
      <c r="G43" s="74"/>
      <c r="H43" s="74"/>
      <c r="I43" s="75"/>
      <c r="J43" s="75"/>
      <c r="K43" s="75"/>
      <c r="L43" s="67"/>
      <c r="M43" s="70"/>
      <c r="N43" s="67"/>
      <c r="O43" s="67"/>
      <c r="P43" s="67"/>
      <c r="Q43" s="67"/>
    </row>
    <row r="44" spans="1:17" ht="17" x14ac:dyDescent="0.2">
      <c r="A44" s="66" t="s">
        <v>159</v>
      </c>
      <c r="B44" s="56"/>
      <c r="C44" s="67"/>
      <c r="D44" s="67"/>
      <c r="E44" s="67"/>
      <c r="F44" s="68"/>
      <c r="G44" s="74"/>
      <c r="H44" s="74"/>
      <c r="I44" s="75"/>
      <c r="J44" s="75"/>
      <c r="K44" s="75"/>
      <c r="L44" s="67"/>
      <c r="M44" s="70"/>
      <c r="N44" s="67"/>
      <c r="O44" s="67"/>
      <c r="P44" s="67"/>
      <c r="Q44" s="67"/>
    </row>
    <row r="45" spans="1:17" ht="17" x14ac:dyDescent="0.2">
      <c r="A45" s="50" t="s">
        <v>130</v>
      </c>
      <c r="B45" s="82">
        <f>B6/B4</f>
        <v>0.57732977991746903</v>
      </c>
      <c r="C45" s="82">
        <f t="shared" ref="C45:Q45" si="36">C6/C4</f>
        <v>0.60118457609656295</v>
      </c>
      <c r="D45" s="82">
        <f t="shared" si="36"/>
        <v>0.6584931983826765</v>
      </c>
      <c r="E45" s="82">
        <f t="shared" si="36"/>
        <v>0.71137431297230636</v>
      </c>
      <c r="F45" s="82"/>
      <c r="G45" s="82">
        <f t="shared" si="36"/>
        <v>0.63055335486623199</v>
      </c>
      <c r="H45" s="82" t="e">
        <f t="shared" si="36"/>
        <v>#DIV/0!</v>
      </c>
      <c r="I45" s="82">
        <f t="shared" si="36"/>
        <v>0.65319787872979362</v>
      </c>
      <c r="J45" s="82">
        <f t="shared" si="36"/>
        <v>0.64625140237061607</v>
      </c>
      <c r="K45" s="82">
        <f t="shared" si="36"/>
        <v>0.64442478950426196</v>
      </c>
      <c r="L45" s="82">
        <f t="shared" si="36"/>
        <v>0.68459744956223834</v>
      </c>
      <c r="M45" s="82"/>
      <c r="N45" s="82">
        <f t="shared" si="36"/>
        <v>0.68077035526601848</v>
      </c>
      <c r="O45" s="82">
        <f t="shared" si="36"/>
        <v>0.70106611520469009</v>
      </c>
      <c r="P45" s="82">
        <f t="shared" si="36"/>
        <v>0.73340846099960411</v>
      </c>
      <c r="Q45" s="82">
        <f t="shared" si="36"/>
        <v>0.72288790010047366</v>
      </c>
    </row>
    <row r="46" spans="1:17" ht="17" x14ac:dyDescent="0.2">
      <c r="A46" s="50" t="s">
        <v>160</v>
      </c>
      <c r="B46" s="82">
        <f>B5/B4</f>
        <v>0.42267022008253097</v>
      </c>
      <c r="C46" s="82">
        <f t="shared" ref="C46:Q46" si="37">C5/C4</f>
        <v>0.39881542390343705</v>
      </c>
      <c r="D46" s="82">
        <f t="shared" si="37"/>
        <v>0.34150680161732344</v>
      </c>
      <c r="E46" s="82">
        <f t="shared" si="37"/>
        <v>0.28862568702769359</v>
      </c>
      <c r="F46" s="82"/>
      <c r="G46" s="82">
        <f t="shared" si="37"/>
        <v>0.36944664513376807</v>
      </c>
      <c r="H46" s="82" t="e">
        <f t="shared" si="37"/>
        <v>#DIV/0!</v>
      </c>
      <c r="I46" s="82">
        <f t="shared" si="37"/>
        <v>0.34680212127020638</v>
      </c>
      <c r="J46" s="82">
        <f t="shared" si="37"/>
        <v>0.35374859762938393</v>
      </c>
      <c r="K46" s="82">
        <f t="shared" si="37"/>
        <v>0.35557521049573804</v>
      </c>
      <c r="L46" s="82">
        <f t="shared" si="37"/>
        <v>0.31540255043776172</v>
      </c>
      <c r="M46" s="82"/>
      <c r="N46" s="82">
        <f t="shared" si="37"/>
        <v>0.31922964473398152</v>
      </c>
      <c r="O46" s="82">
        <f t="shared" si="37"/>
        <v>0.29893388479530991</v>
      </c>
      <c r="P46" s="82">
        <f t="shared" si="37"/>
        <v>0.26659153900039595</v>
      </c>
      <c r="Q46" s="82">
        <f t="shared" si="37"/>
        <v>0.27711209989952634</v>
      </c>
    </row>
    <row r="47" spans="1:17" ht="17" x14ac:dyDescent="0.2">
      <c r="A47" s="50" t="s">
        <v>161</v>
      </c>
      <c r="B47" s="82">
        <f>B8/B12</f>
        <v>0.36896060693795313</v>
      </c>
      <c r="C47" s="82">
        <f t="shared" ref="C47:Q47" si="38">C8/C12</f>
        <v>0.34910363413721901</v>
      </c>
      <c r="D47" s="82">
        <f t="shared" si="38"/>
        <v>0.3041649891709694</v>
      </c>
      <c r="E47" s="82">
        <f t="shared" si="38"/>
        <v>0.26597455287100036</v>
      </c>
      <c r="F47" s="82"/>
      <c r="G47" s="82">
        <f t="shared" si="38"/>
        <v>0.37913191913085226</v>
      </c>
      <c r="H47" s="82" t="e">
        <f t="shared" si="38"/>
        <v>#DIV/0!</v>
      </c>
      <c r="I47" s="82">
        <f t="shared" si="38"/>
        <v>0.3244491273725002</v>
      </c>
      <c r="J47" s="82">
        <f t="shared" si="38"/>
        <v>0.31523882684766907</v>
      </c>
      <c r="K47" s="82">
        <f t="shared" si="38"/>
        <v>0.29283251576734409</v>
      </c>
      <c r="L47" s="82">
        <f t="shared" si="38"/>
        <v>0.28925438008102816</v>
      </c>
      <c r="M47" s="82"/>
      <c r="N47" s="82">
        <f t="shared" si="38"/>
        <v>0.26802368723537373</v>
      </c>
      <c r="O47" s="82">
        <f t="shared" si="38"/>
        <v>0.26405702278278592</v>
      </c>
      <c r="P47" s="82">
        <f t="shared" si="38"/>
        <v>0.25910991340876216</v>
      </c>
      <c r="Q47" s="82">
        <f t="shared" si="38"/>
        <v>0.27252405575431027</v>
      </c>
    </row>
    <row r="48" spans="1:17" ht="17" x14ac:dyDescent="0.2">
      <c r="A48" s="50" t="s">
        <v>162</v>
      </c>
      <c r="B48" s="82">
        <f>B8/B4</f>
        <v>0.67103679504814306</v>
      </c>
      <c r="C48" s="82">
        <f t="shared" ref="C48:Q48" si="39">C8/C4</f>
        <v>0.6654036396662093</v>
      </c>
      <c r="D48" s="82">
        <f t="shared" si="39"/>
        <v>0.49033229980648019</v>
      </c>
      <c r="E48" s="82">
        <f t="shared" si="39"/>
        <v>0.35124300898005967</v>
      </c>
      <c r="F48" s="82"/>
      <c r="G48" s="82">
        <f t="shared" si="39"/>
        <v>0.64970443049545978</v>
      </c>
      <c r="H48" s="82" t="e">
        <f t="shared" si="39"/>
        <v>#DIV/0!</v>
      </c>
      <c r="I48" s="82">
        <f t="shared" si="39"/>
        <v>0.58630119481183307</v>
      </c>
      <c r="J48" s="82">
        <f t="shared" si="39"/>
        <v>0.53645188039607827</v>
      </c>
      <c r="K48" s="82">
        <f t="shared" si="39"/>
        <v>0.45293653477623719</v>
      </c>
      <c r="L48" s="82">
        <f t="shared" si="39"/>
        <v>0.42748382185001904</v>
      </c>
      <c r="M48" s="82"/>
      <c r="N48" s="82">
        <f t="shared" si="39"/>
        <v>0.41428710651983236</v>
      </c>
      <c r="O48" s="82">
        <f t="shared" si="39"/>
        <v>0.3624724770949197</v>
      </c>
      <c r="P48" s="82">
        <f t="shared" si="39"/>
        <v>0.31861846313160541</v>
      </c>
      <c r="Q48" s="82">
        <f t="shared" si="39"/>
        <v>0.32407635998277595</v>
      </c>
    </row>
    <row r="49" spans="1:17" ht="17" x14ac:dyDescent="0.2">
      <c r="A49" s="50" t="s">
        <v>163</v>
      </c>
      <c r="B49" s="82">
        <f>B12/B4</f>
        <v>1.8187220598349381</v>
      </c>
      <c r="C49" s="82">
        <f t="shared" ref="C49:Q49" si="40">C12/C4</f>
        <v>1.9060346974350462</v>
      </c>
      <c r="D49" s="82">
        <f t="shared" si="40"/>
        <v>1.6120602872241396</v>
      </c>
      <c r="E49" s="82">
        <f t="shared" si="40"/>
        <v>1.3205887750863714</v>
      </c>
      <c r="F49" s="82"/>
      <c r="G49" s="82">
        <f t="shared" si="40"/>
        <v>1.7136632335913218</v>
      </c>
      <c r="H49" s="82" t="e">
        <f t="shared" si="40"/>
        <v>#DIV/0!</v>
      </c>
      <c r="I49" s="82">
        <f t="shared" si="40"/>
        <v>1.8070666411091942</v>
      </c>
      <c r="J49" s="82">
        <f t="shared" si="40"/>
        <v>1.701731622847666</v>
      </c>
      <c r="K49" s="82">
        <f t="shared" si="40"/>
        <v>1.5467426272296072</v>
      </c>
      <c r="L49" s="82">
        <f t="shared" si="40"/>
        <v>1.4778819312270017</v>
      </c>
      <c r="M49" s="82"/>
      <c r="N49" s="82">
        <f t="shared" si="40"/>
        <v>1.5457107944194972</v>
      </c>
      <c r="O49" s="82">
        <f t="shared" si="40"/>
        <v>1.3727053091600243</v>
      </c>
      <c r="P49" s="82">
        <f t="shared" si="40"/>
        <v>1.2296652757896018</v>
      </c>
      <c r="Q49" s="82">
        <f t="shared" si="40"/>
        <v>1.1891660686091574</v>
      </c>
    </row>
    <row r="50" spans="1:17" ht="17" x14ac:dyDescent="0.2">
      <c r="A50" s="50" t="s">
        <v>132</v>
      </c>
      <c r="B50" s="82">
        <f>B13/B4</f>
        <v>-1.241392279917469</v>
      </c>
      <c r="C50" s="82">
        <f t="shared" ref="C50:Q50" si="41">C13/C4</f>
        <v>-1.3048501213384831</v>
      </c>
      <c r="D50" s="82">
        <f t="shared" si="41"/>
        <v>-0.95356708884146302</v>
      </c>
      <c r="E50" s="82">
        <f t="shared" si="41"/>
        <v>-0.60921446211406516</v>
      </c>
      <c r="F50" s="82"/>
      <c r="G50" s="82">
        <f t="shared" si="41"/>
        <v>-1.0831098787250899</v>
      </c>
      <c r="H50" s="82" t="e">
        <f t="shared" si="41"/>
        <v>#DIV/0!</v>
      </c>
      <c r="I50" s="82">
        <f t="shared" si="41"/>
        <v>-1.1538687623794006</v>
      </c>
      <c r="J50" s="82">
        <f t="shared" si="41"/>
        <v>-1.0554802204770499</v>
      </c>
      <c r="K50" s="82">
        <f t="shared" si="41"/>
        <v>-0.90231783772534535</v>
      </c>
      <c r="L50" s="82">
        <f t="shared" si="41"/>
        <v>-0.7932844816647634</v>
      </c>
      <c r="M50" s="82"/>
      <c r="N50" s="82">
        <f t="shared" si="41"/>
        <v>-0.86494043915347885</v>
      </c>
      <c r="O50" s="82">
        <f t="shared" si="41"/>
        <v>-0.67163919395533422</v>
      </c>
      <c r="P50" s="82">
        <f t="shared" si="41"/>
        <v>-0.49625681478999789</v>
      </c>
      <c r="Q50" s="82">
        <f t="shared" si="41"/>
        <v>-0.46627816850868381</v>
      </c>
    </row>
    <row r="51" spans="1:17" ht="17" x14ac:dyDescent="0.2">
      <c r="A51" s="50" t="s">
        <v>164</v>
      </c>
      <c r="B51" s="82">
        <f>B19/B4</f>
        <v>-1.2634650103163687</v>
      </c>
      <c r="C51" s="82">
        <f t="shared" ref="C51:Q51" si="42">C19/C4</f>
        <v>-1.3237418151455818</v>
      </c>
      <c r="D51" s="82">
        <f t="shared" si="42"/>
        <v>-0.89696076782596956</v>
      </c>
      <c r="E51" s="82">
        <f t="shared" si="42"/>
        <v>-0.54526413739587931</v>
      </c>
      <c r="F51" s="82"/>
      <c r="G51" s="82">
        <f t="shared" si="42"/>
        <v>-5.1601712474861356</v>
      </c>
      <c r="H51" s="82" t="e">
        <f t="shared" si="42"/>
        <v>#DIV/0!</v>
      </c>
      <c r="I51" s="82">
        <f t="shared" si="42"/>
        <v>-4.3280684940259411</v>
      </c>
      <c r="J51" s="82">
        <f t="shared" si="42"/>
        <v>-3.3041607726452367</v>
      </c>
      <c r="K51" s="82">
        <f t="shared" si="42"/>
        <v>-2.9369076420141691</v>
      </c>
      <c r="L51" s="82">
        <f t="shared" si="42"/>
        <v>-2.6859932115213807</v>
      </c>
      <c r="M51" s="82"/>
      <c r="N51" s="82">
        <f t="shared" si="42"/>
        <v>-0.80115898135584329</v>
      </c>
      <c r="O51" s="82">
        <f t="shared" si="42"/>
        <v>-0.59923303953259577</v>
      </c>
      <c r="P51" s="82">
        <f t="shared" si="42"/>
        <v>-0.4282520634727256</v>
      </c>
      <c r="Q51" s="82">
        <f t="shared" si="42"/>
        <v>-0.41327400602841968</v>
      </c>
    </row>
    <row r="52" spans="1:17" x14ac:dyDescent="0.2">
      <c r="A52" s="50"/>
      <c r="B52" s="56"/>
      <c r="C52" s="67"/>
      <c r="D52" s="67"/>
      <c r="E52" s="67"/>
      <c r="F52" s="68"/>
      <c r="G52" s="74"/>
      <c r="H52" s="74"/>
      <c r="I52" s="75"/>
      <c r="J52" s="75"/>
      <c r="K52" s="75"/>
      <c r="L52" s="67"/>
      <c r="M52" s="70"/>
      <c r="N52" s="67"/>
      <c r="O52" s="67"/>
      <c r="P52" s="67"/>
      <c r="Q52" s="67"/>
    </row>
    <row r="54" spans="1:17" x14ac:dyDescent="0.2">
      <c r="A54" s="58" t="s">
        <v>133</v>
      </c>
      <c r="B54" s="36"/>
      <c r="C54" s="32"/>
      <c r="D54" s="32"/>
      <c r="E54" s="32"/>
      <c r="F54" s="23"/>
      <c r="G54" s="22"/>
      <c r="H54" s="22"/>
      <c r="I54" s="22"/>
      <c r="J54" s="22"/>
      <c r="K54" s="22"/>
    </row>
    <row r="55" spans="1:17" x14ac:dyDescent="0.2">
      <c r="A55" s="36"/>
      <c r="B55" s="36"/>
      <c r="C55" s="32"/>
      <c r="D55" s="32"/>
      <c r="E55" s="32"/>
      <c r="F55" s="23"/>
      <c r="G55" s="22"/>
      <c r="H55" s="22"/>
      <c r="I55" s="22"/>
      <c r="J55" s="22"/>
      <c r="K55" s="22"/>
    </row>
    <row r="56" spans="1:17" x14ac:dyDescent="0.2">
      <c r="A56" s="36" t="s">
        <v>134</v>
      </c>
      <c r="B56" s="59">
        <v>-117573</v>
      </c>
      <c r="C56" s="59">
        <v>-271101</v>
      </c>
      <c r="D56" s="59">
        <v>-378678</v>
      </c>
      <c r="E56" s="59">
        <v>-338693</v>
      </c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</row>
    <row r="57" spans="1:17" x14ac:dyDescent="0.2">
      <c r="A57" s="36" t="s">
        <v>135</v>
      </c>
      <c r="B57" s="61">
        <v>14355</v>
      </c>
      <c r="C57" s="61">
        <v>7909</v>
      </c>
      <c r="D57" s="61">
        <v>29721</v>
      </c>
      <c r="E57" s="61">
        <v>38912</v>
      </c>
      <c r="F57" s="23"/>
      <c r="G57" s="23"/>
      <c r="H57" s="23"/>
      <c r="I57" s="23"/>
      <c r="J57" s="23"/>
      <c r="K57" s="23"/>
    </row>
    <row r="58" spans="1:17" x14ac:dyDescent="0.2">
      <c r="A58" s="36" t="s">
        <v>143</v>
      </c>
      <c r="B58" s="36">
        <v>15912</v>
      </c>
      <c r="C58" s="32">
        <v>87889</v>
      </c>
      <c r="D58" s="32">
        <v>164466</v>
      </c>
      <c r="E58" s="32">
        <v>216870</v>
      </c>
      <c r="F58" s="23"/>
      <c r="G58" s="23"/>
      <c r="H58" s="23"/>
      <c r="I58" s="23"/>
      <c r="J58" s="23"/>
      <c r="K58" s="23"/>
    </row>
    <row r="59" spans="1:17" x14ac:dyDescent="0.2">
      <c r="A59" s="36" t="s">
        <v>54</v>
      </c>
      <c r="B59" s="36">
        <v>-22</v>
      </c>
      <c r="C59" s="32">
        <v>-456</v>
      </c>
      <c r="D59" s="32">
        <v>-1187</v>
      </c>
      <c r="E59" s="32">
        <v>4637</v>
      </c>
      <c r="F59" s="23"/>
      <c r="G59" s="23"/>
      <c r="H59" s="23"/>
      <c r="I59" s="23"/>
      <c r="J59" s="23"/>
      <c r="K59" s="22"/>
    </row>
    <row r="60" spans="1:17" x14ac:dyDescent="0.2">
      <c r="A60" s="36" t="s">
        <v>136</v>
      </c>
      <c r="B60" s="36">
        <v>17673</v>
      </c>
      <c r="C60" s="32">
        <v>49503</v>
      </c>
      <c r="D60" s="32">
        <v>-31613</v>
      </c>
      <c r="E60" s="32">
        <v>-21496</v>
      </c>
      <c r="F60" s="23"/>
      <c r="G60" s="23"/>
      <c r="H60" s="23"/>
      <c r="I60" s="23"/>
      <c r="J60" s="23"/>
      <c r="K60" s="23"/>
    </row>
    <row r="61" spans="1:17" x14ac:dyDescent="0.2">
      <c r="A61" s="36" t="s">
        <v>137</v>
      </c>
      <c r="B61" s="36">
        <v>-69655</v>
      </c>
      <c r="C61" s="32">
        <v>-126256</v>
      </c>
      <c r="D61" s="32">
        <v>-217291</v>
      </c>
      <c r="E61" s="32">
        <v>-99770</v>
      </c>
      <c r="F61" s="23"/>
      <c r="G61" s="23"/>
      <c r="H61" s="23"/>
      <c r="I61" s="23"/>
      <c r="J61" s="23"/>
      <c r="K61" s="23"/>
    </row>
    <row r="62" spans="1:17" x14ac:dyDescent="0.2">
      <c r="A62" s="36" t="s">
        <v>138</v>
      </c>
      <c r="B62" s="36">
        <v>-3283</v>
      </c>
      <c r="C62" s="32">
        <v>-3653</v>
      </c>
      <c r="D62" s="32">
        <v>-4953</v>
      </c>
      <c r="E62" s="32">
        <v>-1304</v>
      </c>
      <c r="F62" s="23"/>
      <c r="G62" s="23"/>
      <c r="H62" s="23"/>
      <c r="I62" s="23"/>
      <c r="J62" s="23"/>
      <c r="K62" s="23"/>
    </row>
    <row r="63" spans="1:17" x14ac:dyDescent="0.2">
      <c r="A63" s="36" t="s">
        <v>139</v>
      </c>
      <c r="B63" s="36">
        <v>-72938</v>
      </c>
      <c r="C63" s="32">
        <v>-129909</v>
      </c>
      <c r="D63" s="32">
        <v>-222244</v>
      </c>
      <c r="E63" s="32">
        <v>-101074</v>
      </c>
      <c r="F63" s="23"/>
      <c r="G63" s="23"/>
      <c r="H63" s="23"/>
      <c r="I63" s="23"/>
      <c r="J63" s="23"/>
      <c r="K63" s="23"/>
    </row>
    <row r="64" spans="1:17" x14ac:dyDescent="0.2">
      <c r="A64" s="36" t="s">
        <v>140</v>
      </c>
      <c r="B64" s="36"/>
      <c r="C64" s="35"/>
      <c r="D64" s="35"/>
      <c r="E64" s="35"/>
      <c r="F64" s="24"/>
      <c r="G64" s="24"/>
      <c r="H64" s="24"/>
      <c r="I64" s="24"/>
      <c r="J64" s="24"/>
      <c r="K64" s="24"/>
    </row>
    <row r="65" spans="1:11" x14ac:dyDescent="0.2">
      <c r="A65" s="36" t="s">
        <v>141</v>
      </c>
      <c r="B65" s="36">
        <v>-224</v>
      </c>
      <c r="C65" s="36">
        <v>-802</v>
      </c>
      <c r="D65" s="36">
        <v>-407</v>
      </c>
      <c r="E65" s="36">
        <v>-3505</v>
      </c>
      <c r="F65" s="22"/>
      <c r="G65" s="22"/>
      <c r="H65" s="22"/>
      <c r="I65" s="22"/>
      <c r="J65" s="22"/>
      <c r="K65" s="22"/>
    </row>
    <row r="66" spans="1:11" x14ac:dyDescent="0.2">
      <c r="A66" s="36" t="s">
        <v>142</v>
      </c>
      <c r="B66" s="36">
        <v>4608</v>
      </c>
      <c r="C66" s="32">
        <v>25978</v>
      </c>
      <c r="D66" s="32">
        <v>36494</v>
      </c>
      <c r="E66" s="32">
        <v>47464</v>
      </c>
      <c r="F66" s="23"/>
      <c r="G66" s="23"/>
      <c r="H66" s="23"/>
      <c r="I66" s="23"/>
      <c r="J66" s="23"/>
      <c r="K66" s="23"/>
    </row>
    <row r="67" spans="1:11" x14ac:dyDescent="0.2">
      <c r="A67" s="36" t="s">
        <v>54</v>
      </c>
      <c r="B67" s="36">
        <v>267</v>
      </c>
      <c r="C67" s="32">
        <v>6826</v>
      </c>
      <c r="D67" s="32">
        <v>-4942</v>
      </c>
      <c r="E67" s="32">
        <v>5977</v>
      </c>
      <c r="F67" s="23"/>
      <c r="G67" s="23"/>
      <c r="H67" s="23"/>
      <c r="I67" s="23"/>
      <c r="J67" s="23"/>
      <c r="K67" s="23"/>
    </row>
    <row r="68" spans="1:11" x14ac:dyDescent="0.2">
      <c r="A68" s="36" t="s">
        <v>144</v>
      </c>
      <c r="B68" s="36">
        <v>-68287</v>
      </c>
      <c r="C68" s="32">
        <v>-97907</v>
      </c>
      <c r="D68" s="32">
        <v>-191099</v>
      </c>
      <c r="E68" s="32">
        <v>-51138</v>
      </c>
      <c r="F68" s="23"/>
      <c r="G68" s="23"/>
      <c r="H68" s="23"/>
      <c r="I68" s="23"/>
      <c r="J68" s="23"/>
      <c r="K68" s="23"/>
    </row>
    <row r="69" spans="1:11" x14ac:dyDescent="0.2">
      <c r="A69" s="36"/>
      <c r="B69" s="36"/>
      <c r="C69" s="32"/>
      <c r="D69" s="32"/>
      <c r="E69" s="32"/>
      <c r="F69" s="23"/>
      <c r="G69" s="23"/>
      <c r="H69" s="23"/>
      <c r="I69" s="23"/>
      <c r="J69" s="23"/>
      <c r="K69" s="23"/>
    </row>
    <row r="70" spans="1:11" ht="34" x14ac:dyDescent="0.2">
      <c r="A70" s="62" t="s">
        <v>0</v>
      </c>
      <c r="B70" s="46"/>
      <c r="C70" s="46"/>
      <c r="D70" s="46"/>
      <c r="E70" s="46"/>
      <c r="F70" s="23"/>
      <c r="G70" s="23"/>
      <c r="H70" s="23"/>
      <c r="I70" s="23"/>
      <c r="J70" s="23"/>
      <c r="K70" s="23"/>
    </row>
    <row r="71" spans="1:11" ht="17" x14ac:dyDescent="0.2">
      <c r="A71" s="63" t="s">
        <v>3</v>
      </c>
      <c r="C71" s="49" t="s">
        <v>4</v>
      </c>
      <c r="D71" s="49" t="s">
        <v>4</v>
      </c>
      <c r="E71" s="49" t="s">
        <v>4</v>
      </c>
      <c r="F71" s="23"/>
      <c r="G71" s="23"/>
      <c r="H71" s="23"/>
      <c r="I71" s="23"/>
      <c r="J71" s="23"/>
      <c r="K71" s="23"/>
    </row>
    <row r="72" spans="1:11" ht="17" x14ac:dyDescent="0.2">
      <c r="A72" s="49" t="s">
        <v>5</v>
      </c>
      <c r="B72" s="64">
        <v>395472</v>
      </c>
      <c r="C72" s="64">
        <v>1669304</v>
      </c>
      <c r="D72" s="64">
        <v>137941</v>
      </c>
      <c r="E72" s="64">
        <v>256651</v>
      </c>
      <c r="F72" s="23"/>
      <c r="G72" s="23"/>
      <c r="H72" s="23"/>
      <c r="I72" s="23"/>
      <c r="J72" s="23"/>
      <c r="K72" s="23"/>
    </row>
    <row r="73" spans="1:11" ht="17" x14ac:dyDescent="0.2">
      <c r="A73" s="49" t="s">
        <v>6</v>
      </c>
      <c r="B73" s="64">
        <v>364</v>
      </c>
      <c r="C73" s="64">
        <v>374</v>
      </c>
      <c r="D73" s="64">
        <v>485584</v>
      </c>
      <c r="E73" s="64">
        <v>669305</v>
      </c>
      <c r="F73" s="23"/>
      <c r="G73" s="23"/>
      <c r="H73" s="23"/>
      <c r="I73" s="23"/>
      <c r="J73" s="23"/>
      <c r="K73" s="22"/>
    </row>
    <row r="74" spans="1:11" ht="17" x14ac:dyDescent="0.2">
      <c r="A74" s="49" t="s">
        <v>7</v>
      </c>
      <c r="B74" s="64">
        <v>39315</v>
      </c>
      <c r="C74" s="64">
        <v>101491</v>
      </c>
      <c r="D74" s="64">
        <v>151492</v>
      </c>
      <c r="E74" s="64">
        <v>214322</v>
      </c>
      <c r="F74" s="23"/>
      <c r="G74" s="23"/>
      <c r="H74" s="23"/>
      <c r="I74" s="23"/>
      <c r="J74" s="23"/>
      <c r="K74" s="22"/>
    </row>
    <row r="75" spans="1:11" ht="34" x14ac:dyDescent="0.2">
      <c r="A75" s="49" t="s">
        <v>8</v>
      </c>
      <c r="B75" s="64">
        <v>14733</v>
      </c>
      <c r="C75" s="64">
        <v>27546</v>
      </c>
      <c r="D75" s="64">
        <v>37904</v>
      </c>
      <c r="E75" s="64">
        <v>54158</v>
      </c>
      <c r="F75" s="23"/>
      <c r="G75" s="23"/>
      <c r="H75" s="23"/>
      <c r="I75" s="23"/>
      <c r="J75" s="23"/>
      <c r="K75" s="23"/>
    </row>
    <row r="76" spans="1:11" ht="34" x14ac:dyDescent="0.2">
      <c r="A76" s="49" t="s">
        <v>9</v>
      </c>
      <c r="B76" s="64">
        <v>14173</v>
      </c>
      <c r="C76" s="64">
        <v>18939</v>
      </c>
      <c r="D76" s="64">
        <v>101812</v>
      </c>
      <c r="E76" s="64">
        <v>102895</v>
      </c>
    </row>
    <row r="77" spans="1:11" ht="17" x14ac:dyDescent="0.2">
      <c r="A77" s="49" t="s">
        <v>10</v>
      </c>
      <c r="B77" s="64">
        <v>464057</v>
      </c>
      <c r="C77" s="64">
        <v>1817654</v>
      </c>
      <c r="D77" s="64">
        <v>914733</v>
      </c>
      <c r="E77" s="64">
        <v>1297331</v>
      </c>
    </row>
    <row r="78" spans="1:11" ht="17" x14ac:dyDescent="0.2">
      <c r="A78" s="49" t="s">
        <v>11</v>
      </c>
      <c r="B78" s="64">
        <v>13373</v>
      </c>
      <c r="C78" s="64">
        <v>24918</v>
      </c>
      <c r="D78" s="64">
        <v>38741</v>
      </c>
      <c r="E78" s="64">
        <v>48817</v>
      </c>
    </row>
    <row r="79" spans="1:11" ht="17" x14ac:dyDescent="0.2">
      <c r="A79" s="49" t="s">
        <v>12</v>
      </c>
      <c r="B79" s="64">
        <v>18026</v>
      </c>
      <c r="C79" s="64">
        <v>23884</v>
      </c>
      <c r="D79" s="64">
        <v>23564</v>
      </c>
      <c r="E79" s="64">
        <v>18474</v>
      </c>
    </row>
    <row r="80" spans="1:11" ht="17" x14ac:dyDescent="0.2">
      <c r="A80" s="49" t="s">
        <v>13</v>
      </c>
      <c r="B80" s="64">
        <v>0</v>
      </c>
      <c r="C80" s="64">
        <v>6000</v>
      </c>
      <c r="D80" s="64">
        <v>535422</v>
      </c>
      <c r="E80" s="64">
        <v>204798</v>
      </c>
    </row>
    <row r="81" spans="1:5" ht="34" x14ac:dyDescent="0.2">
      <c r="A81" s="49" t="s">
        <v>14</v>
      </c>
      <c r="B81" s="64">
        <v>21940</v>
      </c>
      <c r="C81" s="64">
        <v>41022</v>
      </c>
      <c r="D81" s="64">
        <v>55536</v>
      </c>
      <c r="E81" s="64">
        <v>71640</v>
      </c>
    </row>
    <row r="82" spans="1:5" ht="17" x14ac:dyDescent="0.2">
      <c r="A82" s="49" t="s">
        <v>15</v>
      </c>
      <c r="B82" s="64">
        <v>470</v>
      </c>
      <c r="C82" s="64">
        <v>15807</v>
      </c>
      <c r="D82" s="64">
        <v>145093</v>
      </c>
      <c r="E82" s="64">
        <v>122903</v>
      </c>
    </row>
    <row r="83" spans="1:5" ht="17" x14ac:dyDescent="0.2">
      <c r="A83" s="49" t="s">
        <v>16</v>
      </c>
      <c r="B83" s="64">
        <v>0</v>
      </c>
      <c r="C83" s="64">
        <v>108193</v>
      </c>
      <c r="D83" s="64">
        <v>540308</v>
      </c>
      <c r="E83" s="64">
        <v>549411</v>
      </c>
    </row>
    <row r="84" spans="1:5" ht="17" x14ac:dyDescent="0.2">
      <c r="A84" s="49" t="s">
        <v>17</v>
      </c>
      <c r="B84" s="64">
        <v>2694</v>
      </c>
      <c r="C84" s="64">
        <v>4703</v>
      </c>
      <c r="D84" s="64">
        <v>5516</v>
      </c>
      <c r="E84" s="64">
        <v>8033</v>
      </c>
    </row>
    <row r="85" spans="1:5" ht="17" x14ac:dyDescent="0.2">
      <c r="A85" s="49" t="s">
        <v>18</v>
      </c>
      <c r="B85" s="64">
        <v>520560</v>
      </c>
      <c r="C85" s="64">
        <v>2042181</v>
      </c>
      <c r="D85" s="64">
        <v>2258913</v>
      </c>
      <c r="E85" s="64">
        <v>2321407</v>
      </c>
    </row>
    <row r="86" spans="1:5" ht="17" x14ac:dyDescent="0.2">
      <c r="A86" s="63" t="s">
        <v>19</v>
      </c>
      <c r="B86" s="54"/>
      <c r="C86" s="65" t="s">
        <v>4</v>
      </c>
      <c r="D86" s="65" t="s">
        <v>4</v>
      </c>
      <c r="E86" s="65" t="s">
        <v>4</v>
      </c>
    </row>
    <row r="87" spans="1:5" ht="17" x14ac:dyDescent="0.2">
      <c r="A87" s="49" t="s">
        <v>20</v>
      </c>
      <c r="B87" s="64">
        <v>11822</v>
      </c>
      <c r="C87" s="64">
        <v>9944</v>
      </c>
      <c r="D87" s="64">
        <v>11214</v>
      </c>
      <c r="E87" s="64">
        <v>6759</v>
      </c>
    </row>
    <row r="88" spans="1:5" ht="17" x14ac:dyDescent="0.2">
      <c r="A88" s="49" t="s">
        <v>21</v>
      </c>
      <c r="B88" s="64">
        <v>3671</v>
      </c>
      <c r="C88" s="64">
        <v>22657</v>
      </c>
      <c r="D88" s="64">
        <v>100015</v>
      </c>
      <c r="E88" s="64">
        <v>104671</v>
      </c>
    </row>
    <row r="89" spans="1:5" ht="17" x14ac:dyDescent="0.2">
      <c r="A89" s="49" t="s">
        <v>22</v>
      </c>
      <c r="B89" s="64">
        <v>20134</v>
      </c>
      <c r="C89" s="64">
        <v>61150</v>
      </c>
      <c r="D89" s="64">
        <v>54955</v>
      </c>
      <c r="E89" s="64">
        <v>74345</v>
      </c>
    </row>
    <row r="90" spans="1:5" ht="17" x14ac:dyDescent="0.2">
      <c r="A90" s="49" t="s">
        <v>23</v>
      </c>
      <c r="B90" s="64">
        <v>3634</v>
      </c>
      <c r="C90" s="64">
        <v>4613</v>
      </c>
      <c r="D90" s="64">
        <v>3895</v>
      </c>
      <c r="E90" s="64">
        <v>4689</v>
      </c>
    </row>
    <row r="91" spans="1:5" ht="17" x14ac:dyDescent="0.2">
      <c r="A91" s="49" t="s">
        <v>24</v>
      </c>
      <c r="B91" s="64">
        <v>89645</v>
      </c>
      <c r="C91" s="64">
        <v>182957</v>
      </c>
      <c r="D91" s="64">
        <v>303200</v>
      </c>
      <c r="E91" s="64">
        <v>399603</v>
      </c>
    </row>
    <row r="92" spans="1:5" ht="17" x14ac:dyDescent="0.2">
      <c r="A92" s="49" t="s">
        <v>25</v>
      </c>
      <c r="B92" s="64">
        <v>128906</v>
      </c>
      <c r="C92" s="64">
        <v>281321</v>
      </c>
      <c r="D92" s="64">
        <v>473279</v>
      </c>
      <c r="E92" s="64">
        <v>590067</v>
      </c>
    </row>
    <row r="93" spans="1:5" ht="17" x14ac:dyDescent="0.2">
      <c r="A93" s="49" t="s">
        <v>26</v>
      </c>
      <c r="B93" s="64">
        <v>52190</v>
      </c>
      <c r="C93" s="64">
        <v>79062</v>
      </c>
      <c r="D93" s="64">
        <v>103062</v>
      </c>
      <c r="E93" s="64">
        <v>114930</v>
      </c>
    </row>
    <row r="94" spans="1:5" ht="17" x14ac:dyDescent="0.2">
      <c r="A94" s="49" t="s">
        <v>122</v>
      </c>
      <c r="B94" s="64">
        <v>19621</v>
      </c>
      <c r="C94" s="64">
        <v>0</v>
      </c>
      <c r="D94" s="64">
        <v>0</v>
      </c>
      <c r="E94" s="64">
        <v>0</v>
      </c>
    </row>
    <row r="95" spans="1:5" ht="17" x14ac:dyDescent="0.2">
      <c r="A95" s="49" t="s">
        <v>27</v>
      </c>
      <c r="B95" s="64">
        <v>18839</v>
      </c>
      <c r="C95" s="64">
        <v>24467</v>
      </c>
      <c r="D95" s="64">
        <v>23079</v>
      </c>
      <c r="E95" s="64">
        <v>18239</v>
      </c>
    </row>
    <row r="96" spans="1:5" ht="17" x14ac:dyDescent="0.2">
      <c r="A96" s="49" t="s">
        <v>28</v>
      </c>
      <c r="B96" s="64">
        <v>401</v>
      </c>
      <c r="C96" s="64">
        <v>6543</v>
      </c>
      <c r="D96" s="64">
        <v>2788</v>
      </c>
      <c r="E96" s="64">
        <v>4128</v>
      </c>
    </row>
    <row r="97" spans="1:5" ht="17" x14ac:dyDescent="0.2">
      <c r="A97" s="49" t="s">
        <v>29</v>
      </c>
      <c r="B97" s="64">
        <v>219957</v>
      </c>
      <c r="C97" s="64">
        <v>391393</v>
      </c>
      <c r="D97" s="64">
        <v>602208</v>
      </c>
      <c r="E97" s="64">
        <v>727364</v>
      </c>
    </row>
    <row r="98" spans="1:5" ht="34" x14ac:dyDescent="0.2">
      <c r="A98" s="49" t="s">
        <v>30</v>
      </c>
      <c r="B98" s="65" t="s">
        <v>31</v>
      </c>
      <c r="C98" s="65" t="s">
        <v>31</v>
      </c>
      <c r="D98" s="65" t="s">
        <v>31</v>
      </c>
      <c r="E98" s="65" t="s">
        <v>31</v>
      </c>
    </row>
    <row r="99" spans="1:5" ht="170" x14ac:dyDescent="0.2">
      <c r="A99" s="49" t="s">
        <v>121</v>
      </c>
      <c r="B99" s="64">
        <v>621139</v>
      </c>
      <c r="C99" s="65">
        <v>0</v>
      </c>
      <c r="D99" s="65">
        <v>0</v>
      </c>
      <c r="E99" s="65">
        <v>0</v>
      </c>
    </row>
    <row r="100" spans="1:5" ht="17" x14ac:dyDescent="0.2">
      <c r="A100" s="63" t="s">
        <v>32</v>
      </c>
      <c r="B100" s="54"/>
      <c r="C100" s="65" t="s">
        <v>4</v>
      </c>
      <c r="D100" s="65" t="s">
        <v>4</v>
      </c>
      <c r="E100" s="65" t="s">
        <v>4</v>
      </c>
    </row>
    <row r="101" spans="1:5" ht="17" x14ac:dyDescent="0.2">
      <c r="A101" s="49" t="s">
        <v>33</v>
      </c>
      <c r="B101" s="64">
        <v>0</v>
      </c>
      <c r="C101" s="64">
        <v>0</v>
      </c>
      <c r="D101" s="64">
        <v>0</v>
      </c>
      <c r="E101" s="64">
        <v>0</v>
      </c>
    </row>
    <row r="102" spans="1:5" ht="17" x14ac:dyDescent="0.2">
      <c r="A102" s="49" t="s">
        <v>34</v>
      </c>
      <c r="B102" s="64">
        <v>29869</v>
      </c>
      <c r="C102" s="64">
        <v>2271980</v>
      </c>
      <c r="D102" s="64">
        <v>2663394</v>
      </c>
      <c r="E102" s="64">
        <v>2934607</v>
      </c>
    </row>
    <row r="103" spans="1:5" ht="17" x14ac:dyDescent="0.2">
      <c r="A103" s="49" t="s">
        <v>35</v>
      </c>
      <c r="B103" s="64">
        <v>165</v>
      </c>
      <c r="C103" s="64">
        <v>454</v>
      </c>
      <c r="D103" s="64">
        <v>-6367</v>
      </c>
      <c r="E103" s="64">
        <v>-1550</v>
      </c>
    </row>
    <row r="104" spans="1:5" ht="17" x14ac:dyDescent="0.2">
      <c r="A104" s="49" t="s">
        <v>36</v>
      </c>
      <c r="B104" s="64">
        <v>-350572</v>
      </c>
      <c r="C104" s="64">
        <v>-621673</v>
      </c>
      <c r="D104" s="64">
        <v>-1000351</v>
      </c>
      <c r="E104" s="64">
        <v>-1339044</v>
      </c>
    </row>
    <row r="105" spans="1:5" ht="17" x14ac:dyDescent="0.2">
      <c r="A105" s="49" t="s">
        <v>37</v>
      </c>
      <c r="B105" s="64">
        <f>SUM(B101:B104)</f>
        <v>-320538</v>
      </c>
      <c r="C105" s="64">
        <f t="shared" ref="C105:E105" si="43">SUM(C101:C104)</f>
        <v>1650761</v>
      </c>
      <c r="D105" s="64">
        <f t="shared" si="43"/>
        <v>1656676</v>
      </c>
      <c r="E105" s="64">
        <f t="shared" si="43"/>
        <v>1594013</v>
      </c>
    </row>
    <row r="106" spans="1:5" ht="17" x14ac:dyDescent="0.2">
      <c r="A106" s="49" t="s">
        <v>38</v>
      </c>
      <c r="B106" s="64">
        <f>B105+B99+B97+2</f>
        <v>520560</v>
      </c>
      <c r="C106" s="64">
        <v>2042181</v>
      </c>
      <c r="D106" s="64">
        <v>2258913</v>
      </c>
      <c r="E106" s="64">
        <v>2321407</v>
      </c>
    </row>
    <row r="107" spans="1:5" x14ac:dyDescent="0.2">
      <c r="B107" s="54"/>
    </row>
  </sheetData>
  <mergeCells count="5">
    <mergeCell ref="S1:V1"/>
    <mergeCell ref="A1:A2"/>
    <mergeCell ref="N1:Q1"/>
    <mergeCell ref="I1:L1"/>
    <mergeCell ref="B1:E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145C-81B0-B140-9343-AECA3B722E43}">
  <dimension ref="A1:J48"/>
  <sheetViews>
    <sheetView workbookViewId="0">
      <selection sqref="A1:E37"/>
    </sheetView>
  </sheetViews>
  <sheetFormatPr baseColWidth="10" defaultRowHeight="16" x14ac:dyDescent="0.2"/>
  <cols>
    <col min="1" max="1" width="21.83203125" customWidth="1"/>
    <col min="2" max="2" width="16.1640625" customWidth="1"/>
    <col min="3" max="3" width="12.5" customWidth="1"/>
    <col min="4" max="4" width="12" customWidth="1"/>
    <col min="5" max="5" width="16.5" bestFit="1" customWidth="1"/>
  </cols>
  <sheetData>
    <row r="1" spans="1:10" ht="48" x14ac:dyDescent="0.2">
      <c r="A1" s="1" t="s">
        <v>0</v>
      </c>
      <c r="B1" s="2" t="s">
        <v>116</v>
      </c>
      <c r="C1" s="2" t="s">
        <v>44</v>
      </c>
      <c r="D1" s="2" t="s">
        <v>2</v>
      </c>
      <c r="E1" s="2" t="s">
        <v>1</v>
      </c>
      <c r="G1" s="2" t="s">
        <v>2</v>
      </c>
      <c r="H1" s="2" t="s">
        <v>128</v>
      </c>
      <c r="I1" s="2" t="s">
        <v>126</v>
      </c>
      <c r="J1" s="2" t="s">
        <v>123</v>
      </c>
    </row>
    <row r="2" spans="1:10" ht="16" customHeight="1" x14ac:dyDescent="0.2">
      <c r="A2" s="3" t="s">
        <v>3</v>
      </c>
      <c r="B2" s="16"/>
      <c r="C2" s="4" t="s">
        <v>4</v>
      </c>
      <c r="D2" s="4" t="s">
        <v>4</v>
      </c>
      <c r="E2" s="4" t="s">
        <v>4</v>
      </c>
      <c r="G2" s="4" t="s">
        <v>4</v>
      </c>
      <c r="H2" s="4" t="s">
        <v>4</v>
      </c>
      <c r="I2" s="4" t="s">
        <v>4</v>
      </c>
      <c r="J2" s="4" t="s">
        <v>4</v>
      </c>
    </row>
    <row r="3" spans="1:10" ht="16" customHeight="1" x14ac:dyDescent="0.2">
      <c r="A3" s="4" t="s">
        <v>5</v>
      </c>
      <c r="B3" s="17">
        <v>395472</v>
      </c>
      <c r="C3" s="17">
        <v>1669304</v>
      </c>
      <c r="D3" s="17">
        <v>137941</v>
      </c>
      <c r="E3" s="17">
        <v>256651</v>
      </c>
      <c r="G3" s="5">
        <v>137941</v>
      </c>
      <c r="H3" s="5">
        <v>150099</v>
      </c>
      <c r="I3" s="5">
        <v>133065</v>
      </c>
      <c r="J3" s="5">
        <v>127340</v>
      </c>
    </row>
    <row r="4" spans="1:10" ht="16" customHeight="1" x14ac:dyDescent="0.2">
      <c r="A4" s="4" t="s">
        <v>6</v>
      </c>
      <c r="B4" s="17">
        <v>364</v>
      </c>
      <c r="C4" s="17">
        <v>374</v>
      </c>
      <c r="D4" s="17">
        <v>485584</v>
      </c>
      <c r="E4" s="17">
        <v>669305</v>
      </c>
      <c r="G4" s="6">
        <v>485584</v>
      </c>
      <c r="H4" s="6">
        <v>568128</v>
      </c>
      <c r="I4" s="6">
        <v>598531</v>
      </c>
      <c r="J4" s="6">
        <v>670632</v>
      </c>
    </row>
    <row r="5" spans="1:10" ht="16" customHeight="1" x14ac:dyDescent="0.2">
      <c r="A5" s="4" t="s">
        <v>7</v>
      </c>
      <c r="B5" s="17">
        <v>39315</v>
      </c>
      <c r="C5" s="17">
        <v>101491</v>
      </c>
      <c r="D5" s="17">
        <v>151492</v>
      </c>
      <c r="E5" s="17">
        <v>214322</v>
      </c>
      <c r="F5" s="19"/>
      <c r="G5" s="6">
        <v>151492</v>
      </c>
      <c r="H5" s="6">
        <v>128216</v>
      </c>
      <c r="I5" s="6">
        <v>124525</v>
      </c>
      <c r="J5" s="6">
        <v>133828</v>
      </c>
    </row>
    <row r="6" spans="1:10" ht="32" x14ac:dyDescent="0.2">
      <c r="A6" s="4" t="s">
        <v>8</v>
      </c>
      <c r="B6" s="17">
        <v>14733</v>
      </c>
      <c r="C6" s="17">
        <v>27546</v>
      </c>
      <c r="D6" s="17">
        <v>37904</v>
      </c>
      <c r="E6" s="17">
        <v>54158</v>
      </c>
      <c r="G6" s="6">
        <v>37904</v>
      </c>
      <c r="H6" s="6">
        <v>39428</v>
      </c>
      <c r="I6" s="6">
        <v>42825</v>
      </c>
      <c r="J6" s="6">
        <v>45853</v>
      </c>
    </row>
    <row r="7" spans="1:10" ht="32" x14ac:dyDescent="0.2">
      <c r="A7" s="4" t="s">
        <v>9</v>
      </c>
      <c r="B7" s="17">
        <v>14173</v>
      </c>
      <c r="C7" s="17">
        <v>18939</v>
      </c>
      <c r="D7" s="17">
        <v>101812</v>
      </c>
      <c r="E7" s="17">
        <v>102895</v>
      </c>
      <c r="G7" s="6">
        <v>101812</v>
      </c>
      <c r="H7" s="6">
        <v>99662</v>
      </c>
      <c r="I7" s="6">
        <v>95815</v>
      </c>
      <c r="J7" s="6">
        <v>91770</v>
      </c>
    </row>
    <row r="8" spans="1:10" ht="16" customHeight="1" x14ac:dyDescent="0.2">
      <c r="A8" s="4" t="s">
        <v>10</v>
      </c>
      <c r="B8" s="17">
        <v>464057</v>
      </c>
      <c r="C8" s="17">
        <v>1817654</v>
      </c>
      <c r="D8" s="17">
        <v>914733</v>
      </c>
      <c r="E8" s="17">
        <v>1297331</v>
      </c>
      <c r="G8" s="6">
        <v>914733</v>
      </c>
      <c r="H8" s="6">
        <v>985533</v>
      </c>
      <c r="I8" s="6">
        <v>994761</v>
      </c>
      <c r="J8" s="6">
        <v>1069423</v>
      </c>
    </row>
    <row r="9" spans="1:10" ht="32" x14ac:dyDescent="0.2">
      <c r="A9" s="4" t="s">
        <v>11</v>
      </c>
      <c r="B9" s="17">
        <v>13373</v>
      </c>
      <c r="C9" s="17">
        <v>24918</v>
      </c>
      <c r="D9" s="17">
        <v>38741</v>
      </c>
      <c r="E9" s="17">
        <v>48817</v>
      </c>
      <c r="G9" s="6">
        <v>38741</v>
      </c>
      <c r="H9" s="6">
        <v>41026</v>
      </c>
      <c r="I9" s="6">
        <v>43878</v>
      </c>
      <c r="J9" s="6">
        <v>46015</v>
      </c>
    </row>
    <row r="10" spans="1:10" ht="32" x14ac:dyDescent="0.2">
      <c r="A10" s="4" t="s">
        <v>12</v>
      </c>
      <c r="B10" s="17">
        <v>18026</v>
      </c>
      <c r="C10" s="17">
        <v>23884</v>
      </c>
      <c r="D10" s="17">
        <v>23564</v>
      </c>
      <c r="E10" s="17">
        <v>18474</v>
      </c>
      <c r="G10" s="6">
        <v>23564</v>
      </c>
      <c r="H10" s="6">
        <v>23045</v>
      </c>
      <c r="I10" s="6">
        <v>22015</v>
      </c>
      <c r="J10" s="6">
        <v>20969</v>
      </c>
    </row>
    <row r="11" spans="1:10" ht="16" customHeight="1" x14ac:dyDescent="0.2">
      <c r="A11" s="4" t="s">
        <v>13</v>
      </c>
      <c r="B11" s="17">
        <v>0</v>
      </c>
      <c r="C11" s="17">
        <v>6000</v>
      </c>
      <c r="D11" s="17">
        <v>535422</v>
      </c>
      <c r="E11" s="17">
        <v>204798</v>
      </c>
      <c r="G11" s="6">
        <v>535422</v>
      </c>
      <c r="H11" s="6">
        <v>423884</v>
      </c>
      <c r="I11" s="6">
        <v>410307</v>
      </c>
      <c r="J11" s="6">
        <v>325164</v>
      </c>
    </row>
    <row r="12" spans="1:10" ht="48" x14ac:dyDescent="0.2">
      <c r="A12" s="4" t="s">
        <v>14</v>
      </c>
      <c r="B12" s="17">
        <v>21940</v>
      </c>
      <c r="C12" s="17">
        <v>41022</v>
      </c>
      <c r="D12" s="17">
        <v>55536</v>
      </c>
      <c r="E12" s="17">
        <v>71640</v>
      </c>
      <c r="G12" s="6">
        <v>55536</v>
      </c>
      <c r="H12" s="6">
        <v>55364</v>
      </c>
      <c r="I12" s="6">
        <v>58624</v>
      </c>
      <c r="J12" s="6">
        <v>60178</v>
      </c>
    </row>
    <row r="13" spans="1:10" ht="16" customHeight="1" x14ac:dyDescent="0.2">
      <c r="A13" s="4" t="s">
        <v>15</v>
      </c>
      <c r="B13" s="17">
        <v>470</v>
      </c>
      <c r="C13" s="17">
        <v>15807</v>
      </c>
      <c r="D13" s="17">
        <v>145093</v>
      </c>
      <c r="E13" s="17">
        <v>122903</v>
      </c>
      <c r="G13" s="6">
        <v>145093</v>
      </c>
      <c r="H13" s="6">
        <v>138284</v>
      </c>
      <c r="I13" s="6">
        <v>131127</v>
      </c>
      <c r="J13" s="6">
        <v>127151</v>
      </c>
    </row>
    <row r="14" spans="1:10" ht="16" customHeight="1" x14ac:dyDescent="0.2">
      <c r="A14" s="4" t="s">
        <v>16</v>
      </c>
      <c r="B14" s="17">
        <v>0</v>
      </c>
      <c r="C14" s="17">
        <v>108193</v>
      </c>
      <c r="D14" s="17">
        <v>540308</v>
      </c>
      <c r="E14" s="17">
        <v>549411</v>
      </c>
      <c r="G14" s="6">
        <v>540308</v>
      </c>
      <c r="H14" s="6">
        <v>540308</v>
      </c>
      <c r="I14" s="6">
        <v>540308</v>
      </c>
      <c r="J14" s="6">
        <v>540308</v>
      </c>
    </row>
    <row r="15" spans="1:10" ht="16" customHeight="1" x14ac:dyDescent="0.2">
      <c r="A15" s="4" t="s">
        <v>17</v>
      </c>
      <c r="B15" s="17">
        <v>2694</v>
      </c>
      <c r="C15" s="17">
        <v>4703</v>
      </c>
      <c r="D15" s="17">
        <v>5516</v>
      </c>
      <c r="E15" s="17">
        <v>8033</v>
      </c>
      <c r="G15" s="6">
        <v>5516</v>
      </c>
      <c r="H15" s="6">
        <v>5341</v>
      </c>
      <c r="I15" s="6">
        <v>6177</v>
      </c>
      <c r="J15" s="6">
        <v>6659</v>
      </c>
    </row>
    <row r="16" spans="1:10" ht="16" customHeight="1" x14ac:dyDescent="0.2">
      <c r="A16" s="4" t="s">
        <v>18</v>
      </c>
      <c r="B16" s="17">
        <v>520560</v>
      </c>
      <c r="C16" s="17">
        <v>2042181</v>
      </c>
      <c r="D16" s="17">
        <v>2258913</v>
      </c>
      <c r="E16" s="17">
        <v>2321407</v>
      </c>
      <c r="G16" s="6">
        <v>2258913</v>
      </c>
      <c r="H16" s="6">
        <v>2212785</v>
      </c>
      <c r="I16" s="6">
        <v>2207197</v>
      </c>
      <c r="J16" s="6">
        <v>2195867</v>
      </c>
    </row>
    <row r="17" spans="1:10" ht="16" customHeight="1" x14ac:dyDescent="0.2">
      <c r="A17" s="3" t="s">
        <v>19</v>
      </c>
      <c r="B17" s="19"/>
      <c r="C17" s="18" t="s">
        <v>4</v>
      </c>
      <c r="D17" s="18" t="s">
        <v>4</v>
      </c>
      <c r="E17" s="18" t="s">
        <v>4</v>
      </c>
      <c r="G17" s="4" t="s">
        <v>4</v>
      </c>
      <c r="H17" s="4" t="s">
        <v>4</v>
      </c>
      <c r="I17" s="4" t="s">
        <v>4</v>
      </c>
      <c r="J17" s="4" t="s">
        <v>4</v>
      </c>
    </row>
    <row r="18" spans="1:10" ht="16" customHeight="1" x14ac:dyDescent="0.2">
      <c r="A18" s="4" t="s">
        <v>20</v>
      </c>
      <c r="B18" s="17">
        <v>11822</v>
      </c>
      <c r="C18" s="17">
        <v>9944</v>
      </c>
      <c r="D18" s="17">
        <v>11214</v>
      </c>
      <c r="E18" s="17">
        <v>6759</v>
      </c>
      <c r="G18" s="6">
        <v>11214</v>
      </c>
      <c r="H18" s="6">
        <v>13215</v>
      </c>
      <c r="I18" s="6">
        <v>13840</v>
      </c>
      <c r="J18" s="6">
        <v>13793</v>
      </c>
    </row>
    <row r="19" spans="1:10" ht="16" customHeight="1" x14ac:dyDescent="0.2">
      <c r="A19" s="4" t="s">
        <v>21</v>
      </c>
      <c r="B19" s="17">
        <v>3671</v>
      </c>
      <c r="C19" s="17">
        <v>22657</v>
      </c>
      <c r="D19" s="17">
        <v>100015</v>
      </c>
      <c r="E19" s="17">
        <v>104671</v>
      </c>
      <c r="G19" s="6">
        <v>100015</v>
      </c>
      <c r="H19" s="6">
        <v>101408</v>
      </c>
      <c r="I19" s="6">
        <v>104483</v>
      </c>
      <c r="J19" s="6">
        <v>99867</v>
      </c>
    </row>
    <row r="20" spans="1:10" ht="32" x14ac:dyDescent="0.2">
      <c r="A20" s="4" t="s">
        <v>22</v>
      </c>
      <c r="B20" s="17">
        <v>20134</v>
      </c>
      <c r="C20" s="17">
        <v>61150</v>
      </c>
      <c r="D20" s="17">
        <v>54955</v>
      </c>
      <c r="E20" s="17">
        <v>74345</v>
      </c>
      <c r="G20" s="6">
        <v>54955</v>
      </c>
      <c r="H20" s="6">
        <v>43990</v>
      </c>
      <c r="I20" s="6">
        <v>50393</v>
      </c>
      <c r="J20" s="6">
        <v>52777</v>
      </c>
    </row>
    <row r="21" spans="1:10" ht="32" x14ac:dyDescent="0.2">
      <c r="A21" s="4" t="s">
        <v>23</v>
      </c>
      <c r="B21" s="17">
        <v>3634</v>
      </c>
      <c r="C21" s="17">
        <v>4613</v>
      </c>
      <c r="D21" s="17">
        <v>3895</v>
      </c>
      <c r="E21" s="17">
        <v>4689</v>
      </c>
      <c r="G21" s="6">
        <v>3895</v>
      </c>
      <c r="H21" s="6">
        <v>4508</v>
      </c>
      <c r="I21" s="6">
        <v>4637</v>
      </c>
      <c r="J21" s="6">
        <v>4448</v>
      </c>
    </row>
    <row r="22" spans="1:10" ht="16" customHeight="1" x14ac:dyDescent="0.2">
      <c r="A22" s="4" t="s">
        <v>24</v>
      </c>
      <c r="B22" s="17">
        <v>89645</v>
      </c>
      <c r="C22" s="17">
        <v>182957</v>
      </c>
      <c r="D22" s="17">
        <v>303200</v>
      </c>
      <c r="E22" s="17">
        <v>399603</v>
      </c>
      <c r="G22" s="6">
        <v>303200</v>
      </c>
      <c r="H22" s="6">
        <v>309806</v>
      </c>
      <c r="I22" s="6">
        <v>325019</v>
      </c>
      <c r="J22" s="6">
        <v>327941</v>
      </c>
    </row>
    <row r="23" spans="1:10" ht="16" customHeight="1" x14ac:dyDescent="0.2">
      <c r="A23" s="4" t="s">
        <v>25</v>
      </c>
      <c r="B23" s="17">
        <v>128906</v>
      </c>
      <c r="C23" s="17">
        <v>281321</v>
      </c>
      <c r="D23" s="17">
        <v>473279</v>
      </c>
      <c r="E23" s="17">
        <v>590067</v>
      </c>
      <c r="G23" s="6">
        <v>473279</v>
      </c>
      <c r="H23" s="6">
        <v>472927</v>
      </c>
      <c r="I23" s="6">
        <v>498372</v>
      </c>
      <c r="J23" s="6">
        <v>498826</v>
      </c>
    </row>
    <row r="24" spans="1:10" ht="32" x14ac:dyDescent="0.2">
      <c r="A24" s="4" t="s">
        <v>26</v>
      </c>
      <c r="B24" s="17">
        <v>52190</v>
      </c>
      <c r="C24" s="17">
        <v>79062</v>
      </c>
      <c r="D24" s="17">
        <v>103062</v>
      </c>
      <c r="E24" s="17">
        <v>114930</v>
      </c>
      <c r="G24" s="6">
        <v>103062</v>
      </c>
      <c r="H24" s="6">
        <v>98692</v>
      </c>
      <c r="I24" s="6">
        <v>96343</v>
      </c>
      <c r="J24" s="6">
        <v>94631</v>
      </c>
    </row>
    <row r="25" spans="1:10" x14ac:dyDescent="0.2">
      <c r="A25" s="4" t="s">
        <v>122</v>
      </c>
      <c r="B25" s="17">
        <v>19621</v>
      </c>
      <c r="C25" s="17">
        <v>0</v>
      </c>
      <c r="D25" s="17">
        <v>0</v>
      </c>
      <c r="E25" s="17">
        <v>0</v>
      </c>
      <c r="G25" s="17">
        <v>0</v>
      </c>
      <c r="H25" s="17">
        <v>0</v>
      </c>
      <c r="I25" s="17">
        <v>0</v>
      </c>
      <c r="J25" s="17">
        <v>0</v>
      </c>
    </row>
    <row r="26" spans="1:10" ht="32" x14ac:dyDescent="0.2">
      <c r="A26" s="4" t="s">
        <v>27</v>
      </c>
      <c r="B26" s="17">
        <v>18839</v>
      </c>
      <c r="C26" s="17">
        <v>24467</v>
      </c>
      <c r="D26" s="17">
        <v>23079</v>
      </c>
      <c r="E26" s="17">
        <v>18239</v>
      </c>
      <c r="G26" s="6">
        <v>23079</v>
      </c>
      <c r="H26" s="6">
        <v>21972</v>
      </c>
      <c r="I26" s="6">
        <v>20519</v>
      </c>
      <c r="J26" s="6">
        <v>18492</v>
      </c>
    </row>
    <row r="27" spans="1:10" ht="16" customHeight="1" x14ac:dyDescent="0.2">
      <c r="A27" s="4" t="s">
        <v>28</v>
      </c>
      <c r="B27" s="17">
        <v>401</v>
      </c>
      <c r="C27" s="17">
        <v>6543</v>
      </c>
      <c r="D27" s="17">
        <v>2788</v>
      </c>
      <c r="E27" s="17">
        <v>4128</v>
      </c>
      <c r="G27" s="6">
        <v>2788</v>
      </c>
      <c r="H27" s="6">
        <v>2020</v>
      </c>
      <c r="I27" s="6">
        <v>2644</v>
      </c>
      <c r="J27" s="6">
        <v>3089</v>
      </c>
    </row>
    <row r="28" spans="1:10" ht="16" customHeight="1" x14ac:dyDescent="0.2">
      <c r="A28" s="4" t="s">
        <v>29</v>
      </c>
      <c r="B28" s="17">
        <v>219957</v>
      </c>
      <c r="C28" s="17">
        <v>391393</v>
      </c>
      <c r="D28" s="17">
        <v>602208</v>
      </c>
      <c r="E28" s="17">
        <v>727364</v>
      </c>
      <c r="G28" s="6">
        <v>602208</v>
      </c>
      <c r="H28" s="6">
        <v>595611</v>
      </c>
      <c r="I28" s="6">
        <v>617878</v>
      </c>
      <c r="J28" s="6">
        <v>615038</v>
      </c>
    </row>
    <row r="29" spans="1:10" ht="32" x14ac:dyDescent="0.2">
      <c r="A29" s="4" t="s">
        <v>30</v>
      </c>
      <c r="B29" s="18" t="s">
        <v>31</v>
      </c>
      <c r="C29" s="18" t="s">
        <v>31</v>
      </c>
      <c r="D29" s="18" t="s">
        <v>31</v>
      </c>
      <c r="E29" s="18" t="s">
        <v>31</v>
      </c>
      <c r="G29" s="4" t="s">
        <v>4</v>
      </c>
      <c r="H29" s="4" t="s">
        <v>31</v>
      </c>
      <c r="I29" s="4" t="s">
        <v>31</v>
      </c>
      <c r="J29" s="4" t="s">
        <v>4</v>
      </c>
    </row>
    <row r="30" spans="1:10" ht="240" x14ac:dyDescent="0.2">
      <c r="A30" s="4" t="s">
        <v>121</v>
      </c>
      <c r="B30" s="17">
        <v>621139</v>
      </c>
      <c r="C30" s="18">
        <v>0</v>
      </c>
      <c r="D30" s="18">
        <v>0</v>
      </c>
      <c r="E30" s="18">
        <v>0</v>
      </c>
      <c r="G30" s="6"/>
      <c r="H30" s="4" t="s">
        <v>4</v>
      </c>
      <c r="I30" s="4" t="s">
        <v>4</v>
      </c>
      <c r="J30" s="6"/>
    </row>
    <row r="31" spans="1:10" ht="16" customHeight="1" x14ac:dyDescent="0.2">
      <c r="A31" s="3" t="s">
        <v>32</v>
      </c>
      <c r="B31" s="19"/>
      <c r="C31" s="18" t="s">
        <v>4</v>
      </c>
      <c r="D31" s="18" t="s">
        <v>4</v>
      </c>
      <c r="E31" s="18" t="s">
        <v>4</v>
      </c>
      <c r="G31" s="6"/>
      <c r="H31" s="6"/>
      <c r="I31" s="6"/>
      <c r="J31" s="6"/>
    </row>
    <row r="32" spans="1:10" ht="32" x14ac:dyDescent="0.2">
      <c r="A32" s="4" t="s">
        <v>33</v>
      </c>
      <c r="B32" s="17">
        <v>0</v>
      </c>
      <c r="C32" s="17">
        <v>0</v>
      </c>
      <c r="D32" s="17">
        <v>0</v>
      </c>
      <c r="E32" s="17">
        <v>0</v>
      </c>
      <c r="G32" s="17">
        <v>0</v>
      </c>
      <c r="H32" s="17">
        <v>0</v>
      </c>
      <c r="I32" s="17">
        <v>0</v>
      </c>
      <c r="J32" s="17">
        <v>0</v>
      </c>
    </row>
    <row r="33" spans="1:10" ht="16" customHeight="1" x14ac:dyDescent="0.2">
      <c r="A33" s="4" t="s">
        <v>34</v>
      </c>
      <c r="B33" s="17">
        <v>29869</v>
      </c>
      <c r="C33" s="17">
        <v>2271980</v>
      </c>
      <c r="D33" s="17">
        <v>2663394</v>
      </c>
      <c r="E33" s="17">
        <v>2934607</v>
      </c>
      <c r="G33" s="6">
        <v>2663394</v>
      </c>
      <c r="H33" s="6">
        <v>2729978</v>
      </c>
      <c r="I33" s="6">
        <v>2795019</v>
      </c>
      <c r="J33" s="6">
        <v>2855205</v>
      </c>
    </row>
    <row r="34" spans="1:10" ht="32" x14ac:dyDescent="0.2">
      <c r="A34" s="4" t="s">
        <v>35</v>
      </c>
      <c r="B34" s="17">
        <v>165</v>
      </c>
      <c r="C34" s="17">
        <v>454</v>
      </c>
      <c r="D34" s="17">
        <v>-6367</v>
      </c>
      <c r="E34" s="17">
        <v>-1550</v>
      </c>
      <c r="G34" s="6">
        <v>-6367</v>
      </c>
      <c r="H34" s="6">
        <v>-5613</v>
      </c>
      <c r="I34" s="6">
        <v>-8971</v>
      </c>
      <c r="J34" s="6">
        <v>-7344</v>
      </c>
    </row>
    <row r="35" spans="1:10" x14ac:dyDescent="0.2">
      <c r="A35" s="4" t="s">
        <v>36</v>
      </c>
      <c r="B35" s="17">
        <v>-350572</v>
      </c>
      <c r="C35" s="17">
        <v>-621673</v>
      </c>
      <c r="D35" s="17">
        <v>-1000351</v>
      </c>
      <c r="E35" s="17">
        <v>-1339044</v>
      </c>
      <c r="G35" s="6">
        <v>-1000351</v>
      </c>
      <c r="H35" s="6">
        <v>-1107220</v>
      </c>
      <c r="I35" s="6">
        <v>-1196758</v>
      </c>
      <c r="J35" s="6">
        <v>-1267062</v>
      </c>
    </row>
    <row r="36" spans="1:10" x14ac:dyDescent="0.2">
      <c r="A36" s="4" t="s">
        <v>37</v>
      </c>
      <c r="B36" s="17">
        <v>-320536</v>
      </c>
      <c r="C36" s="17">
        <v>1650788</v>
      </c>
      <c r="D36" s="17">
        <v>1656705</v>
      </c>
      <c r="E36" s="17">
        <v>1594043</v>
      </c>
      <c r="G36" s="6">
        <v>1656705</v>
      </c>
      <c r="H36" s="6">
        <v>1617174</v>
      </c>
      <c r="I36" s="6">
        <v>1589319</v>
      </c>
      <c r="J36" s="6">
        <v>1580829</v>
      </c>
    </row>
    <row r="37" spans="1:10" ht="32" x14ac:dyDescent="0.2">
      <c r="A37" s="4" t="s">
        <v>38</v>
      </c>
      <c r="B37" s="17">
        <v>520560</v>
      </c>
      <c r="C37" s="17">
        <v>2042181</v>
      </c>
      <c r="D37" s="17">
        <v>2258913</v>
      </c>
      <c r="E37" s="17">
        <v>2321407</v>
      </c>
      <c r="G37" s="6">
        <v>2258913</v>
      </c>
      <c r="H37" s="6">
        <v>2212785</v>
      </c>
      <c r="I37" s="6">
        <v>2207197</v>
      </c>
      <c r="J37" s="6">
        <v>2195867</v>
      </c>
    </row>
    <row r="38" spans="1:10" x14ac:dyDescent="0.2">
      <c r="A38" s="4" t="s">
        <v>39</v>
      </c>
      <c r="B38" s="19"/>
      <c r="C38" s="4" t="s">
        <v>4</v>
      </c>
      <c r="D38" s="4" t="s">
        <v>4</v>
      </c>
      <c r="E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</row>
    <row r="39" spans="1:10" x14ac:dyDescent="0.2">
      <c r="A39" s="3" t="s">
        <v>32</v>
      </c>
      <c r="B39" s="19"/>
      <c r="C39" s="4" t="s">
        <v>4</v>
      </c>
      <c r="D39" s="4" t="s">
        <v>4</v>
      </c>
      <c r="E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</row>
    <row r="40" spans="1:10" ht="32" x14ac:dyDescent="0.2">
      <c r="A40" s="4" t="s">
        <v>40</v>
      </c>
      <c r="B40" s="17">
        <v>0</v>
      </c>
      <c r="C40" s="6">
        <v>16</v>
      </c>
      <c r="D40" s="6">
        <v>21</v>
      </c>
      <c r="E40" s="6">
        <v>27</v>
      </c>
      <c r="G40" s="6">
        <v>21</v>
      </c>
      <c r="H40" s="6">
        <v>21</v>
      </c>
      <c r="I40" s="6">
        <v>24</v>
      </c>
      <c r="J40" s="6">
        <v>25</v>
      </c>
    </row>
    <row r="41" spans="1:10" x14ac:dyDescent="0.2">
      <c r="A41" s="4" t="s">
        <v>41</v>
      </c>
      <c r="B41" s="19"/>
      <c r="C41" s="4" t="s">
        <v>4</v>
      </c>
      <c r="D41" s="4" t="s">
        <v>4</v>
      </c>
      <c r="E41" s="4" t="s">
        <v>4</v>
      </c>
      <c r="G41" s="4" t="s">
        <v>4</v>
      </c>
      <c r="H41" s="4" t="s">
        <v>4</v>
      </c>
    </row>
    <row r="42" spans="1:10" x14ac:dyDescent="0.2">
      <c r="A42" s="3" t="s">
        <v>32</v>
      </c>
      <c r="B42" s="19"/>
      <c r="C42" s="4" t="s">
        <v>4</v>
      </c>
      <c r="D42" s="4" t="s">
        <v>4</v>
      </c>
      <c r="E42" s="4" t="s">
        <v>4</v>
      </c>
      <c r="G42" s="4" t="s">
        <v>4</v>
      </c>
      <c r="H42" s="4" t="s">
        <v>4</v>
      </c>
    </row>
    <row r="43" spans="1:10" ht="32" x14ac:dyDescent="0.2">
      <c r="A43" s="4" t="s">
        <v>40</v>
      </c>
      <c r="B43" s="17">
        <v>2</v>
      </c>
      <c r="C43" s="5">
        <v>11</v>
      </c>
      <c r="D43" s="5">
        <v>8</v>
      </c>
      <c r="E43" s="5">
        <v>3</v>
      </c>
      <c r="G43" s="5">
        <v>8</v>
      </c>
      <c r="H43" s="5">
        <v>8</v>
      </c>
      <c r="I43" s="5">
        <v>5</v>
      </c>
    </row>
    <row r="44" spans="1:10" x14ac:dyDescent="0.2">
      <c r="B44" s="17"/>
      <c r="H44" s="4" t="s">
        <v>4</v>
      </c>
    </row>
    <row r="45" spans="1:10" x14ac:dyDescent="0.2">
      <c r="H45" s="4" t="s">
        <v>4</v>
      </c>
    </row>
    <row r="46" spans="1:10" x14ac:dyDescent="0.2">
      <c r="H46" s="5"/>
    </row>
    <row r="47" spans="1:10" x14ac:dyDescent="0.2">
      <c r="H47" s="4" t="s">
        <v>4</v>
      </c>
    </row>
    <row r="48" spans="1:10" x14ac:dyDescent="0.2">
      <c r="H48" s="4" t="s">
        <v>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A8E-BE68-8A4D-A04C-AC937FD03293}">
  <dimension ref="A1:I73"/>
  <sheetViews>
    <sheetView topLeftCell="A55" workbookViewId="0">
      <selection activeCell="A73" sqref="A73:XFD73"/>
    </sheetView>
  </sheetViews>
  <sheetFormatPr baseColWidth="10" defaultColWidth="25.83203125" defaultRowHeight="16" x14ac:dyDescent="0.2"/>
  <cols>
    <col min="1" max="1" width="32.33203125" customWidth="1"/>
    <col min="2" max="2" width="10.5" bestFit="1" customWidth="1"/>
    <col min="3" max="3" width="11.33203125" bestFit="1" customWidth="1"/>
    <col min="4" max="4" width="10.5" bestFit="1" customWidth="1"/>
    <col min="5" max="5" width="11.33203125" bestFit="1" customWidth="1"/>
  </cols>
  <sheetData>
    <row r="1" spans="1:9" x14ac:dyDescent="0.2">
      <c r="A1" s="25" t="s">
        <v>42</v>
      </c>
      <c r="B1" s="28" t="s">
        <v>43</v>
      </c>
      <c r="C1" s="28"/>
      <c r="D1" s="28"/>
      <c r="E1" s="28"/>
      <c r="H1" s="28"/>
      <c r="I1" s="29"/>
    </row>
    <row r="2" spans="1:9" ht="32" x14ac:dyDescent="0.2">
      <c r="A2" s="25"/>
      <c r="B2" s="2" t="s">
        <v>116</v>
      </c>
      <c r="C2" s="8" t="s">
        <v>44</v>
      </c>
      <c r="D2" s="8" t="s">
        <v>2</v>
      </c>
      <c r="E2" s="8" t="s">
        <v>1</v>
      </c>
      <c r="G2" s="2"/>
      <c r="H2" s="2"/>
      <c r="I2" s="2"/>
    </row>
    <row r="3" spans="1:9" x14ac:dyDescent="0.2">
      <c r="A3" s="9" t="s">
        <v>45</v>
      </c>
      <c r="B3" s="4" t="s">
        <v>4</v>
      </c>
      <c r="C3" s="10"/>
      <c r="D3" s="10"/>
      <c r="E3" s="10"/>
      <c r="G3" s="4"/>
      <c r="H3" s="4"/>
      <c r="I3" s="4"/>
    </row>
    <row r="4" spans="1:9" x14ac:dyDescent="0.2">
      <c r="A4" s="10" t="s">
        <v>46</v>
      </c>
      <c r="B4" s="5">
        <v>-117573</v>
      </c>
      <c r="C4" s="11">
        <v>-271101</v>
      </c>
      <c r="D4" s="11">
        <v>-378678</v>
      </c>
      <c r="E4" s="11">
        <v>-338693</v>
      </c>
      <c r="G4" s="5"/>
      <c r="H4" s="5"/>
      <c r="I4" s="5"/>
    </row>
    <row r="5" spans="1:9" ht="32" x14ac:dyDescent="0.2">
      <c r="A5" s="9" t="s">
        <v>47</v>
      </c>
      <c r="B5" s="4" t="s">
        <v>4</v>
      </c>
      <c r="C5" s="10"/>
      <c r="D5" s="10"/>
      <c r="E5" s="10"/>
      <c r="G5" s="4"/>
      <c r="H5" s="4"/>
      <c r="I5" s="4"/>
    </row>
    <row r="6" spans="1:9" x14ac:dyDescent="0.2">
      <c r="A6" s="10" t="s">
        <v>48</v>
      </c>
      <c r="B6" s="6">
        <v>2837</v>
      </c>
      <c r="C6" s="12">
        <v>7909</v>
      </c>
      <c r="D6" s="12">
        <v>29721</v>
      </c>
      <c r="E6" s="12">
        <v>38912</v>
      </c>
      <c r="G6" s="6"/>
      <c r="H6" s="6"/>
      <c r="I6" s="6"/>
    </row>
    <row r="7" spans="1:9" x14ac:dyDescent="0.2">
      <c r="A7" s="10" t="s">
        <v>49</v>
      </c>
      <c r="B7" s="6">
        <v>11518</v>
      </c>
      <c r="C7" s="12">
        <v>21670</v>
      </c>
      <c r="D7" s="12">
        <v>36417</v>
      </c>
      <c r="E7" s="12">
        <v>48682</v>
      </c>
      <c r="G7" s="6"/>
      <c r="H7" s="6"/>
      <c r="I7" s="6"/>
    </row>
    <row r="8" spans="1:9" x14ac:dyDescent="0.2">
      <c r="A8" s="10" t="s">
        <v>50</v>
      </c>
      <c r="B8" s="6">
        <v>3085</v>
      </c>
      <c r="C8" s="12">
        <v>2862</v>
      </c>
      <c r="D8" s="12">
        <v>3559</v>
      </c>
      <c r="E8" s="12">
        <v>4020</v>
      </c>
      <c r="G8" s="6"/>
      <c r="H8" s="6"/>
      <c r="I8" s="6"/>
    </row>
    <row r="9" spans="1:9" x14ac:dyDescent="0.2">
      <c r="A9" s="10" t="s">
        <v>51</v>
      </c>
      <c r="B9" s="6">
        <v>15912</v>
      </c>
      <c r="C9" s="12">
        <v>87889</v>
      </c>
      <c r="D9" s="12">
        <v>164466</v>
      </c>
      <c r="E9" s="12">
        <v>216870</v>
      </c>
      <c r="G9" s="6"/>
      <c r="H9" s="6"/>
      <c r="I9" s="6"/>
    </row>
    <row r="10" spans="1:9" ht="32" x14ac:dyDescent="0.2">
      <c r="A10" s="10" t="s">
        <v>52</v>
      </c>
      <c r="B10" s="6">
        <v>0</v>
      </c>
      <c r="C10" s="12">
        <v>0</v>
      </c>
      <c r="D10" s="12">
        <v>-12217</v>
      </c>
      <c r="E10" s="12">
        <v>-19943</v>
      </c>
      <c r="G10" s="6"/>
      <c r="H10" s="6"/>
      <c r="I10" s="6"/>
    </row>
    <row r="11" spans="1:9" x14ac:dyDescent="0.2">
      <c r="A11" s="10" t="s">
        <v>53</v>
      </c>
      <c r="B11" s="12">
        <v>0</v>
      </c>
      <c r="C11" s="12">
        <v>0</v>
      </c>
      <c r="D11" s="12">
        <v>0</v>
      </c>
      <c r="E11" s="12">
        <v>-2703</v>
      </c>
      <c r="G11" s="6"/>
      <c r="H11" s="6"/>
      <c r="I11" s="6"/>
    </row>
    <row r="12" spans="1:9" x14ac:dyDescent="0.2">
      <c r="A12" s="10" t="s">
        <v>54</v>
      </c>
      <c r="B12" s="6">
        <v>-22</v>
      </c>
      <c r="C12" s="12">
        <v>-456</v>
      </c>
      <c r="D12" s="12">
        <v>-1187</v>
      </c>
      <c r="E12" s="12">
        <v>4637</v>
      </c>
      <c r="G12" s="6"/>
      <c r="H12" s="6"/>
      <c r="I12" s="6"/>
    </row>
    <row r="13" spans="1:9" ht="32" x14ac:dyDescent="0.2">
      <c r="A13" s="9" t="s">
        <v>55</v>
      </c>
      <c r="B13" s="4" t="s">
        <v>4</v>
      </c>
      <c r="C13" s="10"/>
      <c r="D13" s="10"/>
      <c r="E13" s="10"/>
      <c r="G13" s="6"/>
      <c r="H13" s="6"/>
      <c r="I13" s="6"/>
    </row>
    <row r="14" spans="1:9" x14ac:dyDescent="0.2">
      <c r="A14" s="10" t="s">
        <v>56</v>
      </c>
      <c r="B14" s="6">
        <v>-8320</v>
      </c>
      <c r="C14" s="12">
        <v>-59082</v>
      </c>
      <c r="D14" s="12">
        <v>-44442</v>
      </c>
      <c r="E14" s="12">
        <v>-61949</v>
      </c>
      <c r="G14" s="6"/>
      <c r="H14" s="6"/>
      <c r="I14" s="6"/>
    </row>
    <row r="15" spans="1:9" x14ac:dyDescent="0.2">
      <c r="A15" s="10" t="s">
        <v>9</v>
      </c>
      <c r="B15" s="6">
        <v>-9438</v>
      </c>
      <c r="C15" s="12">
        <v>-7319</v>
      </c>
      <c r="D15" s="12">
        <v>-14499</v>
      </c>
      <c r="E15" s="12">
        <v>-1207</v>
      </c>
      <c r="G15" s="6"/>
      <c r="H15" s="6"/>
      <c r="I15" s="6"/>
    </row>
    <row r="16" spans="1:9" x14ac:dyDescent="0.2">
      <c r="A16" s="10" t="s">
        <v>57</v>
      </c>
      <c r="B16" s="6">
        <v>-26934</v>
      </c>
      <c r="C16" s="12">
        <v>-53565</v>
      </c>
      <c r="D16" s="12">
        <v>-61289</v>
      </c>
      <c r="E16" s="12">
        <v>-81039</v>
      </c>
      <c r="G16" s="6"/>
      <c r="H16" s="6"/>
      <c r="I16" s="6"/>
    </row>
    <row r="17" spans="1:9" x14ac:dyDescent="0.2">
      <c r="A17" s="10" t="s">
        <v>20</v>
      </c>
      <c r="B17" s="6">
        <v>7429</v>
      </c>
      <c r="C17" s="12">
        <v>-2076</v>
      </c>
      <c r="D17" s="12">
        <v>3670</v>
      </c>
      <c r="E17" s="12">
        <v>-4499</v>
      </c>
      <c r="G17" s="6"/>
      <c r="H17" s="6"/>
      <c r="I17" s="6"/>
    </row>
    <row r="18" spans="1:9" x14ac:dyDescent="0.2">
      <c r="A18" s="10" t="s">
        <v>21</v>
      </c>
      <c r="B18" s="6">
        <v>1374</v>
      </c>
      <c r="C18" s="12">
        <v>18080</v>
      </c>
      <c r="D18" s="12">
        <v>4976</v>
      </c>
      <c r="E18" s="12">
        <v>4271</v>
      </c>
      <c r="G18" s="6"/>
      <c r="H18" s="6"/>
      <c r="I18" s="6"/>
    </row>
    <row r="19" spans="1:9" x14ac:dyDescent="0.2">
      <c r="A19" s="10" t="s">
        <v>22</v>
      </c>
      <c r="B19" s="6">
        <v>7758</v>
      </c>
      <c r="C19" s="12">
        <v>41462</v>
      </c>
      <c r="D19" s="12">
        <v>-7205</v>
      </c>
      <c r="E19" s="12">
        <v>19140</v>
      </c>
      <c r="G19" s="6"/>
      <c r="H19" s="6"/>
      <c r="I19" s="6"/>
    </row>
    <row r="20" spans="1:9" x14ac:dyDescent="0.2">
      <c r="A20" s="10" t="s">
        <v>58</v>
      </c>
      <c r="B20" s="6">
        <v>-3261</v>
      </c>
      <c r="C20" s="12">
        <v>-3139</v>
      </c>
      <c r="D20" s="12">
        <v>-5320</v>
      </c>
      <c r="E20" s="12">
        <v>-4410</v>
      </c>
      <c r="G20" s="6"/>
      <c r="H20" s="6"/>
      <c r="I20" s="6"/>
    </row>
    <row r="21" spans="1:9" x14ac:dyDescent="0.2">
      <c r="A21" s="10" t="s">
        <v>59</v>
      </c>
      <c r="B21" s="6">
        <v>49065</v>
      </c>
      <c r="C21" s="12">
        <v>115142</v>
      </c>
      <c r="D21" s="12">
        <v>92496</v>
      </c>
      <c r="E21" s="12">
        <v>108197</v>
      </c>
      <c r="G21" s="6"/>
      <c r="H21" s="6"/>
      <c r="I21" s="6"/>
    </row>
    <row r="22" spans="1:9" x14ac:dyDescent="0.2">
      <c r="A22" s="10" t="s">
        <v>28</v>
      </c>
      <c r="B22" s="6">
        <v>0</v>
      </c>
      <c r="C22" s="12">
        <v>6136</v>
      </c>
      <c r="D22" s="12">
        <v>-3755</v>
      </c>
      <c r="E22" s="12">
        <v>1340</v>
      </c>
      <c r="G22" s="6"/>
      <c r="H22" s="6"/>
      <c r="I22" s="6"/>
    </row>
    <row r="23" spans="1:9" x14ac:dyDescent="0.2">
      <c r="A23" s="10" t="s">
        <v>60</v>
      </c>
      <c r="B23" s="6">
        <v>-66570</v>
      </c>
      <c r="C23" s="12">
        <v>-95588</v>
      </c>
      <c r="D23" s="12">
        <v>-193287</v>
      </c>
      <c r="E23" s="12">
        <v>-68374</v>
      </c>
      <c r="G23" s="6"/>
      <c r="H23" s="6"/>
      <c r="I23" s="6"/>
    </row>
    <row r="24" spans="1:9" x14ac:dyDescent="0.2">
      <c r="A24" s="9" t="s">
        <v>61</v>
      </c>
      <c r="B24" s="4" t="s">
        <v>4</v>
      </c>
      <c r="C24" s="10"/>
      <c r="D24" s="10"/>
      <c r="E24" s="10"/>
      <c r="G24" s="4"/>
      <c r="H24" s="4"/>
      <c r="I24" s="4"/>
    </row>
    <row r="25" spans="1:9" x14ac:dyDescent="0.2">
      <c r="A25" s="10" t="s">
        <v>62</v>
      </c>
      <c r="B25" s="6">
        <v>-3283</v>
      </c>
      <c r="C25" s="12">
        <v>-3653</v>
      </c>
      <c r="D25" s="12">
        <v>-4953</v>
      </c>
      <c r="E25" s="12">
        <v>-1304</v>
      </c>
      <c r="G25" s="6"/>
      <c r="H25" s="6"/>
      <c r="I25" s="6"/>
    </row>
    <row r="26" spans="1:9" x14ac:dyDescent="0.2">
      <c r="A26" s="10" t="s">
        <v>63</v>
      </c>
      <c r="B26" s="6">
        <v>-224</v>
      </c>
      <c r="C26" s="12">
        <v>-802</v>
      </c>
      <c r="D26" s="12">
        <v>-407</v>
      </c>
      <c r="E26" s="12">
        <v>-3505</v>
      </c>
      <c r="G26" s="6"/>
      <c r="H26" s="6"/>
      <c r="I26" s="6"/>
    </row>
    <row r="27" spans="1:9" x14ac:dyDescent="0.2">
      <c r="A27" s="10" t="s">
        <v>64</v>
      </c>
      <c r="B27" s="6">
        <v>-2758</v>
      </c>
      <c r="C27" s="12">
        <v>-5839</v>
      </c>
      <c r="D27" s="12">
        <v>-13452</v>
      </c>
      <c r="E27" s="12">
        <v>-13956</v>
      </c>
      <c r="G27" s="6"/>
      <c r="H27" s="6"/>
      <c r="I27" s="6"/>
    </row>
    <row r="28" spans="1:9" x14ac:dyDescent="0.2">
      <c r="A28" s="10" t="s">
        <v>65</v>
      </c>
      <c r="B28" s="6">
        <v>0</v>
      </c>
      <c r="C28" s="12">
        <v>-6000</v>
      </c>
      <c r="D28" s="12">
        <v>-1938007</v>
      </c>
      <c r="E28" s="12">
        <v>-466253</v>
      </c>
      <c r="G28" s="6"/>
      <c r="H28" s="6"/>
      <c r="I28" s="6"/>
    </row>
    <row r="29" spans="1:9" x14ac:dyDescent="0.2">
      <c r="A29" s="10" t="s">
        <v>66</v>
      </c>
      <c r="B29" s="6">
        <v>0</v>
      </c>
      <c r="C29" s="12">
        <v>0</v>
      </c>
      <c r="D29" s="12">
        <v>925185</v>
      </c>
      <c r="E29" s="12">
        <v>639193</v>
      </c>
      <c r="G29" s="6"/>
      <c r="H29" s="6"/>
      <c r="I29" s="6"/>
    </row>
    <row r="30" spans="1:9" ht="32" x14ac:dyDescent="0.2">
      <c r="A30" s="10" t="s">
        <v>67</v>
      </c>
      <c r="B30" s="6">
        <v>0</v>
      </c>
      <c r="C30" s="12">
        <v>-3449</v>
      </c>
      <c r="D30" s="12">
        <v>-281032</v>
      </c>
      <c r="E30" s="12">
        <v>-13585</v>
      </c>
      <c r="G30" s="6"/>
      <c r="H30" s="6"/>
      <c r="I30" s="6"/>
    </row>
    <row r="31" spans="1:9" x14ac:dyDescent="0.2">
      <c r="A31" s="10" t="s">
        <v>68</v>
      </c>
      <c r="B31" s="6">
        <v>-6265</v>
      </c>
      <c r="C31" s="12">
        <v>-19743</v>
      </c>
      <c r="D31" s="12">
        <v>-1312666</v>
      </c>
      <c r="E31" s="12">
        <v>140590</v>
      </c>
      <c r="G31" s="6"/>
      <c r="H31" s="6"/>
      <c r="I31" s="6"/>
    </row>
    <row r="32" spans="1:9" x14ac:dyDescent="0.2">
      <c r="A32" s="9" t="s">
        <v>69</v>
      </c>
      <c r="B32" s="4" t="s">
        <v>4</v>
      </c>
      <c r="C32" s="10"/>
      <c r="D32" s="10"/>
      <c r="E32" s="10"/>
      <c r="G32" s="4"/>
      <c r="H32" s="4"/>
      <c r="I32" s="4"/>
    </row>
    <row r="33" spans="1:9" ht="32" x14ac:dyDescent="0.2">
      <c r="A33" s="4" t="s">
        <v>117</v>
      </c>
      <c r="B33" s="6">
        <v>152539</v>
      </c>
      <c r="C33" s="10">
        <v>0</v>
      </c>
      <c r="D33" s="10">
        <v>0</v>
      </c>
      <c r="E33" s="10">
        <v>0</v>
      </c>
      <c r="G33" s="6"/>
      <c r="H33" s="6"/>
      <c r="I33" s="6"/>
    </row>
    <row r="34" spans="1:9" ht="32" x14ac:dyDescent="0.2">
      <c r="A34" s="4" t="s">
        <v>118</v>
      </c>
      <c r="B34" s="6">
        <v>266774</v>
      </c>
      <c r="C34" s="10">
        <v>0</v>
      </c>
      <c r="D34" s="10">
        <v>0</v>
      </c>
      <c r="E34" s="10">
        <v>0</v>
      </c>
      <c r="G34" s="6"/>
      <c r="H34" s="6"/>
      <c r="I34" s="6"/>
    </row>
    <row r="35" spans="1:9" x14ac:dyDescent="0.2">
      <c r="A35" s="10" t="s">
        <v>70</v>
      </c>
      <c r="B35" s="6">
        <v>0</v>
      </c>
      <c r="C35" s="12">
        <v>-7416</v>
      </c>
      <c r="D35" s="12">
        <v>-186</v>
      </c>
      <c r="E35" s="12">
        <v>0</v>
      </c>
      <c r="G35" s="6"/>
      <c r="H35" s="6"/>
      <c r="I35" s="6"/>
    </row>
    <row r="36" spans="1:9" x14ac:dyDescent="0.2">
      <c r="A36" s="4" t="s">
        <v>119</v>
      </c>
      <c r="B36" s="6">
        <v>19857</v>
      </c>
      <c r="C36" s="12">
        <v>0</v>
      </c>
      <c r="D36" s="12">
        <v>0</v>
      </c>
      <c r="E36" s="12">
        <v>0</v>
      </c>
      <c r="G36" s="6"/>
      <c r="H36" s="6"/>
      <c r="I36" s="6"/>
    </row>
    <row r="37" spans="1:9" x14ac:dyDescent="0.2">
      <c r="A37" s="10" t="s">
        <v>71</v>
      </c>
      <c r="B37" s="6">
        <v>-20000</v>
      </c>
      <c r="C37" s="12">
        <v>-20000</v>
      </c>
      <c r="D37" s="12">
        <v>0</v>
      </c>
      <c r="E37" s="12">
        <v>0</v>
      </c>
      <c r="G37" s="6"/>
      <c r="H37" s="6"/>
      <c r="I37" s="6"/>
    </row>
    <row r="38" spans="1:9" x14ac:dyDescent="0.2">
      <c r="A38" s="10" t="s">
        <v>72</v>
      </c>
      <c r="B38" s="6">
        <v>4608</v>
      </c>
      <c r="C38" s="12">
        <v>14622</v>
      </c>
      <c r="D38" s="12">
        <v>17335</v>
      </c>
      <c r="E38" s="12">
        <v>28317</v>
      </c>
      <c r="G38" s="6"/>
      <c r="H38" s="6"/>
      <c r="I38" s="6"/>
    </row>
    <row r="39" spans="1:9" x14ac:dyDescent="0.2">
      <c r="A39" s="4" t="s">
        <v>120</v>
      </c>
      <c r="B39" s="6">
        <v>200</v>
      </c>
      <c r="C39" s="12">
        <v>0</v>
      </c>
      <c r="D39" s="12">
        <v>0</v>
      </c>
      <c r="E39" s="12">
        <v>0</v>
      </c>
      <c r="G39" s="6"/>
      <c r="H39" s="6"/>
      <c r="I39" s="6"/>
    </row>
    <row r="40" spans="1:9" ht="32" x14ac:dyDescent="0.2">
      <c r="A40" s="10" t="s">
        <v>73</v>
      </c>
      <c r="B40" s="6">
        <v>0</v>
      </c>
      <c r="C40" s="12">
        <v>11356</v>
      </c>
      <c r="D40" s="12">
        <v>19159</v>
      </c>
      <c r="E40" s="12">
        <v>19147</v>
      </c>
      <c r="G40" s="6"/>
      <c r="H40" s="6"/>
      <c r="I40" s="6"/>
    </row>
    <row r="41" spans="1:9" ht="32" x14ac:dyDescent="0.2">
      <c r="A41" s="10" t="s">
        <v>74</v>
      </c>
      <c r="B41" s="6">
        <v>0</v>
      </c>
      <c r="C41" s="12">
        <v>1388562</v>
      </c>
      <c r="D41" s="12">
        <v>0</v>
      </c>
      <c r="E41" s="12">
        <v>0</v>
      </c>
      <c r="G41" s="6"/>
      <c r="H41" s="6"/>
      <c r="I41" s="6"/>
    </row>
    <row r="42" spans="1:9" x14ac:dyDescent="0.2">
      <c r="A42" s="10" t="s">
        <v>75</v>
      </c>
      <c r="B42" s="6">
        <v>423978</v>
      </c>
      <c r="C42" s="12">
        <v>1387124</v>
      </c>
      <c r="D42" s="12">
        <v>36308</v>
      </c>
      <c r="E42" s="12">
        <v>47464</v>
      </c>
      <c r="G42" s="6"/>
      <c r="H42" s="6"/>
      <c r="I42" s="6"/>
    </row>
    <row r="43" spans="1:9" ht="32" x14ac:dyDescent="0.2">
      <c r="A43" s="10" t="s">
        <v>76</v>
      </c>
      <c r="B43" s="6">
        <v>289</v>
      </c>
      <c r="C43" s="12">
        <v>1146</v>
      </c>
      <c r="D43" s="12">
        <v>0</v>
      </c>
      <c r="E43" s="12">
        <v>0</v>
      </c>
      <c r="G43" s="6"/>
      <c r="H43" s="6"/>
      <c r="I43" s="6"/>
    </row>
    <row r="44" spans="1:9" ht="32" x14ac:dyDescent="0.2">
      <c r="A44" s="10" t="s">
        <v>77</v>
      </c>
      <c r="B44" s="6">
        <v>351432</v>
      </c>
      <c r="C44" s="12">
        <v>1272939</v>
      </c>
      <c r="D44" s="12">
        <v>-1469645</v>
      </c>
      <c r="E44" s="12">
        <v>119680</v>
      </c>
      <c r="G44" s="6"/>
      <c r="H44" s="6"/>
      <c r="I44" s="6"/>
    </row>
    <row r="45" spans="1:9" ht="32" x14ac:dyDescent="0.2">
      <c r="A45" s="10" t="s">
        <v>78</v>
      </c>
      <c r="B45" s="6">
        <v>47680</v>
      </c>
      <c r="C45" s="12">
        <v>399112</v>
      </c>
      <c r="D45" s="12">
        <v>1672051</v>
      </c>
      <c r="E45" s="12">
        <v>202406</v>
      </c>
      <c r="G45" s="6"/>
      <c r="H45" s="6"/>
      <c r="I45" s="6"/>
    </row>
    <row r="46" spans="1:9" ht="32" x14ac:dyDescent="0.2">
      <c r="A46" s="10" t="s">
        <v>79</v>
      </c>
      <c r="B46" s="6">
        <v>399112</v>
      </c>
      <c r="C46" s="12">
        <v>1672051</v>
      </c>
      <c r="D46" s="12">
        <v>202406</v>
      </c>
      <c r="E46" s="12">
        <v>322086</v>
      </c>
      <c r="G46" s="6"/>
      <c r="H46" s="6"/>
      <c r="I46" s="6"/>
    </row>
    <row r="47" spans="1:9" x14ac:dyDescent="0.2">
      <c r="A47" s="9" t="s">
        <v>80</v>
      </c>
      <c r="B47" s="4" t="s">
        <v>4</v>
      </c>
      <c r="C47" s="10"/>
      <c r="D47" s="10"/>
      <c r="E47" s="10"/>
      <c r="G47" s="6"/>
      <c r="H47" s="6"/>
      <c r="I47" s="6"/>
    </row>
    <row r="48" spans="1:9" x14ac:dyDescent="0.2">
      <c r="A48" s="10" t="s">
        <v>81</v>
      </c>
      <c r="B48" s="6">
        <v>1379</v>
      </c>
      <c r="C48" s="12">
        <v>409</v>
      </c>
      <c r="D48" s="12">
        <v>17</v>
      </c>
      <c r="E48" s="12">
        <v>7</v>
      </c>
      <c r="G48" s="6"/>
      <c r="H48" s="6"/>
      <c r="I48" s="6"/>
    </row>
    <row r="49" spans="1:9" x14ac:dyDescent="0.2">
      <c r="A49" s="10" t="s">
        <v>82</v>
      </c>
      <c r="B49" s="6">
        <v>298</v>
      </c>
      <c r="C49" s="12">
        <v>583</v>
      </c>
      <c r="D49" s="12">
        <v>500</v>
      </c>
      <c r="E49" s="12">
        <v>5111</v>
      </c>
      <c r="G49" s="4"/>
      <c r="H49" s="4"/>
      <c r="I49" s="4"/>
    </row>
    <row r="50" spans="1:9" ht="32" x14ac:dyDescent="0.2">
      <c r="A50" s="9" t="s">
        <v>83</v>
      </c>
      <c r="B50" s="4" t="s">
        <v>4</v>
      </c>
      <c r="C50" s="10"/>
      <c r="D50" s="10"/>
      <c r="E50" s="10"/>
      <c r="G50" s="6"/>
      <c r="H50" s="6"/>
      <c r="I50" s="6"/>
    </row>
    <row r="51" spans="1:9" ht="32" x14ac:dyDescent="0.2">
      <c r="A51" s="10" t="s">
        <v>84</v>
      </c>
      <c r="B51" s="6">
        <v>46</v>
      </c>
      <c r="C51" s="12">
        <v>4779</v>
      </c>
      <c r="D51" s="12">
        <v>4020</v>
      </c>
      <c r="E51" s="12">
        <v>6693</v>
      </c>
      <c r="G51" s="6"/>
      <c r="H51" s="6"/>
      <c r="I51" s="6"/>
    </row>
    <row r="52" spans="1:9" x14ac:dyDescent="0.2">
      <c r="A52" s="10" t="s">
        <v>85</v>
      </c>
      <c r="B52" s="6">
        <v>78</v>
      </c>
      <c r="C52" s="12">
        <v>913</v>
      </c>
      <c r="D52" s="12">
        <v>203</v>
      </c>
      <c r="E52" s="12">
        <v>98</v>
      </c>
      <c r="G52" s="6"/>
      <c r="H52" s="6"/>
      <c r="I52" s="6"/>
    </row>
    <row r="53" spans="1:9" x14ac:dyDescent="0.2">
      <c r="A53" s="10" t="s">
        <v>86</v>
      </c>
      <c r="B53" s="6">
        <v>71</v>
      </c>
      <c r="C53" s="12">
        <v>575</v>
      </c>
      <c r="D53" s="12">
        <v>103</v>
      </c>
      <c r="E53" s="12">
        <v>186</v>
      </c>
      <c r="G53" s="6"/>
      <c r="H53" s="6"/>
      <c r="I53" s="6"/>
    </row>
    <row r="54" spans="1:9" x14ac:dyDescent="0.2">
      <c r="A54" s="10" t="s">
        <v>87</v>
      </c>
      <c r="B54" s="6">
        <v>0</v>
      </c>
      <c r="C54" s="12">
        <v>186</v>
      </c>
      <c r="D54" s="12">
        <v>0</v>
      </c>
      <c r="E54" s="12">
        <v>0</v>
      </c>
      <c r="G54" s="6"/>
      <c r="H54" s="6"/>
      <c r="I54" s="6"/>
    </row>
    <row r="55" spans="1:9" ht="32" x14ac:dyDescent="0.2">
      <c r="A55" s="10" t="s">
        <v>88</v>
      </c>
      <c r="B55" s="6">
        <v>0</v>
      </c>
      <c r="C55" s="12">
        <v>120319</v>
      </c>
      <c r="D55" s="12">
        <v>186332</v>
      </c>
      <c r="E55" s="12">
        <v>0</v>
      </c>
      <c r="G55" s="5"/>
      <c r="H55" s="5"/>
      <c r="I55" s="5"/>
    </row>
    <row r="56" spans="1:9" ht="32" x14ac:dyDescent="0.2">
      <c r="A56" s="10" t="s">
        <v>89</v>
      </c>
      <c r="B56" s="5">
        <v>0</v>
      </c>
      <c r="C56" s="11" t="s">
        <v>91</v>
      </c>
      <c r="D56" s="11" t="s">
        <v>90</v>
      </c>
      <c r="E56" s="11" t="s">
        <v>90</v>
      </c>
      <c r="G56" s="6"/>
      <c r="H56" s="6"/>
    </row>
    <row r="57" spans="1:9" x14ac:dyDescent="0.2">
      <c r="B57" s="6"/>
    </row>
    <row r="58" spans="1:9" x14ac:dyDescent="0.2">
      <c r="A58" s="30" t="s">
        <v>133</v>
      </c>
      <c r="B58" s="31"/>
      <c r="C58" s="32"/>
      <c r="D58" s="32"/>
      <c r="E58" s="32"/>
    </row>
    <row r="59" spans="1:9" x14ac:dyDescent="0.2">
      <c r="A59" s="31"/>
      <c r="B59" s="31"/>
      <c r="C59" s="32"/>
      <c r="D59" s="32"/>
      <c r="E59" s="32"/>
    </row>
    <row r="60" spans="1:9" x14ac:dyDescent="0.2">
      <c r="A60" s="37" t="s">
        <v>134</v>
      </c>
      <c r="B60" s="38">
        <f>B4</f>
        <v>-117573</v>
      </c>
      <c r="C60" s="33">
        <f t="shared" ref="C60:E60" si="0">C4</f>
        <v>-271101</v>
      </c>
      <c r="D60" s="33">
        <f t="shared" si="0"/>
        <v>-378678</v>
      </c>
      <c r="E60" s="33">
        <f t="shared" si="0"/>
        <v>-338693</v>
      </c>
    </row>
    <row r="61" spans="1:9" x14ac:dyDescent="0.2">
      <c r="A61" s="37" t="s">
        <v>135</v>
      </c>
      <c r="B61" s="39">
        <f>B6+B7</f>
        <v>14355</v>
      </c>
      <c r="C61" s="34">
        <f t="shared" ref="C61:E61" si="1">C6</f>
        <v>7909</v>
      </c>
      <c r="D61" s="34">
        <f t="shared" si="1"/>
        <v>29721</v>
      </c>
      <c r="E61" s="34">
        <f t="shared" si="1"/>
        <v>38912</v>
      </c>
    </row>
    <row r="62" spans="1:9" x14ac:dyDescent="0.2">
      <c r="A62" s="40" t="s">
        <v>143</v>
      </c>
      <c r="B62" s="39">
        <f>B9</f>
        <v>15912</v>
      </c>
      <c r="C62" s="34">
        <f t="shared" ref="C62:E62" si="2">C9</f>
        <v>87889</v>
      </c>
      <c r="D62" s="34">
        <f t="shared" si="2"/>
        <v>164466</v>
      </c>
      <c r="E62" s="34">
        <f t="shared" si="2"/>
        <v>216870</v>
      </c>
    </row>
    <row r="63" spans="1:9" x14ac:dyDescent="0.2">
      <c r="A63" s="37" t="s">
        <v>54</v>
      </c>
      <c r="B63" s="39">
        <f>B12</f>
        <v>-22</v>
      </c>
      <c r="C63" s="34">
        <f t="shared" ref="C63:E63" si="3">C12</f>
        <v>-456</v>
      </c>
      <c r="D63" s="34">
        <f t="shared" si="3"/>
        <v>-1187</v>
      </c>
      <c r="E63" s="34">
        <f t="shared" si="3"/>
        <v>4637</v>
      </c>
    </row>
    <row r="64" spans="1:9" x14ac:dyDescent="0.2">
      <c r="A64" s="37" t="s">
        <v>136</v>
      </c>
      <c r="B64" s="38">
        <f>B14+B15+B16+B17+B18+B19+B20+B21</f>
        <v>17673</v>
      </c>
      <c r="C64" s="33">
        <f t="shared" ref="C64:E64" si="4">C14+C15+C16+C17+C18+C19+C20+C21</f>
        <v>49503</v>
      </c>
      <c r="D64" s="33">
        <f t="shared" si="4"/>
        <v>-31613</v>
      </c>
      <c r="E64" s="33">
        <f t="shared" si="4"/>
        <v>-21496</v>
      </c>
    </row>
    <row r="65" spans="1:5" x14ac:dyDescent="0.2">
      <c r="A65" s="37" t="s">
        <v>137</v>
      </c>
      <c r="B65" s="38">
        <f>SUM(B60:B64)</f>
        <v>-69655</v>
      </c>
      <c r="C65" s="33">
        <f t="shared" ref="C65:E65" si="5">SUM(C60:C64)</f>
        <v>-126256</v>
      </c>
      <c r="D65" s="33">
        <f t="shared" si="5"/>
        <v>-217291</v>
      </c>
      <c r="E65" s="33">
        <f t="shared" si="5"/>
        <v>-99770</v>
      </c>
    </row>
    <row r="66" spans="1:5" x14ac:dyDescent="0.2">
      <c r="A66" s="37" t="s">
        <v>138</v>
      </c>
      <c r="B66" s="39">
        <f>B25</f>
        <v>-3283</v>
      </c>
      <c r="C66" s="39">
        <f t="shared" ref="C66:E66" si="6">C25</f>
        <v>-3653</v>
      </c>
      <c r="D66" s="39">
        <f t="shared" si="6"/>
        <v>-4953</v>
      </c>
      <c r="E66" s="39">
        <f t="shared" si="6"/>
        <v>-1304</v>
      </c>
    </row>
    <row r="67" spans="1:5" x14ac:dyDescent="0.2">
      <c r="A67" s="37" t="s">
        <v>139</v>
      </c>
      <c r="B67" s="38">
        <f>SUM(B65:B66)</f>
        <v>-72938</v>
      </c>
      <c r="C67" s="33">
        <f t="shared" ref="C67:E67" si="7">SUM(C65:C66)</f>
        <v>-129909</v>
      </c>
      <c r="D67" s="33">
        <f t="shared" si="7"/>
        <v>-222244</v>
      </c>
      <c r="E67" s="33">
        <f t="shared" si="7"/>
        <v>-101074</v>
      </c>
    </row>
    <row r="68" spans="1:5" x14ac:dyDescent="0.2">
      <c r="A68" s="37" t="s">
        <v>140</v>
      </c>
      <c r="B68" s="37"/>
      <c r="C68" s="35"/>
      <c r="D68" s="35"/>
      <c r="E68" s="35"/>
    </row>
    <row r="69" spans="1:5" x14ac:dyDescent="0.2">
      <c r="A69" s="37" t="s">
        <v>141</v>
      </c>
      <c r="B69" s="39">
        <f>B26</f>
        <v>-224</v>
      </c>
      <c r="C69" s="39">
        <f t="shared" ref="C69:E69" si="8">C26</f>
        <v>-802</v>
      </c>
      <c r="D69" s="39">
        <f t="shared" si="8"/>
        <v>-407</v>
      </c>
      <c r="E69" s="39">
        <f t="shared" si="8"/>
        <v>-3505</v>
      </c>
    </row>
    <row r="70" spans="1:5" x14ac:dyDescent="0.2">
      <c r="A70" s="37" t="s">
        <v>142</v>
      </c>
      <c r="B70" s="39">
        <f>B38+B40</f>
        <v>4608</v>
      </c>
      <c r="C70" s="39">
        <f t="shared" ref="C70:E70" si="9">C38+C40</f>
        <v>25978</v>
      </c>
      <c r="D70" s="39">
        <f t="shared" si="9"/>
        <v>36494</v>
      </c>
      <c r="E70" s="39">
        <f t="shared" si="9"/>
        <v>47464</v>
      </c>
    </row>
    <row r="71" spans="1:5" x14ac:dyDescent="0.2">
      <c r="A71" s="37" t="s">
        <v>54</v>
      </c>
      <c r="B71" s="39">
        <f>B43+B22+B12</f>
        <v>267</v>
      </c>
      <c r="C71" s="39">
        <f t="shared" ref="C71:E71" si="10">C43+C22+C12</f>
        <v>6826</v>
      </c>
      <c r="D71" s="39">
        <f t="shared" si="10"/>
        <v>-4942</v>
      </c>
      <c r="E71" s="39">
        <f t="shared" si="10"/>
        <v>5977</v>
      </c>
    </row>
    <row r="72" spans="1:5" x14ac:dyDescent="0.2">
      <c r="A72" s="37" t="s">
        <v>144</v>
      </c>
      <c r="B72" s="38">
        <f>B67+B69+B70+B71</f>
        <v>-68287</v>
      </c>
      <c r="C72" s="38">
        <f t="shared" ref="C72:E72" si="11">C67+C69+C70+C71</f>
        <v>-97907</v>
      </c>
      <c r="D72" s="38">
        <f t="shared" si="11"/>
        <v>-191099</v>
      </c>
      <c r="E72" s="38">
        <f t="shared" si="11"/>
        <v>-51138</v>
      </c>
    </row>
    <row r="73" spans="1:5" ht="32" x14ac:dyDescent="0.2">
      <c r="A73" s="10" t="s">
        <v>77</v>
      </c>
      <c r="B73" s="6">
        <v>351432</v>
      </c>
      <c r="C73" s="12">
        <v>1272939</v>
      </c>
      <c r="D73" s="12">
        <v>-1469645</v>
      </c>
      <c r="E73" s="12">
        <v>119680</v>
      </c>
    </row>
  </sheetData>
  <mergeCells count="3">
    <mergeCell ref="A1:A2"/>
    <mergeCell ref="B1:E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F505-A7BC-6C47-95AC-00F85D08BB28}">
  <dimension ref="A1:O29"/>
  <sheetViews>
    <sheetView topLeftCell="A9" zoomScale="82" workbookViewId="0">
      <selection sqref="A1:O26"/>
    </sheetView>
  </sheetViews>
  <sheetFormatPr baseColWidth="10" defaultRowHeight="16" x14ac:dyDescent="0.2"/>
  <cols>
    <col min="1" max="1" width="25.5" customWidth="1"/>
    <col min="2" max="2" width="17.33203125" customWidth="1"/>
    <col min="3" max="4" width="14.83203125" bestFit="1" customWidth="1"/>
    <col min="5" max="5" width="17.6640625" customWidth="1"/>
    <col min="7" max="7" width="13.1640625" customWidth="1"/>
    <col min="8" max="8" width="11.6640625" customWidth="1"/>
    <col min="9" max="9" width="12.1640625" customWidth="1"/>
    <col min="10" max="12" width="12.33203125" customWidth="1"/>
    <col min="13" max="13" width="12" customWidth="1"/>
    <col min="14" max="14" width="12.1640625" customWidth="1"/>
    <col min="15" max="15" width="11.6640625" bestFit="1" customWidth="1"/>
  </cols>
  <sheetData>
    <row r="1" spans="1:15" ht="73" customHeight="1" x14ac:dyDescent="0.2">
      <c r="A1" s="25" t="s">
        <v>92</v>
      </c>
      <c r="B1" s="7"/>
      <c r="C1" s="26" t="s">
        <v>43</v>
      </c>
      <c r="D1" s="26"/>
      <c r="E1" s="26"/>
      <c r="H1" s="27" t="s">
        <v>125</v>
      </c>
      <c r="I1" s="27"/>
      <c r="J1" s="27"/>
      <c r="K1" s="27"/>
      <c r="L1" s="27"/>
      <c r="M1" s="27"/>
      <c r="N1" s="27"/>
    </row>
    <row r="2" spans="1:15" x14ac:dyDescent="0.2">
      <c r="A2" s="25"/>
      <c r="B2" s="2" t="s">
        <v>116</v>
      </c>
      <c r="C2" s="8" t="s">
        <v>44</v>
      </c>
      <c r="D2" s="8" t="s">
        <v>2</v>
      </c>
      <c r="E2" s="8" t="s">
        <v>1</v>
      </c>
      <c r="G2" s="2" t="s">
        <v>44</v>
      </c>
      <c r="H2" s="2" t="s">
        <v>129</v>
      </c>
      <c r="I2" s="2" t="s">
        <v>127</v>
      </c>
      <c r="J2" s="2" t="s">
        <v>124</v>
      </c>
      <c r="K2" s="2" t="s">
        <v>2</v>
      </c>
      <c r="L2" s="2" t="s">
        <v>128</v>
      </c>
      <c r="M2" s="2" t="s">
        <v>126</v>
      </c>
      <c r="N2" s="2" t="s">
        <v>123</v>
      </c>
      <c r="O2" s="2" t="s">
        <v>1</v>
      </c>
    </row>
    <row r="3" spans="1:15" x14ac:dyDescent="0.2">
      <c r="A3" s="9" t="s">
        <v>93</v>
      </c>
      <c r="B3" s="4" t="s">
        <v>4</v>
      </c>
      <c r="C3" s="10"/>
      <c r="D3" s="10"/>
      <c r="E3" s="10"/>
      <c r="H3" s="4" t="s">
        <v>4</v>
      </c>
      <c r="I3" s="4" t="s">
        <v>4</v>
      </c>
      <c r="J3" s="4" t="s">
        <v>4</v>
      </c>
      <c r="K3" s="4"/>
      <c r="L3" s="4" t="s">
        <v>4</v>
      </c>
      <c r="M3" s="4" t="s">
        <v>4</v>
      </c>
      <c r="N3" s="4" t="s">
        <v>4</v>
      </c>
      <c r="O3" s="4"/>
    </row>
    <row r="4" spans="1:15" x14ac:dyDescent="0.2">
      <c r="A4" s="10" t="s">
        <v>94</v>
      </c>
      <c r="B4" s="5">
        <v>93056</v>
      </c>
      <c r="C4" s="13">
        <v>204799</v>
      </c>
      <c r="D4" s="13">
        <v>422179</v>
      </c>
      <c r="E4" s="13">
        <v>621154</v>
      </c>
      <c r="G4" s="13">
        <v>65636</v>
      </c>
      <c r="H4" s="5">
        <v>78255</v>
      </c>
      <c r="I4" s="5">
        <v>102505</v>
      </c>
      <c r="J4" s="5">
        <v>115323</v>
      </c>
      <c r="K4" s="5">
        <v>126096</v>
      </c>
      <c r="L4" s="5">
        <v>133393</v>
      </c>
      <c r="M4" s="5">
        <v>149421</v>
      </c>
      <c r="N4" s="5">
        <v>164165</v>
      </c>
      <c r="O4" s="5">
        <v>174175</v>
      </c>
    </row>
    <row r="5" spans="1:15" x14ac:dyDescent="0.2">
      <c r="A5" s="10" t="s">
        <v>95</v>
      </c>
      <c r="B5" s="6">
        <v>39332</v>
      </c>
      <c r="C5" s="13">
        <v>81677</v>
      </c>
      <c r="D5" s="13">
        <v>144177</v>
      </c>
      <c r="E5" s="13">
        <v>179281</v>
      </c>
      <c r="G5" s="13">
        <v>24249</v>
      </c>
      <c r="H5" s="6">
        <v>27139</v>
      </c>
      <c r="I5" s="6">
        <v>36261</v>
      </c>
      <c r="J5" s="6">
        <v>41006</v>
      </c>
      <c r="K5" s="6">
        <v>39771</v>
      </c>
      <c r="L5" s="6">
        <v>42583</v>
      </c>
      <c r="M5" s="6">
        <v>44667</v>
      </c>
      <c r="N5" s="6">
        <v>43765</v>
      </c>
      <c r="O5" s="6">
        <v>48266</v>
      </c>
    </row>
    <row r="6" spans="1:15" x14ac:dyDescent="0.2">
      <c r="A6" s="10" t="s">
        <v>96</v>
      </c>
      <c r="B6" s="6">
        <v>53724</v>
      </c>
      <c r="C6" s="13">
        <v>123122</v>
      </c>
      <c r="D6" s="13">
        <v>278002</v>
      </c>
      <c r="E6" s="13">
        <v>441873</v>
      </c>
      <c r="G6" s="19">
        <f>G4-G5</f>
        <v>41387</v>
      </c>
      <c r="H6" s="6">
        <v>51116</v>
      </c>
      <c r="I6" s="6">
        <v>66244</v>
      </c>
      <c r="J6" s="6">
        <v>74317</v>
      </c>
      <c r="K6" s="6">
        <f>K4-K5</f>
        <v>86325</v>
      </c>
      <c r="L6" s="6">
        <f t="shared" ref="L6:O6" si="0">L4-L5</f>
        <v>90810</v>
      </c>
      <c r="M6" s="6">
        <f t="shared" si="0"/>
        <v>104754</v>
      </c>
      <c r="N6" s="6">
        <f t="shared" si="0"/>
        <v>120400</v>
      </c>
      <c r="O6" s="6">
        <f t="shared" si="0"/>
        <v>125909</v>
      </c>
    </row>
    <row r="7" spans="1:15" x14ac:dyDescent="0.2">
      <c r="A7" s="10" t="s">
        <v>130</v>
      </c>
      <c r="B7" s="21">
        <f>B6/B4</f>
        <v>0.57732977991746903</v>
      </c>
      <c r="C7" s="21">
        <f t="shared" ref="C7:O7" si="1">C6/C4</f>
        <v>0.60118457609656295</v>
      </c>
      <c r="D7" s="21">
        <f t="shared" si="1"/>
        <v>0.6584931983826765</v>
      </c>
      <c r="E7" s="21">
        <f t="shared" si="1"/>
        <v>0.71137431297230636</v>
      </c>
      <c r="F7" s="21"/>
      <c r="G7" s="21">
        <f t="shared" si="1"/>
        <v>0.63055335486623199</v>
      </c>
      <c r="H7" s="21">
        <f t="shared" si="1"/>
        <v>0.65319787872979362</v>
      </c>
      <c r="I7" s="21">
        <f t="shared" si="1"/>
        <v>0.64625140237061607</v>
      </c>
      <c r="J7" s="21">
        <f t="shared" si="1"/>
        <v>0.64442478950426196</v>
      </c>
      <c r="K7" s="21">
        <f t="shared" si="1"/>
        <v>0.68459744956223834</v>
      </c>
      <c r="L7" s="21">
        <f t="shared" si="1"/>
        <v>0.68077035526601848</v>
      </c>
      <c r="M7" s="21">
        <f t="shared" si="1"/>
        <v>0.70106611520469009</v>
      </c>
      <c r="N7" s="21">
        <f t="shared" si="1"/>
        <v>0.73340846099960411</v>
      </c>
      <c r="O7" s="21">
        <f t="shared" si="1"/>
        <v>0.72288790010047366</v>
      </c>
    </row>
    <row r="8" spans="1:15" x14ac:dyDescent="0.2">
      <c r="A8" s="9" t="s">
        <v>97</v>
      </c>
      <c r="B8" s="4" t="s">
        <v>4</v>
      </c>
      <c r="C8" s="14"/>
      <c r="D8" s="14"/>
      <c r="E8" s="14"/>
      <c r="H8" s="4" t="s">
        <v>4</v>
      </c>
      <c r="I8" s="4" t="s">
        <v>4</v>
      </c>
      <c r="J8" s="4" t="s">
        <v>4</v>
      </c>
      <c r="K8" s="4"/>
      <c r="L8" s="4" t="s">
        <v>4</v>
      </c>
      <c r="M8" s="4" t="s">
        <v>4</v>
      </c>
      <c r="N8" s="4" t="s">
        <v>4</v>
      </c>
      <c r="O8" s="4"/>
    </row>
    <row r="9" spans="1:15" x14ac:dyDescent="0.2">
      <c r="A9" s="10" t="s">
        <v>98</v>
      </c>
      <c r="B9" s="6">
        <v>62444</v>
      </c>
      <c r="C9" s="13">
        <v>136274</v>
      </c>
      <c r="D9" s="13">
        <v>207008</v>
      </c>
      <c r="E9" s="13">
        <v>218176</v>
      </c>
      <c r="G9" s="13">
        <v>42644</v>
      </c>
      <c r="H9" s="6">
        <v>45881</v>
      </c>
      <c r="I9" s="6">
        <v>54989</v>
      </c>
      <c r="J9" s="6">
        <v>52234</v>
      </c>
      <c r="K9" s="6">
        <v>53904</v>
      </c>
      <c r="L9" s="6">
        <v>55263</v>
      </c>
      <c r="M9" s="6">
        <v>54161</v>
      </c>
      <c r="N9" s="6">
        <v>52306</v>
      </c>
      <c r="O9" s="6">
        <v>56446</v>
      </c>
    </row>
    <row r="10" spans="1:15" x14ac:dyDescent="0.2">
      <c r="A10" s="10" t="s">
        <v>131</v>
      </c>
      <c r="B10" s="21">
        <f>B9/B4</f>
        <v>0.67103679504814306</v>
      </c>
      <c r="C10" s="21">
        <f t="shared" ref="C10:N10" si="2">C9/C4</f>
        <v>0.6654036396662093</v>
      </c>
      <c r="D10" s="21">
        <f t="shared" si="2"/>
        <v>0.49033229980648019</v>
      </c>
      <c r="E10" s="21">
        <f t="shared" si="2"/>
        <v>0.35124300898005967</v>
      </c>
      <c r="F10" s="21"/>
      <c r="G10" s="21">
        <f t="shared" si="2"/>
        <v>0.64970443049545978</v>
      </c>
      <c r="H10" s="21">
        <f t="shared" si="2"/>
        <v>0.58630119481183307</v>
      </c>
      <c r="I10" s="21">
        <f t="shared" si="2"/>
        <v>0.53645188039607827</v>
      </c>
      <c r="J10" s="21">
        <f t="shared" si="2"/>
        <v>0.45293653477623719</v>
      </c>
      <c r="K10" s="21">
        <f t="shared" si="2"/>
        <v>0.42748382185001904</v>
      </c>
      <c r="L10" s="21">
        <f t="shared" si="2"/>
        <v>0.41428710651983236</v>
      </c>
      <c r="M10" s="21">
        <f t="shared" si="2"/>
        <v>0.3624724770949197</v>
      </c>
      <c r="N10" s="21">
        <f t="shared" si="2"/>
        <v>0.31861846313160541</v>
      </c>
      <c r="O10" s="21">
        <f>O9/O4</f>
        <v>0.32407635998277595</v>
      </c>
    </row>
    <row r="11" spans="1:15" x14ac:dyDescent="0.2">
      <c r="A11" s="10" t="s">
        <v>99</v>
      </c>
      <c r="B11" s="6">
        <v>77740</v>
      </c>
      <c r="C11" s="13">
        <v>160576</v>
      </c>
      <c r="D11" s="13">
        <v>310848</v>
      </c>
      <c r="E11" s="13">
        <v>397160</v>
      </c>
      <c r="G11" s="13">
        <v>42115</v>
      </c>
      <c r="H11" s="6">
        <v>60641</v>
      </c>
      <c r="I11" s="6">
        <v>79000</v>
      </c>
      <c r="J11" s="6">
        <v>83953</v>
      </c>
      <c r="K11" s="6">
        <v>87254</v>
      </c>
      <c r="L11" s="6">
        <v>99171</v>
      </c>
      <c r="M11" s="6">
        <v>98262</v>
      </c>
      <c r="N11" s="6">
        <v>98249</v>
      </c>
      <c r="O11" s="6">
        <v>101478</v>
      </c>
    </row>
    <row r="12" spans="1:15" x14ac:dyDescent="0.2">
      <c r="A12" s="10" t="s">
        <v>131</v>
      </c>
      <c r="B12" s="21">
        <f>B11/B4</f>
        <v>0.8354109353507565</v>
      </c>
      <c r="C12" s="21">
        <f t="shared" ref="C12:O12" si="3">C11/C4</f>
        <v>0.78406632844886937</v>
      </c>
      <c r="D12" s="21">
        <f t="shared" si="3"/>
        <v>0.73629432065545652</v>
      </c>
      <c r="E12" s="21">
        <f t="shared" si="3"/>
        <v>0.63939055371131792</v>
      </c>
      <c r="F12" s="21"/>
      <c r="G12" s="21">
        <f t="shared" si="3"/>
        <v>0.64164482905722464</v>
      </c>
      <c r="H12" s="21">
        <f t="shared" si="3"/>
        <v>0.77491534087278768</v>
      </c>
      <c r="I12" s="21">
        <f t="shared" si="3"/>
        <v>0.77069411248231789</v>
      </c>
      <c r="J12" s="21">
        <f t="shared" si="3"/>
        <v>0.72798140873893324</v>
      </c>
      <c r="K12" s="21">
        <f t="shared" si="3"/>
        <v>0.6919648521761198</v>
      </c>
      <c r="L12" s="21">
        <f t="shared" si="3"/>
        <v>0.7434498062117203</v>
      </c>
      <c r="M12" s="21">
        <f t="shared" si="3"/>
        <v>0.65761840705121766</v>
      </c>
      <c r="N12" s="21">
        <f t="shared" si="3"/>
        <v>0.59847714189991774</v>
      </c>
      <c r="O12" s="21">
        <f t="shared" si="3"/>
        <v>0.58262092722836223</v>
      </c>
    </row>
    <row r="13" spans="1:15" x14ac:dyDescent="0.2">
      <c r="A13" s="10" t="s">
        <v>100</v>
      </c>
      <c r="B13" s="6">
        <v>29059</v>
      </c>
      <c r="C13" s="13">
        <v>93504</v>
      </c>
      <c r="D13" s="13">
        <v>162722</v>
      </c>
      <c r="E13" s="13">
        <v>198247</v>
      </c>
      <c r="G13" s="13">
        <v>27719</v>
      </c>
      <c r="H13" s="6">
        <v>34890</v>
      </c>
      <c r="I13" s="6">
        <v>40447</v>
      </c>
      <c r="J13" s="6">
        <v>42188</v>
      </c>
      <c r="K13" s="6">
        <v>45197</v>
      </c>
      <c r="L13" s="6">
        <v>51753</v>
      </c>
      <c r="M13" s="6">
        <v>48433</v>
      </c>
      <c r="N13" s="6">
        <v>51239</v>
      </c>
      <c r="O13" s="6">
        <v>46822</v>
      </c>
    </row>
    <row r="14" spans="1:15" x14ac:dyDescent="0.2">
      <c r="A14" s="10" t="s">
        <v>131</v>
      </c>
      <c r="B14" s="21">
        <f>B13/B4</f>
        <v>0.3122743294360385</v>
      </c>
      <c r="C14" s="21">
        <f t="shared" ref="C14:O14" si="4">C13/C4</f>
        <v>0.45656472931996739</v>
      </c>
      <c r="D14" s="21">
        <f t="shared" si="4"/>
        <v>0.38543366676220275</v>
      </c>
      <c r="E14" s="21">
        <f t="shared" si="4"/>
        <v>0.31915917791723147</v>
      </c>
      <c r="F14" s="21"/>
      <c r="G14" s="21">
        <f t="shared" si="4"/>
        <v>0.42231397403863735</v>
      </c>
      <c r="H14" s="21">
        <f t="shared" si="4"/>
        <v>0.44585010542457348</v>
      </c>
      <c r="I14" s="21">
        <f t="shared" si="4"/>
        <v>0.39458562996926977</v>
      </c>
      <c r="J14" s="21">
        <f t="shared" si="4"/>
        <v>0.36582468371443683</v>
      </c>
      <c r="K14" s="21">
        <f t="shared" si="4"/>
        <v>0.35843325720086283</v>
      </c>
      <c r="L14" s="21">
        <f t="shared" si="4"/>
        <v>0.38797388168794467</v>
      </c>
      <c r="M14" s="21">
        <f t="shared" si="4"/>
        <v>0.32413783872414187</v>
      </c>
      <c r="N14" s="21">
        <f t="shared" si="4"/>
        <v>0.3121189047604544</v>
      </c>
      <c r="O14" s="21">
        <f t="shared" si="4"/>
        <v>0.26882158748385243</v>
      </c>
    </row>
    <row r="15" spans="1:15" x14ac:dyDescent="0.2">
      <c r="A15" s="10" t="s">
        <v>101</v>
      </c>
      <c r="B15" s="6"/>
      <c r="C15" s="13">
        <v>0</v>
      </c>
      <c r="D15" s="13">
        <v>0</v>
      </c>
      <c r="E15" s="13">
        <v>6706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6">
        <v>4255</v>
      </c>
      <c r="N15" s="6">
        <v>74</v>
      </c>
      <c r="O15" s="6">
        <v>2377</v>
      </c>
    </row>
    <row r="16" spans="1:15" x14ac:dyDescent="0.2">
      <c r="A16" s="10" t="s">
        <v>102</v>
      </c>
      <c r="B16" s="19">
        <f>B9+B11+B13+B15</f>
        <v>169243</v>
      </c>
      <c r="C16" s="19">
        <f t="shared" ref="C16:E16" si="5">C9+C11+C13+C15</f>
        <v>390354</v>
      </c>
      <c r="D16" s="19">
        <f t="shared" si="5"/>
        <v>680578</v>
      </c>
      <c r="E16" s="19">
        <f t="shared" si="5"/>
        <v>820289</v>
      </c>
      <c r="F16" s="19"/>
      <c r="G16" s="19">
        <f>G9+G11+G13+G15</f>
        <v>112478</v>
      </c>
      <c r="H16" s="19">
        <f t="shared" ref="H16:O16" si="6">H9+H11+H13+H15</f>
        <v>141412</v>
      </c>
      <c r="I16" s="19">
        <f t="shared" si="6"/>
        <v>174436</v>
      </c>
      <c r="J16" s="19">
        <f t="shared" si="6"/>
        <v>178375</v>
      </c>
      <c r="K16" s="19">
        <f t="shared" si="6"/>
        <v>186355</v>
      </c>
      <c r="L16" s="19">
        <f t="shared" si="6"/>
        <v>206187</v>
      </c>
      <c r="M16" s="19">
        <f t="shared" si="6"/>
        <v>205111</v>
      </c>
      <c r="N16" s="19">
        <f t="shared" si="6"/>
        <v>201868</v>
      </c>
      <c r="O16" s="19">
        <f t="shared" si="6"/>
        <v>207123</v>
      </c>
    </row>
    <row r="17" spans="1:15" x14ac:dyDescent="0.2">
      <c r="A17" s="10" t="s">
        <v>103</v>
      </c>
      <c r="B17" s="6">
        <f>B6-B16</f>
        <v>-115519</v>
      </c>
      <c r="C17" s="6">
        <f>C6-C16</f>
        <v>-267232</v>
      </c>
      <c r="D17" s="6">
        <f t="shared" ref="D17:O17" si="7">D6-D16</f>
        <v>-402576</v>
      </c>
      <c r="E17" s="6">
        <f t="shared" si="7"/>
        <v>-378416</v>
      </c>
      <c r="F17" s="6"/>
      <c r="G17" s="6">
        <f t="shared" si="7"/>
        <v>-71091</v>
      </c>
      <c r="H17" s="6">
        <f t="shared" si="7"/>
        <v>-90296</v>
      </c>
      <c r="I17" s="6">
        <f t="shared" si="7"/>
        <v>-108192</v>
      </c>
      <c r="J17" s="6">
        <f t="shared" si="7"/>
        <v>-104058</v>
      </c>
      <c r="K17" s="6">
        <f t="shared" si="7"/>
        <v>-100030</v>
      </c>
      <c r="L17" s="6">
        <f t="shared" si="7"/>
        <v>-115377</v>
      </c>
      <c r="M17" s="6">
        <f t="shared" si="7"/>
        <v>-100357</v>
      </c>
      <c r="N17" s="6">
        <f t="shared" si="7"/>
        <v>-81468</v>
      </c>
      <c r="O17" s="6">
        <f t="shared" si="7"/>
        <v>-81214</v>
      </c>
    </row>
    <row r="18" spans="1:15" x14ac:dyDescent="0.2">
      <c r="A18" s="10" t="s">
        <v>132</v>
      </c>
      <c r="B18" s="21">
        <f>B17/B4</f>
        <v>-1.241392279917469</v>
      </c>
      <c r="C18" s="21">
        <f t="shared" ref="C18:O18" si="8">C17/C4</f>
        <v>-1.3048501213384831</v>
      </c>
      <c r="D18" s="21">
        <f t="shared" si="8"/>
        <v>-0.95356708884146302</v>
      </c>
      <c r="E18" s="21">
        <f t="shared" si="8"/>
        <v>-0.60921446211406516</v>
      </c>
      <c r="F18" s="21"/>
      <c r="G18" s="21">
        <f t="shared" si="8"/>
        <v>-1.0831098787250899</v>
      </c>
      <c r="H18" s="21">
        <f t="shared" si="8"/>
        <v>-1.1538687623794006</v>
      </c>
      <c r="I18" s="21">
        <f t="shared" si="8"/>
        <v>-1.0554802204770499</v>
      </c>
      <c r="J18" s="21">
        <f t="shared" si="8"/>
        <v>-0.90231783772534535</v>
      </c>
      <c r="K18" s="21">
        <f t="shared" si="8"/>
        <v>-0.7932844816647634</v>
      </c>
      <c r="L18" s="21">
        <f t="shared" si="8"/>
        <v>-0.86494043915347885</v>
      </c>
      <c r="M18" s="21">
        <f t="shared" si="8"/>
        <v>-0.67163919395533422</v>
      </c>
      <c r="N18" s="21">
        <f t="shared" si="8"/>
        <v>-0.49625681478999789</v>
      </c>
      <c r="O18" s="21">
        <f t="shared" si="8"/>
        <v>-0.46627816850868381</v>
      </c>
    </row>
    <row r="19" spans="1:15" x14ac:dyDescent="0.2">
      <c r="A19" s="10" t="s">
        <v>104</v>
      </c>
      <c r="B19" s="6">
        <v>231</v>
      </c>
      <c r="C19" s="13">
        <v>202</v>
      </c>
      <c r="D19" s="13">
        <v>21408</v>
      </c>
      <c r="E19" s="13">
        <v>45880</v>
      </c>
      <c r="G19" s="13">
        <v>59</v>
      </c>
      <c r="H19" s="6">
        <v>1087</v>
      </c>
      <c r="I19" s="6">
        <v>3222</v>
      </c>
      <c r="J19" s="6">
        <v>7193</v>
      </c>
      <c r="K19" s="6">
        <v>9906</v>
      </c>
      <c r="L19" s="6">
        <v>10535</v>
      </c>
      <c r="M19" s="6">
        <v>11489</v>
      </c>
      <c r="N19" s="6">
        <v>11877</v>
      </c>
      <c r="O19" s="6">
        <v>11979</v>
      </c>
    </row>
    <row r="20" spans="1:15" x14ac:dyDescent="0.2">
      <c r="A20" s="10" t="s">
        <v>105</v>
      </c>
      <c r="B20" s="6">
        <v>-1401</v>
      </c>
      <c r="C20" s="13">
        <v>-787</v>
      </c>
      <c r="D20" s="13">
        <v>-1830</v>
      </c>
      <c r="E20" s="13">
        <v>-1216</v>
      </c>
      <c r="G20" s="13">
        <v>-2</v>
      </c>
      <c r="H20" s="6">
        <v>-5</v>
      </c>
      <c r="I20" s="6">
        <v>-607</v>
      </c>
      <c r="J20" s="6">
        <v>-613</v>
      </c>
      <c r="K20" s="6">
        <v>-605</v>
      </c>
      <c r="L20" s="6">
        <v>-607</v>
      </c>
      <c r="M20" s="6">
        <v>-605</v>
      </c>
      <c r="N20" s="6">
        <v>-1</v>
      </c>
      <c r="O20" s="6">
        <v>-3</v>
      </c>
    </row>
    <row r="21" spans="1:15" x14ac:dyDescent="0.2">
      <c r="A21" s="10" t="s">
        <v>106</v>
      </c>
      <c r="B21" s="6">
        <v>-424</v>
      </c>
      <c r="C21" s="13">
        <v>-2280</v>
      </c>
      <c r="D21" s="13">
        <v>-1293</v>
      </c>
      <c r="E21" s="13">
        <v>918</v>
      </c>
      <c r="G21" s="13">
        <v>-259</v>
      </c>
      <c r="H21" s="6">
        <v>-291</v>
      </c>
      <c r="I21" s="6">
        <v>427</v>
      </c>
      <c r="J21" s="6">
        <v>-781</v>
      </c>
      <c r="K21" s="6">
        <v>-648</v>
      </c>
      <c r="L21" s="6">
        <v>-359</v>
      </c>
      <c r="M21" s="6">
        <v>1409</v>
      </c>
      <c r="N21" s="6">
        <v>605</v>
      </c>
      <c r="O21" s="6">
        <v>-737</v>
      </c>
    </row>
    <row r="22" spans="1:15" x14ac:dyDescent="0.2">
      <c r="A22" s="10" t="s">
        <v>107</v>
      </c>
      <c r="B22" s="6">
        <v>-117113</v>
      </c>
      <c r="C22" s="13">
        <v>-270097</v>
      </c>
      <c r="D22" s="13">
        <v>-384291</v>
      </c>
      <c r="E22" s="13">
        <v>-332834</v>
      </c>
      <c r="G22" s="19">
        <f>SUM(G17:G21)</f>
        <v>-71294.083109878731</v>
      </c>
      <c r="H22" s="19">
        <f t="shared" ref="H22:K22" si="9">SUM(H17:H21)</f>
        <v>-89506.153868762383</v>
      </c>
      <c r="I22" s="19">
        <f t="shared" si="9"/>
        <v>-105151.05548022047</v>
      </c>
      <c r="J22" s="19">
        <f t="shared" si="9"/>
        <v>-98259.902317837725</v>
      </c>
      <c r="K22" s="19">
        <f t="shared" si="9"/>
        <v>-91377.793284481668</v>
      </c>
      <c r="L22" s="19">
        <f t="shared" ref="L22" si="10">SUM(L17:L21)</f>
        <v>-105808.86494043915</v>
      </c>
      <c r="M22" s="19">
        <f t="shared" ref="M22" si="11">SUM(M17:M21)</f>
        <v>-88064.671639193955</v>
      </c>
      <c r="N22" s="19">
        <f t="shared" ref="N22" si="12">SUM(N17:N21)</f>
        <v>-68987.496256814789</v>
      </c>
      <c r="O22" s="19">
        <f t="shared" ref="O22" si="13">SUM(O17:O21)</f>
        <v>-69975.466278168504</v>
      </c>
    </row>
    <row r="23" spans="1:15" ht="32" x14ac:dyDescent="0.2">
      <c r="A23" s="10" t="s">
        <v>108</v>
      </c>
      <c r="B23" s="6">
        <v>460</v>
      </c>
      <c r="C23" s="13">
        <v>1004</v>
      </c>
      <c r="D23" s="13">
        <v>-5613</v>
      </c>
      <c r="E23" s="13">
        <v>5859</v>
      </c>
      <c r="G23" s="13">
        <v>416</v>
      </c>
      <c r="H23" s="6">
        <v>329</v>
      </c>
      <c r="I23" s="6">
        <v>-8844</v>
      </c>
      <c r="J23" s="6">
        <v>599</v>
      </c>
      <c r="K23" s="6">
        <v>2303</v>
      </c>
      <c r="L23" s="6">
        <v>1061</v>
      </c>
      <c r="M23" s="6">
        <v>1474</v>
      </c>
      <c r="N23" s="6">
        <v>1317</v>
      </c>
      <c r="O23" s="6">
        <v>2007</v>
      </c>
    </row>
    <row r="24" spans="1:15" x14ac:dyDescent="0.2">
      <c r="A24" s="10" t="s">
        <v>46</v>
      </c>
      <c r="B24" s="5">
        <v>-117573</v>
      </c>
      <c r="C24" s="13">
        <v>-271101</v>
      </c>
      <c r="D24" s="13">
        <v>-378678</v>
      </c>
      <c r="E24" s="13">
        <v>-338693</v>
      </c>
      <c r="G24" s="19">
        <f>G22-G23</f>
        <v>-71710.083109878731</v>
      </c>
      <c r="H24" s="19">
        <f t="shared" ref="H24:K24" si="14">H22-H23</f>
        <v>-89835.153868762383</v>
      </c>
      <c r="I24" s="19">
        <f t="shared" si="14"/>
        <v>-96307.055480220472</v>
      </c>
      <c r="J24" s="19">
        <f t="shared" si="14"/>
        <v>-98858.902317837725</v>
      </c>
      <c r="K24" s="19">
        <f t="shared" si="14"/>
        <v>-93680.793284481668</v>
      </c>
      <c r="L24" s="19">
        <f t="shared" ref="L24" si="15">L22-L23</f>
        <v>-106869.86494043915</v>
      </c>
      <c r="M24" s="19">
        <f t="shared" ref="M24" si="16">M22-M23</f>
        <v>-89538.671639193955</v>
      </c>
      <c r="N24" s="19">
        <f t="shared" ref="N24" si="17">N22-N23</f>
        <v>-70304.496256814789</v>
      </c>
      <c r="O24" s="19">
        <f t="shared" ref="O24" si="18">O22-O23</f>
        <v>-71982.466278168504</v>
      </c>
    </row>
    <row r="25" spans="1:15" ht="64" x14ac:dyDescent="0.2">
      <c r="A25" s="10" t="s">
        <v>109</v>
      </c>
      <c r="B25" s="15">
        <v>-3.31</v>
      </c>
      <c r="C25" s="13" t="s">
        <v>112</v>
      </c>
      <c r="D25" s="13" t="s">
        <v>111</v>
      </c>
      <c r="E25" s="13" t="s">
        <v>110</v>
      </c>
      <c r="G25" s="20">
        <v>-0.27</v>
      </c>
      <c r="H25" s="15">
        <v>-0.33</v>
      </c>
      <c r="I25" s="15">
        <v>-0.35</v>
      </c>
      <c r="J25" s="15">
        <v>-0.35</v>
      </c>
      <c r="K25" s="15">
        <v>-0.33</v>
      </c>
      <c r="L25" s="15">
        <v>-0.37</v>
      </c>
      <c r="M25" s="15">
        <v>-0.31</v>
      </c>
      <c r="N25" s="15">
        <v>-0.24</v>
      </c>
      <c r="O25" s="15">
        <v>-0.24</v>
      </c>
    </row>
    <row r="26" spans="1:15" ht="64" x14ac:dyDescent="0.2">
      <c r="A26" s="10" t="s">
        <v>113</v>
      </c>
      <c r="B26" s="15">
        <v>-3.31</v>
      </c>
      <c r="C26" s="13" t="s">
        <v>112</v>
      </c>
      <c r="D26" s="13" t="s">
        <v>111</v>
      </c>
      <c r="E26" s="13" t="s">
        <v>110</v>
      </c>
      <c r="G26" s="20">
        <v>-0.27</v>
      </c>
      <c r="H26" s="15">
        <v>-0.33</v>
      </c>
      <c r="I26" s="15">
        <v>-0.35</v>
      </c>
      <c r="J26" s="15">
        <v>-0.35</v>
      </c>
      <c r="K26" s="15">
        <v>-0.33</v>
      </c>
      <c r="L26" s="15">
        <v>-0.37</v>
      </c>
      <c r="M26" s="15">
        <v>-0.31</v>
      </c>
      <c r="N26" s="15">
        <v>-0.24</v>
      </c>
      <c r="O26" s="15">
        <v>-0.24</v>
      </c>
    </row>
    <row r="27" spans="1:15" ht="80" x14ac:dyDescent="0.2">
      <c r="A27" s="10" t="s">
        <v>114</v>
      </c>
      <c r="B27" s="6">
        <v>35482444</v>
      </c>
      <c r="C27" s="12">
        <v>174051203</v>
      </c>
      <c r="D27" s="12">
        <v>277802861</v>
      </c>
      <c r="E27" s="12">
        <v>294923536</v>
      </c>
      <c r="G27" s="12">
        <v>265775986</v>
      </c>
      <c r="H27" s="6">
        <v>269594565</v>
      </c>
      <c r="I27" s="6">
        <v>277417227</v>
      </c>
      <c r="J27" s="6">
        <v>280635022</v>
      </c>
      <c r="K27" s="6">
        <v>283545048</v>
      </c>
      <c r="L27" s="6">
        <v>288300705</v>
      </c>
      <c r="M27" s="6">
        <v>293170401</v>
      </c>
      <c r="N27" s="6">
        <v>296650848</v>
      </c>
      <c r="O27" s="6">
        <v>301356227</v>
      </c>
    </row>
    <row r="28" spans="1:15" ht="80" x14ac:dyDescent="0.2">
      <c r="A28" s="10" t="s">
        <v>115</v>
      </c>
      <c r="B28" s="6">
        <v>35482444</v>
      </c>
      <c r="C28" s="12">
        <v>174051203</v>
      </c>
      <c r="D28" s="12">
        <v>277802861</v>
      </c>
      <c r="E28" s="12">
        <v>294923536</v>
      </c>
      <c r="G28" s="12">
        <v>265775986</v>
      </c>
      <c r="H28" s="6">
        <v>269594565</v>
      </c>
      <c r="I28" s="6">
        <v>293170401</v>
      </c>
      <c r="J28" s="6">
        <v>296650848</v>
      </c>
      <c r="K28" s="6">
        <v>283545048</v>
      </c>
      <c r="L28" s="6">
        <v>288300705</v>
      </c>
      <c r="M28" s="6">
        <v>293170401</v>
      </c>
      <c r="N28" s="6">
        <v>296650848</v>
      </c>
      <c r="O28" s="6">
        <v>301356227</v>
      </c>
    </row>
    <row r="29" spans="1:15" x14ac:dyDescent="0.2">
      <c r="H29" s="6"/>
      <c r="L29" s="6"/>
    </row>
  </sheetData>
  <mergeCells count="3">
    <mergeCell ref="A1:A2"/>
    <mergeCell ref="C1:E1"/>
    <mergeCell ref="H1:N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Valuation</vt:lpstr>
      <vt:lpstr>Balance Sheet</vt:lpstr>
      <vt:lpstr>Statement of Cash Flows </vt:lpstr>
      <vt:lpstr>Statement of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2024-04-03T15:28:02Z</dcterms:created>
  <dcterms:modified xsi:type="dcterms:W3CDTF">2024-06-08T00:26:51Z</dcterms:modified>
</cp:coreProperties>
</file>