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4871D04D-8A95-9A46-B91A-58283547F927}" xr6:coauthVersionLast="47" xr6:coauthVersionMax="47" xr10:uidLastSave="{00000000-0000-0000-0000-000000000000}"/>
  <bookViews>
    <workbookView xWindow="10940" yWindow="500" windowWidth="17460" windowHeight="16080" xr2:uid="{E13B02CE-3BE7-084E-9C55-5F2DD2DB21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80" i="1" l="1"/>
  <c r="AP80" i="1"/>
  <c r="AO80" i="1"/>
  <c r="AN80" i="1"/>
  <c r="AL80" i="1"/>
  <c r="AK80" i="1"/>
  <c r="AJ80" i="1"/>
  <c r="AI80" i="1"/>
  <c r="AG80" i="1"/>
  <c r="AF80" i="1"/>
  <c r="AE80" i="1"/>
  <c r="AD80" i="1"/>
  <c r="AB80" i="1"/>
  <c r="AA80" i="1"/>
  <c r="Z80" i="1"/>
  <c r="Y80" i="1"/>
  <c r="U80" i="1"/>
  <c r="V80" i="1"/>
  <c r="W80" i="1"/>
  <c r="T80" i="1"/>
  <c r="C80" i="1"/>
  <c r="D80" i="1"/>
  <c r="E80" i="1"/>
  <c r="F80" i="1"/>
  <c r="G80" i="1"/>
  <c r="H80" i="1"/>
  <c r="I80" i="1"/>
  <c r="J80" i="1"/>
  <c r="K80" i="1"/>
  <c r="B80" i="1"/>
  <c r="AJ19" i="1"/>
  <c r="AQ75" i="1"/>
  <c r="AP75" i="1"/>
  <c r="AO75" i="1"/>
  <c r="AN75" i="1"/>
  <c r="AQ74" i="1"/>
  <c r="AP74" i="1"/>
  <c r="AO74" i="1"/>
  <c r="AN74" i="1"/>
  <c r="AQ73" i="1"/>
  <c r="AP73" i="1"/>
  <c r="AO73" i="1"/>
  <c r="AN73" i="1"/>
  <c r="AQ72" i="1"/>
  <c r="AP72" i="1"/>
  <c r="AO72" i="1"/>
  <c r="AN72" i="1"/>
  <c r="I73" i="1"/>
  <c r="I74" i="1"/>
  <c r="I75" i="1"/>
  <c r="I72" i="1"/>
  <c r="F50" i="1" l="1"/>
  <c r="B34" i="1"/>
  <c r="B25" i="1"/>
  <c r="B20" i="1"/>
  <c r="C20" i="1"/>
  <c r="D20" i="1"/>
  <c r="D17" i="1"/>
  <c r="AO54" i="1"/>
  <c r="AP54" i="1"/>
  <c r="AQ54" i="1"/>
  <c r="AB55" i="1"/>
  <c r="AD55" i="1"/>
  <c r="AE55" i="1"/>
  <c r="AF55" i="1"/>
  <c r="AG55" i="1"/>
  <c r="AI55" i="1"/>
  <c r="AN55" i="1"/>
  <c r="AB56" i="1"/>
  <c r="AD56" i="1"/>
  <c r="AE56" i="1"/>
  <c r="AF56" i="1"/>
  <c r="AG56" i="1"/>
  <c r="AI56" i="1"/>
  <c r="AN56" i="1"/>
  <c r="AB57" i="1"/>
  <c r="AD57" i="1"/>
  <c r="AE57" i="1"/>
  <c r="AF57" i="1"/>
  <c r="AG57" i="1"/>
  <c r="AI57" i="1"/>
  <c r="AJ57" i="1"/>
  <c r="AK57" i="1"/>
  <c r="AL57" i="1"/>
  <c r="AN57" i="1"/>
  <c r="AO57" i="1"/>
  <c r="AP57" i="1"/>
  <c r="AQ57" i="1"/>
  <c r="AB60" i="1"/>
  <c r="AD60" i="1"/>
  <c r="AE60" i="1"/>
  <c r="AF60" i="1"/>
  <c r="AG60" i="1"/>
  <c r="AI60" i="1"/>
  <c r="AJ60" i="1"/>
  <c r="AK60" i="1"/>
  <c r="AL60" i="1"/>
  <c r="AN60" i="1"/>
  <c r="AO60" i="1"/>
  <c r="AP60" i="1"/>
  <c r="AQ60" i="1"/>
  <c r="AB61" i="1"/>
  <c r="AD61" i="1"/>
  <c r="AE61" i="1"/>
  <c r="AF61" i="1"/>
  <c r="AG61" i="1"/>
  <c r="AI61" i="1"/>
  <c r="AJ61" i="1"/>
  <c r="AK61" i="1"/>
  <c r="AL61" i="1"/>
  <c r="AN61" i="1"/>
  <c r="AO61" i="1"/>
  <c r="AP61" i="1"/>
  <c r="AQ61" i="1"/>
  <c r="AB63" i="1"/>
  <c r="AD63" i="1"/>
  <c r="AE63" i="1"/>
  <c r="AF63" i="1"/>
  <c r="AG63" i="1"/>
  <c r="AI63" i="1"/>
  <c r="AJ63" i="1"/>
  <c r="AK63" i="1"/>
  <c r="AL63" i="1"/>
  <c r="AN63" i="1"/>
  <c r="AO63" i="1"/>
  <c r="AP63" i="1"/>
  <c r="AQ63" i="1"/>
  <c r="AB64" i="1"/>
  <c r="AD64" i="1"/>
  <c r="AE64" i="1"/>
  <c r="AF64" i="1"/>
  <c r="AG64" i="1"/>
  <c r="AI64" i="1"/>
  <c r="AJ64" i="1"/>
  <c r="AK64" i="1"/>
  <c r="AL64" i="1"/>
  <c r="AN64" i="1"/>
  <c r="AO64" i="1"/>
  <c r="AP64" i="1"/>
  <c r="AQ64" i="1"/>
  <c r="AB68" i="1"/>
  <c r="AD68" i="1"/>
  <c r="AE68" i="1"/>
  <c r="AF68" i="1"/>
  <c r="AG68" i="1"/>
  <c r="AI68" i="1"/>
  <c r="AJ68" i="1"/>
  <c r="AK68" i="1"/>
  <c r="AL68" i="1"/>
  <c r="AN68" i="1"/>
  <c r="AO68" i="1"/>
  <c r="AP68" i="1"/>
  <c r="AQ68" i="1"/>
  <c r="AO52" i="1"/>
  <c r="AN52" i="1"/>
  <c r="AJ52" i="1"/>
  <c r="AI52" i="1"/>
  <c r="AE52" i="1"/>
  <c r="AF52" i="1"/>
  <c r="AG52" i="1"/>
  <c r="AD52" i="1"/>
  <c r="AB52" i="1"/>
  <c r="AQ49" i="1"/>
  <c r="AP49" i="1"/>
  <c r="AO49" i="1"/>
  <c r="AN49" i="1"/>
  <c r="AQ48" i="1"/>
  <c r="AP48" i="1"/>
  <c r="AO48" i="1"/>
  <c r="AN48" i="1"/>
  <c r="AQ47" i="1"/>
  <c r="AP47" i="1"/>
  <c r="AO47" i="1"/>
  <c r="AN47" i="1"/>
  <c r="AQ46" i="1"/>
  <c r="AP46" i="1"/>
  <c r="AO46" i="1"/>
  <c r="AN46" i="1"/>
  <c r="AQ45" i="1"/>
  <c r="AP45" i="1"/>
  <c r="AO45" i="1"/>
  <c r="AN45" i="1"/>
  <c r="AL49" i="1"/>
  <c r="AK49" i="1"/>
  <c r="AJ49" i="1"/>
  <c r="AI49" i="1"/>
  <c r="AL48" i="1"/>
  <c r="AK48" i="1"/>
  <c r="AJ48" i="1"/>
  <c r="AI48" i="1"/>
  <c r="AL47" i="1"/>
  <c r="AK47" i="1"/>
  <c r="AJ47" i="1"/>
  <c r="AI47" i="1"/>
  <c r="AL46" i="1"/>
  <c r="AK46" i="1"/>
  <c r="AJ46" i="1"/>
  <c r="AI46" i="1"/>
  <c r="AL45" i="1"/>
  <c r="AK45" i="1"/>
  <c r="AJ45" i="1"/>
  <c r="AI45" i="1"/>
  <c r="AF45" i="1"/>
  <c r="AG45" i="1"/>
  <c r="AF46" i="1"/>
  <c r="AG46" i="1"/>
  <c r="AF47" i="1"/>
  <c r="AG47" i="1"/>
  <c r="AF48" i="1"/>
  <c r="AG48" i="1"/>
  <c r="AF49" i="1"/>
  <c r="AG49" i="1"/>
  <c r="AE49" i="1"/>
  <c r="AE48" i="1"/>
  <c r="AE47" i="1"/>
  <c r="AE46" i="1"/>
  <c r="AE45" i="1"/>
  <c r="AB49" i="1"/>
  <c r="AB48" i="1"/>
  <c r="AB47" i="1"/>
  <c r="AB46" i="1"/>
  <c r="AB45" i="1"/>
  <c r="AD46" i="1"/>
  <c r="AD47" i="1"/>
  <c r="AD48" i="1"/>
  <c r="AD49" i="1"/>
  <c r="AD45" i="1"/>
  <c r="AQ42" i="1"/>
  <c r="AP42" i="1"/>
  <c r="AO42" i="1"/>
  <c r="AN42" i="1"/>
  <c r="AQ41" i="1"/>
  <c r="AP41" i="1"/>
  <c r="AO41" i="1"/>
  <c r="AN41" i="1"/>
  <c r="AQ40" i="1"/>
  <c r="AP40" i="1"/>
  <c r="AO40" i="1"/>
  <c r="AN40" i="1"/>
  <c r="AQ39" i="1"/>
  <c r="AP39" i="1"/>
  <c r="AO39" i="1"/>
  <c r="AN39" i="1"/>
  <c r="AL42" i="1"/>
  <c r="AK42" i="1"/>
  <c r="AJ42" i="1"/>
  <c r="AI42" i="1"/>
  <c r="AL41" i="1"/>
  <c r="AK41" i="1"/>
  <c r="AJ41" i="1"/>
  <c r="AI41" i="1"/>
  <c r="AL40" i="1"/>
  <c r="AK40" i="1"/>
  <c r="AJ40" i="1"/>
  <c r="AI40" i="1"/>
  <c r="AL39" i="1"/>
  <c r="AK39" i="1"/>
  <c r="AJ39" i="1"/>
  <c r="AI39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D42" i="1"/>
  <c r="AD41" i="1"/>
  <c r="AD40" i="1"/>
  <c r="AD39" i="1"/>
  <c r="AB40" i="1"/>
  <c r="AB41" i="1"/>
  <c r="AB42" i="1"/>
  <c r="AB39" i="1"/>
  <c r="AQ83" i="1"/>
  <c r="AP83" i="1"/>
  <c r="AO83" i="1"/>
  <c r="AN83" i="1"/>
  <c r="AQ82" i="1"/>
  <c r="AP82" i="1"/>
  <c r="AO82" i="1"/>
  <c r="AN82" i="1"/>
  <c r="AQ81" i="1"/>
  <c r="AP81" i="1"/>
  <c r="AO81" i="1"/>
  <c r="AN81" i="1"/>
  <c r="AQ79" i="1"/>
  <c r="AP79" i="1"/>
  <c r="AO79" i="1"/>
  <c r="AN79" i="1"/>
  <c r="AQ78" i="1"/>
  <c r="AP78" i="1"/>
  <c r="AO78" i="1"/>
  <c r="AN78" i="1"/>
  <c r="AQ77" i="1"/>
  <c r="AP77" i="1"/>
  <c r="AO77" i="1"/>
  <c r="AN77" i="1"/>
  <c r="AQ76" i="1"/>
  <c r="AP76" i="1"/>
  <c r="AO76" i="1"/>
  <c r="AN76" i="1"/>
  <c r="Y21" i="1"/>
  <c r="Y25" i="1" s="1"/>
  <c r="V25" i="1"/>
  <c r="U25" i="1"/>
  <c r="U78" i="1" s="1"/>
  <c r="T25" i="1"/>
  <c r="W21" i="1"/>
  <c r="W25" i="1" s="1"/>
  <c r="AB21" i="1"/>
  <c r="AB25" i="1" s="1"/>
  <c r="AG21" i="1"/>
  <c r="AG25" i="1" s="1"/>
  <c r="AG58" i="1" s="1"/>
  <c r="W17" i="1"/>
  <c r="V17" i="1"/>
  <c r="U17" i="1"/>
  <c r="T17" i="1"/>
  <c r="W10" i="1"/>
  <c r="W77" i="1" s="1"/>
  <c r="V10" i="1"/>
  <c r="V77" i="1" s="1"/>
  <c r="U10" i="1"/>
  <c r="U81" i="1" s="1"/>
  <c r="T10" i="1"/>
  <c r="T79" i="1" s="1"/>
  <c r="AB10" i="1"/>
  <c r="AA21" i="1"/>
  <c r="AA25" i="1" s="1"/>
  <c r="AF21" i="1"/>
  <c r="AF25" i="1" s="1"/>
  <c r="AB17" i="1"/>
  <c r="AB50" i="1" s="1"/>
  <c r="AA17" i="1"/>
  <c r="Z17" i="1"/>
  <c r="Y17" i="1"/>
  <c r="AA10" i="1"/>
  <c r="Z10" i="1"/>
  <c r="Y10" i="1"/>
  <c r="Z21" i="1"/>
  <c r="Z25" i="1" s="1"/>
  <c r="AE21" i="1"/>
  <c r="AE54" i="1" s="1"/>
  <c r="AL10" i="1"/>
  <c r="AK10" i="1"/>
  <c r="AJ10" i="1"/>
  <c r="AI10" i="1"/>
  <c r="AI21" i="1"/>
  <c r="AI25" i="1" s="1"/>
  <c r="AI58" i="1" s="1"/>
  <c r="AD21" i="1"/>
  <c r="AD25" i="1" s="1"/>
  <c r="AD58" i="1" s="1"/>
  <c r="AG10" i="1"/>
  <c r="AF10" i="1"/>
  <c r="AE10" i="1"/>
  <c r="AD10" i="1"/>
  <c r="AG17" i="1"/>
  <c r="AF17" i="1"/>
  <c r="AF50" i="1" s="1"/>
  <c r="AE17" i="1"/>
  <c r="AE50" i="1" s="1"/>
  <c r="AD17" i="1"/>
  <c r="AJ17" i="1"/>
  <c r="AO50" i="1" s="1"/>
  <c r="AK17" i="1"/>
  <c r="AP50" i="1" s="1"/>
  <c r="AL17" i="1"/>
  <c r="AQ50" i="1" s="1"/>
  <c r="AI17" i="1"/>
  <c r="AN50" i="1" s="1"/>
  <c r="C83" i="1"/>
  <c r="D83" i="1"/>
  <c r="E83" i="1"/>
  <c r="F83" i="1"/>
  <c r="G83" i="1"/>
  <c r="B83" i="1"/>
  <c r="C81" i="1"/>
  <c r="D81" i="1"/>
  <c r="E81" i="1"/>
  <c r="F81" i="1"/>
  <c r="G81" i="1"/>
  <c r="H81" i="1"/>
  <c r="I81" i="1"/>
  <c r="B81" i="1"/>
  <c r="C79" i="1"/>
  <c r="D79" i="1"/>
  <c r="E79" i="1"/>
  <c r="F79" i="1"/>
  <c r="G79" i="1"/>
  <c r="H79" i="1"/>
  <c r="I79" i="1"/>
  <c r="B79" i="1"/>
  <c r="C77" i="1"/>
  <c r="D77" i="1"/>
  <c r="E77" i="1"/>
  <c r="F77" i="1"/>
  <c r="G77" i="1"/>
  <c r="H77" i="1"/>
  <c r="I77" i="1"/>
  <c r="B77" i="1"/>
  <c r="C76" i="1"/>
  <c r="D76" i="1"/>
  <c r="B76" i="1"/>
  <c r="J49" i="1"/>
  <c r="K49" i="1"/>
  <c r="K48" i="1"/>
  <c r="J48" i="1"/>
  <c r="K47" i="1"/>
  <c r="J47" i="1"/>
  <c r="K46" i="1"/>
  <c r="J46" i="1"/>
  <c r="K45" i="1"/>
  <c r="J45" i="1"/>
  <c r="J40" i="1"/>
  <c r="K40" i="1"/>
  <c r="J41" i="1"/>
  <c r="K41" i="1"/>
  <c r="J42" i="1"/>
  <c r="K42" i="1"/>
  <c r="J39" i="1"/>
  <c r="K39" i="1"/>
  <c r="C34" i="1"/>
  <c r="C67" i="1" s="1"/>
  <c r="D34" i="1"/>
  <c r="E34" i="1"/>
  <c r="F34" i="1"/>
  <c r="G34" i="1"/>
  <c r="K68" i="1"/>
  <c r="J68" i="1"/>
  <c r="I68" i="1"/>
  <c r="H68" i="1"/>
  <c r="G68" i="1"/>
  <c r="F68" i="1"/>
  <c r="E68" i="1"/>
  <c r="D68" i="1"/>
  <c r="C68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I54" i="1"/>
  <c r="H54" i="1"/>
  <c r="G54" i="1"/>
  <c r="F54" i="1"/>
  <c r="E54" i="1"/>
  <c r="D54" i="1"/>
  <c r="C54" i="1"/>
  <c r="K52" i="1"/>
  <c r="J52" i="1"/>
  <c r="I52" i="1"/>
  <c r="H52" i="1"/>
  <c r="G52" i="1"/>
  <c r="F52" i="1"/>
  <c r="E52" i="1"/>
  <c r="D52" i="1"/>
  <c r="C52" i="1"/>
  <c r="H50" i="1"/>
  <c r="G50" i="1"/>
  <c r="C50" i="1"/>
  <c r="D43" i="1"/>
  <c r="E43" i="1"/>
  <c r="F43" i="1"/>
  <c r="G43" i="1"/>
  <c r="H43" i="1"/>
  <c r="I43" i="1"/>
  <c r="C43" i="1"/>
  <c r="C25" i="1"/>
  <c r="C78" i="1" s="1"/>
  <c r="D25" i="1"/>
  <c r="D78" i="1" s="1"/>
  <c r="E25" i="1"/>
  <c r="E78" i="1" s="1"/>
  <c r="F25" i="1"/>
  <c r="G25" i="1"/>
  <c r="E20" i="1"/>
  <c r="E76" i="1" s="1"/>
  <c r="F20" i="1"/>
  <c r="F76" i="1" s="1"/>
  <c r="G20" i="1"/>
  <c r="G76" i="1" s="1"/>
  <c r="F3" i="1"/>
  <c r="E3" i="1" s="1"/>
  <c r="D3" i="1" s="1"/>
  <c r="C3" i="1" s="1"/>
  <c r="B3" i="1" s="1"/>
  <c r="H25" i="1"/>
  <c r="I20" i="1"/>
  <c r="I76" i="1" s="1"/>
  <c r="I25" i="1"/>
  <c r="I78" i="1" s="1"/>
  <c r="H20" i="1"/>
  <c r="H76" i="1" s="1"/>
  <c r="I17" i="1"/>
  <c r="I50" i="1" s="1"/>
  <c r="K21" i="1"/>
  <c r="K25" i="1" s="1"/>
  <c r="J21" i="1"/>
  <c r="J25" i="1" s="1"/>
  <c r="J58" i="1" s="1"/>
  <c r="K17" i="1"/>
  <c r="K10" i="1"/>
  <c r="J17" i="1"/>
  <c r="J10" i="1"/>
  <c r="H3" i="1"/>
  <c r="I3" i="1" s="1"/>
  <c r="J3" i="1" s="1"/>
  <c r="K3" i="1" s="1"/>
  <c r="AE20" i="1" l="1"/>
  <c r="AE75" i="1"/>
  <c r="AE74" i="1"/>
  <c r="AE73" i="1"/>
  <c r="AE72" i="1"/>
  <c r="AL23" i="1"/>
  <c r="AL19" i="1"/>
  <c r="AL22" i="1"/>
  <c r="Z20" i="1"/>
  <c r="Z76" i="1" s="1"/>
  <c r="Z73" i="1"/>
  <c r="Z74" i="1"/>
  <c r="Z75" i="1"/>
  <c r="Z72" i="1"/>
  <c r="AB20" i="1"/>
  <c r="AB75" i="1"/>
  <c r="AB73" i="1"/>
  <c r="AB72" i="1"/>
  <c r="AB74" i="1"/>
  <c r="AB77" i="1"/>
  <c r="AI20" i="1"/>
  <c r="AN53" i="1" s="1"/>
  <c r="AI72" i="1"/>
  <c r="AI75" i="1"/>
  <c r="AI74" i="1"/>
  <c r="AI73" i="1"/>
  <c r="AA20" i="1"/>
  <c r="AA76" i="1" s="1"/>
  <c r="AA74" i="1"/>
  <c r="AA75" i="1"/>
  <c r="AA72" i="1"/>
  <c r="AA73" i="1"/>
  <c r="AF20" i="1"/>
  <c r="AF76" i="1" s="1"/>
  <c r="AF74" i="1"/>
  <c r="AF73" i="1"/>
  <c r="AF75" i="1"/>
  <c r="AF72" i="1"/>
  <c r="AE25" i="1"/>
  <c r="AE58" i="1" s="1"/>
  <c r="K73" i="1"/>
  <c r="K75" i="1"/>
  <c r="K74" i="1"/>
  <c r="K72" i="1"/>
  <c r="AG20" i="1"/>
  <c r="AG76" i="1" s="1"/>
  <c r="AG75" i="1"/>
  <c r="AG74" i="1"/>
  <c r="AG73" i="1"/>
  <c r="AG72" i="1"/>
  <c r="AJ22" i="1"/>
  <c r="AJ23" i="1"/>
  <c r="Z78" i="1"/>
  <c r="AB58" i="1"/>
  <c r="B26" i="1"/>
  <c r="B82" i="1" s="1"/>
  <c r="J72" i="1"/>
  <c r="J74" i="1"/>
  <c r="J73" i="1"/>
  <c r="J75" i="1"/>
  <c r="AD20" i="1"/>
  <c r="AD26" i="1" s="1"/>
  <c r="AD29" i="1" s="1"/>
  <c r="AD32" i="1" s="1"/>
  <c r="AD75" i="1"/>
  <c r="AD74" i="1"/>
  <c r="AD73" i="1"/>
  <c r="AD72" i="1"/>
  <c r="AK23" i="1"/>
  <c r="AK19" i="1"/>
  <c r="AK22" i="1"/>
  <c r="Y20" i="1"/>
  <c r="Y76" i="1" s="1"/>
  <c r="Y72" i="1"/>
  <c r="Y73" i="1"/>
  <c r="Y75" i="1"/>
  <c r="Y74" i="1"/>
  <c r="AL20" i="1"/>
  <c r="AL76" i="1" s="1"/>
  <c r="AL72" i="1"/>
  <c r="AL73" i="1"/>
  <c r="AL74" i="1"/>
  <c r="AL75" i="1"/>
  <c r="AK20" i="1"/>
  <c r="AK76" i="1" s="1"/>
  <c r="AK75" i="1"/>
  <c r="AK74" i="1"/>
  <c r="AK72" i="1"/>
  <c r="AK73" i="1"/>
  <c r="AJ20" i="1"/>
  <c r="AJ76" i="1" s="1"/>
  <c r="AJ74" i="1"/>
  <c r="AJ72" i="1"/>
  <c r="AJ75" i="1"/>
  <c r="AJ73" i="1"/>
  <c r="AG50" i="1"/>
  <c r="AF78" i="1"/>
  <c r="T81" i="1"/>
  <c r="AD50" i="1"/>
  <c r="AA78" i="1"/>
  <c r="T20" i="1"/>
  <c r="T76" i="1" s="1"/>
  <c r="W81" i="1"/>
  <c r="AI77" i="1"/>
  <c r="W78" i="1"/>
  <c r="T77" i="1"/>
  <c r="K20" i="1"/>
  <c r="K76" i="1" s="1"/>
  <c r="W20" i="1"/>
  <c r="W79" i="1"/>
  <c r="V78" i="1"/>
  <c r="U77" i="1"/>
  <c r="AB76" i="1"/>
  <c r="AB81" i="1"/>
  <c r="Y77" i="1"/>
  <c r="AA79" i="1"/>
  <c r="AA77" i="1"/>
  <c r="AD76" i="1"/>
  <c r="AD77" i="1"/>
  <c r="AD78" i="1"/>
  <c r="AD79" i="1"/>
  <c r="AD81" i="1"/>
  <c r="AD82" i="1"/>
  <c r="AD83" i="1"/>
  <c r="AI76" i="1"/>
  <c r="AI81" i="1"/>
  <c r="AB43" i="1"/>
  <c r="AD43" i="1"/>
  <c r="AI43" i="1"/>
  <c r="AI50" i="1"/>
  <c r="AG53" i="1"/>
  <c r="AF58" i="1"/>
  <c r="AK54" i="1"/>
  <c r="AF54" i="1"/>
  <c r="AD34" i="1"/>
  <c r="V79" i="1"/>
  <c r="Y78" i="1"/>
  <c r="Z79" i="1"/>
  <c r="Z77" i="1"/>
  <c r="AE76" i="1"/>
  <c r="AE77" i="1"/>
  <c r="AE78" i="1"/>
  <c r="AE79" i="1"/>
  <c r="AE81" i="1"/>
  <c r="AG43" i="1"/>
  <c r="AN43" i="1"/>
  <c r="AJ50" i="1"/>
  <c r="AF53" i="1"/>
  <c r="AJ54" i="1"/>
  <c r="J20" i="1"/>
  <c r="J76" i="1" s="1"/>
  <c r="U20" i="1"/>
  <c r="U76" i="1" s="1"/>
  <c r="T26" i="1"/>
  <c r="T78" i="1"/>
  <c r="V81" i="1"/>
  <c r="U79" i="1"/>
  <c r="AB78" i="1"/>
  <c r="Y79" i="1"/>
  <c r="AA81" i="1"/>
  <c r="AF77" i="1"/>
  <c r="AF79" i="1"/>
  <c r="AF81" i="1"/>
  <c r="AI78" i="1"/>
  <c r="AF43" i="1"/>
  <c r="AK50" i="1"/>
  <c r="AI53" i="1"/>
  <c r="AN58" i="1"/>
  <c r="AN54" i="1"/>
  <c r="AI54" i="1"/>
  <c r="AD54" i="1"/>
  <c r="B29" i="1"/>
  <c r="V20" i="1"/>
  <c r="V76" i="1" s="1"/>
  <c r="U26" i="1"/>
  <c r="AB79" i="1"/>
  <c r="Y81" i="1"/>
  <c r="Z81" i="1"/>
  <c r="AG77" i="1"/>
  <c r="AG78" i="1"/>
  <c r="AG79" i="1"/>
  <c r="AG81" i="1"/>
  <c r="AI79" i="1"/>
  <c r="AE43" i="1"/>
  <c r="AL50" i="1"/>
  <c r="AD53" i="1"/>
  <c r="AL54" i="1"/>
  <c r="AG54" i="1"/>
  <c r="AB54" i="1"/>
  <c r="AK79" i="1"/>
  <c r="AK77" i="1"/>
  <c r="AP43" i="1"/>
  <c r="AK43" i="1"/>
  <c r="AO43" i="1"/>
  <c r="AJ43" i="1"/>
  <c r="AL77" i="1"/>
  <c r="AL43" i="1"/>
  <c r="AQ43" i="1"/>
  <c r="AL79" i="1"/>
  <c r="AL81" i="1"/>
  <c r="AK81" i="1"/>
  <c r="AJ77" i="1"/>
  <c r="AJ79" i="1"/>
  <c r="AJ81" i="1"/>
  <c r="E50" i="1"/>
  <c r="B78" i="1"/>
  <c r="D26" i="1"/>
  <c r="D82" i="1" s="1"/>
  <c r="D50" i="1"/>
  <c r="D67" i="1"/>
  <c r="Z26" i="1"/>
  <c r="H58" i="1"/>
  <c r="AG26" i="1"/>
  <c r="AA26" i="1"/>
  <c r="AF26" i="1"/>
  <c r="AB26" i="1"/>
  <c r="Y26" i="1"/>
  <c r="F26" i="1"/>
  <c r="F29" i="1" s="1"/>
  <c r="K50" i="1"/>
  <c r="AI26" i="1"/>
  <c r="J50" i="1"/>
  <c r="F78" i="1"/>
  <c r="K78" i="1"/>
  <c r="G26" i="1"/>
  <c r="G29" i="1" s="1"/>
  <c r="F58" i="1"/>
  <c r="G67" i="1"/>
  <c r="AE26" i="1"/>
  <c r="J78" i="1"/>
  <c r="E26" i="1"/>
  <c r="K43" i="1"/>
  <c r="I58" i="1"/>
  <c r="E58" i="1"/>
  <c r="F67" i="1"/>
  <c r="E67" i="1"/>
  <c r="K77" i="1"/>
  <c r="K79" i="1"/>
  <c r="K81" i="1"/>
  <c r="J43" i="1"/>
  <c r="J54" i="1"/>
  <c r="J77" i="1"/>
  <c r="H78" i="1"/>
  <c r="J79" i="1"/>
  <c r="J81" i="1"/>
  <c r="D58" i="1"/>
  <c r="C26" i="1"/>
  <c r="K54" i="1"/>
  <c r="K58" i="1"/>
  <c r="G58" i="1"/>
  <c r="C58" i="1"/>
  <c r="G78" i="1"/>
  <c r="I26" i="1"/>
  <c r="H26" i="1"/>
  <c r="K26" i="1"/>
  <c r="J26" i="1"/>
  <c r="AP52" i="1" l="1"/>
  <c r="AK52" i="1"/>
  <c r="AL55" i="1"/>
  <c r="AQ55" i="1"/>
  <c r="AL25" i="1"/>
  <c r="F82" i="1"/>
  <c r="F59" i="1"/>
  <c r="AK56" i="1"/>
  <c r="AP56" i="1"/>
  <c r="AQ52" i="1"/>
  <c r="AL52" i="1"/>
  <c r="AJ56" i="1"/>
  <c r="AO56" i="1"/>
  <c r="AL56" i="1"/>
  <c r="AQ56" i="1"/>
  <c r="AK55" i="1"/>
  <c r="AP55" i="1"/>
  <c r="AK25" i="1"/>
  <c r="AJ25" i="1"/>
  <c r="AJ55" i="1"/>
  <c r="AO55" i="1"/>
  <c r="AE53" i="1"/>
  <c r="AQ53" i="1"/>
  <c r="AL53" i="1"/>
  <c r="AK53" i="1"/>
  <c r="AJ53" i="1"/>
  <c r="AP53" i="1"/>
  <c r="AL26" i="1"/>
  <c r="AQ59" i="1" s="1"/>
  <c r="AO53" i="1"/>
  <c r="Y29" i="1"/>
  <c r="Y82" i="1"/>
  <c r="AI29" i="1"/>
  <c r="AI59" i="1"/>
  <c r="AI82" i="1"/>
  <c r="AN59" i="1"/>
  <c r="AF29" i="1"/>
  <c r="AF59" i="1"/>
  <c r="AF82" i="1"/>
  <c r="Z82" i="1"/>
  <c r="Z29" i="1"/>
  <c r="Z32" i="1" s="1"/>
  <c r="U29" i="1"/>
  <c r="U32" i="1" s="1"/>
  <c r="U83" i="1" s="1"/>
  <c r="U82" i="1"/>
  <c r="T29" i="1"/>
  <c r="T32" i="1" s="1"/>
  <c r="T83" i="1" s="1"/>
  <c r="T82" i="1"/>
  <c r="AE29" i="1"/>
  <c r="AE82" i="1"/>
  <c r="AE59" i="1"/>
  <c r="AG29" i="1"/>
  <c r="AG82" i="1"/>
  <c r="AG59" i="1"/>
  <c r="AD59" i="1"/>
  <c r="W26" i="1"/>
  <c r="AB59" i="1" s="1"/>
  <c r="W76" i="1"/>
  <c r="AB29" i="1"/>
  <c r="AB82" i="1"/>
  <c r="AA29" i="1"/>
  <c r="AA32" i="1" s="1"/>
  <c r="AA82" i="1"/>
  <c r="V26" i="1"/>
  <c r="AB53" i="1"/>
  <c r="D59" i="1"/>
  <c r="D29" i="1"/>
  <c r="G62" i="1"/>
  <c r="G59" i="1"/>
  <c r="G82" i="1"/>
  <c r="J29" i="1"/>
  <c r="J59" i="1"/>
  <c r="J82" i="1"/>
  <c r="K29" i="1"/>
  <c r="K59" i="1"/>
  <c r="K82" i="1"/>
  <c r="C29" i="1"/>
  <c r="C62" i="1" s="1"/>
  <c r="C59" i="1"/>
  <c r="C82" i="1"/>
  <c r="E59" i="1"/>
  <c r="E82" i="1"/>
  <c r="E29" i="1"/>
  <c r="H29" i="1"/>
  <c r="H82" i="1"/>
  <c r="H59" i="1"/>
  <c r="I29" i="1"/>
  <c r="I82" i="1"/>
  <c r="I59" i="1"/>
  <c r="AJ58" i="1" l="1"/>
  <c r="AO58" i="1"/>
  <c r="AJ78" i="1"/>
  <c r="AJ26" i="1"/>
  <c r="AJ82" i="1" s="1"/>
  <c r="AK58" i="1"/>
  <c r="AK78" i="1"/>
  <c r="AP58" i="1"/>
  <c r="AK26" i="1"/>
  <c r="AK82" i="1" s="1"/>
  <c r="AL78" i="1"/>
  <c r="AQ58" i="1"/>
  <c r="AL58" i="1"/>
  <c r="AJ29" i="1"/>
  <c r="AJ32" i="1" s="1"/>
  <c r="AO59" i="1"/>
  <c r="AL59" i="1"/>
  <c r="AL29" i="1"/>
  <c r="AL32" i="1" s="1"/>
  <c r="AL82" i="1"/>
  <c r="AJ59" i="1"/>
  <c r="AB32" i="1"/>
  <c r="W82" i="1"/>
  <c r="W29" i="1"/>
  <c r="W32" i="1" s="1"/>
  <c r="W83" i="1" s="1"/>
  <c r="AG32" i="1"/>
  <c r="AG62" i="1"/>
  <c r="Z34" i="1"/>
  <c r="Z83" i="1"/>
  <c r="AF32" i="1"/>
  <c r="AF62" i="1"/>
  <c r="AI32" i="1"/>
  <c r="AN62" i="1"/>
  <c r="AI62" i="1"/>
  <c r="AA34" i="1"/>
  <c r="AA83" i="1"/>
  <c r="AE32" i="1"/>
  <c r="AE62" i="1"/>
  <c r="V82" i="1"/>
  <c r="V29" i="1"/>
  <c r="V32" i="1" s="1"/>
  <c r="V83" i="1" s="1"/>
  <c r="Y32" i="1"/>
  <c r="AD62" i="1"/>
  <c r="K32" i="1"/>
  <c r="K62" i="1"/>
  <c r="D62" i="1"/>
  <c r="I32" i="1"/>
  <c r="I62" i="1"/>
  <c r="F62" i="1"/>
  <c r="E62" i="1"/>
  <c r="J32" i="1"/>
  <c r="J62" i="1"/>
  <c r="H32" i="1"/>
  <c r="H62" i="1"/>
  <c r="AP59" i="1" l="1"/>
  <c r="AK29" i="1"/>
  <c r="AK59" i="1"/>
  <c r="AK62" i="1"/>
  <c r="AO62" i="1"/>
  <c r="AJ62" i="1"/>
  <c r="AL62" i="1"/>
  <c r="AQ62" i="1"/>
  <c r="AE65" i="1"/>
  <c r="AE34" i="1"/>
  <c r="AE83" i="1"/>
  <c r="AI65" i="1"/>
  <c r="AN65" i="1"/>
  <c r="AI83" i="1"/>
  <c r="AI34" i="1"/>
  <c r="AE67" i="1"/>
  <c r="AF34" i="1"/>
  <c r="AF67" i="1" s="1"/>
  <c r="AF83" i="1"/>
  <c r="AF65" i="1"/>
  <c r="AG34" i="1"/>
  <c r="AG67" i="1" s="1"/>
  <c r="AG83" i="1"/>
  <c r="AG65" i="1"/>
  <c r="AB83" i="1"/>
  <c r="AB34" i="1"/>
  <c r="AB67" i="1" s="1"/>
  <c r="AB65" i="1"/>
  <c r="Y83" i="1"/>
  <c r="Y34" i="1"/>
  <c r="AD67" i="1" s="1"/>
  <c r="AD65" i="1"/>
  <c r="AB62" i="1"/>
  <c r="AQ65" i="1"/>
  <c r="AL83" i="1"/>
  <c r="AL65" i="1"/>
  <c r="AL34" i="1"/>
  <c r="AJ65" i="1"/>
  <c r="AO65" i="1"/>
  <c r="AJ83" i="1"/>
  <c r="AJ34" i="1"/>
  <c r="J34" i="1"/>
  <c r="J83" i="1"/>
  <c r="J65" i="1"/>
  <c r="I34" i="1"/>
  <c r="I65" i="1"/>
  <c r="I83" i="1"/>
  <c r="H34" i="1"/>
  <c r="H67" i="1" s="1"/>
  <c r="H65" i="1"/>
  <c r="H83" i="1"/>
  <c r="K34" i="1"/>
  <c r="K83" i="1"/>
  <c r="K65" i="1"/>
  <c r="AP62" i="1" l="1"/>
  <c r="AK32" i="1"/>
  <c r="AI67" i="1"/>
  <c r="AN67" i="1"/>
  <c r="AQ67" i="1"/>
  <c r="AL67" i="1"/>
  <c r="AO67" i="1"/>
  <c r="AJ67" i="1"/>
  <c r="I67" i="1"/>
  <c r="K67" i="1"/>
  <c r="J67" i="1"/>
  <c r="AK65" i="1" l="1"/>
  <c r="AP65" i="1"/>
  <c r="AK83" i="1"/>
  <c r="AK34" i="1"/>
  <c r="AP67" i="1" l="1"/>
  <c r="AK67" i="1"/>
</calcChain>
</file>

<file path=xl/sharedStrings.xml><?xml version="1.0" encoding="utf-8"?>
<sst xmlns="http://schemas.openxmlformats.org/spreadsheetml/2006/main" count="104" uniqueCount="55">
  <si>
    <t>Advanced Micro Devices, Inc</t>
  </si>
  <si>
    <t>Statement of Income ($ millions)</t>
  </si>
  <si>
    <t>Revenue Segments:</t>
  </si>
  <si>
    <t>Client</t>
  </si>
  <si>
    <t>Gaming</t>
  </si>
  <si>
    <t>Embedded</t>
  </si>
  <si>
    <t>Data Center</t>
  </si>
  <si>
    <t>2024 E</t>
  </si>
  <si>
    <t>2025 E</t>
  </si>
  <si>
    <t>2026 E</t>
  </si>
  <si>
    <t>2027 E</t>
  </si>
  <si>
    <t>2028 E</t>
  </si>
  <si>
    <t>2029 E</t>
  </si>
  <si>
    <t>2030 E</t>
  </si>
  <si>
    <t>Total net revenue:</t>
  </si>
  <si>
    <t>Operating income (loss):</t>
  </si>
  <si>
    <t xml:space="preserve">All other </t>
  </si>
  <si>
    <t>Total operating income:</t>
  </si>
  <si>
    <t>COGS</t>
  </si>
  <si>
    <t>Amortization of acquistion-related intangibles</t>
  </si>
  <si>
    <t>Gross Profit</t>
  </si>
  <si>
    <t>R&amp;D</t>
  </si>
  <si>
    <t>Marketing, general and administrative</t>
  </si>
  <si>
    <t>Licensing gain</t>
  </si>
  <si>
    <t>Interest expense</t>
  </si>
  <si>
    <t>Other income (expense), net</t>
  </si>
  <si>
    <t>Income tax (benefit)</t>
  </si>
  <si>
    <t>Total operating expense</t>
  </si>
  <si>
    <t>Operating income</t>
  </si>
  <si>
    <t>Income before income taxes and equity income</t>
  </si>
  <si>
    <t>Equity in investee</t>
  </si>
  <si>
    <t>Net Income</t>
  </si>
  <si>
    <t>Diluted EPS</t>
  </si>
  <si>
    <t xml:space="preserve">Diluted Shares </t>
  </si>
  <si>
    <t>Growth Rates</t>
  </si>
  <si>
    <t>Ratios</t>
  </si>
  <si>
    <t>Gross Margin</t>
  </si>
  <si>
    <t>COGS/Revenues</t>
  </si>
  <si>
    <t>Total operating expenses/Revenues</t>
  </si>
  <si>
    <t>R&amp;D/Revenues</t>
  </si>
  <si>
    <t>Marketing, general and administrative / Revenues</t>
  </si>
  <si>
    <t>Operating Margin</t>
  </si>
  <si>
    <t>Net Margin</t>
  </si>
  <si>
    <t>Q1</t>
  </si>
  <si>
    <t>Q2</t>
  </si>
  <si>
    <t>Q3</t>
  </si>
  <si>
    <t>Q4</t>
  </si>
  <si>
    <t>Data Center/Total Revenue</t>
  </si>
  <si>
    <t>Client/Total Revenue</t>
  </si>
  <si>
    <t>Gaming/Total Revenue</t>
  </si>
  <si>
    <t>Embedded/Total Revenue</t>
  </si>
  <si>
    <t xml:space="preserve">Q2 E </t>
  </si>
  <si>
    <t xml:space="preserve">Q3 E </t>
  </si>
  <si>
    <t>Q4 E</t>
  </si>
  <si>
    <t>Amortization of acqusition - related intangibles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</si>
</sst>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_);_([$$-409]* \(#,##0\);_([$$-409]* &quot;-&quot;_);_(@_)"/>
    <numFmt numFmtId="170" formatCode="_([$$-409]* #,##0.00_);_([$$-409]* \(#,##0.00\);_([$$-409]* &quot;-&quot;_);_(@_)"/>
    <numFmt numFmtId="179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 val="singleAccounting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right" wrapText="1"/>
    </xf>
    <xf numFmtId="164" fontId="4" fillId="0" borderId="0" xfId="0" applyNumberFormat="1" applyFont="1"/>
    <xf numFmtId="0" fontId="6" fillId="0" borderId="0" xfId="0" applyFont="1" applyAlignment="1">
      <alignment horizontal="center" wrapText="1"/>
    </xf>
    <xf numFmtId="164" fontId="6" fillId="0" borderId="0" xfId="0" applyNumberFormat="1" applyFont="1"/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9" fontId="7" fillId="0" borderId="0" xfId="1" applyFont="1"/>
    <xf numFmtId="0" fontId="8" fillId="0" borderId="0" xfId="0" applyFont="1" applyAlignment="1">
      <alignment horizontal="center" wrapText="1"/>
    </xf>
    <xf numFmtId="0" fontId="7" fillId="0" borderId="0" xfId="0" applyFont="1"/>
    <xf numFmtId="0" fontId="9" fillId="0" borderId="0" xfId="0" applyFont="1" applyAlignment="1">
      <alignment horizontal="center" wrapText="1"/>
    </xf>
    <xf numFmtId="9" fontId="10" fillId="0" borderId="0" xfId="1" applyFont="1"/>
    <xf numFmtId="0" fontId="4" fillId="0" borderId="0" xfId="0" applyFont="1" applyAlignment="1">
      <alignment horizontal="center"/>
    </xf>
    <xf numFmtId="170" fontId="4" fillId="0" borderId="0" xfId="1" applyNumberFormat="1" applyFont="1"/>
    <xf numFmtId="164" fontId="11" fillId="0" borderId="0" xfId="0" applyNumberFormat="1" applyFont="1"/>
    <xf numFmtId="179" fontId="10" fillId="0" borderId="0" xfId="1" applyNumberFormat="1" applyFont="1"/>
    <xf numFmtId="179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EE68-88DD-3F48-9D15-FE708FBD132C}">
  <dimension ref="A1:AQ83"/>
  <sheetViews>
    <sheetView tabSelected="1" topLeftCell="A3" zoomScale="90" workbookViewId="0">
      <pane xSplit="1" ySplit="1" topLeftCell="D14" activePane="bottomRight" state="frozen"/>
      <selection activeCell="A3" sqref="A3"/>
      <selection pane="topRight" activeCell="B3" sqref="B3"/>
      <selection pane="bottomLeft" activeCell="A4" sqref="A4"/>
      <selection pane="bottomRight" activeCell="A15" sqref="A15"/>
    </sheetView>
  </sheetViews>
  <sheetFormatPr baseColWidth="10" defaultRowHeight="19" outlineLevelCol="1" x14ac:dyDescent="0.25"/>
  <cols>
    <col min="1" max="1" width="31.6640625" style="6" bestFit="1" customWidth="1"/>
    <col min="2" max="7" width="10.1640625" style="2" bestFit="1" customWidth="1"/>
    <col min="8" max="8" width="10.83203125" style="2" bestFit="1" customWidth="1"/>
    <col min="9" max="11" width="11.5" style="2" bestFit="1" customWidth="1"/>
    <col min="12" max="18" width="8.33203125" style="2" bestFit="1" customWidth="1"/>
    <col min="19" max="19" width="8.33203125" style="2" customWidth="1"/>
    <col min="20" max="20" width="10.83203125" style="2" bestFit="1" customWidth="1" outlineLevel="1"/>
    <col min="21" max="22" width="9.33203125" style="2" bestFit="1" customWidth="1" outlineLevel="1"/>
    <col min="23" max="23" width="10.83203125" style="2" bestFit="1" customWidth="1" outlineLevel="1"/>
    <col min="24" max="24" width="10.83203125" style="2"/>
    <col min="25" max="25" width="10.1640625" style="2" bestFit="1" customWidth="1"/>
    <col min="26" max="28" width="10.83203125" style="2" bestFit="1" customWidth="1"/>
    <col min="29" max="29" width="10.83203125" style="2"/>
    <col min="30" max="33" width="10.83203125" style="2" bestFit="1" customWidth="1"/>
    <col min="34" max="34" width="10.83203125" style="2"/>
    <col min="35" max="35" width="10.83203125" style="2" bestFit="1" customWidth="1"/>
    <col min="36" max="36" width="11.33203125" style="2" bestFit="1" customWidth="1"/>
    <col min="37" max="38" width="10.1640625" style="2" bestFit="1" customWidth="1"/>
    <col min="39" max="39" width="10.83203125" style="2"/>
    <col min="40" max="43" width="9.33203125" style="2" bestFit="1" customWidth="1"/>
    <col min="44" max="16384" width="10.83203125" style="2"/>
  </cols>
  <sheetData>
    <row r="1" spans="1:43" ht="20" x14ac:dyDescent="0.25">
      <c r="A1" s="1" t="s">
        <v>0</v>
      </c>
    </row>
    <row r="3" spans="1:43" ht="40" x14ac:dyDescent="0.25">
      <c r="A3" s="3" t="s">
        <v>1</v>
      </c>
      <c r="B3" s="2">
        <f t="shared" ref="B3:E3" si="0">C3-1</f>
        <v>2014</v>
      </c>
      <c r="C3" s="2">
        <f t="shared" si="0"/>
        <v>2015</v>
      </c>
      <c r="D3" s="2">
        <f t="shared" si="0"/>
        <v>2016</v>
      </c>
      <c r="E3" s="2">
        <f t="shared" si="0"/>
        <v>2017</v>
      </c>
      <c r="F3" s="2">
        <f>G3-1</f>
        <v>2018</v>
      </c>
      <c r="G3" s="2">
        <v>2019</v>
      </c>
      <c r="H3" s="2">
        <f>G3+1</f>
        <v>2020</v>
      </c>
      <c r="I3" s="2">
        <f t="shared" ref="I3:K3" si="1">H3+1</f>
        <v>2021</v>
      </c>
      <c r="J3" s="2">
        <f t="shared" si="1"/>
        <v>2022</v>
      </c>
      <c r="K3" s="2">
        <f t="shared" si="1"/>
        <v>2023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T3" s="4">
        <v>2021</v>
      </c>
      <c r="U3" s="4"/>
      <c r="V3" s="4"/>
      <c r="W3" s="4"/>
      <c r="Y3" s="4">
        <v>2022</v>
      </c>
      <c r="Z3" s="4"/>
      <c r="AA3" s="4"/>
      <c r="AB3" s="4"/>
      <c r="AC3" s="21"/>
      <c r="AD3" s="4">
        <v>2023</v>
      </c>
      <c r="AE3" s="4"/>
      <c r="AF3" s="4"/>
      <c r="AG3" s="4"/>
      <c r="AI3" s="4" t="s">
        <v>7</v>
      </c>
      <c r="AJ3" s="4"/>
      <c r="AK3" s="4"/>
      <c r="AL3" s="4"/>
      <c r="AN3" s="5" t="s">
        <v>8</v>
      </c>
      <c r="AO3" s="5"/>
      <c r="AP3" s="5"/>
      <c r="AQ3" s="5"/>
    </row>
    <row r="4" spans="1:43" x14ac:dyDescent="0.25">
      <c r="T4" s="2" t="s">
        <v>43</v>
      </c>
      <c r="U4" s="2" t="s">
        <v>44</v>
      </c>
      <c r="V4" s="2" t="s">
        <v>45</v>
      </c>
      <c r="W4" s="2" t="s">
        <v>46</v>
      </c>
      <c r="Y4" s="2" t="s">
        <v>43</v>
      </c>
      <c r="Z4" s="2" t="s">
        <v>44</v>
      </c>
      <c r="AA4" s="2" t="s">
        <v>45</v>
      </c>
      <c r="AB4" s="2" t="s">
        <v>46</v>
      </c>
      <c r="AD4" s="2" t="s">
        <v>43</v>
      </c>
      <c r="AE4" s="2" t="s">
        <v>44</v>
      </c>
      <c r="AF4" s="2" t="s">
        <v>45</v>
      </c>
      <c r="AG4" s="2" t="s">
        <v>46</v>
      </c>
      <c r="AI4" s="2" t="s">
        <v>43</v>
      </c>
      <c r="AJ4" s="2" t="s">
        <v>51</v>
      </c>
      <c r="AK4" s="2" t="s">
        <v>52</v>
      </c>
      <c r="AL4" s="2" t="s">
        <v>53</v>
      </c>
      <c r="AN4" s="7" t="s">
        <v>43</v>
      </c>
      <c r="AO4" s="7" t="s">
        <v>44</v>
      </c>
      <c r="AP4" s="7" t="s">
        <v>45</v>
      </c>
      <c r="AQ4" s="7" t="s">
        <v>46</v>
      </c>
    </row>
    <row r="5" spans="1:43" ht="20" x14ac:dyDescent="0.25">
      <c r="A5" s="6" t="s">
        <v>2</v>
      </c>
    </row>
    <row r="6" spans="1:43" ht="20" x14ac:dyDescent="0.25">
      <c r="A6" s="8" t="s">
        <v>6</v>
      </c>
      <c r="B6" s="9"/>
      <c r="C6" s="9"/>
      <c r="D6" s="9"/>
      <c r="E6" s="9"/>
      <c r="F6" s="9"/>
      <c r="G6" s="9"/>
      <c r="H6" s="9"/>
      <c r="I6" s="9">
        <v>3694</v>
      </c>
      <c r="J6" s="9">
        <v>6043</v>
      </c>
      <c r="K6" s="9">
        <v>6496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1655</v>
      </c>
      <c r="X6" s="9"/>
      <c r="Y6" s="9">
        <v>1293</v>
      </c>
      <c r="Z6" s="9">
        <v>1486</v>
      </c>
      <c r="AA6" s="9">
        <v>1609</v>
      </c>
      <c r="AB6" s="9">
        <v>1598</v>
      </c>
      <c r="AC6" s="9"/>
      <c r="AD6" s="9">
        <v>1295</v>
      </c>
      <c r="AE6" s="9">
        <v>1321</v>
      </c>
      <c r="AF6" s="9">
        <v>1598</v>
      </c>
      <c r="AG6" s="9">
        <v>2282</v>
      </c>
      <c r="AH6" s="9"/>
      <c r="AI6" s="9">
        <v>2337</v>
      </c>
      <c r="AJ6" s="9">
        <v>2200</v>
      </c>
      <c r="AK6" s="9">
        <v>2500</v>
      </c>
      <c r="AL6" s="9">
        <v>2600</v>
      </c>
      <c r="AM6" s="9"/>
      <c r="AN6" s="9"/>
      <c r="AO6" s="9"/>
      <c r="AP6" s="9"/>
      <c r="AQ6" s="9"/>
    </row>
    <row r="7" spans="1:43" ht="20" x14ac:dyDescent="0.25">
      <c r="A7" s="8" t="s">
        <v>3</v>
      </c>
      <c r="B7" s="9"/>
      <c r="C7" s="9"/>
      <c r="D7" s="9"/>
      <c r="E7" s="9"/>
      <c r="F7" s="9"/>
      <c r="G7" s="9"/>
      <c r="H7" s="9"/>
      <c r="I7" s="9">
        <v>6887</v>
      </c>
      <c r="J7" s="9">
        <v>6201</v>
      </c>
      <c r="K7" s="9">
        <v>4651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903</v>
      </c>
      <c r="X7" s="9"/>
      <c r="Y7" s="9">
        <v>2124</v>
      </c>
      <c r="Z7" s="9">
        <v>2152</v>
      </c>
      <c r="AA7" s="9">
        <v>1022</v>
      </c>
      <c r="AB7" s="9">
        <v>1453</v>
      </c>
      <c r="AC7" s="9"/>
      <c r="AD7" s="9">
        <v>739</v>
      </c>
      <c r="AE7" s="9">
        <v>998</v>
      </c>
      <c r="AF7" s="9">
        <v>1453</v>
      </c>
      <c r="AG7" s="9">
        <v>1461</v>
      </c>
      <c r="AH7" s="9"/>
      <c r="AI7" s="9">
        <v>1368</v>
      </c>
      <c r="AJ7" s="9">
        <v>1400</v>
      </c>
      <c r="AK7" s="9">
        <v>1500</v>
      </c>
      <c r="AL7" s="9">
        <v>1500</v>
      </c>
      <c r="AM7" s="9"/>
      <c r="AN7" s="9"/>
      <c r="AO7" s="9"/>
      <c r="AP7" s="9"/>
      <c r="AQ7" s="9"/>
    </row>
    <row r="8" spans="1:43" ht="20" x14ac:dyDescent="0.25">
      <c r="A8" s="8" t="s">
        <v>4</v>
      </c>
      <c r="B8" s="9"/>
      <c r="C8" s="9"/>
      <c r="D8" s="9"/>
      <c r="E8" s="9"/>
      <c r="F8" s="9"/>
      <c r="G8" s="9"/>
      <c r="H8" s="9"/>
      <c r="I8" s="9">
        <v>5607</v>
      </c>
      <c r="J8" s="9">
        <v>6805</v>
      </c>
      <c r="K8" s="9">
        <v>6212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>
        <v>1644</v>
      </c>
      <c r="X8" s="9"/>
      <c r="Y8" s="9">
        <v>1875</v>
      </c>
      <c r="Z8" s="9">
        <v>1655</v>
      </c>
      <c r="AA8" s="9">
        <v>1631</v>
      </c>
      <c r="AB8" s="9">
        <v>1506</v>
      </c>
      <c r="AC8" s="9"/>
      <c r="AD8" s="9">
        <v>1757</v>
      </c>
      <c r="AE8" s="9">
        <v>1581</v>
      </c>
      <c r="AF8" s="9">
        <v>1506</v>
      </c>
      <c r="AG8" s="9">
        <v>1368</v>
      </c>
      <c r="AH8" s="9"/>
      <c r="AI8" s="9">
        <v>922</v>
      </c>
      <c r="AJ8" s="9">
        <v>900</v>
      </c>
      <c r="AK8" s="9">
        <v>900</v>
      </c>
      <c r="AL8" s="9">
        <v>900</v>
      </c>
      <c r="AM8" s="9"/>
      <c r="AN8" s="9"/>
      <c r="AO8" s="9"/>
      <c r="AP8" s="9"/>
      <c r="AQ8" s="9"/>
    </row>
    <row r="9" spans="1:43" ht="20" x14ac:dyDescent="0.25">
      <c r="A9" s="8" t="s">
        <v>5</v>
      </c>
      <c r="B9" s="9"/>
      <c r="C9" s="9"/>
      <c r="D9" s="9"/>
      <c r="E9" s="9"/>
      <c r="F9" s="9"/>
      <c r="G9" s="9"/>
      <c r="H9" s="9"/>
      <c r="I9" s="9">
        <v>246</v>
      </c>
      <c r="J9" s="9">
        <v>4552</v>
      </c>
      <c r="K9" s="9">
        <v>5321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>
        <v>1397</v>
      </c>
      <c r="X9" s="9"/>
      <c r="Y9" s="9">
        <v>585</v>
      </c>
      <c r="Z9" s="9">
        <v>1257</v>
      </c>
      <c r="AA9" s="9">
        <v>1303</v>
      </c>
      <c r="AB9" s="9">
        <v>1243</v>
      </c>
      <c r="AC9" s="9"/>
      <c r="AD9" s="9">
        <v>1562</v>
      </c>
      <c r="AE9" s="9">
        <v>1459</v>
      </c>
      <c r="AF9" s="9">
        <v>1243</v>
      </c>
      <c r="AG9" s="9">
        <v>1057</v>
      </c>
      <c r="AH9" s="9"/>
      <c r="AI9" s="9">
        <v>846</v>
      </c>
      <c r="AJ9" s="9">
        <v>800</v>
      </c>
      <c r="AK9" s="9">
        <v>700</v>
      </c>
      <c r="AL9" s="9">
        <v>650</v>
      </c>
      <c r="AM9" s="9"/>
      <c r="AN9" s="9"/>
      <c r="AO9" s="9"/>
      <c r="AP9" s="9"/>
      <c r="AQ9" s="9"/>
    </row>
    <row r="10" spans="1:43" ht="23" x14ac:dyDescent="0.4">
      <c r="A10" s="10" t="s">
        <v>14</v>
      </c>
      <c r="B10" s="23">
        <v>5506</v>
      </c>
      <c r="C10" s="11">
        <v>3991</v>
      </c>
      <c r="D10" s="11">
        <v>4319</v>
      </c>
      <c r="E10" s="11">
        <v>5253</v>
      </c>
      <c r="F10" s="11">
        <v>6475</v>
      </c>
      <c r="G10" s="11">
        <v>6731</v>
      </c>
      <c r="H10" s="11">
        <v>9763</v>
      </c>
      <c r="I10" s="11">
        <v>16434</v>
      </c>
      <c r="J10" s="11">
        <f>SUM(J6:J9)</f>
        <v>23601</v>
      </c>
      <c r="K10" s="11">
        <f>SUM(K6:K9)</f>
        <v>22680</v>
      </c>
      <c r="L10" s="9"/>
      <c r="M10" s="9"/>
      <c r="N10" s="9"/>
      <c r="O10" s="9"/>
      <c r="P10" s="9"/>
      <c r="Q10" s="9"/>
      <c r="R10" s="9"/>
      <c r="S10" s="9"/>
      <c r="T10" s="11">
        <f>SUM(T6:T9)</f>
        <v>0</v>
      </c>
      <c r="U10" s="11">
        <f t="shared" ref="U10" si="2">SUM(U6:U9)</f>
        <v>0</v>
      </c>
      <c r="V10" s="11">
        <f t="shared" ref="V10" si="3">SUM(V6:V9)</f>
        <v>0</v>
      </c>
      <c r="W10" s="11">
        <f t="shared" ref="W10" si="4">SUM(W6:W9)</f>
        <v>5599</v>
      </c>
      <c r="X10" s="9"/>
      <c r="Y10" s="11">
        <f>SUM(Y6:Y9)</f>
        <v>5877</v>
      </c>
      <c r="Z10" s="11">
        <f t="shared" ref="Z10" si="5">SUM(Z6:Z9)</f>
        <v>6550</v>
      </c>
      <c r="AA10" s="11">
        <f t="shared" ref="AA10" si="6">SUM(AA6:AA9)</f>
        <v>5565</v>
      </c>
      <c r="AB10" s="11">
        <f t="shared" ref="AB10" si="7">SUM(AB6:AB9)</f>
        <v>5800</v>
      </c>
      <c r="AC10" s="11"/>
      <c r="AD10" s="11">
        <f>SUM(AD6:AD9)</f>
        <v>5353</v>
      </c>
      <c r="AE10" s="11">
        <f t="shared" ref="AE10" si="8">SUM(AE6:AE9)</f>
        <v>5359</v>
      </c>
      <c r="AF10" s="11">
        <f t="shared" ref="AF10" si="9">SUM(AF6:AF9)</f>
        <v>5800</v>
      </c>
      <c r="AG10" s="11">
        <f t="shared" ref="AG10" si="10">SUM(AG6:AG9)</f>
        <v>6168</v>
      </c>
      <c r="AH10" s="9"/>
      <c r="AI10" s="11">
        <f>SUM(AI6:AI9)</f>
        <v>5473</v>
      </c>
      <c r="AJ10" s="11">
        <f t="shared" ref="AJ10" si="11">SUM(AJ6:AJ9)</f>
        <v>5300</v>
      </c>
      <c r="AK10" s="11">
        <f t="shared" ref="AK10" si="12">SUM(AK6:AK9)</f>
        <v>5600</v>
      </c>
      <c r="AL10" s="11">
        <f t="shared" ref="AL10" si="13">SUM(AL6:AL9)</f>
        <v>5650</v>
      </c>
      <c r="AM10" s="9"/>
      <c r="AN10" s="9"/>
      <c r="AO10" s="9"/>
      <c r="AP10" s="9"/>
      <c r="AQ10" s="9"/>
    </row>
    <row r="11" spans="1:43" ht="20" x14ac:dyDescent="0.25">
      <c r="A11" s="8" t="s">
        <v>15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spans="1:43" ht="20" x14ac:dyDescent="0.25">
      <c r="A12" s="8" t="s">
        <v>6</v>
      </c>
      <c r="B12" s="9"/>
      <c r="C12" s="9"/>
      <c r="D12" s="9"/>
      <c r="E12" s="9"/>
      <c r="F12" s="9"/>
      <c r="G12" s="9"/>
      <c r="H12" s="9"/>
      <c r="I12" s="9">
        <v>991</v>
      </c>
      <c r="J12" s="9">
        <v>1848</v>
      </c>
      <c r="K12" s="9">
        <v>1267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>
        <v>444</v>
      </c>
      <c r="X12" s="9"/>
      <c r="Y12" s="9">
        <v>427</v>
      </c>
      <c r="Z12" s="9">
        <v>472</v>
      </c>
      <c r="AA12" s="9">
        <v>505</v>
      </c>
      <c r="AB12" s="9">
        <v>306</v>
      </c>
      <c r="AC12" s="9"/>
      <c r="AD12" s="9">
        <v>148</v>
      </c>
      <c r="AE12" s="9">
        <v>147</v>
      </c>
      <c r="AF12" s="9">
        <v>306</v>
      </c>
      <c r="AG12" s="9">
        <v>666</v>
      </c>
      <c r="AH12" s="9"/>
      <c r="AI12" s="9">
        <v>541</v>
      </c>
      <c r="AJ12" s="9"/>
      <c r="AK12" s="9"/>
      <c r="AL12" s="9"/>
      <c r="AM12" s="9"/>
      <c r="AN12" s="9"/>
      <c r="AO12" s="9"/>
      <c r="AP12" s="9"/>
      <c r="AQ12" s="9"/>
    </row>
    <row r="13" spans="1:43" ht="20" x14ac:dyDescent="0.25">
      <c r="A13" s="8" t="s">
        <v>3</v>
      </c>
      <c r="B13" s="9"/>
      <c r="C13" s="9"/>
      <c r="D13" s="9"/>
      <c r="E13" s="9"/>
      <c r="F13" s="9"/>
      <c r="G13" s="9"/>
      <c r="H13" s="9"/>
      <c r="I13" s="9">
        <v>2088</v>
      </c>
      <c r="J13" s="9">
        <v>1190</v>
      </c>
      <c r="K13" s="9">
        <v>-46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-152</v>
      </c>
      <c r="X13" s="9"/>
      <c r="Y13" s="9">
        <v>692</v>
      </c>
      <c r="Z13" s="9">
        <v>676</v>
      </c>
      <c r="AA13" s="9">
        <v>-26</v>
      </c>
      <c r="AB13" s="9">
        <v>140</v>
      </c>
      <c r="AC13" s="9"/>
      <c r="AD13" s="9">
        <v>-172</v>
      </c>
      <c r="AE13" s="9">
        <v>-69</v>
      </c>
      <c r="AF13" s="9">
        <v>140</v>
      </c>
      <c r="AG13" s="9">
        <v>55</v>
      </c>
      <c r="AH13" s="9"/>
      <c r="AI13" s="9">
        <v>86</v>
      </c>
      <c r="AJ13" s="9"/>
      <c r="AK13" s="9"/>
      <c r="AL13" s="9"/>
      <c r="AM13" s="9"/>
      <c r="AN13" s="9"/>
      <c r="AO13" s="9"/>
      <c r="AP13" s="9"/>
      <c r="AQ13" s="9"/>
    </row>
    <row r="14" spans="1:43" ht="20" x14ac:dyDescent="0.25">
      <c r="A14" s="8" t="s">
        <v>4</v>
      </c>
      <c r="B14" s="9"/>
      <c r="C14" s="9"/>
      <c r="D14" s="9"/>
      <c r="E14" s="9"/>
      <c r="F14" s="9"/>
      <c r="G14" s="9"/>
      <c r="H14" s="9"/>
      <c r="I14" s="9">
        <v>934</v>
      </c>
      <c r="J14" s="9">
        <v>953</v>
      </c>
      <c r="K14" s="9">
        <v>971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>
        <v>266</v>
      </c>
      <c r="X14" s="9"/>
      <c r="Y14" s="9">
        <v>358</v>
      </c>
      <c r="Z14" s="9">
        <v>187</v>
      </c>
      <c r="AA14" s="9">
        <v>142</v>
      </c>
      <c r="AB14" s="9">
        <v>208</v>
      </c>
      <c r="AC14" s="9"/>
      <c r="AD14" s="9">
        <v>314</v>
      </c>
      <c r="AE14" s="9">
        <v>225</v>
      </c>
      <c r="AF14" s="9">
        <v>208</v>
      </c>
      <c r="AG14" s="9">
        <v>224</v>
      </c>
      <c r="AH14" s="9"/>
      <c r="AI14" s="9">
        <v>151</v>
      </c>
      <c r="AJ14" s="9"/>
      <c r="AK14" s="9"/>
      <c r="AL14" s="9"/>
      <c r="AM14" s="9"/>
      <c r="AN14" s="9"/>
      <c r="AO14" s="9"/>
      <c r="AP14" s="9"/>
      <c r="AQ14" s="9"/>
    </row>
    <row r="15" spans="1:43" ht="20" x14ac:dyDescent="0.25">
      <c r="A15" s="8" t="s">
        <v>5</v>
      </c>
      <c r="B15" s="9"/>
      <c r="C15" s="9"/>
      <c r="D15" s="9"/>
      <c r="E15" s="9"/>
      <c r="F15" s="9"/>
      <c r="G15" s="9"/>
      <c r="H15" s="9"/>
      <c r="I15" s="9">
        <v>44</v>
      </c>
      <c r="J15" s="9">
        <v>2252</v>
      </c>
      <c r="K15" s="9">
        <v>2628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>
        <v>699</v>
      </c>
      <c r="X15" s="9"/>
      <c r="Y15" s="9">
        <v>277</v>
      </c>
      <c r="Z15" s="9">
        <v>641</v>
      </c>
      <c r="AA15" s="9">
        <v>635</v>
      </c>
      <c r="AB15" s="9">
        <v>612</v>
      </c>
      <c r="AC15" s="9"/>
      <c r="AD15" s="9">
        <v>798</v>
      </c>
      <c r="AE15" s="9">
        <v>757</v>
      </c>
      <c r="AF15" s="9">
        <v>612</v>
      </c>
      <c r="AG15" s="9">
        <v>461</v>
      </c>
      <c r="AH15" s="9"/>
      <c r="AI15" s="9">
        <v>342</v>
      </c>
      <c r="AJ15" s="9"/>
      <c r="AK15" s="9"/>
      <c r="AL15" s="9"/>
      <c r="AM15" s="9"/>
      <c r="AN15" s="9"/>
      <c r="AO15" s="9"/>
      <c r="AP15" s="9"/>
      <c r="AQ15" s="9"/>
    </row>
    <row r="16" spans="1:43" ht="20" x14ac:dyDescent="0.25">
      <c r="A16" s="8" t="s">
        <v>16</v>
      </c>
      <c r="B16" s="9"/>
      <c r="C16" s="9"/>
      <c r="D16" s="9"/>
      <c r="E16" s="9"/>
      <c r="F16" s="9"/>
      <c r="G16" s="9"/>
      <c r="H16" s="9"/>
      <c r="I16" s="9">
        <v>-409</v>
      </c>
      <c r="J16" s="9">
        <v>-4979</v>
      </c>
      <c r="K16" s="9">
        <v>-4419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>
        <v>-1406</v>
      </c>
      <c r="X16" s="9"/>
      <c r="Y16" s="9">
        <v>-803</v>
      </c>
      <c r="Z16" s="9">
        <v>-1450</v>
      </c>
      <c r="AA16" s="9">
        <v>-1320</v>
      </c>
      <c r="AB16" s="9">
        <v>-1042</v>
      </c>
      <c r="AC16" s="9"/>
      <c r="AD16" s="9">
        <v>-1233</v>
      </c>
      <c r="AE16" s="9">
        <v>-1080</v>
      </c>
      <c r="AF16" s="9">
        <v>-1042</v>
      </c>
      <c r="AG16" s="9">
        <v>-1064</v>
      </c>
      <c r="AH16" s="9"/>
      <c r="AI16" s="9">
        <v>-1084</v>
      </c>
      <c r="AJ16" s="9"/>
      <c r="AK16" s="9"/>
      <c r="AL16" s="9"/>
      <c r="AM16" s="9"/>
      <c r="AN16" s="9"/>
      <c r="AO16" s="9"/>
      <c r="AP16" s="9"/>
      <c r="AQ16" s="9"/>
    </row>
    <row r="17" spans="1:43" ht="23" x14ac:dyDescent="0.4">
      <c r="A17" s="10" t="s">
        <v>17</v>
      </c>
      <c r="B17" s="23">
        <v>-155</v>
      </c>
      <c r="C17" s="23">
        <v>-481</v>
      </c>
      <c r="D17" s="23">
        <f>-372</f>
        <v>-372</v>
      </c>
      <c r="E17" s="23">
        <v>127</v>
      </c>
      <c r="F17" s="23">
        <v>451</v>
      </c>
      <c r="G17" s="11">
        <v>631</v>
      </c>
      <c r="H17" s="11">
        <v>1369</v>
      </c>
      <c r="I17" s="11">
        <f>SUM(I12:I16)</f>
        <v>3648</v>
      </c>
      <c r="J17" s="11">
        <f>SUM(J12:J16)</f>
        <v>1264</v>
      </c>
      <c r="K17" s="11">
        <f>SUM(K12:K16)</f>
        <v>401</v>
      </c>
      <c r="L17" s="9"/>
      <c r="M17" s="9"/>
      <c r="N17" s="9"/>
      <c r="O17" s="9"/>
      <c r="P17" s="9"/>
      <c r="Q17" s="9"/>
      <c r="R17" s="9"/>
      <c r="S17" s="9"/>
      <c r="T17" s="11">
        <f>SUM(T12:T16)</f>
        <v>0</v>
      </c>
      <c r="U17" s="11">
        <f t="shared" ref="U17" si="14">SUM(U12:U16)</f>
        <v>0</v>
      </c>
      <c r="V17" s="11">
        <f t="shared" ref="V17" si="15">SUM(V12:V16)</f>
        <v>0</v>
      </c>
      <c r="W17" s="11">
        <f t="shared" ref="W17" si="16">SUM(W12:W16)</f>
        <v>-149</v>
      </c>
      <c r="X17" s="9"/>
      <c r="Y17" s="11">
        <f>SUM(Y12:Y16)</f>
        <v>951</v>
      </c>
      <c r="Z17" s="11">
        <f t="shared" ref="Z17" si="17">SUM(Z12:Z16)</f>
        <v>526</v>
      </c>
      <c r="AA17" s="11">
        <f t="shared" ref="AA17" si="18">SUM(AA12:AA16)</f>
        <v>-64</v>
      </c>
      <c r="AB17" s="11">
        <f t="shared" ref="AB17" si="19">SUM(AB12:AB16)</f>
        <v>224</v>
      </c>
      <c r="AC17" s="11"/>
      <c r="AD17" s="11">
        <f>SUM(AD12:AD16)</f>
        <v>-145</v>
      </c>
      <c r="AE17" s="11">
        <f t="shared" ref="AE17" si="20">SUM(AE12:AE16)</f>
        <v>-20</v>
      </c>
      <c r="AF17" s="11">
        <f t="shared" ref="AF17" si="21">SUM(AF12:AF16)</f>
        <v>224</v>
      </c>
      <c r="AG17" s="11">
        <f t="shared" ref="AG17" si="22">SUM(AG12:AG16)</f>
        <v>342</v>
      </c>
      <c r="AH17" s="9"/>
      <c r="AI17" s="11">
        <f>SUM(AI12:AI16)</f>
        <v>36</v>
      </c>
      <c r="AJ17" s="11">
        <f t="shared" ref="AJ17:AL17" si="23">SUM(AJ12:AJ16)</f>
        <v>0</v>
      </c>
      <c r="AK17" s="11">
        <f t="shared" si="23"/>
        <v>0</v>
      </c>
      <c r="AL17" s="11">
        <f t="shared" si="23"/>
        <v>0</v>
      </c>
      <c r="AM17" s="9"/>
      <c r="AN17" s="9"/>
      <c r="AO17" s="9"/>
      <c r="AP17" s="9"/>
      <c r="AQ17" s="9"/>
    </row>
    <row r="18" spans="1:43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 spans="1:43" ht="20" x14ac:dyDescent="0.25">
      <c r="A19" s="8" t="s">
        <v>18</v>
      </c>
      <c r="B19" s="9">
        <v>3667</v>
      </c>
      <c r="C19" s="9">
        <v>2911</v>
      </c>
      <c r="D19" s="9">
        <v>3274</v>
      </c>
      <c r="E19" s="9">
        <v>3466</v>
      </c>
      <c r="F19" s="9">
        <v>4028</v>
      </c>
      <c r="G19" s="9">
        <v>3863</v>
      </c>
      <c r="H19" s="9">
        <v>5416</v>
      </c>
      <c r="I19" s="9">
        <v>8505</v>
      </c>
      <c r="J19" s="9">
        <v>11550</v>
      </c>
      <c r="K19" s="9">
        <v>11278</v>
      </c>
      <c r="L19" s="9"/>
      <c r="M19" s="9"/>
      <c r="N19" s="9"/>
      <c r="O19" s="9"/>
      <c r="P19" s="9"/>
      <c r="Q19" s="9"/>
      <c r="R19" s="9"/>
      <c r="S19" s="9"/>
      <c r="T19" s="9">
        <v>1858</v>
      </c>
      <c r="U19" s="9"/>
      <c r="V19" s="9"/>
      <c r="W19" s="9">
        <v>2753</v>
      </c>
      <c r="X19" s="9"/>
      <c r="Y19" s="9">
        <v>2883</v>
      </c>
      <c r="Z19" s="9">
        <v>3115</v>
      </c>
      <c r="AA19" s="9">
        <v>2799</v>
      </c>
      <c r="AB19" s="9">
        <v>2843</v>
      </c>
      <c r="AC19" s="9"/>
      <c r="AD19" s="9">
        <v>2689</v>
      </c>
      <c r="AE19" s="9">
        <v>2704</v>
      </c>
      <c r="AF19" s="9">
        <v>2843</v>
      </c>
      <c r="AG19" s="9">
        <v>3042</v>
      </c>
      <c r="AH19" s="9"/>
      <c r="AI19" s="9">
        <v>2683</v>
      </c>
      <c r="AJ19" s="9">
        <f>2545</f>
        <v>2545</v>
      </c>
      <c r="AK19" s="9">
        <f>AK10*0.48</f>
        <v>2688</v>
      </c>
      <c r="AL19" s="9">
        <f>AL10*0.48</f>
        <v>2712</v>
      </c>
      <c r="AM19" s="9"/>
      <c r="AN19" s="9"/>
      <c r="AO19" s="9"/>
      <c r="AP19" s="9"/>
      <c r="AQ19" s="9"/>
    </row>
    <row r="20" spans="1:43" ht="20" x14ac:dyDescent="0.25">
      <c r="A20" s="10" t="s">
        <v>20</v>
      </c>
      <c r="B20" s="11">
        <f t="shared" ref="B20:D20" si="24">B10-B19</f>
        <v>1839</v>
      </c>
      <c r="C20" s="11">
        <f t="shared" si="24"/>
        <v>1080</v>
      </c>
      <c r="D20" s="11">
        <f t="shared" si="24"/>
        <v>1045</v>
      </c>
      <c r="E20" s="11">
        <f t="shared" ref="E20:G20" si="25">E10-E19</f>
        <v>1787</v>
      </c>
      <c r="F20" s="11">
        <f t="shared" si="25"/>
        <v>2447</v>
      </c>
      <c r="G20" s="11">
        <f t="shared" si="25"/>
        <v>2868</v>
      </c>
      <c r="H20" s="11">
        <f>H10-H19</f>
        <v>4347</v>
      </c>
      <c r="I20" s="11">
        <f>I10-I19</f>
        <v>7929</v>
      </c>
      <c r="J20" s="11">
        <f>J10-J19</f>
        <v>12051</v>
      </c>
      <c r="K20" s="11">
        <f>K10-K19</f>
        <v>11402</v>
      </c>
      <c r="L20" s="9"/>
      <c r="M20" s="9"/>
      <c r="N20" s="9"/>
      <c r="O20" s="9"/>
      <c r="P20" s="9"/>
      <c r="Q20" s="9"/>
      <c r="R20" s="9"/>
      <c r="S20" s="9"/>
      <c r="T20" s="11">
        <f>T10-T19</f>
        <v>-1858</v>
      </c>
      <c r="U20" s="11">
        <f t="shared" ref="U20" si="26">U10-U19</f>
        <v>0</v>
      </c>
      <c r="V20" s="11">
        <f t="shared" ref="V20" si="27">V10-V19</f>
        <v>0</v>
      </c>
      <c r="W20" s="11">
        <f t="shared" ref="W20" si="28">W10-W19</f>
        <v>2846</v>
      </c>
      <c r="X20" s="9"/>
      <c r="Y20" s="11">
        <f>Y10-Y19</f>
        <v>2994</v>
      </c>
      <c r="Z20" s="11">
        <f t="shared" ref="Z20" si="29">Z10-Z19</f>
        <v>3435</v>
      </c>
      <c r="AA20" s="11">
        <f t="shared" ref="AA20" si="30">AA10-AA19</f>
        <v>2766</v>
      </c>
      <c r="AB20" s="11">
        <f t="shared" ref="AB20" si="31">AB10-AB19</f>
        <v>2957</v>
      </c>
      <c r="AC20" s="9"/>
      <c r="AD20" s="11">
        <f>AD10-AD19</f>
        <v>2664</v>
      </c>
      <c r="AE20" s="11">
        <f t="shared" ref="AE20:AG20" si="32">AE10-AE19</f>
        <v>2655</v>
      </c>
      <c r="AF20" s="11">
        <f t="shared" si="32"/>
        <v>2957</v>
      </c>
      <c r="AG20" s="11">
        <f t="shared" si="32"/>
        <v>3126</v>
      </c>
      <c r="AH20" s="9"/>
      <c r="AI20" s="11">
        <f>AI10-AI19</f>
        <v>2790</v>
      </c>
      <c r="AJ20" s="11">
        <f t="shared" ref="AJ20" si="33">AJ10-AJ19</f>
        <v>2755</v>
      </c>
      <c r="AK20" s="11">
        <f t="shared" ref="AK20" si="34">AK10-AK19</f>
        <v>2912</v>
      </c>
      <c r="AL20" s="11">
        <f t="shared" ref="AL20" si="35">AL10-AL19</f>
        <v>2938</v>
      </c>
      <c r="AM20" s="9"/>
      <c r="AN20" s="9"/>
      <c r="AO20" s="9"/>
      <c r="AP20" s="9"/>
      <c r="AQ20" s="9"/>
    </row>
    <row r="21" spans="1:43" ht="40" x14ac:dyDescent="0.25">
      <c r="A21" s="8" t="s">
        <v>19</v>
      </c>
      <c r="B21" s="9">
        <v>14</v>
      </c>
      <c r="C21" s="9">
        <v>3</v>
      </c>
      <c r="D21" s="9"/>
      <c r="E21" s="9"/>
      <c r="F21" s="9"/>
      <c r="G21" s="9"/>
      <c r="H21" s="9"/>
      <c r="I21" s="9"/>
      <c r="J21" s="9">
        <f>1448+2100</f>
        <v>3548</v>
      </c>
      <c r="K21" s="9">
        <f>942+1869</f>
        <v>2811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>
        <f>443+601</f>
        <v>1044</v>
      </c>
      <c r="X21" s="9"/>
      <c r="Y21" s="9">
        <f>186+293</f>
        <v>479</v>
      </c>
      <c r="Z21" s="9">
        <f>407+616</f>
        <v>1023</v>
      </c>
      <c r="AA21" s="9">
        <f>412+590</f>
        <v>1002</v>
      </c>
      <c r="AB21" s="9">
        <f>210+450</f>
        <v>660</v>
      </c>
      <c r="AC21" s="9"/>
      <c r="AD21" s="9">
        <f>305+518</f>
        <v>823</v>
      </c>
      <c r="AE21" s="9">
        <f>212+481</f>
        <v>693</v>
      </c>
      <c r="AF21" s="9">
        <f>210+450</f>
        <v>660</v>
      </c>
      <c r="AG21" s="9">
        <f>215+420</f>
        <v>635</v>
      </c>
      <c r="AH21" s="9"/>
      <c r="AI21" s="9">
        <f>230+392</f>
        <v>622</v>
      </c>
      <c r="AJ21" s="9"/>
      <c r="AK21" s="9"/>
      <c r="AL21" s="9"/>
      <c r="AM21" s="9"/>
      <c r="AN21" s="9"/>
      <c r="AO21" s="9"/>
      <c r="AP21" s="9"/>
      <c r="AQ21" s="9"/>
    </row>
    <row r="22" spans="1:43" ht="20" x14ac:dyDescent="0.25">
      <c r="A22" s="8" t="s">
        <v>21</v>
      </c>
      <c r="B22" s="9">
        <v>1072</v>
      </c>
      <c r="C22" s="9">
        <v>947</v>
      </c>
      <c r="D22" s="9">
        <v>1008</v>
      </c>
      <c r="E22" s="9">
        <v>1196</v>
      </c>
      <c r="F22" s="9">
        <v>1434</v>
      </c>
      <c r="G22" s="9">
        <v>1547</v>
      </c>
      <c r="H22" s="9">
        <v>1983</v>
      </c>
      <c r="I22" s="9">
        <v>2845</v>
      </c>
      <c r="J22" s="9">
        <v>5005</v>
      </c>
      <c r="K22" s="9">
        <v>5872</v>
      </c>
      <c r="L22" s="9"/>
      <c r="M22" s="9"/>
      <c r="N22" s="9"/>
      <c r="O22" s="9"/>
      <c r="P22" s="9"/>
      <c r="Q22" s="9"/>
      <c r="R22" s="9"/>
      <c r="S22" s="9"/>
      <c r="T22" s="9">
        <v>610</v>
      </c>
      <c r="U22" s="9"/>
      <c r="V22" s="9"/>
      <c r="W22" s="9">
        <v>1366</v>
      </c>
      <c r="X22" s="9"/>
      <c r="Y22" s="9">
        <v>1060</v>
      </c>
      <c r="Z22" s="9">
        <v>1300</v>
      </c>
      <c r="AA22" s="9">
        <v>1279</v>
      </c>
      <c r="AB22" s="9">
        <v>1507</v>
      </c>
      <c r="AC22" s="9"/>
      <c r="AD22" s="9">
        <v>1411</v>
      </c>
      <c r="AE22" s="9">
        <v>1443</v>
      </c>
      <c r="AF22" s="9">
        <v>1507</v>
      </c>
      <c r="AG22" s="9">
        <v>1511</v>
      </c>
      <c r="AH22" s="9"/>
      <c r="AI22" s="9">
        <v>1525</v>
      </c>
      <c r="AJ22" s="9">
        <f>AJ10*0.27</f>
        <v>1431</v>
      </c>
      <c r="AK22" s="9">
        <f t="shared" ref="AK22:AL22" si="36">AK10*0.27</f>
        <v>1512</v>
      </c>
      <c r="AL22" s="9">
        <f t="shared" si="36"/>
        <v>1525.5</v>
      </c>
      <c r="AM22" s="9"/>
      <c r="AN22" s="9"/>
      <c r="AO22" s="9"/>
      <c r="AP22" s="9"/>
      <c r="AQ22" s="9"/>
    </row>
    <row r="23" spans="1:43" ht="40" x14ac:dyDescent="0.25">
      <c r="A23" s="8" t="s">
        <v>22</v>
      </c>
      <c r="B23" s="9">
        <v>604</v>
      </c>
      <c r="C23" s="9">
        <v>482</v>
      </c>
      <c r="D23" s="9">
        <v>460</v>
      </c>
      <c r="E23" s="9">
        <v>516</v>
      </c>
      <c r="F23" s="9">
        <v>562</v>
      </c>
      <c r="G23" s="9">
        <v>750</v>
      </c>
      <c r="H23" s="9">
        <v>995</v>
      </c>
      <c r="I23" s="9">
        <v>1448</v>
      </c>
      <c r="J23" s="9">
        <v>2336</v>
      </c>
      <c r="K23" s="9">
        <v>2352</v>
      </c>
      <c r="L23" s="9"/>
      <c r="M23" s="9"/>
      <c r="N23" s="9"/>
      <c r="O23" s="9"/>
      <c r="P23" s="9"/>
      <c r="Q23" s="9"/>
      <c r="R23" s="9"/>
      <c r="S23" s="9"/>
      <c r="T23" s="9">
        <v>319</v>
      </c>
      <c r="U23" s="9"/>
      <c r="V23" s="9"/>
      <c r="W23" s="9">
        <v>590</v>
      </c>
      <c r="X23" s="9"/>
      <c r="Y23" s="9">
        <v>597</v>
      </c>
      <c r="Z23" s="9">
        <v>592</v>
      </c>
      <c r="AA23" s="9">
        <v>557</v>
      </c>
      <c r="AB23" s="9">
        <v>576</v>
      </c>
      <c r="AC23" s="9"/>
      <c r="AD23" s="9">
        <v>585</v>
      </c>
      <c r="AE23" s="9">
        <v>547</v>
      </c>
      <c r="AF23" s="9">
        <v>576</v>
      </c>
      <c r="AG23" s="9">
        <v>644</v>
      </c>
      <c r="AH23" s="9"/>
      <c r="AI23" s="9">
        <v>620</v>
      </c>
      <c r="AJ23" s="9">
        <f>AJ10*0.11</f>
        <v>583</v>
      </c>
      <c r="AK23" s="9">
        <f t="shared" ref="AK23:AL23" si="37">AK10*0.11</f>
        <v>616</v>
      </c>
      <c r="AL23" s="9">
        <f t="shared" si="37"/>
        <v>621.5</v>
      </c>
      <c r="AM23" s="9"/>
      <c r="AN23" s="9"/>
      <c r="AO23" s="9"/>
      <c r="AP23" s="9"/>
      <c r="AQ23" s="9"/>
    </row>
    <row r="24" spans="1:43" ht="20" x14ac:dyDescent="0.25">
      <c r="A24" s="8" t="s">
        <v>23</v>
      </c>
      <c r="B24" s="9"/>
      <c r="C24" s="9"/>
      <c r="D24" s="9">
        <v>-88</v>
      </c>
      <c r="E24" s="9">
        <v>-52</v>
      </c>
      <c r="F24" s="9"/>
      <c r="G24" s="9">
        <v>-60</v>
      </c>
      <c r="H24" s="9"/>
      <c r="I24" s="9">
        <v>-12</v>
      </c>
      <c r="J24" s="9">
        <v>-102</v>
      </c>
      <c r="K24" s="9">
        <v>-34</v>
      </c>
      <c r="L24" s="9"/>
      <c r="M24" s="9"/>
      <c r="N24" s="9"/>
      <c r="O24" s="9"/>
      <c r="P24" s="9"/>
      <c r="Q24" s="9"/>
      <c r="R24" s="9"/>
      <c r="S24" s="9"/>
      <c r="T24" s="9">
        <v>-4</v>
      </c>
      <c r="U24" s="9"/>
      <c r="V24" s="9"/>
      <c r="W24" s="9">
        <v>-5</v>
      </c>
      <c r="X24" s="9"/>
      <c r="Y24" s="9">
        <v>-83</v>
      </c>
      <c r="Z24" s="9">
        <v>-6</v>
      </c>
      <c r="AA24" s="9">
        <v>-8</v>
      </c>
      <c r="AB24" s="9">
        <v>-10</v>
      </c>
      <c r="AC24" s="9"/>
      <c r="AD24" s="9">
        <v>-10</v>
      </c>
      <c r="AE24" s="9">
        <v>-8</v>
      </c>
      <c r="AF24" s="9">
        <v>-10</v>
      </c>
      <c r="AG24" s="9">
        <v>-6</v>
      </c>
      <c r="AH24" s="9"/>
      <c r="AI24" s="9">
        <v>-13</v>
      </c>
      <c r="AJ24" s="9">
        <v>-10</v>
      </c>
      <c r="AK24" s="9">
        <v>-10</v>
      </c>
      <c r="AL24" s="9">
        <v>-10</v>
      </c>
      <c r="AM24" s="9"/>
      <c r="AN24" s="9"/>
      <c r="AO24" s="9"/>
      <c r="AP24" s="9"/>
      <c r="AQ24" s="9"/>
    </row>
    <row r="25" spans="1:43" ht="20" x14ac:dyDescent="0.25">
      <c r="A25" s="10" t="s">
        <v>27</v>
      </c>
      <c r="B25" s="11">
        <f t="shared" ref="B25" si="38">SUM(B21:B24)</f>
        <v>1690</v>
      </c>
      <c r="C25" s="11">
        <f t="shared" ref="C25:G25" si="39">SUM(C21:C24)</f>
        <v>1432</v>
      </c>
      <c r="D25" s="11">
        <f t="shared" si="39"/>
        <v>1380</v>
      </c>
      <c r="E25" s="11">
        <f t="shared" si="39"/>
        <v>1660</v>
      </c>
      <c r="F25" s="11">
        <f t="shared" si="39"/>
        <v>1996</v>
      </c>
      <c r="G25" s="11">
        <f t="shared" si="39"/>
        <v>2237</v>
      </c>
      <c r="H25" s="11">
        <f>SUM(H21:H24)</f>
        <v>2978</v>
      </c>
      <c r="I25" s="11">
        <f>SUM(I21:I24)</f>
        <v>4281</v>
      </c>
      <c r="J25" s="11">
        <f>SUM(J21:J24)</f>
        <v>10787</v>
      </c>
      <c r="K25" s="11">
        <f>SUM(K21:K24)</f>
        <v>11001</v>
      </c>
      <c r="L25" s="9"/>
      <c r="M25" s="9"/>
      <c r="N25" s="9"/>
      <c r="O25" s="9"/>
      <c r="P25" s="9"/>
      <c r="Q25" s="9"/>
      <c r="R25" s="9"/>
      <c r="S25" s="9"/>
      <c r="T25" s="11">
        <f>SUM(T21:T24)</f>
        <v>925</v>
      </c>
      <c r="U25" s="11">
        <f t="shared" ref="U25" si="40">SUM(U21:U24)</f>
        <v>0</v>
      </c>
      <c r="V25" s="11">
        <f t="shared" ref="V25" si="41">SUM(V21:V24)</f>
        <v>0</v>
      </c>
      <c r="W25" s="11">
        <f t="shared" ref="W25" si="42">SUM(W21:W24)</f>
        <v>2995</v>
      </c>
      <c r="X25" s="9"/>
      <c r="Y25" s="11">
        <f>SUM(Y21:Y24)</f>
        <v>2053</v>
      </c>
      <c r="Z25" s="11">
        <f t="shared" ref="Z25" si="43">SUM(Z21:Z24)</f>
        <v>2909</v>
      </c>
      <c r="AA25" s="11">
        <f t="shared" ref="AA25" si="44">SUM(AA21:AA24)</f>
        <v>2830</v>
      </c>
      <c r="AB25" s="11">
        <f t="shared" ref="AB25" si="45">SUM(AB21:AB24)</f>
        <v>2733</v>
      </c>
      <c r="AC25" s="9"/>
      <c r="AD25" s="11">
        <f>SUM(AD21:AD24)</f>
        <v>2809</v>
      </c>
      <c r="AE25" s="11">
        <f t="shared" ref="AE25:AG25" si="46">SUM(AE21:AE24)</f>
        <v>2675</v>
      </c>
      <c r="AF25" s="11">
        <f t="shared" si="46"/>
        <v>2733</v>
      </c>
      <c r="AG25" s="11">
        <f t="shared" si="46"/>
        <v>2784</v>
      </c>
      <c r="AH25" s="9"/>
      <c r="AI25" s="11">
        <f>SUM(AI21:AI24)</f>
        <v>2754</v>
      </c>
      <c r="AJ25" s="11">
        <f t="shared" ref="AJ25" si="47">SUM(AJ21:AJ24)</f>
        <v>2004</v>
      </c>
      <c r="AK25" s="11">
        <f t="shared" ref="AK25" si="48">SUM(AK21:AK24)</f>
        <v>2118</v>
      </c>
      <c r="AL25" s="11">
        <f t="shared" ref="AL25" si="49">SUM(AL21:AL24)</f>
        <v>2137</v>
      </c>
      <c r="AM25" s="9"/>
      <c r="AN25" s="9"/>
      <c r="AO25" s="9"/>
      <c r="AP25" s="9"/>
      <c r="AQ25" s="9"/>
    </row>
    <row r="26" spans="1:43" ht="20" x14ac:dyDescent="0.25">
      <c r="A26" s="10" t="s">
        <v>28</v>
      </c>
      <c r="B26" s="11">
        <f t="shared" ref="B26" si="50">B20-B25</f>
        <v>149</v>
      </c>
      <c r="C26" s="11">
        <f t="shared" ref="C26:G26" si="51">C20-C25</f>
        <v>-352</v>
      </c>
      <c r="D26" s="11">
        <f t="shared" si="51"/>
        <v>-335</v>
      </c>
      <c r="E26" s="11">
        <f t="shared" si="51"/>
        <v>127</v>
      </c>
      <c r="F26" s="11">
        <f t="shared" si="51"/>
        <v>451</v>
      </c>
      <c r="G26" s="11">
        <f t="shared" si="51"/>
        <v>631</v>
      </c>
      <c r="H26" s="11">
        <f>H20-H25</f>
        <v>1369</v>
      </c>
      <c r="I26" s="11">
        <f>I20-I25</f>
        <v>3648</v>
      </c>
      <c r="J26" s="11">
        <f>J20-J25</f>
        <v>1264</v>
      </c>
      <c r="K26" s="11">
        <f>K20-K25</f>
        <v>401</v>
      </c>
      <c r="L26" s="9"/>
      <c r="M26" s="9"/>
      <c r="N26" s="9"/>
      <c r="O26" s="9"/>
      <c r="P26" s="9"/>
      <c r="Q26" s="9"/>
      <c r="R26" s="9"/>
      <c r="S26" s="9"/>
      <c r="T26" s="11">
        <f>T20-T25</f>
        <v>-2783</v>
      </c>
      <c r="U26" s="11">
        <f t="shared" ref="U26" si="52">U20-U25</f>
        <v>0</v>
      </c>
      <c r="V26" s="11">
        <f t="shared" ref="V26" si="53">V20-V25</f>
        <v>0</v>
      </c>
      <c r="W26" s="11">
        <f t="shared" ref="W26" si="54">W20-W25</f>
        <v>-149</v>
      </c>
      <c r="X26" s="9"/>
      <c r="Y26" s="11">
        <f>Y20-Y25</f>
        <v>941</v>
      </c>
      <c r="Z26" s="11">
        <f t="shared" ref="Z26" si="55">Z20-Z25</f>
        <v>526</v>
      </c>
      <c r="AA26" s="11">
        <f t="shared" ref="AA26" si="56">AA20-AA25</f>
        <v>-64</v>
      </c>
      <c r="AB26" s="11">
        <f t="shared" ref="AB26" si="57">AB20-AB25</f>
        <v>224</v>
      </c>
      <c r="AC26" s="9"/>
      <c r="AD26" s="11">
        <f>AD20-AD25</f>
        <v>-145</v>
      </c>
      <c r="AE26" s="11">
        <f t="shared" ref="AE26:AG26" si="58">AE20-AE25</f>
        <v>-20</v>
      </c>
      <c r="AF26" s="11">
        <f t="shared" si="58"/>
        <v>224</v>
      </c>
      <c r="AG26" s="11">
        <f t="shared" si="58"/>
        <v>342</v>
      </c>
      <c r="AH26" s="9"/>
      <c r="AI26" s="11">
        <f>AI20-AI25</f>
        <v>36</v>
      </c>
      <c r="AJ26" s="11">
        <f t="shared" ref="AJ26" si="59">AJ20-AJ25</f>
        <v>751</v>
      </c>
      <c r="AK26" s="11">
        <f t="shared" ref="AK26" si="60">AK20-AK25</f>
        <v>794</v>
      </c>
      <c r="AL26" s="11">
        <f t="shared" ref="AL26" si="61">AL20-AL25</f>
        <v>801</v>
      </c>
      <c r="AM26" s="9"/>
      <c r="AN26" s="9"/>
      <c r="AO26" s="9"/>
      <c r="AP26" s="9"/>
      <c r="AQ26" s="9"/>
    </row>
    <row r="27" spans="1:43" ht="20" x14ac:dyDescent="0.25">
      <c r="A27" s="8" t="s">
        <v>24</v>
      </c>
      <c r="B27" s="9">
        <v>-177</v>
      </c>
      <c r="C27" s="9">
        <v>-160</v>
      </c>
      <c r="D27" s="9">
        <v>-156</v>
      </c>
      <c r="E27" s="9">
        <v>-126</v>
      </c>
      <c r="F27" s="9">
        <v>-121</v>
      </c>
      <c r="G27" s="9">
        <v>-94</v>
      </c>
      <c r="H27" s="9">
        <v>-47</v>
      </c>
      <c r="I27" s="9">
        <v>-34</v>
      </c>
      <c r="J27" s="9">
        <v>-88</v>
      </c>
      <c r="K27" s="9">
        <v>-106</v>
      </c>
      <c r="L27" s="9"/>
      <c r="M27" s="9"/>
      <c r="N27" s="9"/>
      <c r="O27" s="9"/>
      <c r="P27" s="9"/>
      <c r="Q27" s="9"/>
      <c r="R27" s="9"/>
      <c r="S27" s="9"/>
      <c r="T27" s="9">
        <v>-9</v>
      </c>
      <c r="U27" s="9"/>
      <c r="V27" s="9"/>
      <c r="W27" s="9">
        <v>-19</v>
      </c>
      <c r="X27" s="9"/>
      <c r="Y27" s="9">
        <v>-13</v>
      </c>
      <c r="Z27" s="9">
        <v>-25</v>
      </c>
      <c r="AA27" s="9">
        <v>-31</v>
      </c>
      <c r="AB27" s="9">
        <v>-26</v>
      </c>
      <c r="AC27" s="9"/>
      <c r="AD27" s="9">
        <v>-25</v>
      </c>
      <c r="AE27" s="9">
        <v>-28</v>
      </c>
      <c r="AF27" s="9">
        <v>-26</v>
      </c>
      <c r="AG27" s="9">
        <v>-27</v>
      </c>
      <c r="AH27" s="9"/>
      <c r="AI27" s="9">
        <v>-25</v>
      </c>
      <c r="AJ27" s="9"/>
      <c r="AK27" s="9"/>
      <c r="AL27" s="9"/>
      <c r="AM27" s="9"/>
      <c r="AN27" s="9"/>
      <c r="AO27" s="9"/>
      <c r="AP27" s="9"/>
      <c r="AQ27" s="9"/>
    </row>
    <row r="28" spans="1:43" ht="20" x14ac:dyDescent="0.25">
      <c r="A28" s="8" t="s">
        <v>25</v>
      </c>
      <c r="B28" s="9">
        <v>-66</v>
      </c>
      <c r="C28" s="9">
        <v>-5</v>
      </c>
      <c r="D28" s="9">
        <v>80</v>
      </c>
      <c r="E28" s="9">
        <v>-9</v>
      </c>
      <c r="F28" s="9"/>
      <c r="G28" s="9">
        <v>-165</v>
      </c>
      <c r="H28" s="9">
        <v>-47</v>
      </c>
      <c r="I28" s="9">
        <v>55</v>
      </c>
      <c r="J28" s="9">
        <v>8</v>
      </c>
      <c r="K28" s="9">
        <v>197</v>
      </c>
      <c r="L28" s="9"/>
      <c r="M28" s="9"/>
      <c r="N28" s="9"/>
      <c r="O28" s="9"/>
      <c r="P28" s="9"/>
      <c r="Q28" s="9"/>
      <c r="R28" s="9"/>
      <c r="S28" s="9"/>
      <c r="T28" s="9">
        <v>-11</v>
      </c>
      <c r="U28" s="9"/>
      <c r="V28" s="9"/>
      <c r="W28" s="9">
        <v>32</v>
      </c>
      <c r="X28" s="9"/>
      <c r="Y28" s="9">
        <v>-42</v>
      </c>
      <c r="Z28" s="9">
        <v>-4</v>
      </c>
      <c r="AA28" s="9">
        <v>22</v>
      </c>
      <c r="AB28" s="9">
        <v>59</v>
      </c>
      <c r="AC28" s="9"/>
      <c r="AD28" s="9">
        <v>43</v>
      </c>
      <c r="AE28" s="9">
        <v>46</v>
      </c>
      <c r="AF28" s="9">
        <v>59</v>
      </c>
      <c r="AG28" s="9">
        <v>49</v>
      </c>
      <c r="AH28" s="9"/>
      <c r="AI28" s="9">
        <v>53</v>
      </c>
      <c r="AJ28" s="9"/>
      <c r="AK28" s="9"/>
      <c r="AL28" s="9"/>
      <c r="AM28" s="9"/>
      <c r="AN28" s="9"/>
      <c r="AO28" s="9"/>
      <c r="AP28" s="9"/>
      <c r="AQ28" s="9"/>
    </row>
    <row r="29" spans="1:43" ht="40" x14ac:dyDescent="0.25">
      <c r="A29" s="10" t="s">
        <v>29</v>
      </c>
      <c r="B29" s="11">
        <f t="shared" ref="B29:G29" si="62">B26+B27+B28</f>
        <v>-94</v>
      </c>
      <c r="C29" s="11">
        <f t="shared" si="62"/>
        <v>-517</v>
      </c>
      <c r="D29" s="11">
        <f t="shared" si="62"/>
        <v>-411</v>
      </c>
      <c r="E29" s="11">
        <f t="shared" si="62"/>
        <v>-8</v>
      </c>
      <c r="F29" s="11">
        <f t="shared" si="62"/>
        <v>330</v>
      </c>
      <c r="G29" s="11">
        <f t="shared" si="62"/>
        <v>372</v>
      </c>
      <c r="H29" s="11">
        <f>H26+H27+H28</f>
        <v>1275</v>
      </c>
      <c r="I29" s="11">
        <f>I26+I27+I28</f>
        <v>3669</v>
      </c>
      <c r="J29" s="11">
        <f>J26+J27+J28</f>
        <v>1184</v>
      </c>
      <c r="K29" s="11">
        <f>K26+K27+K28</f>
        <v>492</v>
      </c>
      <c r="L29" s="9"/>
      <c r="M29" s="9"/>
      <c r="N29" s="9"/>
      <c r="O29" s="9"/>
      <c r="P29" s="9"/>
      <c r="Q29" s="9"/>
      <c r="R29" s="9"/>
      <c r="S29" s="9"/>
      <c r="T29" s="11">
        <f>T26+T27+T28</f>
        <v>-2803</v>
      </c>
      <c r="U29" s="11">
        <f t="shared" ref="U29" si="63">U26+U27+U28</f>
        <v>0</v>
      </c>
      <c r="V29" s="11">
        <f t="shared" ref="V29" si="64">V26+V27+V28</f>
        <v>0</v>
      </c>
      <c r="W29" s="11">
        <f t="shared" ref="W29" si="65">W26+W27+W28</f>
        <v>-136</v>
      </c>
      <c r="X29" s="9"/>
      <c r="Y29" s="11">
        <f>Y26+Y27+Y28</f>
        <v>886</v>
      </c>
      <c r="Z29" s="11">
        <f t="shared" ref="Z29" si="66">Z26+Z27+Z28</f>
        <v>497</v>
      </c>
      <c r="AA29" s="11">
        <f t="shared" ref="AA29" si="67">AA26+AA27+AA28</f>
        <v>-73</v>
      </c>
      <c r="AB29" s="11">
        <f t="shared" ref="AB29" si="68">AB26+AB27+AB28</f>
        <v>257</v>
      </c>
      <c r="AC29" s="9"/>
      <c r="AD29" s="11">
        <f>AD26+AD27+AD28</f>
        <v>-127</v>
      </c>
      <c r="AE29" s="11">
        <f t="shared" ref="AE29:AG29" si="69">AE26+AE27+AE28</f>
        <v>-2</v>
      </c>
      <c r="AF29" s="11">
        <f t="shared" si="69"/>
        <v>257</v>
      </c>
      <c r="AG29" s="11">
        <f t="shared" si="69"/>
        <v>364</v>
      </c>
      <c r="AH29" s="9"/>
      <c r="AI29" s="11">
        <f>AI26+AI27+AI28</f>
        <v>64</v>
      </c>
      <c r="AJ29" s="11">
        <f t="shared" ref="AJ29" si="70">AJ26+AJ27+AJ28</f>
        <v>751</v>
      </c>
      <c r="AK29" s="11">
        <f t="shared" ref="AK29" si="71">AK26+AK27+AK28</f>
        <v>794</v>
      </c>
      <c r="AL29" s="11">
        <f t="shared" ref="AL29" si="72">AL26+AL27+AL28</f>
        <v>801</v>
      </c>
      <c r="AM29" s="9"/>
      <c r="AN29" s="9"/>
      <c r="AO29" s="9"/>
      <c r="AP29" s="9"/>
      <c r="AQ29" s="9"/>
    </row>
    <row r="30" spans="1:43" ht="20" x14ac:dyDescent="0.25">
      <c r="A30" s="8" t="s">
        <v>26</v>
      </c>
      <c r="B30" s="9">
        <v>5</v>
      </c>
      <c r="C30" s="9">
        <v>14</v>
      </c>
      <c r="D30" s="9">
        <v>39</v>
      </c>
      <c r="E30" s="9">
        <v>18</v>
      </c>
      <c r="F30" s="9">
        <v>-9</v>
      </c>
      <c r="G30" s="9">
        <v>31</v>
      </c>
      <c r="H30" s="9">
        <v>-1210</v>
      </c>
      <c r="I30" s="9">
        <v>513</v>
      </c>
      <c r="J30" s="9">
        <v>-122</v>
      </c>
      <c r="K30" s="9">
        <v>-346</v>
      </c>
      <c r="L30" s="9"/>
      <c r="M30" s="9"/>
      <c r="N30" s="9"/>
      <c r="O30" s="9"/>
      <c r="P30" s="9"/>
      <c r="Q30" s="9"/>
      <c r="R30" s="9"/>
      <c r="S30" s="9"/>
      <c r="T30" s="9">
        <v>89</v>
      </c>
      <c r="U30" s="9"/>
      <c r="V30" s="9"/>
      <c r="W30" s="9">
        <v>-154</v>
      </c>
      <c r="X30" s="9"/>
      <c r="Y30" s="9">
        <v>113</v>
      </c>
      <c r="Z30" s="9">
        <v>54</v>
      </c>
      <c r="AA30" s="9">
        <v>-135</v>
      </c>
      <c r="AB30" s="9">
        <v>-39</v>
      </c>
      <c r="AC30" s="9"/>
      <c r="AD30" s="9">
        <v>13</v>
      </c>
      <c r="AE30" s="9">
        <v>-23</v>
      </c>
      <c r="AF30" s="9">
        <v>-39</v>
      </c>
      <c r="AG30" s="9">
        <v>-297</v>
      </c>
      <c r="AH30" s="9"/>
      <c r="AI30" s="9">
        <v>-52</v>
      </c>
      <c r="AJ30" s="9"/>
      <c r="AK30" s="9"/>
      <c r="AL30" s="9"/>
      <c r="AM30" s="9"/>
      <c r="AN30" s="9"/>
      <c r="AO30" s="9"/>
      <c r="AP30" s="9"/>
      <c r="AQ30" s="9"/>
    </row>
    <row r="31" spans="1:43" ht="20" x14ac:dyDescent="0.25">
      <c r="A31" s="8" t="s">
        <v>30</v>
      </c>
      <c r="B31" s="9"/>
      <c r="C31" s="9"/>
      <c r="D31" s="9">
        <v>-10</v>
      </c>
      <c r="E31" s="9">
        <v>-7</v>
      </c>
      <c r="F31" s="9">
        <v>-2</v>
      </c>
      <c r="G31" s="9"/>
      <c r="H31" s="9">
        <v>5</v>
      </c>
      <c r="I31" s="9">
        <v>6</v>
      </c>
      <c r="J31" s="9">
        <v>14</v>
      </c>
      <c r="K31" s="9">
        <v>16</v>
      </c>
      <c r="L31" s="9"/>
      <c r="M31" s="9"/>
      <c r="N31" s="9"/>
      <c r="O31" s="9"/>
      <c r="P31" s="9"/>
      <c r="Q31" s="9"/>
      <c r="R31" s="9"/>
      <c r="S31" s="9"/>
      <c r="T31" s="9">
        <v>2</v>
      </c>
      <c r="U31" s="9"/>
      <c r="V31" s="9"/>
      <c r="W31" s="9">
        <v>3</v>
      </c>
      <c r="X31" s="9"/>
      <c r="Y31" s="9">
        <v>3</v>
      </c>
      <c r="Z31" s="9">
        <v>4</v>
      </c>
      <c r="AA31" s="9">
        <v>4</v>
      </c>
      <c r="AB31" s="9">
        <v>3</v>
      </c>
      <c r="AC31" s="9"/>
      <c r="AD31" s="9">
        <v>1</v>
      </c>
      <c r="AE31" s="9">
        <v>6</v>
      </c>
      <c r="AF31" s="9">
        <v>3</v>
      </c>
      <c r="AG31" s="9">
        <v>6</v>
      </c>
      <c r="AH31" s="9"/>
      <c r="AI31" s="9">
        <v>7</v>
      </c>
      <c r="AJ31" s="9"/>
      <c r="AK31" s="9"/>
      <c r="AL31" s="9"/>
      <c r="AM31" s="9"/>
      <c r="AN31" s="9"/>
      <c r="AO31" s="9"/>
      <c r="AP31" s="9"/>
      <c r="AQ31" s="9"/>
    </row>
    <row r="32" spans="1:43" ht="20" x14ac:dyDescent="0.25">
      <c r="A32" s="10" t="s">
        <v>31</v>
      </c>
      <c r="B32" s="11">
        <v>-660</v>
      </c>
      <c r="C32" s="11">
        <v>-660</v>
      </c>
      <c r="D32" s="11">
        <v>-498</v>
      </c>
      <c r="E32" s="11">
        <v>-33</v>
      </c>
      <c r="F32" s="11">
        <v>337</v>
      </c>
      <c r="G32" s="11">
        <v>341</v>
      </c>
      <c r="H32" s="11">
        <f t="shared" ref="H32:I32" si="73">H29-H30+H31</f>
        <v>2490</v>
      </c>
      <c r="I32" s="11">
        <f t="shared" si="73"/>
        <v>3162</v>
      </c>
      <c r="J32" s="11">
        <f>J29-J30+J31</f>
        <v>1320</v>
      </c>
      <c r="K32" s="11">
        <f>K29-K30+K31</f>
        <v>854</v>
      </c>
      <c r="L32" s="9"/>
      <c r="M32" s="9"/>
      <c r="N32" s="9"/>
      <c r="O32" s="9"/>
      <c r="P32" s="9"/>
      <c r="Q32" s="9"/>
      <c r="R32" s="9"/>
      <c r="S32" s="9"/>
      <c r="T32" s="11">
        <f>T29-T30+T31</f>
        <v>-2890</v>
      </c>
      <c r="U32" s="11">
        <f t="shared" ref="U32" si="74">U29-U30+U31</f>
        <v>0</v>
      </c>
      <c r="V32" s="11">
        <f t="shared" ref="V32" si="75">V29-V30+V31</f>
        <v>0</v>
      </c>
      <c r="W32" s="11">
        <f t="shared" ref="W32" si="76">W29-W30+W31</f>
        <v>21</v>
      </c>
      <c r="X32" s="9"/>
      <c r="Y32" s="11">
        <f>Y29-Y30+Y31</f>
        <v>776</v>
      </c>
      <c r="Z32" s="11">
        <f t="shared" ref="Z32" si="77">Z29-Z30+Z31</f>
        <v>447</v>
      </c>
      <c r="AA32" s="11">
        <f t="shared" ref="AA32" si="78">AA29-AA30+AA31</f>
        <v>66</v>
      </c>
      <c r="AB32" s="11">
        <f t="shared" ref="AB32" si="79">AB29-AB30+AB31</f>
        <v>299</v>
      </c>
      <c r="AC32" s="9"/>
      <c r="AD32" s="11">
        <f>AD29-AD30+AD31</f>
        <v>-139</v>
      </c>
      <c r="AE32" s="11">
        <f t="shared" ref="AE32:AG32" si="80">AE29-AE30+AE31</f>
        <v>27</v>
      </c>
      <c r="AF32" s="11">
        <f t="shared" si="80"/>
        <v>299</v>
      </c>
      <c r="AG32" s="11">
        <f t="shared" si="80"/>
        <v>667</v>
      </c>
      <c r="AH32" s="9"/>
      <c r="AI32" s="11">
        <f>AI29-AI30+AI31</f>
        <v>123</v>
      </c>
      <c r="AJ32" s="11">
        <f t="shared" ref="AJ32:AL32" si="81">AJ29-AJ30+AJ31</f>
        <v>751</v>
      </c>
      <c r="AK32" s="11">
        <f t="shared" si="81"/>
        <v>794</v>
      </c>
      <c r="AL32" s="11">
        <f t="shared" si="81"/>
        <v>801</v>
      </c>
      <c r="AM32" s="9"/>
      <c r="AN32" s="9"/>
      <c r="AO32" s="9"/>
      <c r="AP32" s="9"/>
      <c r="AQ32" s="9"/>
    </row>
    <row r="33" spans="1:43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 spans="1:43" ht="20" x14ac:dyDescent="0.25">
      <c r="A34" s="12" t="s">
        <v>32</v>
      </c>
      <c r="B34" s="22">
        <f t="shared" ref="B34:C34" si="82">B32/B35</f>
        <v>-0.859375</v>
      </c>
      <c r="C34" s="22">
        <f t="shared" si="82"/>
        <v>-0.84291187739463602</v>
      </c>
      <c r="D34" s="22">
        <f t="shared" ref="D34" si="83">D32/D35</f>
        <v>-0.59640718562874251</v>
      </c>
      <c r="E34" s="22">
        <f t="shared" ref="E34" si="84">E32/E35</f>
        <v>-3.4663865546218489E-2</v>
      </c>
      <c r="F34" s="22">
        <f t="shared" ref="F34" si="85">F32/F35</f>
        <v>0.31672932330827069</v>
      </c>
      <c r="G34" s="22">
        <f t="shared" ref="G34" si="86">G32/G35</f>
        <v>0.30446428571428569</v>
      </c>
      <c r="H34" s="22">
        <f t="shared" ref="H34:I34" si="87">H32/H35</f>
        <v>2.0629660314830156</v>
      </c>
      <c r="I34" s="22">
        <f t="shared" si="87"/>
        <v>2.5728234336859237</v>
      </c>
      <c r="J34" s="22">
        <f>J32/J35</f>
        <v>0.84022915340547422</v>
      </c>
      <c r="K34" s="22">
        <f>K32/K35</f>
        <v>0.52553846153846151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>
        <f>Y32/Y35</f>
        <v>0.55035460992907803</v>
      </c>
      <c r="Z34" s="9">
        <f t="shared" ref="Z34:AB34" si="88">Z32/Z35</f>
        <v>0.27389705882352944</v>
      </c>
      <c r="AA34" s="9">
        <f t="shared" si="88"/>
        <v>4.0615384615384616E-2</v>
      </c>
      <c r="AB34" s="9">
        <f t="shared" si="88"/>
        <v>0.18354818907305095</v>
      </c>
      <c r="AC34" s="9"/>
      <c r="AD34" s="9">
        <f>AD32/AD35</f>
        <v>-8.6281812538795785E-2</v>
      </c>
      <c r="AE34" s="9">
        <f t="shared" ref="AE34" si="89">AE32/AE35</f>
        <v>1.6594960049170254E-2</v>
      </c>
      <c r="AF34" s="9">
        <f t="shared" ref="AF34" si="90">AF32/AF35</f>
        <v>0.18354818907305095</v>
      </c>
      <c r="AG34" s="9">
        <f t="shared" ref="AG34" si="91">AG32/AG35</f>
        <v>0.40970515970515969</v>
      </c>
      <c r="AH34" s="9"/>
      <c r="AI34" s="9">
        <f>AI32/AI35</f>
        <v>7.5045759609517995E-2</v>
      </c>
      <c r="AJ34" s="9" t="e">
        <f t="shared" ref="AJ34" si="92">AJ32/AJ35</f>
        <v>#DIV/0!</v>
      </c>
      <c r="AK34" s="9" t="e">
        <f t="shared" ref="AK34" si="93">AK32/AK35</f>
        <v>#DIV/0!</v>
      </c>
      <c r="AL34" s="9" t="e">
        <f t="shared" ref="AL34" si="94">AL32/AL35</f>
        <v>#DIV/0!</v>
      </c>
      <c r="AM34" s="9"/>
      <c r="AN34" s="9"/>
      <c r="AO34" s="9"/>
      <c r="AP34" s="9"/>
      <c r="AQ34" s="9"/>
    </row>
    <row r="35" spans="1:43" ht="20" x14ac:dyDescent="0.25">
      <c r="A35" s="12" t="s">
        <v>33</v>
      </c>
      <c r="B35" s="2">
        <v>768</v>
      </c>
      <c r="C35" s="2">
        <v>783</v>
      </c>
      <c r="D35" s="2">
        <v>835</v>
      </c>
      <c r="E35" s="2">
        <v>952</v>
      </c>
      <c r="F35" s="2">
        <v>1064</v>
      </c>
      <c r="G35" s="2">
        <v>1120</v>
      </c>
      <c r="H35" s="2">
        <v>1207</v>
      </c>
      <c r="I35" s="2">
        <v>1229</v>
      </c>
      <c r="J35" s="2">
        <v>1571</v>
      </c>
      <c r="K35" s="2">
        <v>1625</v>
      </c>
      <c r="T35" s="2">
        <v>1231</v>
      </c>
      <c r="W35" s="2">
        <v>1618</v>
      </c>
      <c r="Y35" s="2">
        <v>1410</v>
      </c>
      <c r="Z35" s="2">
        <v>1632</v>
      </c>
      <c r="AA35" s="2">
        <v>1625</v>
      </c>
      <c r="AB35" s="2">
        <v>1629</v>
      </c>
      <c r="AD35" s="2">
        <v>1611</v>
      </c>
      <c r="AE35" s="2">
        <v>1627</v>
      </c>
      <c r="AF35" s="2">
        <v>1629</v>
      </c>
      <c r="AG35" s="2">
        <v>1628</v>
      </c>
      <c r="AI35" s="2">
        <v>1639</v>
      </c>
    </row>
    <row r="37" spans="1:43" ht="20" x14ac:dyDescent="0.25">
      <c r="A37" s="13" t="s">
        <v>34</v>
      </c>
    </row>
    <row r="38" spans="1:43" ht="20" x14ac:dyDescent="0.25">
      <c r="A38" s="14" t="s">
        <v>2</v>
      </c>
      <c r="Y38" s="16"/>
      <c r="Z38" s="16"/>
      <c r="AA38" s="16"/>
      <c r="AB38" s="16"/>
      <c r="AD38" s="16"/>
      <c r="AE38" s="16"/>
      <c r="AF38" s="16"/>
      <c r="AG38" s="16"/>
      <c r="AI38" s="16"/>
      <c r="AJ38" s="16"/>
      <c r="AK38" s="16"/>
      <c r="AL38" s="16"/>
      <c r="AN38" s="16"/>
      <c r="AO38" s="16"/>
      <c r="AP38" s="16"/>
      <c r="AQ38" s="16"/>
    </row>
    <row r="39" spans="1:43" ht="20" x14ac:dyDescent="0.25">
      <c r="A39" s="15" t="s">
        <v>6</v>
      </c>
      <c r="J39" s="16">
        <f>J6/I6-1</f>
        <v>0.63589604764482943</v>
      </c>
      <c r="K39" s="16">
        <f>K6/J6-1</f>
        <v>7.4962766837663342E-2</v>
      </c>
      <c r="Y39" s="16"/>
      <c r="Z39" s="16"/>
      <c r="AA39" s="16"/>
      <c r="AB39" s="16">
        <f>(AB6-W6)/ABS(W6)</f>
        <v>-3.444108761329305E-2</v>
      </c>
      <c r="AD39" s="16">
        <f>(AD6-Y6)/ABS(Y6)</f>
        <v>1.5467904098994587E-3</v>
      </c>
      <c r="AE39" s="16">
        <f t="shared" ref="AE39:AG43" si="95">(AE6-Z6)/ABS(Z6)</f>
        <v>-0.11103633916554509</v>
      </c>
      <c r="AF39" s="16">
        <f t="shared" si="95"/>
        <v>-6.8365444375388437E-3</v>
      </c>
      <c r="AG39" s="16">
        <f t="shared" si="95"/>
        <v>0.42803504380475593</v>
      </c>
      <c r="AI39" s="16">
        <f>(AI6-AD6)/ABS(AD6)</f>
        <v>0.80463320463320465</v>
      </c>
      <c r="AJ39" s="16">
        <f t="shared" ref="AJ39:AJ43" si="96">(AJ6-AE6)/ABS(AE6)</f>
        <v>0.66540499621498861</v>
      </c>
      <c r="AK39" s="16">
        <f t="shared" ref="AK39:AK43" si="97">(AK6-AF6)/ABS(AF6)</f>
        <v>0.56445556946182729</v>
      </c>
      <c r="AL39" s="16">
        <f t="shared" ref="AL39:AL43" si="98">(AL6-AG6)/ABS(AG6)</f>
        <v>0.13935144609991235</v>
      </c>
      <c r="AN39" s="16">
        <f>(AN6-AI6)/ABS(AI6)</f>
        <v>-1</v>
      </c>
      <c r="AO39" s="16">
        <f t="shared" ref="AO39:AO43" si="99">(AO6-AJ6)/ABS(AJ6)</f>
        <v>-1</v>
      </c>
      <c r="AP39" s="16">
        <f t="shared" ref="AP39:AP43" si="100">(AP6-AK6)/ABS(AK6)</f>
        <v>-1</v>
      </c>
      <c r="AQ39" s="16">
        <f t="shared" ref="AQ39:AQ43" si="101">(AQ6-AL6)/ABS(AL6)</f>
        <v>-1</v>
      </c>
    </row>
    <row r="40" spans="1:43" ht="20" x14ac:dyDescent="0.25">
      <c r="A40" s="15" t="s">
        <v>3</v>
      </c>
      <c r="J40" s="16">
        <f t="shared" ref="J40:K40" si="102">J7/I7-1</f>
        <v>-9.9607957020473314E-2</v>
      </c>
      <c r="K40" s="16">
        <f t="shared" si="102"/>
        <v>-0.24995968392194812</v>
      </c>
      <c r="Y40" s="16"/>
      <c r="Z40" s="16"/>
      <c r="AA40" s="16"/>
      <c r="AB40" s="16">
        <f t="shared" ref="AB40:AD43" si="103">(AB7-W7)/ABS(W7)</f>
        <v>0.60908084163898113</v>
      </c>
      <c r="AD40" s="16">
        <f t="shared" si="103"/>
        <v>-0.65207156308851222</v>
      </c>
      <c r="AE40" s="16">
        <f t="shared" si="95"/>
        <v>-0.53624535315985133</v>
      </c>
      <c r="AF40" s="16">
        <f t="shared" si="95"/>
        <v>0.42172211350293543</v>
      </c>
      <c r="AG40" s="16">
        <f t="shared" si="95"/>
        <v>5.5058499655884375E-3</v>
      </c>
      <c r="AI40" s="16">
        <f t="shared" ref="AI40:AI43" si="104">(AI7-AD7)/ABS(AD7)</f>
        <v>0.85115020297699595</v>
      </c>
      <c r="AJ40" s="16">
        <f t="shared" si="96"/>
        <v>0.4028056112224449</v>
      </c>
      <c r="AK40" s="16">
        <f t="shared" si="97"/>
        <v>3.2346868547832072E-2</v>
      </c>
      <c r="AL40" s="16">
        <f t="shared" si="98"/>
        <v>2.6694045174537988E-2</v>
      </c>
      <c r="AN40" s="16">
        <f t="shared" ref="AN40:AN43" si="105">(AN7-AI7)/ABS(AI7)</f>
        <v>-1</v>
      </c>
      <c r="AO40" s="16">
        <f t="shared" si="99"/>
        <v>-1</v>
      </c>
      <c r="AP40" s="16">
        <f t="shared" si="100"/>
        <v>-1</v>
      </c>
      <c r="AQ40" s="16">
        <f t="shared" si="101"/>
        <v>-1</v>
      </c>
    </row>
    <row r="41" spans="1:43" ht="20" x14ac:dyDescent="0.25">
      <c r="A41" s="15" t="s">
        <v>4</v>
      </c>
      <c r="J41" s="16">
        <f t="shared" ref="J41:K41" si="106">J8/I8-1</f>
        <v>0.21366149456037098</v>
      </c>
      <c r="K41" s="16">
        <f t="shared" si="106"/>
        <v>-8.7141807494489298E-2</v>
      </c>
      <c r="Y41" s="16"/>
      <c r="Z41" s="16"/>
      <c r="AA41" s="16"/>
      <c r="AB41" s="16">
        <f t="shared" si="103"/>
        <v>-8.3941605839416053E-2</v>
      </c>
      <c r="AD41" s="16">
        <f t="shared" si="103"/>
        <v>-6.2933333333333327E-2</v>
      </c>
      <c r="AE41" s="16">
        <f t="shared" si="95"/>
        <v>-4.4712990936555889E-2</v>
      </c>
      <c r="AF41" s="16">
        <f t="shared" si="95"/>
        <v>-7.6640098099325565E-2</v>
      </c>
      <c r="AG41" s="16">
        <f t="shared" si="95"/>
        <v>-9.1633466135458169E-2</v>
      </c>
      <c r="AI41" s="16">
        <f t="shared" si="104"/>
        <v>-0.47524188958451907</v>
      </c>
      <c r="AJ41" s="16">
        <f t="shared" si="96"/>
        <v>-0.43074003795066412</v>
      </c>
      <c r="AK41" s="16">
        <f t="shared" si="97"/>
        <v>-0.40239043824701193</v>
      </c>
      <c r="AL41" s="16">
        <f t="shared" si="98"/>
        <v>-0.34210526315789475</v>
      </c>
      <c r="AN41" s="16">
        <f t="shared" si="105"/>
        <v>-1</v>
      </c>
      <c r="AO41" s="16">
        <f t="shared" si="99"/>
        <v>-1</v>
      </c>
      <c r="AP41" s="16">
        <f t="shared" si="100"/>
        <v>-1</v>
      </c>
      <c r="AQ41" s="16">
        <f t="shared" si="101"/>
        <v>-1</v>
      </c>
    </row>
    <row r="42" spans="1:43" ht="20" x14ac:dyDescent="0.25">
      <c r="A42" s="15" t="s">
        <v>5</v>
      </c>
      <c r="J42" s="16">
        <f t="shared" ref="J42:K42" si="107">J9/I9-1</f>
        <v>17.504065040650406</v>
      </c>
      <c r="K42" s="16">
        <f t="shared" si="107"/>
        <v>0.16893673110720564</v>
      </c>
      <c r="Y42" s="16"/>
      <c r="Z42" s="16"/>
      <c r="AA42" s="16"/>
      <c r="AB42" s="16">
        <f t="shared" si="103"/>
        <v>-0.11023622047244094</v>
      </c>
      <c r="AD42" s="16">
        <f t="shared" si="103"/>
        <v>1.6700854700854701</v>
      </c>
      <c r="AE42" s="16">
        <f t="shared" si="95"/>
        <v>0.16070007955449483</v>
      </c>
      <c r="AF42" s="16">
        <f t="shared" si="95"/>
        <v>-4.6047582501918649E-2</v>
      </c>
      <c r="AG42" s="16">
        <f t="shared" si="95"/>
        <v>-0.14963797264682221</v>
      </c>
      <c r="AI42" s="16">
        <f t="shared" si="104"/>
        <v>-0.45838668373879643</v>
      </c>
      <c r="AJ42" s="16">
        <f t="shared" si="96"/>
        <v>-0.45167923235092527</v>
      </c>
      <c r="AK42" s="16">
        <f t="shared" si="97"/>
        <v>-0.43684633950120677</v>
      </c>
      <c r="AL42" s="16">
        <f t="shared" si="98"/>
        <v>-0.38505203405865657</v>
      </c>
      <c r="AN42" s="16">
        <f t="shared" si="105"/>
        <v>-1</v>
      </c>
      <c r="AO42" s="16">
        <f t="shared" si="99"/>
        <v>-1</v>
      </c>
      <c r="AP42" s="16">
        <f t="shared" si="100"/>
        <v>-1</v>
      </c>
      <c r="AQ42" s="16">
        <f t="shared" si="101"/>
        <v>-1</v>
      </c>
    </row>
    <row r="43" spans="1:43" ht="20" x14ac:dyDescent="0.25">
      <c r="A43" s="17" t="s">
        <v>14</v>
      </c>
      <c r="C43" s="16">
        <f>C10/B10-1</f>
        <v>-0.27515437704322554</v>
      </c>
      <c r="D43" s="16">
        <f t="shared" ref="D43:K43" si="108">D10/C10-1</f>
        <v>8.2184916061137647E-2</v>
      </c>
      <c r="E43" s="16">
        <f t="shared" si="108"/>
        <v>0.21625376244501049</v>
      </c>
      <c r="F43" s="16">
        <f t="shared" si="108"/>
        <v>0.23262897391966497</v>
      </c>
      <c r="G43" s="16">
        <f t="shared" si="108"/>
        <v>3.9536679536679609E-2</v>
      </c>
      <c r="H43" s="16">
        <f t="shared" si="108"/>
        <v>0.45045312732134901</v>
      </c>
      <c r="I43" s="16">
        <f t="shared" si="108"/>
        <v>0.68329406944586712</v>
      </c>
      <c r="J43" s="16">
        <f t="shared" si="108"/>
        <v>0.43610806863818907</v>
      </c>
      <c r="K43" s="16">
        <f t="shared" si="108"/>
        <v>-3.9023770179229644E-2</v>
      </c>
      <c r="Y43" s="16"/>
      <c r="Z43" s="16"/>
      <c r="AA43" s="16"/>
      <c r="AB43" s="16">
        <f t="shared" si="103"/>
        <v>3.5899267726379712E-2</v>
      </c>
      <c r="AD43" s="16">
        <f t="shared" si="103"/>
        <v>-8.9161136634337251E-2</v>
      </c>
      <c r="AE43" s="16">
        <f t="shared" si="95"/>
        <v>-0.18183206106870228</v>
      </c>
      <c r="AF43" s="16">
        <f t="shared" si="95"/>
        <v>4.2228212039532795E-2</v>
      </c>
      <c r="AG43" s="16">
        <f t="shared" si="95"/>
        <v>6.344827586206897E-2</v>
      </c>
      <c r="AI43" s="16">
        <f t="shared" si="104"/>
        <v>2.2417336073229963E-2</v>
      </c>
      <c r="AJ43" s="16">
        <f t="shared" si="96"/>
        <v>-1.1009516700877029E-2</v>
      </c>
      <c r="AK43" s="16">
        <f t="shared" si="97"/>
        <v>-3.4482758620689655E-2</v>
      </c>
      <c r="AL43" s="16">
        <f t="shared" si="98"/>
        <v>-8.3981841763942924E-2</v>
      </c>
      <c r="AN43" s="16">
        <f t="shared" si="105"/>
        <v>-1</v>
      </c>
      <c r="AO43" s="16">
        <f t="shared" si="99"/>
        <v>-1</v>
      </c>
      <c r="AP43" s="16">
        <f t="shared" si="100"/>
        <v>-1</v>
      </c>
      <c r="AQ43" s="16">
        <f t="shared" si="101"/>
        <v>-1</v>
      </c>
    </row>
    <row r="44" spans="1:43" ht="20" x14ac:dyDescent="0.25">
      <c r="A44" s="15" t="s">
        <v>15</v>
      </c>
      <c r="C44" s="18"/>
      <c r="D44" s="18"/>
      <c r="E44" s="18"/>
      <c r="F44" s="18"/>
      <c r="G44" s="18"/>
      <c r="H44" s="18"/>
      <c r="I44" s="18"/>
      <c r="J44" s="18"/>
      <c r="K44" s="18"/>
    </row>
    <row r="45" spans="1:43" ht="20" x14ac:dyDescent="0.25">
      <c r="A45" s="15" t="s">
        <v>6</v>
      </c>
      <c r="C45" s="18"/>
      <c r="D45" s="18"/>
      <c r="E45" s="18"/>
      <c r="F45" s="18"/>
      <c r="G45" s="18"/>
      <c r="H45" s="18"/>
      <c r="I45" s="18"/>
      <c r="J45" s="16">
        <f>J12/I12-1</f>
        <v>0.86478304742684164</v>
      </c>
      <c r="K45" s="16">
        <f>K12/J12-1</f>
        <v>-0.31439393939393945</v>
      </c>
      <c r="Y45" s="16"/>
      <c r="Z45" s="16"/>
      <c r="AA45" s="16"/>
      <c r="AB45" s="16">
        <f>(AB12-W12)/ABS(W12)</f>
        <v>-0.3108108108108108</v>
      </c>
      <c r="AD45" s="16">
        <f>(AD12-Y12)/ABS(Y12)</f>
        <v>-0.65339578454332548</v>
      </c>
      <c r="AE45" s="16">
        <f>(AE12-Z12)/ABS(Z12)</f>
        <v>-0.68855932203389836</v>
      </c>
      <c r="AF45" s="16">
        <f t="shared" ref="AF45:AG50" si="109">(AF12-AA12)/ABS(AA12)</f>
        <v>-0.39405940594059408</v>
      </c>
      <c r="AG45" s="16">
        <f t="shared" si="109"/>
        <v>1.1764705882352942</v>
      </c>
      <c r="AI45" s="16">
        <f>(AI12-AD12)/ABS(AD12)</f>
        <v>2.6554054054054053</v>
      </c>
      <c r="AJ45" s="16">
        <f>(AJ12-AE12)/ABS(AE12)</f>
        <v>-1</v>
      </c>
      <c r="AK45" s="16">
        <f t="shared" ref="AK45:AK50" si="110">(AK12-AF12)/ABS(AF12)</f>
        <v>-1</v>
      </c>
      <c r="AL45" s="16">
        <f t="shared" ref="AL45:AL50" si="111">(AL12-AG12)/ABS(AG12)</f>
        <v>-1</v>
      </c>
      <c r="AN45" s="16">
        <f>(AN12-AI12)/ABS(AI12)</f>
        <v>-1</v>
      </c>
      <c r="AO45" s="16" t="e">
        <f>(AO12-AJ12)/ABS(AJ12)</f>
        <v>#DIV/0!</v>
      </c>
      <c r="AP45" s="16" t="e">
        <f t="shared" ref="AP45:AP50" si="112">(AP12-AK12)/ABS(AK12)</f>
        <v>#DIV/0!</v>
      </c>
      <c r="AQ45" s="16" t="e">
        <f t="shared" ref="AQ45:AQ50" si="113">(AQ12-AL12)/ABS(AL12)</f>
        <v>#DIV/0!</v>
      </c>
    </row>
    <row r="46" spans="1:43" ht="20" x14ac:dyDescent="0.25">
      <c r="A46" s="15" t="s">
        <v>3</v>
      </c>
      <c r="C46" s="18"/>
      <c r="D46" s="18"/>
      <c r="E46" s="18"/>
      <c r="F46" s="18"/>
      <c r="G46" s="18"/>
      <c r="H46" s="18"/>
      <c r="I46" s="18"/>
      <c r="J46" s="16">
        <f t="shared" ref="J46:K46" si="114">J13/I13-1</f>
        <v>-0.43007662835249039</v>
      </c>
      <c r="K46" s="16">
        <f t="shared" si="114"/>
        <v>-1.038655462184874</v>
      </c>
      <c r="Y46" s="16"/>
      <c r="Z46" s="16"/>
      <c r="AA46" s="16"/>
      <c r="AB46" s="16">
        <f t="shared" ref="AB46:AE50" si="115">(AB13-W13)/ABS(W13)</f>
        <v>1.9210526315789473</v>
      </c>
      <c r="AD46" s="16">
        <f t="shared" si="115"/>
        <v>-1.2485549132947977</v>
      </c>
      <c r="AE46" s="16">
        <f t="shared" si="115"/>
        <v>-1.1020710059171597</v>
      </c>
      <c r="AF46" s="16">
        <f t="shared" si="109"/>
        <v>6.384615384615385</v>
      </c>
      <c r="AG46" s="16">
        <f t="shared" si="109"/>
        <v>-0.6071428571428571</v>
      </c>
      <c r="AI46" s="16">
        <f t="shared" ref="AI46:AI50" si="116">(AI13-AD13)/ABS(AD13)</f>
        <v>1.5</v>
      </c>
      <c r="AJ46" s="16">
        <f t="shared" ref="AJ46:AJ50" si="117">(AJ13-AE13)/ABS(AE13)</f>
        <v>1</v>
      </c>
      <c r="AK46" s="16">
        <f t="shared" si="110"/>
        <v>-1</v>
      </c>
      <c r="AL46" s="16">
        <f t="shared" si="111"/>
        <v>-1</v>
      </c>
      <c r="AN46" s="16">
        <f t="shared" ref="AN46:AN50" si="118">(AN13-AI13)/ABS(AI13)</f>
        <v>-1</v>
      </c>
      <c r="AO46" s="16" t="e">
        <f t="shared" ref="AO46:AO50" si="119">(AO13-AJ13)/ABS(AJ13)</f>
        <v>#DIV/0!</v>
      </c>
      <c r="AP46" s="16" t="e">
        <f t="shared" si="112"/>
        <v>#DIV/0!</v>
      </c>
      <c r="AQ46" s="16" t="e">
        <f t="shared" si="113"/>
        <v>#DIV/0!</v>
      </c>
    </row>
    <row r="47" spans="1:43" ht="20" x14ac:dyDescent="0.25">
      <c r="A47" s="15" t="s">
        <v>4</v>
      </c>
      <c r="C47" s="18"/>
      <c r="D47" s="18"/>
      <c r="E47" s="18"/>
      <c r="F47" s="18"/>
      <c r="G47" s="18"/>
      <c r="H47" s="18"/>
      <c r="I47" s="18"/>
      <c r="J47" s="16">
        <f t="shared" ref="J47:K47" si="120">J14/I14-1</f>
        <v>2.0342612419700146E-2</v>
      </c>
      <c r="K47" s="16">
        <f t="shared" si="120"/>
        <v>1.8887722980063026E-2</v>
      </c>
      <c r="Y47" s="16"/>
      <c r="Z47" s="16"/>
      <c r="AA47" s="16"/>
      <c r="AB47" s="16">
        <f t="shared" si="115"/>
        <v>-0.21804511278195488</v>
      </c>
      <c r="AD47" s="16">
        <f t="shared" si="115"/>
        <v>-0.12290502793296089</v>
      </c>
      <c r="AE47" s="16">
        <f t="shared" si="115"/>
        <v>0.20320855614973263</v>
      </c>
      <c r="AF47" s="16">
        <f t="shared" si="109"/>
        <v>0.46478873239436619</v>
      </c>
      <c r="AG47" s="16">
        <f t="shared" si="109"/>
        <v>7.6923076923076927E-2</v>
      </c>
      <c r="AI47" s="16">
        <f t="shared" si="116"/>
        <v>-0.51910828025477707</v>
      </c>
      <c r="AJ47" s="16">
        <f t="shared" si="117"/>
        <v>-1</v>
      </c>
      <c r="AK47" s="16">
        <f t="shared" si="110"/>
        <v>-1</v>
      </c>
      <c r="AL47" s="16">
        <f t="shared" si="111"/>
        <v>-1</v>
      </c>
      <c r="AN47" s="16">
        <f t="shared" si="118"/>
        <v>-1</v>
      </c>
      <c r="AO47" s="16" t="e">
        <f t="shared" si="119"/>
        <v>#DIV/0!</v>
      </c>
      <c r="AP47" s="16" t="e">
        <f t="shared" si="112"/>
        <v>#DIV/0!</v>
      </c>
      <c r="AQ47" s="16" t="e">
        <f t="shared" si="113"/>
        <v>#DIV/0!</v>
      </c>
    </row>
    <row r="48" spans="1:43" ht="20" x14ac:dyDescent="0.25">
      <c r="A48" s="15" t="s">
        <v>5</v>
      </c>
      <c r="C48" s="18"/>
      <c r="D48" s="18"/>
      <c r="E48" s="18"/>
      <c r="F48" s="18"/>
      <c r="G48" s="18"/>
      <c r="H48" s="18"/>
      <c r="I48" s="18"/>
      <c r="J48" s="16">
        <f t="shared" ref="J48:K48" si="121">J15/I15-1</f>
        <v>50.18181818181818</v>
      </c>
      <c r="K48" s="16">
        <f t="shared" si="121"/>
        <v>0.1669626998223801</v>
      </c>
      <c r="Y48" s="16"/>
      <c r="Z48" s="16"/>
      <c r="AA48" s="16"/>
      <c r="AB48" s="16">
        <f t="shared" si="115"/>
        <v>-0.12446351931330472</v>
      </c>
      <c r="AD48" s="16">
        <f t="shared" si="115"/>
        <v>1.8808664259927799</v>
      </c>
      <c r="AE48" s="16">
        <f t="shared" si="115"/>
        <v>0.18096723868954759</v>
      </c>
      <c r="AF48" s="16">
        <f t="shared" si="109"/>
        <v>-3.6220472440944881E-2</v>
      </c>
      <c r="AG48" s="16">
        <f t="shared" si="109"/>
        <v>-0.24673202614379086</v>
      </c>
      <c r="AI48" s="16">
        <f t="shared" si="116"/>
        <v>-0.5714285714285714</v>
      </c>
      <c r="AJ48" s="16">
        <f t="shared" si="117"/>
        <v>-1</v>
      </c>
      <c r="AK48" s="16">
        <f t="shared" si="110"/>
        <v>-1</v>
      </c>
      <c r="AL48" s="16">
        <f t="shared" si="111"/>
        <v>-1</v>
      </c>
      <c r="AN48" s="16">
        <f t="shared" si="118"/>
        <v>-1</v>
      </c>
      <c r="AO48" s="16" t="e">
        <f t="shared" si="119"/>
        <v>#DIV/0!</v>
      </c>
      <c r="AP48" s="16" t="e">
        <f t="shared" si="112"/>
        <v>#DIV/0!</v>
      </c>
      <c r="AQ48" s="16" t="e">
        <f t="shared" si="113"/>
        <v>#DIV/0!</v>
      </c>
    </row>
    <row r="49" spans="1:43" ht="20" x14ac:dyDescent="0.25">
      <c r="A49" s="15" t="s">
        <v>16</v>
      </c>
      <c r="C49" s="18"/>
      <c r="D49" s="18"/>
      <c r="E49" s="18"/>
      <c r="F49" s="18"/>
      <c r="G49" s="18"/>
      <c r="H49" s="18"/>
      <c r="I49" s="18"/>
      <c r="J49" s="16">
        <f>J16/I16-1</f>
        <v>11.17359413202934</v>
      </c>
      <c r="K49" s="16">
        <f>K16/J16-1</f>
        <v>-0.11247238401285398</v>
      </c>
      <c r="Y49" s="16"/>
      <c r="Z49" s="16"/>
      <c r="AA49" s="16"/>
      <c r="AB49" s="16">
        <f t="shared" si="115"/>
        <v>0.25889046941678523</v>
      </c>
      <c r="AD49" s="16">
        <f t="shared" si="115"/>
        <v>-0.53549190535491908</v>
      </c>
      <c r="AE49" s="16">
        <f t="shared" si="115"/>
        <v>0.25517241379310346</v>
      </c>
      <c r="AF49" s="16">
        <f t="shared" si="109"/>
        <v>0.2106060606060606</v>
      </c>
      <c r="AG49" s="16">
        <f t="shared" si="109"/>
        <v>-2.1113243761996161E-2</v>
      </c>
      <c r="AI49" s="16">
        <f t="shared" si="116"/>
        <v>0.12084347120843471</v>
      </c>
      <c r="AJ49" s="16">
        <f t="shared" si="117"/>
        <v>1</v>
      </c>
      <c r="AK49" s="16">
        <f t="shared" si="110"/>
        <v>1</v>
      </c>
      <c r="AL49" s="16">
        <f t="shared" si="111"/>
        <v>1</v>
      </c>
      <c r="AN49" s="16">
        <f t="shared" si="118"/>
        <v>1</v>
      </c>
      <c r="AO49" s="16" t="e">
        <f t="shared" si="119"/>
        <v>#DIV/0!</v>
      </c>
      <c r="AP49" s="16" t="e">
        <f t="shared" si="112"/>
        <v>#DIV/0!</v>
      </c>
      <c r="AQ49" s="16" t="e">
        <f t="shared" si="113"/>
        <v>#DIV/0!</v>
      </c>
    </row>
    <row r="50" spans="1:43" ht="20" x14ac:dyDescent="0.25">
      <c r="A50" s="17" t="s">
        <v>17</v>
      </c>
      <c r="C50" s="16">
        <f>C17/B17-1</f>
        <v>2.1032258064516127</v>
      </c>
      <c r="D50" s="16">
        <f t="shared" ref="D50:K50" si="122">D17/C17-1</f>
        <v>-0.22661122661122657</v>
      </c>
      <c r="E50" s="16">
        <f t="shared" si="122"/>
        <v>-1.3413978494623655</v>
      </c>
      <c r="F50" s="16">
        <f t="shared" si="122"/>
        <v>2.5511811023622046</v>
      </c>
      <c r="G50" s="16">
        <f t="shared" si="122"/>
        <v>0.39911308203991136</v>
      </c>
      <c r="H50" s="16">
        <f t="shared" si="122"/>
        <v>1.1695721077654517</v>
      </c>
      <c r="I50" s="16">
        <f t="shared" si="122"/>
        <v>1.6647187728268809</v>
      </c>
      <c r="J50" s="16">
        <f t="shared" si="122"/>
        <v>-0.65350877192982448</v>
      </c>
      <c r="K50" s="16">
        <f t="shared" si="122"/>
        <v>-0.682753164556962</v>
      </c>
      <c r="Y50" s="16"/>
      <c r="Z50" s="16"/>
      <c r="AA50" s="16"/>
      <c r="AB50" s="16">
        <f t="shared" si="115"/>
        <v>2.5033557046979866</v>
      </c>
      <c r="AD50" s="16">
        <f t="shared" si="115"/>
        <v>-1.1524710830704521</v>
      </c>
      <c r="AE50" s="16">
        <f t="shared" si="115"/>
        <v>-1.038022813688213</v>
      </c>
      <c r="AF50" s="16">
        <f t="shared" si="109"/>
        <v>4.5</v>
      </c>
      <c r="AG50" s="16">
        <f t="shared" si="109"/>
        <v>0.5267857142857143</v>
      </c>
      <c r="AI50" s="16">
        <f t="shared" si="116"/>
        <v>1.2482758620689656</v>
      </c>
      <c r="AJ50" s="16">
        <f t="shared" si="117"/>
        <v>1</v>
      </c>
      <c r="AK50" s="16">
        <f t="shared" si="110"/>
        <v>-1</v>
      </c>
      <c r="AL50" s="16">
        <f t="shared" si="111"/>
        <v>-1</v>
      </c>
      <c r="AN50" s="16">
        <f t="shared" si="118"/>
        <v>-1</v>
      </c>
      <c r="AO50" s="16" t="e">
        <f t="shared" si="119"/>
        <v>#DIV/0!</v>
      </c>
      <c r="AP50" s="16" t="e">
        <f t="shared" si="112"/>
        <v>#DIV/0!</v>
      </c>
      <c r="AQ50" s="16" t="e">
        <f t="shared" si="113"/>
        <v>#DIV/0!</v>
      </c>
    </row>
    <row r="51" spans="1:43" x14ac:dyDescent="0.25">
      <c r="A51" s="14"/>
      <c r="C51" s="18"/>
      <c r="D51" s="18"/>
      <c r="E51" s="18"/>
      <c r="F51" s="18"/>
      <c r="G51" s="18"/>
      <c r="H51" s="18"/>
      <c r="I51" s="18"/>
      <c r="J51" s="18"/>
      <c r="K51" s="18"/>
    </row>
    <row r="52" spans="1:43" ht="20" x14ac:dyDescent="0.25">
      <c r="A52" s="15" t="s">
        <v>18</v>
      </c>
      <c r="C52" s="16">
        <f>C19/B19-1</f>
        <v>-0.20616307608399231</v>
      </c>
      <c r="D52" s="16">
        <f t="shared" ref="D52:K52" si="123">D19/C19-1</f>
        <v>0.12469941600824463</v>
      </c>
      <c r="E52" s="16">
        <f t="shared" si="123"/>
        <v>5.8643860720830832E-2</v>
      </c>
      <c r="F52" s="16">
        <f t="shared" si="123"/>
        <v>0.16214656664743221</v>
      </c>
      <c r="G52" s="16">
        <f t="shared" si="123"/>
        <v>-4.0963257199602809E-2</v>
      </c>
      <c r="H52" s="16">
        <f t="shared" si="123"/>
        <v>0.40201915609629824</v>
      </c>
      <c r="I52" s="16">
        <f t="shared" si="123"/>
        <v>0.57034711964549478</v>
      </c>
      <c r="J52" s="16">
        <f t="shared" si="123"/>
        <v>0.35802469135802473</v>
      </c>
      <c r="K52" s="16">
        <f t="shared" si="123"/>
        <v>-2.3549783549783543E-2</v>
      </c>
      <c r="Y52" s="16"/>
      <c r="Z52" s="16"/>
      <c r="AA52" s="16"/>
      <c r="AB52" s="16">
        <f>(AB19-W19)/ABS(W19)</f>
        <v>3.2691609153650561E-2</v>
      </c>
      <c r="AD52" s="16">
        <f>(AD19-Y19)/ABS(Y19)</f>
        <v>-6.7291016302462717E-2</v>
      </c>
      <c r="AE52" s="16">
        <f t="shared" ref="AE52:AG52" si="124">(AE19-Z19)/ABS(Z19)</f>
        <v>-0.13194221508828249</v>
      </c>
      <c r="AF52" s="16">
        <f t="shared" si="124"/>
        <v>1.5719899964272956E-2</v>
      </c>
      <c r="AG52" s="16">
        <f t="shared" si="124"/>
        <v>6.9996482588814635E-2</v>
      </c>
      <c r="AI52" s="16">
        <f>(AI19-AD19)/ABS(AD19)</f>
        <v>-2.2313127556712531E-3</v>
      </c>
      <c r="AJ52" s="16">
        <f t="shared" ref="AJ52:AJ53" si="125">(AJ19-AE19)/ABS(AE19)</f>
        <v>-5.8801775147928996E-2</v>
      </c>
      <c r="AK52" s="16">
        <f t="shared" ref="AK52:AK53" si="126">(AK19-AF19)/ABS(AF19)</f>
        <v>-5.4519873373197324E-2</v>
      </c>
      <c r="AL52" s="16">
        <f t="shared" ref="AL52:AL53" si="127">(AL19-AG19)/ABS(AG19)</f>
        <v>-0.10848126232741617</v>
      </c>
      <c r="AN52" s="16">
        <f>(AN19-AI19)/ABS(AI19)</f>
        <v>-1</v>
      </c>
      <c r="AO52" s="16">
        <f t="shared" ref="AO52:AO53" si="128">(AO19-AJ19)/ABS(AJ19)</f>
        <v>-1</v>
      </c>
      <c r="AP52" s="16">
        <f t="shared" ref="AP52:AP53" si="129">(AP19-AK19)/ABS(AK19)</f>
        <v>-1</v>
      </c>
      <c r="AQ52" s="16">
        <f t="shared" ref="AQ52:AQ53" si="130">(AQ19-AL19)/ABS(AL19)</f>
        <v>-1</v>
      </c>
    </row>
    <row r="53" spans="1:43" ht="20" x14ac:dyDescent="0.25">
      <c r="A53" s="17" t="s">
        <v>20</v>
      </c>
      <c r="C53" s="18"/>
      <c r="D53" s="18"/>
      <c r="E53" s="18"/>
      <c r="F53" s="18"/>
      <c r="G53" s="18"/>
      <c r="H53" s="18"/>
      <c r="I53" s="18"/>
      <c r="J53" s="18"/>
      <c r="K53" s="18"/>
      <c r="AB53" s="16">
        <f>(AB20-W20)/ABS(W20)</f>
        <v>3.9002108222066061E-2</v>
      </c>
      <c r="AD53" s="16">
        <f>(AD20-Y20)/ABS(Y20)</f>
        <v>-0.11022044088176353</v>
      </c>
      <c r="AE53" s="16">
        <f t="shared" ref="AE53:AG53" si="131">(AE20-Z20)/ABS(Z20)</f>
        <v>-0.22707423580786026</v>
      </c>
      <c r="AF53" s="16">
        <f t="shared" si="131"/>
        <v>6.9052783803326107E-2</v>
      </c>
      <c r="AG53" s="16">
        <f t="shared" si="131"/>
        <v>5.7152519445383833E-2</v>
      </c>
      <c r="AI53" s="16">
        <f>(AI20-AD20)/ABS(AD20)</f>
        <v>4.72972972972973E-2</v>
      </c>
      <c r="AJ53" s="16">
        <f t="shared" si="125"/>
        <v>3.7664783427495289E-2</v>
      </c>
      <c r="AK53" s="16">
        <f t="shared" si="126"/>
        <v>-1.5218126479540075E-2</v>
      </c>
      <c r="AL53" s="16">
        <f t="shared" si="127"/>
        <v>-6.0140754958413305E-2</v>
      </c>
      <c r="AN53" s="16">
        <f>(AN20-AI20)/ABS(AI20)</f>
        <v>-1</v>
      </c>
      <c r="AO53" s="16">
        <f t="shared" si="128"/>
        <v>-1</v>
      </c>
      <c r="AP53" s="16">
        <f t="shared" si="129"/>
        <v>-1</v>
      </c>
      <c r="AQ53" s="16">
        <f t="shared" si="130"/>
        <v>-1</v>
      </c>
    </row>
    <row r="54" spans="1:43" ht="40" x14ac:dyDescent="0.25">
      <c r="A54" s="15" t="s">
        <v>19</v>
      </c>
      <c r="C54" s="16">
        <f>C21/B21-1</f>
        <v>-0.7857142857142857</v>
      </c>
      <c r="D54" s="16">
        <f t="shared" ref="D54:K54" si="132">D21/C21-1</f>
        <v>-1</v>
      </c>
      <c r="E54" s="16" t="e">
        <f t="shared" si="132"/>
        <v>#DIV/0!</v>
      </c>
      <c r="F54" s="16" t="e">
        <f t="shared" si="132"/>
        <v>#DIV/0!</v>
      </c>
      <c r="G54" s="16" t="e">
        <f t="shared" si="132"/>
        <v>#DIV/0!</v>
      </c>
      <c r="H54" s="16" t="e">
        <f t="shared" si="132"/>
        <v>#DIV/0!</v>
      </c>
      <c r="I54" s="16" t="e">
        <f t="shared" si="132"/>
        <v>#DIV/0!</v>
      </c>
      <c r="J54" s="16" t="e">
        <f t="shared" si="132"/>
        <v>#DIV/0!</v>
      </c>
      <c r="K54" s="16">
        <f t="shared" si="132"/>
        <v>-0.20772266065388956</v>
      </c>
      <c r="Y54" s="16"/>
      <c r="Z54" s="16"/>
      <c r="AA54" s="16"/>
      <c r="AB54" s="16">
        <f t="shared" ref="AB54:AB68" si="133">(AB21-W21)/ABS(W21)</f>
        <v>-0.36781609195402298</v>
      </c>
      <c r="AD54" s="16">
        <f t="shared" ref="AD54:AD68" si="134">(AD21-Y21)/ABS(Y21)</f>
        <v>0.71816283924843427</v>
      </c>
      <c r="AE54" s="16">
        <f t="shared" ref="AE54:AE68" si="135">(AE21-Z21)/ABS(Z21)</f>
        <v>-0.32258064516129031</v>
      </c>
      <c r="AF54" s="16">
        <f t="shared" ref="AF54:AF68" si="136">(AF21-AA21)/ABS(AA21)</f>
        <v>-0.3413173652694611</v>
      </c>
      <c r="AG54" s="16">
        <f t="shared" ref="AG54:AG68" si="137">(AG21-AB21)/ABS(AB21)</f>
        <v>-3.787878787878788E-2</v>
      </c>
      <c r="AI54" s="16">
        <f t="shared" ref="AI54:AI68" si="138">(AI21-AD21)/ABS(AD21)</f>
        <v>-0.24422843256379101</v>
      </c>
      <c r="AJ54" s="16">
        <f t="shared" ref="AJ54:AJ68" si="139">(AJ21-AE21)/ABS(AE21)</f>
        <v>-1</v>
      </c>
      <c r="AK54" s="16">
        <f t="shared" ref="AK54:AK68" si="140">(AK21-AF21)/ABS(AF21)</f>
        <v>-1</v>
      </c>
      <c r="AL54" s="16">
        <f t="shared" ref="AL54:AL68" si="141">(AL21-AG21)/ABS(AG21)</f>
        <v>-1</v>
      </c>
      <c r="AN54" s="16">
        <f t="shared" ref="AN54:AN68" si="142">(AN21-AI21)/ABS(AI21)</f>
        <v>-1</v>
      </c>
      <c r="AO54" s="16" t="e">
        <f t="shared" ref="AO54:AO68" si="143">(AO21-AJ21)/ABS(AJ21)</f>
        <v>#DIV/0!</v>
      </c>
      <c r="AP54" s="16" t="e">
        <f t="shared" ref="AP54:AP68" si="144">(AP21-AK21)/ABS(AK21)</f>
        <v>#DIV/0!</v>
      </c>
      <c r="AQ54" s="16" t="e">
        <f t="shared" ref="AQ54:AQ68" si="145">(AQ21-AL21)/ABS(AL21)</f>
        <v>#DIV/0!</v>
      </c>
    </row>
    <row r="55" spans="1:43" ht="20" x14ac:dyDescent="0.25">
      <c r="A55" s="15" t="s">
        <v>21</v>
      </c>
      <c r="C55" s="16">
        <f t="shared" ref="C55:K55" si="146">C22/B22-1</f>
        <v>-0.11660447761194026</v>
      </c>
      <c r="D55" s="16">
        <f t="shared" si="146"/>
        <v>6.4413938753959954E-2</v>
      </c>
      <c r="E55" s="16">
        <f t="shared" si="146"/>
        <v>0.18650793650793651</v>
      </c>
      <c r="F55" s="16">
        <f t="shared" si="146"/>
        <v>0.19899665551839463</v>
      </c>
      <c r="G55" s="16">
        <f t="shared" si="146"/>
        <v>7.8800557880055688E-2</v>
      </c>
      <c r="H55" s="16">
        <f t="shared" si="146"/>
        <v>0.28183581124757606</v>
      </c>
      <c r="I55" s="16">
        <f t="shared" si="146"/>
        <v>0.43469490670700961</v>
      </c>
      <c r="J55" s="16">
        <f t="shared" si="146"/>
        <v>0.75922671353251325</v>
      </c>
      <c r="K55" s="16">
        <f t="shared" si="146"/>
        <v>0.17322677322677316</v>
      </c>
      <c r="Y55" s="16"/>
      <c r="Z55" s="16"/>
      <c r="AA55" s="16"/>
      <c r="AB55" s="16">
        <f t="shared" si="133"/>
        <v>0.10322108345534407</v>
      </c>
      <c r="AD55" s="16">
        <f t="shared" si="134"/>
        <v>0.3311320754716981</v>
      </c>
      <c r="AE55" s="16">
        <f t="shared" si="135"/>
        <v>0.11</v>
      </c>
      <c r="AF55" s="16">
        <f t="shared" si="136"/>
        <v>0.17826426896012509</v>
      </c>
      <c r="AG55" s="16">
        <f t="shared" si="137"/>
        <v>2.6542800265428003E-3</v>
      </c>
      <c r="AI55" s="16">
        <f t="shared" si="138"/>
        <v>8.0793763288447909E-2</v>
      </c>
      <c r="AJ55" s="16">
        <f t="shared" si="139"/>
        <v>-8.3160083160083165E-3</v>
      </c>
      <c r="AK55" s="16">
        <f t="shared" si="140"/>
        <v>3.3178500331785005E-3</v>
      </c>
      <c r="AL55" s="16">
        <f t="shared" si="141"/>
        <v>9.596293845135672E-3</v>
      </c>
      <c r="AN55" s="16">
        <f t="shared" si="142"/>
        <v>-1</v>
      </c>
      <c r="AO55" s="16">
        <f t="shared" si="143"/>
        <v>-1</v>
      </c>
      <c r="AP55" s="16">
        <f t="shared" si="144"/>
        <v>-1</v>
      </c>
      <c r="AQ55" s="16">
        <f t="shared" si="145"/>
        <v>-1</v>
      </c>
    </row>
    <row r="56" spans="1:43" ht="40" x14ac:dyDescent="0.25">
      <c r="A56" s="15" t="s">
        <v>22</v>
      </c>
      <c r="C56" s="16">
        <f t="shared" ref="C56:K56" si="147">C23/B23-1</f>
        <v>-0.20198675496688745</v>
      </c>
      <c r="D56" s="16">
        <f t="shared" si="147"/>
        <v>-4.5643153526970903E-2</v>
      </c>
      <c r="E56" s="16">
        <f t="shared" si="147"/>
        <v>0.12173913043478257</v>
      </c>
      <c r="F56" s="16">
        <f t="shared" si="147"/>
        <v>8.9147286821705363E-2</v>
      </c>
      <c r="G56" s="16">
        <f t="shared" si="147"/>
        <v>0.33451957295373669</v>
      </c>
      <c r="H56" s="16">
        <f t="shared" si="147"/>
        <v>0.32666666666666666</v>
      </c>
      <c r="I56" s="16">
        <f t="shared" si="147"/>
        <v>0.45527638190954778</v>
      </c>
      <c r="J56" s="16">
        <f t="shared" si="147"/>
        <v>0.61325966850828739</v>
      </c>
      <c r="K56" s="16">
        <f t="shared" si="147"/>
        <v>6.8493150684931781E-3</v>
      </c>
      <c r="Y56" s="16"/>
      <c r="Z56" s="16"/>
      <c r="AA56" s="16"/>
      <c r="AB56" s="16">
        <f t="shared" si="133"/>
        <v>-2.3728813559322035E-2</v>
      </c>
      <c r="AD56" s="16">
        <f t="shared" si="134"/>
        <v>-2.0100502512562814E-2</v>
      </c>
      <c r="AE56" s="16">
        <f t="shared" si="135"/>
        <v>-7.6013513513513514E-2</v>
      </c>
      <c r="AF56" s="16">
        <f t="shared" si="136"/>
        <v>3.4111310592459608E-2</v>
      </c>
      <c r="AG56" s="16">
        <f t="shared" si="137"/>
        <v>0.11805555555555555</v>
      </c>
      <c r="AI56" s="16">
        <f t="shared" si="138"/>
        <v>5.9829059829059832E-2</v>
      </c>
      <c r="AJ56" s="16">
        <f t="shared" si="139"/>
        <v>6.5813528336380253E-2</v>
      </c>
      <c r="AK56" s="16">
        <f t="shared" si="140"/>
        <v>6.9444444444444448E-2</v>
      </c>
      <c r="AL56" s="16">
        <f t="shared" si="141"/>
        <v>-3.4937888198757761E-2</v>
      </c>
      <c r="AN56" s="16">
        <f t="shared" si="142"/>
        <v>-1</v>
      </c>
      <c r="AO56" s="16">
        <f t="shared" si="143"/>
        <v>-1</v>
      </c>
      <c r="AP56" s="16">
        <f t="shared" si="144"/>
        <v>-1</v>
      </c>
      <c r="AQ56" s="16">
        <f t="shared" si="145"/>
        <v>-1</v>
      </c>
    </row>
    <row r="57" spans="1:43" ht="20" x14ac:dyDescent="0.25">
      <c r="A57" s="15" t="s">
        <v>23</v>
      </c>
      <c r="C57" s="16" t="e">
        <f t="shared" ref="C57:K57" si="148">C24/B24-1</f>
        <v>#DIV/0!</v>
      </c>
      <c r="D57" s="16" t="e">
        <f t="shared" si="148"/>
        <v>#DIV/0!</v>
      </c>
      <c r="E57" s="16">
        <f t="shared" si="148"/>
        <v>-0.40909090909090906</v>
      </c>
      <c r="F57" s="16">
        <f t="shared" si="148"/>
        <v>-1</v>
      </c>
      <c r="G57" s="16" t="e">
        <f t="shared" si="148"/>
        <v>#DIV/0!</v>
      </c>
      <c r="H57" s="16">
        <f t="shared" si="148"/>
        <v>-1</v>
      </c>
      <c r="I57" s="16" t="e">
        <f t="shared" si="148"/>
        <v>#DIV/0!</v>
      </c>
      <c r="J57" s="16">
        <f t="shared" si="148"/>
        <v>7.5</v>
      </c>
      <c r="K57" s="16">
        <f t="shared" si="148"/>
        <v>-0.66666666666666674</v>
      </c>
      <c r="Y57" s="16"/>
      <c r="Z57" s="16"/>
      <c r="AA57" s="16"/>
      <c r="AB57" s="16">
        <f t="shared" si="133"/>
        <v>-1</v>
      </c>
      <c r="AD57" s="16">
        <f t="shared" si="134"/>
        <v>0.87951807228915657</v>
      </c>
      <c r="AE57" s="16">
        <f t="shared" si="135"/>
        <v>-0.33333333333333331</v>
      </c>
      <c r="AF57" s="16">
        <f t="shared" si="136"/>
        <v>-0.25</v>
      </c>
      <c r="AG57" s="16">
        <f t="shared" si="137"/>
        <v>0.4</v>
      </c>
      <c r="AI57" s="16">
        <f t="shared" si="138"/>
        <v>-0.3</v>
      </c>
      <c r="AJ57" s="16">
        <f t="shared" si="139"/>
        <v>-0.25</v>
      </c>
      <c r="AK57" s="16">
        <f t="shared" si="140"/>
        <v>0</v>
      </c>
      <c r="AL57" s="16">
        <f t="shared" si="141"/>
        <v>-0.66666666666666663</v>
      </c>
      <c r="AN57" s="16">
        <f t="shared" si="142"/>
        <v>1</v>
      </c>
      <c r="AO57" s="16">
        <f t="shared" si="143"/>
        <v>1</v>
      </c>
      <c r="AP57" s="16">
        <f t="shared" si="144"/>
        <v>1</v>
      </c>
      <c r="AQ57" s="16">
        <f t="shared" si="145"/>
        <v>1</v>
      </c>
    </row>
    <row r="58" spans="1:43" ht="20" x14ac:dyDescent="0.25">
      <c r="A58" s="17" t="s">
        <v>27</v>
      </c>
      <c r="C58" s="16">
        <f t="shared" ref="C58:K58" si="149">C25/B25-1</f>
        <v>-0.15266272189349117</v>
      </c>
      <c r="D58" s="16">
        <f t="shared" si="149"/>
        <v>-3.6312849162011163E-2</v>
      </c>
      <c r="E58" s="16">
        <f t="shared" si="149"/>
        <v>0.20289855072463769</v>
      </c>
      <c r="F58" s="16">
        <f t="shared" si="149"/>
        <v>0.2024096385542169</v>
      </c>
      <c r="G58" s="16">
        <f t="shared" si="149"/>
        <v>0.1207414829659319</v>
      </c>
      <c r="H58" s="16">
        <f t="shared" si="149"/>
        <v>0.33124720607957081</v>
      </c>
      <c r="I58" s="16">
        <f t="shared" si="149"/>
        <v>0.43754197447951637</v>
      </c>
      <c r="J58" s="16">
        <f t="shared" si="149"/>
        <v>1.5197383788834387</v>
      </c>
      <c r="K58" s="16">
        <f t="shared" si="149"/>
        <v>1.9838694725132111E-2</v>
      </c>
      <c r="Y58" s="16"/>
      <c r="Z58" s="16"/>
      <c r="AA58" s="16"/>
      <c r="AB58" s="16">
        <f t="shared" si="133"/>
        <v>-8.7479131886477463E-2</v>
      </c>
      <c r="AD58" s="16">
        <f t="shared" si="134"/>
        <v>0.36824159766195813</v>
      </c>
      <c r="AE58" s="16">
        <f t="shared" si="135"/>
        <v>-8.0440013750429695E-2</v>
      </c>
      <c r="AF58" s="16">
        <f t="shared" si="136"/>
        <v>-3.4275618374558302E-2</v>
      </c>
      <c r="AG58" s="16">
        <f t="shared" si="137"/>
        <v>1.8660812294182216E-2</v>
      </c>
      <c r="AI58" s="16">
        <f t="shared" si="138"/>
        <v>-1.9579921680313278E-2</v>
      </c>
      <c r="AJ58" s="16">
        <f t="shared" si="139"/>
        <v>-0.25084112149532711</v>
      </c>
      <c r="AK58" s="16">
        <f t="shared" si="140"/>
        <v>-0.22502744237102085</v>
      </c>
      <c r="AL58" s="16">
        <f t="shared" si="141"/>
        <v>-0.23239942528735633</v>
      </c>
      <c r="AN58" s="16">
        <f t="shared" si="142"/>
        <v>-1</v>
      </c>
      <c r="AO58" s="16">
        <f t="shared" si="143"/>
        <v>-1</v>
      </c>
      <c r="AP58" s="16">
        <f t="shared" si="144"/>
        <v>-1</v>
      </c>
      <c r="AQ58" s="16">
        <f t="shared" si="145"/>
        <v>-1</v>
      </c>
    </row>
    <row r="59" spans="1:43" ht="20" x14ac:dyDescent="0.25">
      <c r="A59" s="17" t="s">
        <v>28</v>
      </c>
      <c r="C59" s="16">
        <f t="shared" ref="C59:K59" si="150">C26/B26-1</f>
        <v>-3.3624161073825505</v>
      </c>
      <c r="D59" s="16">
        <f t="shared" si="150"/>
        <v>-4.8295454545454586E-2</v>
      </c>
      <c r="E59" s="16">
        <f t="shared" si="150"/>
        <v>-1.3791044776119403</v>
      </c>
      <c r="F59" s="16">
        <f t="shared" si="150"/>
        <v>2.5511811023622046</v>
      </c>
      <c r="G59" s="16">
        <f t="shared" si="150"/>
        <v>0.39911308203991136</v>
      </c>
      <c r="H59" s="16">
        <f t="shared" si="150"/>
        <v>1.1695721077654517</v>
      </c>
      <c r="I59" s="16">
        <f t="shared" si="150"/>
        <v>1.6647187728268809</v>
      </c>
      <c r="J59" s="16">
        <f t="shared" si="150"/>
        <v>-0.65350877192982448</v>
      </c>
      <c r="K59" s="16">
        <f t="shared" si="150"/>
        <v>-0.682753164556962</v>
      </c>
      <c r="Y59" s="16"/>
      <c r="Z59" s="16"/>
      <c r="AA59" s="16"/>
      <c r="AB59" s="16">
        <f t="shared" si="133"/>
        <v>2.5033557046979866</v>
      </c>
      <c r="AD59" s="16">
        <f t="shared" si="134"/>
        <v>-1.1540913921360254</v>
      </c>
      <c r="AE59" s="16">
        <f t="shared" si="135"/>
        <v>-1.038022813688213</v>
      </c>
      <c r="AF59" s="16">
        <f t="shared" si="136"/>
        <v>4.5</v>
      </c>
      <c r="AG59" s="16">
        <f t="shared" si="137"/>
        <v>0.5267857142857143</v>
      </c>
      <c r="AI59" s="16">
        <f t="shared" si="138"/>
        <v>1.2482758620689656</v>
      </c>
      <c r="AJ59" s="16">
        <f t="shared" si="139"/>
        <v>38.549999999999997</v>
      </c>
      <c r="AK59" s="16">
        <f t="shared" si="140"/>
        <v>2.5446428571428572</v>
      </c>
      <c r="AL59" s="16">
        <f t="shared" si="141"/>
        <v>1.3421052631578947</v>
      </c>
      <c r="AN59" s="16">
        <f t="shared" si="142"/>
        <v>-1</v>
      </c>
      <c r="AO59" s="16">
        <f t="shared" si="143"/>
        <v>-1</v>
      </c>
      <c r="AP59" s="16">
        <f t="shared" si="144"/>
        <v>-1</v>
      </c>
      <c r="AQ59" s="16">
        <f t="shared" si="145"/>
        <v>-1</v>
      </c>
    </row>
    <row r="60" spans="1:43" ht="20" x14ac:dyDescent="0.25">
      <c r="A60" s="15" t="s">
        <v>24</v>
      </c>
      <c r="C60" s="16">
        <f t="shared" ref="C60:K60" si="151">C27/B27-1</f>
        <v>-9.6045197740112997E-2</v>
      </c>
      <c r="D60" s="16">
        <f t="shared" si="151"/>
        <v>-2.5000000000000022E-2</v>
      </c>
      <c r="E60" s="16">
        <f t="shared" si="151"/>
        <v>-0.19230769230769229</v>
      </c>
      <c r="F60" s="16">
        <f t="shared" si="151"/>
        <v>-3.9682539682539653E-2</v>
      </c>
      <c r="G60" s="16">
        <f t="shared" si="151"/>
        <v>-0.22314049586776863</v>
      </c>
      <c r="H60" s="16">
        <f t="shared" si="151"/>
        <v>-0.5</v>
      </c>
      <c r="I60" s="16">
        <f t="shared" si="151"/>
        <v>-0.27659574468085102</v>
      </c>
      <c r="J60" s="16">
        <f t="shared" si="151"/>
        <v>1.5882352941176472</v>
      </c>
      <c r="K60" s="16">
        <f t="shared" si="151"/>
        <v>0.20454545454545459</v>
      </c>
      <c r="Y60" s="16"/>
      <c r="Z60" s="16"/>
      <c r="AA60" s="16"/>
      <c r="AB60" s="16">
        <f t="shared" si="133"/>
        <v>-0.36842105263157893</v>
      </c>
      <c r="AD60" s="16">
        <f t="shared" si="134"/>
        <v>-0.92307692307692313</v>
      </c>
      <c r="AE60" s="16">
        <f t="shared" si="135"/>
        <v>-0.12</v>
      </c>
      <c r="AF60" s="16">
        <f t="shared" si="136"/>
        <v>0.16129032258064516</v>
      </c>
      <c r="AG60" s="16">
        <f t="shared" si="137"/>
        <v>-3.8461538461538464E-2</v>
      </c>
      <c r="AI60" s="16">
        <f t="shared" si="138"/>
        <v>0</v>
      </c>
      <c r="AJ60" s="16">
        <f t="shared" si="139"/>
        <v>1</v>
      </c>
      <c r="AK60" s="16">
        <f t="shared" si="140"/>
        <v>1</v>
      </c>
      <c r="AL60" s="16">
        <f t="shared" si="141"/>
        <v>1</v>
      </c>
      <c r="AN60" s="16">
        <f t="shared" si="142"/>
        <v>1</v>
      </c>
      <c r="AO60" s="16" t="e">
        <f t="shared" si="143"/>
        <v>#DIV/0!</v>
      </c>
      <c r="AP60" s="16" t="e">
        <f t="shared" si="144"/>
        <v>#DIV/0!</v>
      </c>
      <c r="AQ60" s="16" t="e">
        <f t="shared" si="145"/>
        <v>#DIV/0!</v>
      </c>
    </row>
    <row r="61" spans="1:43" ht="20" x14ac:dyDescent="0.25">
      <c r="A61" s="15" t="s">
        <v>25</v>
      </c>
      <c r="C61" s="16">
        <f t="shared" ref="C61:K61" si="152">C28/B28-1</f>
        <v>-0.9242424242424242</v>
      </c>
      <c r="D61" s="16">
        <f t="shared" si="152"/>
        <v>-17</v>
      </c>
      <c r="E61" s="16">
        <f t="shared" si="152"/>
        <v>-1.1125</v>
      </c>
      <c r="F61" s="16">
        <f t="shared" si="152"/>
        <v>-1</v>
      </c>
      <c r="G61" s="16" t="e">
        <f t="shared" si="152"/>
        <v>#DIV/0!</v>
      </c>
      <c r="H61" s="16">
        <f t="shared" si="152"/>
        <v>-0.71515151515151509</v>
      </c>
      <c r="I61" s="16">
        <f t="shared" si="152"/>
        <v>-2.1702127659574471</v>
      </c>
      <c r="J61" s="16">
        <f t="shared" si="152"/>
        <v>-0.8545454545454545</v>
      </c>
      <c r="K61" s="16">
        <f t="shared" si="152"/>
        <v>23.625</v>
      </c>
      <c r="Y61" s="16"/>
      <c r="Z61" s="16"/>
      <c r="AA61" s="16"/>
      <c r="AB61" s="16">
        <f t="shared" si="133"/>
        <v>0.84375</v>
      </c>
      <c r="AD61" s="16">
        <f t="shared" si="134"/>
        <v>2.0238095238095237</v>
      </c>
      <c r="AE61" s="16">
        <f t="shared" si="135"/>
        <v>12.5</v>
      </c>
      <c r="AF61" s="16">
        <f t="shared" si="136"/>
        <v>1.6818181818181819</v>
      </c>
      <c r="AG61" s="16">
        <f t="shared" si="137"/>
        <v>-0.16949152542372881</v>
      </c>
      <c r="AI61" s="16">
        <f t="shared" si="138"/>
        <v>0.23255813953488372</v>
      </c>
      <c r="AJ61" s="16">
        <f t="shared" si="139"/>
        <v>-1</v>
      </c>
      <c r="AK61" s="16">
        <f t="shared" si="140"/>
        <v>-1</v>
      </c>
      <c r="AL61" s="16">
        <f t="shared" si="141"/>
        <v>-1</v>
      </c>
      <c r="AN61" s="16" t="e">
        <f>(#REF!-AI28)/ABS(AI28)</f>
        <v>#REF!</v>
      </c>
      <c r="AO61" s="16" t="e">
        <f t="shared" si="143"/>
        <v>#DIV/0!</v>
      </c>
      <c r="AP61" s="16" t="e">
        <f t="shared" si="144"/>
        <v>#DIV/0!</v>
      </c>
      <c r="AQ61" s="16" t="e">
        <f t="shared" si="145"/>
        <v>#DIV/0!</v>
      </c>
    </row>
    <row r="62" spans="1:43" ht="40" x14ac:dyDescent="0.25">
      <c r="A62" s="17" t="s">
        <v>29</v>
      </c>
      <c r="C62" s="16">
        <f t="shared" ref="C62:K62" si="153">C29/B29-1</f>
        <v>4.5</v>
      </c>
      <c r="D62" s="16">
        <f t="shared" si="153"/>
        <v>-0.20502901353965186</v>
      </c>
      <c r="E62" s="16">
        <f t="shared" si="153"/>
        <v>-0.98053527980535282</v>
      </c>
      <c r="F62" s="16">
        <f t="shared" si="153"/>
        <v>-42.25</v>
      </c>
      <c r="G62" s="16">
        <f t="shared" si="153"/>
        <v>0.1272727272727272</v>
      </c>
      <c r="H62" s="16">
        <f t="shared" si="153"/>
        <v>2.4274193548387095</v>
      </c>
      <c r="I62" s="16">
        <f t="shared" si="153"/>
        <v>1.8776470588235292</v>
      </c>
      <c r="J62" s="16">
        <f t="shared" si="153"/>
        <v>-0.67729626601253745</v>
      </c>
      <c r="K62" s="16">
        <f t="shared" si="153"/>
        <v>-0.58445945945945943</v>
      </c>
      <c r="Y62" s="16"/>
      <c r="Z62" s="16"/>
      <c r="AA62" s="16"/>
      <c r="AB62" s="16">
        <f t="shared" si="133"/>
        <v>2.8897058823529411</v>
      </c>
      <c r="AD62" s="16">
        <f t="shared" si="134"/>
        <v>-1.1433408577878104</v>
      </c>
      <c r="AE62" s="16">
        <f t="shared" si="135"/>
        <v>-1.0040241448692153</v>
      </c>
      <c r="AF62" s="16">
        <f t="shared" si="136"/>
        <v>4.5205479452054798</v>
      </c>
      <c r="AG62" s="16">
        <f t="shared" si="137"/>
        <v>0.41634241245136189</v>
      </c>
      <c r="AI62" s="16">
        <f t="shared" si="138"/>
        <v>1.5039370078740157</v>
      </c>
      <c r="AJ62" s="16">
        <f t="shared" si="139"/>
        <v>376.5</v>
      </c>
      <c r="AK62" s="16">
        <f t="shared" si="140"/>
        <v>2.0894941634241246</v>
      </c>
      <c r="AL62" s="16">
        <f t="shared" si="141"/>
        <v>1.2005494505494505</v>
      </c>
      <c r="AN62" s="16">
        <f>(AN28-AI29)/ABS(AI29)</f>
        <v>-1</v>
      </c>
      <c r="AO62" s="16">
        <f t="shared" si="143"/>
        <v>-1</v>
      </c>
      <c r="AP62" s="16">
        <f t="shared" si="144"/>
        <v>-1</v>
      </c>
      <c r="AQ62" s="16">
        <f t="shared" si="145"/>
        <v>-1</v>
      </c>
    </row>
    <row r="63" spans="1:43" ht="20" x14ac:dyDescent="0.25">
      <c r="A63" s="15" t="s">
        <v>26</v>
      </c>
      <c r="C63" s="16">
        <f t="shared" ref="C63:K63" si="154">C30/B30-1</f>
        <v>1.7999999999999998</v>
      </c>
      <c r="D63" s="16">
        <f t="shared" si="154"/>
        <v>1.7857142857142856</v>
      </c>
      <c r="E63" s="16">
        <f t="shared" si="154"/>
        <v>-0.53846153846153844</v>
      </c>
      <c r="F63" s="16">
        <f t="shared" si="154"/>
        <v>-1.5</v>
      </c>
      <c r="G63" s="16">
        <f t="shared" si="154"/>
        <v>-4.4444444444444446</v>
      </c>
      <c r="H63" s="16">
        <f t="shared" si="154"/>
        <v>-40.032258064516128</v>
      </c>
      <c r="I63" s="16">
        <f t="shared" si="154"/>
        <v>-1.4239669421487604</v>
      </c>
      <c r="J63" s="16">
        <f t="shared" si="154"/>
        <v>-1.2378167641325537</v>
      </c>
      <c r="K63" s="16">
        <f t="shared" si="154"/>
        <v>1.8360655737704916</v>
      </c>
      <c r="Y63" s="16"/>
      <c r="Z63" s="16"/>
      <c r="AA63" s="16"/>
      <c r="AB63" s="16">
        <f t="shared" si="133"/>
        <v>0.74675324675324672</v>
      </c>
      <c r="AD63" s="16">
        <f t="shared" si="134"/>
        <v>-0.88495575221238942</v>
      </c>
      <c r="AE63" s="16">
        <f t="shared" si="135"/>
        <v>-1.4259259259259258</v>
      </c>
      <c r="AF63" s="16">
        <f t="shared" si="136"/>
        <v>0.71111111111111114</v>
      </c>
      <c r="AG63" s="16">
        <f t="shared" si="137"/>
        <v>-6.615384615384615</v>
      </c>
      <c r="AI63" s="16">
        <f t="shared" si="138"/>
        <v>-5</v>
      </c>
      <c r="AJ63" s="16">
        <f t="shared" si="139"/>
        <v>1</v>
      </c>
      <c r="AK63" s="16">
        <f t="shared" si="140"/>
        <v>1</v>
      </c>
      <c r="AL63" s="16">
        <f t="shared" si="141"/>
        <v>1</v>
      </c>
      <c r="AN63" s="16">
        <f t="shared" si="142"/>
        <v>1</v>
      </c>
      <c r="AO63" s="16" t="e">
        <f t="shared" si="143"/>
        <v>#DIV/0!</v>
      </c>
      <c r="AP63" s="16" t="e">
        <f t="shared" si="144"/>
        <v>#DIV/0!</v>
      </c>
      <c r="AQ63" s="16" t="e">
        <f t="shared" si="145"/>
        <v>#DIV/0!</v>
      </c>
    </row>
    <row r="64" spans="1:43" ht="20" x14ac:dyDescent="0.25">
      <c r="A64" s="15" t="s">
        <v>30</v>
      </c>
      <c r="C64" s="16" t="e">
        <f t="shared" ref="C64:K64" si="155">C31/B31-1</f>
        <v>#DIV/0!</v>
      </c>
      <c r="D64" s="16" t="e">
        <f t="shared" si="155"/>
        <v>#DIV/0!</v>
      </c>
      <c r="E64" s="16">
        <f t="shared" si="155"/>
        <v>-0.30000000000000004</v>
      </c>
      <c r="F64" s="16">
        <f t="shared" si="155"/>
        <v>-0.7142857142857143</v>
      </c>
      <c r="G64" s="16">
        <f t="shared" si="155"/>
        <v>-1</v>
      </c>
      <c r="H64" s="16" t="e">
        <f t="shared" si="155"/>
        <v>#DIV/0!</v>
      </c>
      <c r="I64" s="16">
        <f t="shared" si="155"/>
        <v>0.19999999999999996</v>
      </c>
      <c r="J64" s="16">
        <f t="shared" si="155"/>
        <v>1.3333333333333335</v>
      </c>
      <c r="K64" s="16">
        <f t="shared" si="155"/>
        <v>0.14285714285714279</v>
      </c>
      <c r="Y64" s="16"/>
      <c r="Z64" s="16"/>
      <c r="AA64" s="16"/>
      <c r="AB64" s="16">
        <f t="shared" si="133"/>
        <v>0</v>
      </c>
      <c r="AD64" s="16">
        <f t="shared" si="134"/>
        <v>-0.66666666666666663</v>
      </c>
      <c r="AE64" s="16">
        <f t="shared" si="135"/>
        <v>0.5</v>
      </c>
      <c r="AF64" s="16">
        <f t="shared" si="136"/>
        <v>-0.25</v>
      </c>
      <c r="AG64" s="16">
        <f t="shared" si="137"/>
        <v>1</v>
      </c>
      <c r="AI64" s="16">
        <f t="shared" si="138"/>
        <v>6</v>
      </c>
      <c r="AJ64" s="16">
        <f t="shared" si="139"/>
        <v>-1</v>
      </c>
      <c r="AK64" s="16">
        <f t="shared" si="140"/>
        <v>-1</v>
      </c>
      <c r="AL64" s="16">
        <f t="shared" si="141"/>
        <v>-1</v>
      </c>
      <c r="AN64" s="16">
        <f t="shared" si="142"/>
        <v>-1</v>
      </c>
      <c r="AO64" s="16" t="e">
        <f t="shared" si="143"/>
        <v>#DIV/0!</v>
      </c>
      <c r="AP64" s="16" t="e">
        <f t="shared" si="144"/>
        <v>#DIV/0!</v>
      </c>
      <c r="AQ64" s="16" t="e">
        <f t="shared" si="145"/>
        <v>#DIV/0!</v>
      </c>
    </row>
    <row r="65" spans="1:43" ht="20" x14ac:dyDescent="0.25">
      <c r="A65" s="17" t="s">
        <v>31</v>
      </c>
      <c r="C65" s="16">
        <f t="shared" ref="C65:K68" si="156">C32/B32-1</f>
        <v>0</v>
      </c>
      <c r="D65" s="16">
        <f t="shared" si="156"/>
        <v>-0.24545454545454548</v>
      </c>
      <c r="E65" s="16">
        <f t="shared" si="156"/>
        <v>-0.9337349397590361</v>
      </c>
      <c r="F65" s="16">
        <f t="shared" si="156"/>
        <v>-11.212121212121213</v>
      </c>
      <c r="G65" s="16">
        <f t="shared" si="156"/>
        <v>1.1869436201780381E-2</v>
      </c>
      <c r="H65" s="16">
        <f t="shared" si="156"/>
        <v>6.3020527859237534</v>
      </c>
      <c r="I65" s="16">
        <f t="shared" si="156"/>
        <v>0.26987951807228905</v>
      </c>
      <c r="J65" s="16">
        <f t="shared" si="156"/>
        <v>-0.58254269449715368</v>
      </c>
      <c r="K65" s="16">
        <f t="shared" si="156"/>
        <v>-0.35303030303030303</v>
      </c>
      <c r="Y65" s="16"/>
      <c r="Z65" s="16"/>
      <c r="AA65" s="16"/>
      <c r="AB65" s="16">
        <f t="shared" si="133"/>
        <v>13.238095238095237</v>
      </c>
      <c r="AD65" s="16">
        <f t="shared" si="134"/>
        <v>-1.1791237113402062</v>
      </c>
      <c r="AE65" s="16">
        <f t="shared" si="135"/>
        <v>-0.93959731543624159</v>
      </c>
      <c r="AF65" s="16">
        <f t="shared" si="136"/>
        <v>3.5303030303030303</v>
      </c>
      <c r="AG65" s="16">
        <f t="shared" si="137"/>
        <v>1.2307692307692308</v>
      </c>
      <c r="AI65" s="16">
        <f t="shared" si="138"/>
        <v>1.8848920863309353</v>
      </c>
      <c r="AJ65" s="16">
        <f t="shared" si="139"/>
        <v>26.814814814814813</v>
      </c>
      <c r="AK65" s="16">
        <f t="shared" si="140"/>
        <v>1.6555183946488294</v>
      </c>
      <c r="AL65" s="16">
        <f t="shared" si="141"/>
        <v>0.20089955022488756</v>
      </c>
      <c r="AN65" s="16">
        <f t="shared" si="142"/>
        <v>-1</v>
      </c>
      <c r="AO65" s="16">
        <f t="shared" si="143"/>
        <v>-1</v>
      </c>
      <c r="AP65" s="16">
        <f t="shared" si="144"/>
        <v>-1</v>
      </c>
      <c r="AQ65" s="16">
        <f t="shared" si="145"/>
        <v>-1</v>
      </c>
    </row>
    <row r="66" spans="1:43" x14ac:dyDescent="0.25">
      <c r="A66" s="14"/>
      <c r="C66" s="18"/>
      <c r="D66" s="18"/>
      <c r="E66" s="18"/>
      <c r="F66" s="18"/>
      <c r="G66" s="18"/>
      <c r="H66" s="18"/>
      <c r="I66" s="18"/>
      <c r="J66" s="18"/>
      <c r="K66" s="18"/>
      <c r="Y66" s="16"/>
      <c r="Z66" s="16"/>
      <c r="AA66" s="16"/>
      <c r="AB66" s="16"/>
      <c r="AD66" s="16"/>
      <c r="AE66" s="16"/>
      <c r="AF66" s="16"/>
      <c r="AG66" s="16"/>
      <c r="AI66" s="16"/>
      <c r="AJ66" s="16"/>
      <c r="AK66" s="16"/>
      <c r="AL66" s="16"/>
      <c r="AN66" s="16"/>
      <c r="AO66" s="16"/>
      <c r="AP66" s="16"/>
      <c r="AQ66" s="16"/>
    </row>
    <row r="67" spans="1:43" ht="20" x14ac:dyDescent="0.25">
      <c r="A67" s="19" t="s">
        <v>32</v>
      </c>
      <c r="C67" s="16">
        <f t="shared" si="156"/>
        <v>-1.9157088122605304E-2</v>
      </c>
      <c r="D67" s="16">
        <f t="shared" si="156"/>
        <v>-0.29244420250408276</v>
      </c>
      <c r="E67" s="16">
        <f t="shared" si="156"/>
        <v>-0.94187885997772602</v>
      </c>
      <c r="F67" s="16">
        <f t="shared" si="156"/>
        <v>-10.137161084529506</v>
      </c>
      <c r="G67" s="16">
        <f t="shared" si="156"/>
        <v>-3.8724035608308727E-2</v>
      </c>
      <c r="H67" s="16">
        <f t="shared" si="156"/>
        <v>5.7757242089764738</v>
      </c>
      <c r="I67" s="16">
        <f t="shared" si="156"/>
        <v>0.24714774476261447</v>
      </c>
      <c r="J67" s="16">
        <f t="shared" si="156"/>
        <v>-0.67342136953341947</v>
      </c>
      <c r="K67" s="16">
        <f t="shared" si="156"/>
        <v>-0.37452960372960376</v>
      </c>
      <c r="Y67" s="16"/>
      <c r="Z67" s="16"/>
      <c r="AA67" s="16"/>
      <c r="AB67" s="16" t="e">
        <f t="shared" si="133"/>
        <v>#DIV/0!</v>
      </c>
      <c r="AD67" s="16">
        <f t="shared" si="134"/>
        <v>-1.156774942886214</v>
      </c>
      <c r="AE67" s="16">
        <f t="shared" si="135"/>
        <v>-0.9394116894849085</v>
      </c>
      <c r="AF67" s="16">
        <f t="shared" si="136"/>
        <v>3.5191788976319365</v>
      </c>
      <c r="AG67" s="16">
        <f t="shared" si="137"/>
        <v>1.232139482139482</v>
      </c>
      <c r="AI67" s="16">
        <f t="shared" si="138"/>
        <v>1.8697749548988021</v>
      </c>
      <c r="AJ67" s="16" t="e">
        <f t="shared" si="139"/>
        <v>#DIV/0!</v>
      </c>
      <c r="AK67" s="16" t="e">
        <f t="shared" si="140"/>
        <v>#DIV/0!</v>
      </c>
      <c r="AL67" s="16" t="e">
        <f t="shared" si="141"/>
        <v>#DIV/0!</v>
      </c>
      <c r="AN67" s="16">
        <f t="shared" si="142"/>
        <v>-1</v>
      </c>
      <c r="AO67" s="16" t="e">
        <f t="shared" si="143"/>
        <v>#DIV/0!</v>
      </c>
      <c r="AP67" s="16" t="e">
        <f t="shared" si="144"/>
        <v>#DIV/0!</v>
      </c>
      <c r="AQ67" s="16" t="e">
        <f t="shared" si="145"/>
        <v>#DIV/0!</v>
      </c>
    </row>
    <row r="68" spans="1:43" ht="20" x14ac:dyDescent="0.25">
      <c r="A68" s="19" t="s">
        <v>33</v>
      </c>
      <c r="C68" s="16">
        <f t="shared" si="156"/>
        <v>1.953125E-2</v>
      </c>
      <c r="D68" s="16">
        <f t="shared" si="156"/>
        <v>6.6411238825031971E-2</v>
      </c>
      <c r="E68" s="16">
        <f t="shared" si="156"/>
        <v>0.14011976047904184</v>
      </c>
      <c r="F68" s="16">
        <f t="shared" si="156"/>
        <v>0.11764705882352944</v>
      </c>
      <c r="G68" s="16">
        <f t="shared" si="156"/>
        <v>5.2631578947368363E-2</v>
      </c>
      <c r="H68" s="16">
        <f t="shared" si="156"/>
        <v>7.7678571428571486E-2</v>
      </c>
      <c r="I68" s="16">
        <f t="shared" si="156"/>
        <v>1.8227009113504611E-2</v>
      </c>
      <c r="J68" s="16">
        <f t="shared" si="156"/>
        <v>0.27827502034174123</v>
      </c>
      <c r="K68" s="16">
        <f t="shared" si="156"/>
        <v>3.4373010821133088E-2</v>
      </c>
      <c r="Y68" s="16"/>
      <c r="Z68" s="16"/>
      <c r="AA68" s="16"/>
      <c r="AB68" s="16">
        <f t="shared" si="133"/>
        <v>6.798516687268232E-3</v>
      </c>
      <c r="AD68" s="16">
        <f t="shared" si="134"/>
        <v>0.14255319148936171</v>
      </c>
      <c r="AE68" s="16">
        <f t="shared" si="135"/>
        <v>-3.0637254901960784E-3</v>
      </c>
      <c r="AF68" s="16">
        <f t="shared" si="136"/>
        <v>2.4615384615384616E-3</v>
      </c>
      <c r="AG68" s="16">
        <f t="shared" si="137"/>
        <v>-6.1387354205033758E-4</v>
      </c>
      <c r="AI68" s="16">
        <f t="shared" si="138"/>
        <v>1.7380509000620731E-2</v>
      </c>
      <c r="AJ68" s="16">
        <f t="shared" si="139"/>
        <v>-1</v>
      </c>
      <c r="AK68" s="16">
        <f t="shared" si="140"/>
        <v>-1</v>
      </c>
      <c r="AL68" s="16">
        <f t="shared" si="141"/>
        <v>-1</v>
      </c>
      <c r="AN68" s="16">
        <f t="shared" si="142"/>
        <v>-1</v>
      </c>
      <c r="AO68" s="16" t="e">
        <f t="shared" si="143"/>
        <v>#DIV/0!</v>
      </c>
      <c r="AP68" s="16" t="e">
        <f t="shared" si="144"/>
        <v>#DIV/0!</v>
      </c>
      <c r="AQ68" s="16" t="e">
        <f t="shared" si="145"/>
        <v>#DIV/0!</v>
      </c>
    </row>
    <row r="70" spans="1:43" ht="20" x14ac:dyDescent="0.25">
      <c r="A70" s="10" t="s">
        <v>35</v>
      </c>
    </row>
    <row r="71" spans="1:43" ht="20" x14ac:dyDescent="0.25">
      <c r="A71" s="6" t="s">
        <v>2</v>
      </c>
    </row>
    <row r="72" spans="1:43" ht="20" x14ac:dyDescent="0.25">
      <c r="A72" s="8" t="s">
        <v>47</v>
      </c>
      <c r="B72" s="9"/>
      <c r="C72" s="9"/>
      <c r="D72" s="9"/>
      <c r="E72" s="9"/>
      <c r="F72" s="9"/>
      <c r="G72" s="9"/>
      <c r="H72" s="9"/>
      <c r="I72" s="20">
        <f>I6/I$10</f>
        <v>0.22477789947669466</v>
      </c>
      <c r="J72" s="20">
        <f t="shared" ref="J72:K72" si="157">J6/J$10</f>
        <v>0.25604847252235075</v>
      </c>
      <c r="K72" s="20">
        <f t="shared" si="157"/>
        <v>0.28641975308641976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>
        <v>1655</v>
      </c>
      <c r="X72" s="9"/>
      <c r="Y72" s="20">
        <f>Y6/Y$10</f>
        <v>0.22001020929045431</v>
      </c>
      <c r="Z72" s="20">
        <f t="shared" ref="Z72:AA72" si="158">Z6/Z$10</f>
        <v>0.22687022900763359</v>
      </c>
      <c r="AA72" s="20">
        <f t="shared" si="158"/>
        <v>0.28912848158131177</v>
      </c>
      <c r="AB72" s="20">
        <f>AB6/AB$10</f>
        <v>0.27551724137931033</v>
      </c>
      <c r="AC72" s="9"/>
      <c r="AD72" s="20">
        <f>AD6/AD$10</f>
        <v>0.24192041845694004</v>
      </c>
      <c r="AE72" s="20">
        <f t="shared" ref="AE72:AF72" si="159">AE6/AE$10</f>
        <v>0.24650121291285687</v>
      </c>
      <c r="AF72" s="20">
        <f t="shared" si="159"/>
        <v>0.27551724137931033</v>
      </c>
      <c r="AG72" s="20">
        <f>AG6/AG$10</f>
        <v>0.36997405966277563</v>
      </c>
      <c r="AH72" s="9"/>
      <c r="AI72" s="20">
        <f>AI6/AI$10</f>
        <v>0.42700529873926546</v>
      </c>
      <c r="AJ72" s="20">
        <f t="shared" ref="AJ72:AK72" si="160">AJ6/AJ$10</f>
        <v>0.41509433962264153</v>
      </c>
      <c r="AK72" s="20">
        <f t="shared" si="160"/>
        <v>0.44642857142857145</v>
      </c>
      <c r="AL72" s="20">
        <f>AL6/AL$10</f>
        <v>0.46017699115044247</v>
      </c>
      <c r="AM72" s="9"/>
      <c r="AN72" s="20" t="e">
        <f>AN6/AN$10</f>
        <v>#DIV/0!</v>
      </c>
      <c r="AO72" s="20" t="e">
        <f t="shared" ref="AO72:AP72" si="161">AO6/AO$10</f>
        <v>#DIV/0!</v>
      </c>
      <c r="AP72" s="20" t="e">
        <f t="shared" si="161"/>
        <v>#DIV/0!</v>
      </c>
      <c r="AQ72" s="20" t="e">
        <f>AQ6/AQ$10</f>
        <v>#DIV/0!</v>
      </c>
    </row>
    <row r="73" spans="1:43" ht="20" x14ac:dyDescent="0.25">
      <c r="A73" s="8" t="s">
        <v>48</v>
      </c>
      <c r="B73" s="9"/>
      <c r="C73" s="9"/>
      <c r="D73" s="9"/>
      <c r="E73" s="9"/>
      <c r="F73" s="9"/>
      <c r="G73" s="9"/>
      <c r="H73" s="9"/>
      <c r="I73" s="20">
        <f t="shared" ref="I73:K75" si="162">I7/I$10</f>
        <v>0.41907022027503954</v>
      </c>
      <c r="J73" s="20">
        <f t="shared" si="162"/>
        <v>0.26274310410575824</v>
      </c>
      <c r="K73" s="20">
        <f t="shared" si="162"/>
        <v>0.20507054673721339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>
        <v>903</v>
      </c>
      <c r="X73" s="9"/>
      <c r="Y73" s="20">
        <f t="shared" ref="Y73:AA73" si="163">Y7/Y$10</f>
        <v>0.36140888208269523</v>
      </c>
      <c r="Z73" s="20">
        <f t="shared" si="163"/>
        <v>0.32854961832061069</v>
      </c>
      <c r="AA73" s="20">
        <f t="shared" si="163"/>
        <v>0.18364779874213835</v>
      </c>
      <c r="AB73" s="20">
        <f t="shared" ref="AB73" si="164">AB7/AB$10</f>
        <v>0.25051724137931036</v>
      </c>
      <c r="AC73" s="9"/>
      <c r="AD73" s="20">
        <f t="shared" ref="AD73:AG75" si="165">AD7/AD$10</f>
        <v>0.13805342798430786</v>
      </c>
      <c r="AE73" s="20">
        <f t="shared" si="165"/>
        <v>0.18622877402500468</v>
      </c>
      <c r="AF73" s="20">
        <f t="shared" si="165"/>
        <v>0.25051724137931036</v>
      </c>
      <c r="AG73" s="20">
        <f t="shared" si="165"/>
        <v>0.23686770428015563</v>
      </c>
      <c r="AH73" s="9"/>
      <c r="AI73" s="20">
        <f t="shared" ref="AI73:AL75" si="166">AI7/AI$10</f>
        <v>0.24995432121322858</v>
      </c>
      <c r="AJ73" s="20">
        <f t="shared" si="166"/>
        <v>0.26415094339622641</v>
      </c>
      <c r="AK73" s="20">
        <f t="shared" si="166"/>
        <v>0.26785714285714285</v>
      </c>
      <c r="AL73" s="20">
        <f t="shared" si="166"/>
        <v>0.26548672566371684</v>
      </c>
      <c r="AM73" s="9"/>
      <c r="AN73" s="20" t="e">
        <f t="shared" ref="AN73:AQ75" si="167">AN7/AN$10</f>
        <v>#DIV/0!</v>
      </c>
      <c r="AO73" s="20" t="e">
        <f t="shared" si="167"/>
        <v>#DIV/0!</v>
      </c>
      <c r="AP73" s="20" t="e">
        <f t="shared" si="167"/>
        <v>#DIV/0!</v>
      </c>
      <c r="AQ73" s="20" t="e">
        <f t="shared" si="167"/>
        <v>#DIV/0!</v>
      </c>
    </row>
    <row r="74" spans="1:43" ht="20" x14ac:dyDescent="0.25">
      <c r="A74" s="8" t="s">
        <v>49</v>
      </c>
      <c r="B74" s="9"/>
      <c r="C74" s="9"/>
      <c r="D74" s="9"/>
      <c r="E74" s="9"/>
      <c r="F74" s="9"/>
      <c r="G74" s="9"/>
      <c r="H74" s="9"/>
      <c r="I74" s="20">
        <f t="shared" si="162"/>
        <v>0.34118291347207008</v>
      </c>
      <c r="J74" s="20">
        <f t="shared" si="162"/>
        <v>0.28833524003220201</v>
      </c>
      <c r="K74" s="20">
        <f t="shared" si="162"/>
        <v>0.27389770723104057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>
        <v>1644</v>
      </c>
      <c r="X74" s="9"/>
      <c r="Y74" s="20">
        <f t="shared" ref="Y74:AA74" si="168">Y8/Y$10</f>
        <v>0.31904032669729454</v>
      </c>
      <c r="Z74" s="20">
        <f t="shared" si="168"/>
        <v>0.25267175572519085</v>
      </c>
      <c r="AA74" s="20">
        <f t="shared" si="168"/>
        <v>0.2930817610062893</v>
      </c>
      <c r="AB74" s="20">
        <f t="shared" ref="AB74" si="169">AB8/AB$10</f>
        <v>0.2596551724137931</v>
      </c>
      <c r="AC74" s="9"/>
      <c r="AD74" s="20">
        <f t="shared" ref="AD74:AF74" si="170">AD8/AD$10</f>
        <v>0.32822716233887539</v>
      </c>
      <c r="AE74" s="20">
        <f t="shared" si="170"/>
        <v>0.2950177271879082</v>
      </c>
      <c r="AF74" s="20">
        <f t="shared" si="170"/>
        <v>0.2596551724137931</v>
      </c>
      <c r="AG74" s="20">
        <f t="shared" si="165"/>
        <v>0.22178988326848248</v>
      </c>
      <c r="AH74" s="9"/>
      <c r="AI74" s="20">
        <f t="shared" ref="AI74:AK74" si="171">AI8/AI$10</f>
        <v>0.16846336561300931</v>
      </c>
      <c r="AJ74" s="20">
        <f t="shared" si="171"/>
        <v>0.16981132075471697</v>
      </c>
      <c r="AK74" s="20">
        <f t="shared" si="171"/>
        <v>0.16071428571428573</v>
      </c>
      <c r="AL74" s="20">
        <f t="shared" si="166"/>
        <v>0.15929203539823009</v>
      </c>
      <c r="AM74" s="9"/>
      <c r="AN74" s="20" t="e">
        <f t="shared" ref="AN74:AP74" si="172">AN8/AN$10</f>
        <v>#DIV/0!</v>
      </c>
      <c r="AO74" s="20" t="e">
        <f t="shared" si="172"/>
        <v>#DIV/0!</v>
      </c>
      <c r="AP74" s="20" t="e">
        <f t="shared" si="172"/>
        <v>#DIV/0!</v>
      </c>
      <c r="AQ74" s="20" t="e">
        <f t="shared" si="167"/>
        <v>#DIV/0!</v>
      </c>
    </row>
    <row r="75" spans="1:43" ht="20" x14ac:dyDescent="0.25">
      <c r="A75" s="8" t="s">
        <v>50</v>
      </c>
      <c r="B75" s="9"/>
      <c r="C75" s="9"/>
      <c r="D75" s="9"/>
      <c r="E75" s="9"/>
      <c r="F75" s="9"/>
      <c r="G75" s="9"/>
      <c r="H75" s="9"/>
      <c r="I75" s="20">
        <f t="shared" si="162"/>
        <v>1.4968966776195691E-2</v>
      </c>
      <c r="J75" s="20">
        <f t="shared" si="162"/>
        <v>0.192873183339689</v>
      </c>
      <c r="K75" s="20">
        <f t="shared" si="162"/>
        <v>0.23461199294532628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1397</v>
      </c>
      <c r="X75" s="9"/>
      <c r="Y75" s="20">
        <f t="shared" ref="Y75:AA75" si="173">Y9/Y$10</f>
        <v>9.9540581929555894E-2</v>
      </c>
      <c r="Z75" s="20">
        <f t="shared" si="173"/>
        <v>0.19190839694656489</v>
      </c>
      <c r="AA75" s="20">
        <f t="shared" si="173"/>
        <v>0.23414195867026055</v>
      </c>
      <c r="AB75" s="20">
        <f t="shared" ref="AB75" si="174">AB9/AB$10</f>
        <v>0.21431034482758621</v>
      </c>
      <c r="AC75" s="9"/>
      <c r="AD75" s="20">
        <f t="shared" ref="AD75:AF75" si="175">AD9/AD$10</f>
        <v>0.29179899121987668</v>
      </c>
      <c r="AE75" s="20">
        <f t="shared" si="175"/>
        <v>0.27225228587423028</v>
      </c>
      <c r="AF75" s="20">
        <f t="shared" si="175"/>
        <v>0.21431034482758621</v>
      </c>
      <c r="AG75" s="20">
        <f t="shared" si="165"/>
        <v>0.17136835278858625</v>
      </c>
      <c r="AH75" s="9"/>
      <c r="AI75" s="20">
        <f t="shared" ref="AI75:AK75" si="176">AI9/AI$10</f>
        <v>0.15457701443449662</v>
      </c>
      <c r="AJ75" s="20">
        <f t="shared" si="176"/>
        <v>0.15094339622641509</v>
      </c>
      <c r="AK75" s="20">
        <f t="shared" si="176"/>
        <v>0.125</v>
      </c>
      <c r="AL75" s="20">
        <f t="shared" si="166"/>
        <v>0.11504424778761062</v>
      </c>
      <c r="AM75" s="9"/>
      <c r="AN75" s="20" t="e">
        <f t="shared" ref="AN75:AP75" si="177">AN9/AN$10</f>
        <v>#DIV/0!</v>
      </c>
      <c r="AO75" s="20" t="e">
        <f t="shared" si="177"/>
        <v>#DIV/0!</v>
      </c>
      <c r="AP75" s="20" t="e">
        <f t="shared" si="177"/>
        <v>#DIV/0!</v>
      </c>
      <c r="AQ75" s="20" t="e">
        <f t="shared" si="167"/>
        <v>#DIV/0!</v>
      </c>
    </row>
    <row r="76" spans="1:43" ht="20" x14ac:dyDescent="0.25">
      <c r="A76" s="6" t="s">
        <v>36</v>
      </c>
      <c r="B76" s="20">
        <f>B20/B10</f>
        <v>0.33399927351979658</v>
      </c>
      <c r="C76" s="20">
        <f t="shared" ref="C76:K76" si="178">C20/C10</f>
        <v>0.27060886995740419</v>
      </c>
      <c r="D76" s="20">
        <f t="shared" si="178"/>
        <v>0.24195415605464227</v>
      </c>
      <c r="E76" s="20">
        <f t="shared" si="178"/>
        <v>0.34018656006091758</v>
      </c>
      <c r="F76" s="20">
        <f t="shared" si="178"/>
        <v>0.37791505791505792</v>
      </c>
      <c r="G76" s="20">
        <f t="shared" si="178"/>
        <v>0.42608824840291187</v>
      </c>
      <c r="H76" s="20">
        <f t="shared" si="178"/>
        <v>0.44525248386766364</v>
      </c>
      <c r="I76" s="20">
        <f t="shared" si="178"/>
        <v>0.48247535596933189</v>
      </c>
      <c r="J76" s="20">
        <f t="shared" si="178"/>
        <v>0.51061395703571888</v>
      </c>
      <c r="K76" s="20">
        <f t="shared" si="178"/>
        <v>0.5027336860670194</v>
      </c>
      <c r="T76" s="20" t="e">
        <f t="shared" ref="T76:W76" si="179">T20/T10</f>
        <v>#DIV/0!</v>
      </c>
      <c r="U76" s="20" t="e">
        <f t="shared" si="179"/>
        <v>#DIV/0!</v>
      </c>
      <c r="V76" s="20" t="e">
        <f t="shared" si="179"/>
        <v>#DIV/0!</v>
      </c>
      <c r="W76" s="20">
        <f t="shared" si="179"/>
        <v>0.5083050544740132</v>
      </c>
      <c r="Y76" s="20">
        <f t="shared" ref="Y76:AA76" si="180">Y20/Y10</f>
        <v>0.50944359367023995</v>
      </c>
      <c r="Z76" s="20">
        <f t="shared" si="180"/>
        <v>0.52442748091603053</v>
      </c>
      <c r="AA76" s="20">
        <f t="shared" si="180"/>
        <v>0.49703504043126684</v>
      </c>
      <c r="AB76" s="20">
        <f t="shared" ref="AB76" si="181">AB20/AB10</f>
        <v>0.5098275862068965</v>
      </c>
      <c r="AD76" s="20">
        <f t="shared" ref="AD76:AG76" si="182">AD20/AD10</f>
        <v>0.49766486082570521</v>
      </c>
      <c r="AE76" s="20">
        <f t="shared" si="182"/>
        <v>0.49542825153946629</v>
      </c>
      <c r="AF76" s="20">
        <f t="shared" si="182"/>
        <v>0.5098275862068965</v>
      </c>
      <c r="AG76" s="24">
        <f t="shared" si="182"/>
        <v>0.50680933852140075</v>
      </c>
      <c r="AH76" s="25"/>
      <c r="AI76" s="24">
        <f t="shared" ref="AI76:AL76" si="183">AI20/AI10</f>
        <v>0.5097752603690846</v>
      </c>
      <c r="AJ76" s="24">
        <f t="shared" si="183"/>
        <v>0.51981132075471703</v>
      </c>
      <c r="AK76" s="24">
        <f t="shared" si="183"/>
        <v>0.52</v>
      </c>
      <c r="AL76" s="24">
        <f t="shared" si="183"/>
        <v>0.52</v>
      </c>
      <c r="AN76" s="20" t="e">
        <f t="shared" ref="AN76:AQ76" si="184">AN20/AN10</f>
        <v>#DIV/0!</v>
      </c>
      <c r="AO76" s="20" t="e">
        <f t="shared" si="184"/>
        <v>#DIV/0!</v>
      </c>
      <c r="AP76" s="20" t="e">
        <f t="shared" si="184"/>
        <v>#DIV/0!</v>
      </c>
      <c r="AQ76" s="20" t="e">
        <f t="shared" si="184"/>
        <v>#DIV/0!</v>
      </c>
    </row>
    <row r="77" spans="1:43" ht="20" x14ac:dyDescent="0.25">
      <c r="A77" s="6" t="s">
        <v>37</v>
      </c>
      <c r="B77" s="20">
        <f>B19/B10</f>
        <v>0.66600072648020336</v>
      </c>
      <c r="C77" s="20">
        <f t="shared" ref="C77:K77" si="185">C19/C10</f>
        <v>0.72939113004259581</v>
      </c>
      <c r="D77" s="20">
        <f t="shared" si="185"/>
        <v>0.75804584394535768</v>
      </c>
      <c r="E77" s="20">
        <f t="shared" si="185"/>
        <v>0.65981343993908248</v>
      </c>
      <c r="F77" s="20">
        <f t="shared" si="185"/>
        <v>0.62208494208494214</v>
      </c>
      <c r="G77" s="20">
        <f t="shared" si="185"/>
        <v>0.57391175159708807</v>
      </c>
      <c r="H77" s="20">
        <f t="shared" si="185"/>
        <v>0.55474751613233642</v>
      </c>
      <c r="I77" s="20">
        <f t="shared" si="185"/>
        <v>0.51752464403066811</v>
      </c>
      <c r="J77" s="20">
        <f t="shared" si="185"/>
        <v>0.48938604296428118</v>
      </c>
      <c r="K77" s="20">
        <f t="shared" si="185"/>
        <v>0.4972663139329806</v>
      </c>
      <c r="T77" s="20" t="e">
        <f t="shared" ref="T77:W77" si="186">T19/T10</f>
        <v>#DIV/0!</v>
      </c>
      <c r="U77" s="20" t="e">
        <f t="shared" si="186"/>
        <v>#DIV/0!</v>
      </c>
      <c r="V77" s="20" t="e">
        <f t="shared" si="186"/>
        <v>#DIV/0!</v>
      </c>
      <c r="W77" s="20">
        <f t="shared" si="186"/>
        <v>0.4916949455259868</v>
      </c>
      <c r="Y77" s="24">
        <f t="shared" ref="Y77:AA77" si="187">Y19/Y10</f>
        <v>0.49055640632976011</v>
      </c>
      <c r="Z77" s="24">
        <f t="shared" si="187"/>
        <v>0.47557251908396947</v>
      </c>
      <c r="AA77" s="24">
        <f t="shared" si="187"/>
        <v>0.50296495956873311</v>
      </c>
      <c r="AB77" s="24">
        <f t="shared" ref="AB77" si="188">AB19/AB10</f>
        <v>0.49017241379310345</v>
      </c>
      <c r="AD77" s="24">
        <f t="shared" ref="AD77:AG77" si="189">AD19/AD10</f>
        <v>0.50233513917429484</v>
      </c>
      <c r="AE77" s="24">
        <f t="shared" si="189"/>
        <v>0.50457174846053365</v>
      </c>
      <c r="AF77" s="24">
        <f t="shared" si="189"/>
        <v>0.49017241379310345</v>
      </c>
      <c r="AG77" s="24">
        <f t="shared" si="189"/>
        <v>0.49319066147859925</v>
      </c>
      <c r="AI77" s="24">
        <f t="shared" ref="AI77:AL77" si="190">AI19/AI10</f>
        <v>0.4902247396309154</v>
      </c>
      <c r="AJ77" s="20">
        <f t="shared" si="190"/>
        <v>0.48018867924528302</v>
      </c>
      <c r="AK77" s="20">
        <f t="shared" si="190"/>
        <v>0.48</v>
      </c>
      <c r="AL77" s="20">
        <f t="shared" si="190"/>
        <v>0.48</v>
      </c>
      <c r="AN77" s="20" t="e">
        <f t="shared" ref="AN77:AQ77" si="191">AN19/AN10</f>
        <v>#DIV/0!</v>
      </c>
      <c r="AO77" s="20" t="e">
        <f t="shared" si="191"/>
        <v>#DIV/0!</v>
      </c>
      <c r="AP77" s="20" t="e">
        <f t="shared" si="191"/>
        <v>#DIV/0!</v>
      </c>
      <c r="AQ77" s="20" t="e">
        <f t="shared" si="191"/>
        <v>#DIV/0!</v>
      </c>
    </row>
    <row r="78" spans="1:43" ht="40" x14ac:dyDescent="0.25">
      <c r="A78" s="6" t="s">
        <v>38</v>
      </c>
      <c r="B78" s="20">
        <f>B25/B10</f>
        <v>0.30693788594260807</v>
      </c>
      <c r="C78" s="20">
        <f t="shared" ref="C78:K78" si="192">C25/C10</f>
        <v>0.35880731646203962</v>
      </c>
      <c r="D78" s="20">
        <f t="shared" si="192"/>
        <v>0.31951840703866635</v>
      </c>
      <c r="E78" s="20">
        <f t="shared" si="192"/>
        <v>0.31600989910527316</v>
      </c>
      <c r="F78" s="20">
        <f t="shared" si="192"/>
        <v>0.30826254826254829</v>
      </c>
      <c r="G78" s="20">
        <f t="shared" si="192"/>
        <v>0.33234289110087656</v>
      </c>
      <c r="H78" s="20">
        <f t="shared" si="192"/>
        <v>0.30502919184676841</v>
      </c>
      <c r="I78" s="20">
        <f t="shared" si="192"/>
        <v>0.26049653158086894</v>
      </c>
      <c r="J78" s="20">
        <f t="shared" si="192"/>
        <v>0.45705690436845897</v>
      </c>
      <c r="K78" s="20">
        <f t="shared" si="192"/>
        <v>0.48505291005291007</v>
      </c>
      <c r="T78" s="20" t="e">
        <f t="shared" ref="T78:W78" si="193">T25/T10</f>
        <v>#DIV/0!</v>
      </c>
      <c r="U78" s="20" t="e">
        <f t="shared" si="193"/>
        <v>#DIV/0!</v>
      </c>
      <c r="V78" s="20" t="e">
        <f t="shared" si="193"/>
        <v>#DIV/0!</v>
      </c>
      <c r="W78" s="20">
        <f t="shared" si="193"/>
        <v>0.53491694945525992</v>
      </c>
      <c r="Y78" s="20">
        <f t="shared" ref="Y78:AA78" si="194">Y25/Y10</f>
        <v>0.34932788837842438</v>
      </c>
      <c r="Z78" s="20">
        <f t="shared" si="194"/>
        <v>0.44412213740458018</v>
      </c>
      <c r="AA78" s="20">
        <f t="shared" si="194"/>
        <v>0.50853548966756512</v>
      </c>
      <c r="AB78" s="20">
        <f t="shared" ref="AB78" si="195">AB25/AB10</f>
        <v>0.47120689655172415</v>
      </c>
      <c r="AD78" s="20">
        <f t="shared" ref="AD78:AG78" si="196">AD25/AD10</f>
        <v>0.52475247524752477</v>
      </c>
      <c r="AE78" s="20">
        <f t="shared" si="196"/>
        <v>0.49916029109908566</v>
      </c>
      <c r="AF78" s="20">
        <f t="shared" si="196"/>
        <v>0.47120689655172415</v>
      </c>
      <c r="AG78" s="20">
        <f t="shared" si="196"/>
        <v>0.45136186770428016</v>
      </c>
      <c r="AI78" s="20">
        <f t="shared" ref="AI78:AL78" si="197">AI25/AI10</f>
        <v>0.50319751507399968</v>
      </c>
      <c r="AJ78" s="20">
        <f t="shared" si="197"/>
        <v>0.37811320754716982</v>
      </c>
      <c r="AK78" s="20">
        <f t="shared" si="197"/>
        <v>0.37821428571428573</v>
      </c>
      <c r="AL78" s="20">
        <f t="shared" si="197"/>
        <v>0.37823008849557521</v>
      </c>
      <c r="AN78" s="20" t="e">
        <f t="shared" ref="AN78:AQ78" si="198">AN25/AN10</f>
        <v>#DIV/0!</v>
      </c>
      <c r="AO78" s="20" t="e">
        <f t="shared" si="198"/>
        <v>#DIV/0!</v>
      </c>
      <c r="AP78" s="20" t="e">
        <f t="shared" si="198"/>
        <v>#DIV/0!</v>
      </c>
      <c r="AQ78" s="20" t="e">
        <f t="shared" si="198"/>
        <v>#DIV/0!</v>
      </c>
    </row>
    <row r="79" spans="1:43" ht="20" x14ac:dyDescent="0.25">
      <c r="A79" s="6" t="s">
        <v>39</v>
      </c>
      <c r="B79" s="20">
        <f>B22/B10</f>
        <v>0.19469669451507446</v>
      </c>
      <c r="C79" s="20">
        <f t="shared" ref="C79:K79" si="199">C22/C10</f>
        <v>0.23728388874968678</v>
      </c>
      <c r="D79" s="20">
        <f t="shared" si="199"/>
        <v>0.233387358184765</v>
      </c>
      <c r="E79" s="20">
        <f t="shared" si="199"/>
        <v>0.22767942128307633</v>
      </c>
      <c r="F79" s="20">
        <f t="shared" si="199"/>
        <v>0.22146718146718147</v>
      </c>
      <c r="G79" s="20">
        <f t="shared" si="199"/>
        <v>0.22983212004159859</v>
      </c>
      <c r="H79" s="20">
        <f t="shared" si="199"/>
        <v>0.20311379698863055</v>
      </c>
      <c r="I79" s="20">
        <f t="shared" si="199"/>
        <v>0.17311670926128758</v>
      </c>
      <c r="J79" s="20">
        <f t="shared" si="199"/>
        <v>0.21206728528452184</v>
      </c>
      <c r="K79" s="20">
        <f t="shared" si="199"/>
        <v>0.25890652557319221</v>
      </c>
      <c r="T79" s="20" t="e">
        <f t="shared" ref="T79:W79" si="200">T22/T10</f>
        <v>#DIV/0!</v>
      </c>
      <c r="U79" s="20" t="e">
        <f t="shared" si="200"/>
        <v>#DIV/0!</v>
      </c>
      <c r="V79" s="20" t="e">
        <f t="shared" si="200"/>
        <v>#DIV/0!</v>
      </c>
      <c r="W79" s="20">
        <f t="shared" si="200"/>
        <v>0.24397213788176461</v>
      </c>
      <c r="Y79" s="20">
        <f t="shared" ref="Y79:AA79" si="201">Y22/Y10</f>
        <v>0.18036413135953719</v>
      </c>
      <c r="Z79" s="20">
        <f t="shared" si="201"/>
        <v>0.19847328244274809</v>
      </c>
      <c r="AA79" s="20">
        <f t="shared" si="201"/>
        <v>0.22982929020664869</v>
      </c>
      <c r="AB79" s="20">
        <f t="shared" ref="AB79" si="202">AB22/AB10</f>
        <v>0.25982758620689655</v>
      </c>
      <c r="AD79" s="20">
        <f t="shared" ref="AD79:AG79" si="203">AD22/AD10</f>
        <v>0.26359050999439565</v>
      </c>
      <c r="AE79" s="20">
        <f t="shared" si="203"/>
        <v>0.26926665422653479</v>
      </c>
      <c r="AF79" s="20">
        <f t="shared" si="203"/>
        <v>0.25982758620689655</v>
      </c>
      <c r="AG79" s="20">
        <f t="shared" si="203"/>
        <v>0.24497405966277561</v>
      </c>
      <c r="AI79" s="20">
        <f t="shared" ref="AI79:AL79" si="204">AI22/AI10</f>
        <v>0.27864059930568247</v>
      </c>
      <c r="AJ79" s="20">
        <f t="shared" si="204"/>
        <v>0.27</v>
      </c>
      <c r="AK79" s="20">
        <f t="shared" si="204"/>
        <v>0.27</v>
      </c>
      <c r="AL79" s="20">
        <f t="shared" si="204"/>
        <v>0.27</v>
      </c>
      <c r="AN79" s="20" t="e">
        <f t="shared" ref="AN79:AQ79" si="205">AN22/AN10</f>
        <v>#DIV/0!</v>
      </c>
      <c r="AO79" s="20" t="e">
        <f t="shared" si="205"/>
        <v>#DIV/0!</v>
      </c>
      <c r="AP79" s="20" t="e">
        <f t="shared" si="205"/>
        <v>#DIV/0!</v>
      </c>
      <c r="AQ79" s="20" t="e">
        <f t="shared" si="205"/>
        <v>#DIV/0!</v>
      </c>
    </row>
    <row r="80" spans="1:43" ht="40" x14ac:dyDescent="0.25">
      <c r="A80" s="6" t="s">
        <v>54</v>
      </c>
      <c r="B80" s="20">
        <f>B21/B10</f>
        <v>2.5426807119505995E-3</v>
      </c>
      <c r="C80" s="20">
        <f t="shared" ref="C80:K80" si="206">C21/C10</f>
        <v>7.5169130543723374E-4</v>
      </c>
      <c r="D80" s="20">
        <f t="shared" si="206"/>
        <v>0</v>
      </c>
      <c r="E80" s="20">
        <f t="shared" si="206"/>
        <v>0</v>
      </c>
      <c r="F80" s="20">
        <f t="shared" si="206"/>
        <v>0</v>
      </c>
      <c r="G80" s="20">
        <f t="shared" si="206"/>
        <v>0</v>
      </c>
      <c r="H80" s="20">
        <f t="shared" si="206"/>
        <v>0</v>
      </c>
      <c r="I80" s="20">
        <f t="shared" si="206"/>
        <v>0</v>
      </c>
      <c r="J80" s="20">
        <f t="shared" si="206"/>
        <v>0.15033261302487183</v>
      </c>
      <c r="K80" s="20">
        <f t="shared" si="206"/>
        <v>0.12394179894179894</v>
      </c>
      <c r="T80" s="20" t="e">
        <f t="shared" ref="T80:AQ80" si="207">T21/T10</f>
        <v>#DIV/0!</v>
      </c>
      <c r="U80" s="20" t="e">
        <f t="shared" si="207"/>
        <v>#DIV/0!</v>
      </c>
      <c r="V80" s="20" t="e">
        <f t="shared" si="207"/>
        <v>#DIV/0!</v>
      </c>
      <c r="W80" s="20">
        <f t="shared" si="207"/>
        <v>0.18646186819074834</v>
      </c>
      <c r="Y80" s="20">
        <f t="shared" si="207"/>
        <v>8.1504168793602172E-2</v>
      </c>
      <c r="Z80" s="20">
        <f t="shared" si="207"/>
        <v>0.15618320610687023</v>
      </c>
      <c r="AA80" s="20">
        <f t="shared" si="207"/>
        <v>0.18005390835579516</v>
      </c>
      <c r="AB80" s="20">
        <f t="shared" si="207"/>
        <v>0.11379310344827587</v>
      </c>
      <c r="AD80" s="20">
        <f t="shared" si="207"/>
        <v>0.15374556323556884</v>
      </c>
      <c r="AE80" s="20">
        <f t="shared" si="207"/>
        <v>0.12931517074080986</v>
      </c>
      <c r="AF80" s="20">
        <f t="shared" si="207"/>
        <v>0.11379310344827587</v>
      </c>
      <c r="AG80" s="20">
        <f t="shared" si="207"/>
        <v>0.10295071335927367</v>
      </c>
      <c r="AI80" s="20">
        <f t="shared" si="207"/>
        <v>0.11364882148730129</v>
      </c>
      <c r="AJ80" s="20">
        <f t="shared" si="207"/>
        <v>0</v>
      </c>
      <c r="AK80" s="20">
        <f t="shared" si="207"/>
        <v>0</v>
      </c>
      <c r="AL80" s="20">
        <f t="shared" si="207"/>
        <v>0</v>
      </c>
      <c r="AN80" s="20" t="e">
        <f t="shared" si="207"/>
        <v>#DIV/0!</v>
      </c>
      <c r="AO80" s="20" t="e">
        <f t="shared" si="207"/>
        <v>#DIV/0!</v>
      </c>
      <c r="AP80" s="20" t="e">
        <f t="shared" si="207"/>
        <v>#DIV/0!</v>
      </c>
      <c r="AQ80" s="20" t="e">
        <f t="shared" si="207"/>
        <v>#DIV/0!</v>
      </c>
    </row>
    <row r="81" spans="1:43" ht="40" x14ac:dyDescent="0.25">
      <c r="A81" s="6" t="s">
        <v>40</v>
      </c>
      <c r="B81" s="20">
        <f>B23/B10</f>
        <v>0.10969851071558299</v>
      </c>
      <c r="C81" s="20">
        <f t="shared" ref="C81:K81" si="208">C23/C10</f>
        <v>0.12077173640691556</v>
      </c>
      <c r="D81" s="20">
        <f t="shared" si="208"/>
        <v>0.10650613567955546</v>
      </c>
      <c r="E81" s="20">
        <f t="shared" si="208"/>
        <v>9.8229583095374065E-2</v>
      </c>
      <c r="F81" s="20">
        <f t="shared" si="208"/>
        <v>8.6795366795366799E-2</v>
      </c>
      <c r="G81" s="20">
        <f t="shared" si="208"/>
        <v>0.1114247511513891</v>
      </c>
      <c r="H81" s="20">
        <f t="shared" si="208"/>
        <v>0.10191539485813787</v>
      </c>
      <c r="I81" s="20">
        <f t="shared" si="208"/>
        <v>8.81100158208592E-2</v>
      </c>
      <c r="J81" s="20">
        <f t="shared" si="208"/>
        <v>9.8978856828100509E-2</v>
      </c>
      <c r="K81" s="20">
        <f t="shared" si="208"/>
        <v>0.1037037037037037</v>
      </c>
      <c r="T81" s="20" t="e">
        <f t="shared" ref="T81:W81" si="209">T23/T10</f>
        <v>#DIV/0!</v>
      </c>
      <c r="U81" s="20" t="e">
        <f t="shared" si="209"/>
        <v>#DIV/0!</v>
      </c>
      <c r="V81" s="20" t="e">
        <f t="shared" si="209"/>
        <v>#DIV/0!</v>
      </c>
      <c r="W81" s="20">
        <f t="shared" si="209"/>
        <v>0.10537595999285587</v>
      </c>
      <c r="Y81" s="20">
        <f t="shared" ref="Y81:AA81" si="210">Y23/Y10</f>
        <v>0.10158244002041858</v>
      </c>
      <c r="Z81" s="20">
        <f t="shared" si="210"/>
        <v>9.0381679389312977E-2</v>
      </c>
      <c r="AA81" s="20">
        <f t="shared" si="210"/>
        <v>0.10008984725965858</v>
      </c>
      <c r="AB81" s="20">
        <f t="shared" ref="AB81" si="211">AB23/AB10</f>
        <v>9.9310344827586203E-2</v>
      </c>
      <c r="AD81" s="24">
        <f t="shared" ref="AD81:AG81" si="212">AD23/AD10</f>
        <v>0.10928451335699607</v>
      </c>
      <c r="AE81" s="24">
        <f t="shared" si="212"/>
        <v>0.10207128195558873</v>
      </c>
      <c r="AF81" s="24">
        <f t="shared" si="212"/>
        <v>9.9310344827586203E-2</v>
      </c>
      <c r="AG81" s="24">
        <f t="shared" si="212"/>
        <v>0.10440985732814527</v>
      </c>
      <c r="AH81" s="25"/>
      <c r="AI81" s="24">
        <f t="shared" ref="AI81:AL81" si="213">AI23/AI10</f>
        <v>0.11328339119312991</v>
      </c>
      <c r="AJ81" s="20">
        <f t="shared" si="213"/>
        <v>0.11</v>
      </c>
      <c r="AK81" s="20">
        <f t="shared" si="213"/>
        <v>0.11</v>
      </c>
      <c r="AL81" s="20">
        <f t="shared" si="213"/>
        <v>0.11</v>
      </c>
      <c r="AN81" s="20" t="e">
        <f t="shared" ref="AN81:AQ81" si="214">AN23/AN10</f>
        <v>#DIV/0!</v>
      </c>
      <c r="AO81" s="20" t="e">
        <f t="shared" si="214"/>
        <v>#DIV/0!</v>
      </c>
      <c r="AP81" s="20" t="e">
        <f t="shared" si="214"/>
        <v>#DIV/0!</v>
      </c>
      <c r="AQ81" s="20" t="e">
        <f t="shared" si="214"/>
        <v>#DIV/0!</v>
      </c>
    </row>
    <row r="82" spans="1:43" ht="20" x14ac:dyDescent="0.25">
      <c r="A82" s="6" t="s">
        <v>41</v>
      </c>
      <c r="B82" s="20">
        <f>B26/B10</f>
        <v>2.7061387577188522E-2</v>
      </c>
      <c r="C82" s="20">
        <f t="shared" ref="C82:K82" si="215">C26/C10</f>
        <v>-8.819844650463543E-2</v>
      </c>
      <c r="D82" s="20">
        <f t="shared" si="215"/>
        <v>-7.7564250984024086E-2</v>
      </c>
      <c r="E82" s="20">
        <f t="shared" si="215"/>
        <v>2.4176660955644393E-2</v>
      </c>
      <c r="F82" s="20">
        <f t="shared" si="215"/>
        <v>6.9652509652509659E-2</v>
      </c>
      <c r="G82" s="20">
        <f t="shared" si="215"/>
        <v>9.3745357302035356E-2</v>
      </c>
      <c r="H82" s="20">
        <f t="shared" si="215"/>
        <v>0.14022329202089523</v>
      </c>
      <c r="I82" s="20">
        <f t="shared" si="215"/>
        <v>0.22197882438846295</v>
      </c>
      <c r="J82" s="20">
        <f t="shared" si="215"/>
        <v>5.3557052667259859E-2</v>
      </c>
      <c r="K82" s="20">
        <f t="shared" si="215"/>
        <v>1.7680776014109348E-2</v>
      </c>
      <c r="T82" s="20" t="e">
        <f t="shared" ref="T82:W82" si="216">T26/T10</f>
        <v>#DIV/0!</v>
      </c>
      <c r="U82" s="20" t="e">
        <f t="shared" si="216"/>
        <v>#DIV/0!</v>
      </c>
      <c r="V82" s="20" t="e">
        <f t="shared" si="216"/>
        <v>#DIV/0!</v>
      </c>
      <c r="W82" s="20">
        <f t="shared" si="216"/>
        <v>-2.661189498124665E-2</v>
      </c>
      <c r="Y82" s="20">
        <f t="shared" ref="Y82:AA82" si="217">Y26/Y10</f>
        <v>0.16011570529181554</v>
      </c>
      <c r="Z82" s="20">
        <f t="shared" si="217"/>
        <v>8.0305343511450383E-2</v>
      </c>
      <c r="AA82" s="20">
        <f t="shared" si="217"/>
        <v>-1.1500449236298293E-2</v>
      </c>
      <c r="AB82" s="20">
        <f t="shared" ref="AB82" si="218">AB26/AB10</f>
        <v>3.8620689655172416E-2</v>
      </c>
      <c r="AD82" s="20">
        <f t="shared" ref="AD82:AG82" si="219">AD26/AD10</f>
        <v>-2.7087614421819541E-2</v>
      </c>
      <c r="AE82" s="20">
        <f t="shared" si="219"/>
        <v>-3.7320395596193321E-3</v>
      </c>
      <c r="AF82" s="20">
        <f t="shared" si="219"/>
        <v>3.8620689655172416E-2</v>
      </c>
      <c r="AG82" s="20">
        <f t="shared" si="219"/>
        <v>5.544747081712062E-2</v>
      </c>
      <c r="AI82" s="20">
        <f t="shared" ref="AI82:AL82" si="220">AI26/AI10</f>
        <v>6.5777452950849628E-3</v>
      </c>
      <c r="AJ82" s="20">
        <f t="shared" si="220"/>
        <v>0.14169811320754716</v>
      </c>
      <c r="AK82" s="20">
        <f t="shared" si="220"/>
        <v>0.14178571428571429</v>
      </c>
      <c r="AL82" s="20">
        <f t="shared" si="220"/>
        <v>0.14176991150442478</v>
      </c>
      <c r="AN82" s="20" t="e">
        <f t="shared" ref="AN82:AQ82" si="221">AN26/AN10</f>
        <v>#DIV/0!</v>
      </c>
      <c r="AO82" s="20" t="e">
        <f t="shared" si="221"/>
        <v>#DIV/0!</v>
      </c>
      <c r="AP82" s="20" t="e">
        <f t="shared" si="221"/>
        <v>#DIV/0!</v>
      </c>
      <c r="AQ82" s="20" t="e">
        <f t="shared" si="221"/>
        <v>#DIV/0!</v>
      </c>
    </row>
    <row r="83" spans="1:43" ht="20" x14ac:dyDescent="0.25">
      <c r="A83" s="6" t="s">
        <v>42</v>
      </c>
      <c r="B83" s="20">
        <f>B32/B10</f>
        <v>-0.1198692335633854</v>
      </c>
      <c r="C83" s="20">
        <f t="shared" ref="C83:J83" si="222">C32/C10</f>
        <v>-0.16537208719619143</v>
      </c>
      <c r="D83" s="20">
        <f t="shared" si="222"/>
        <v>-0.11530446862699699</v>
      </c>
      <c r="E83" s="20">
        <f t="shared" si="222"/>
        <v>-6.2821245002855509E-3</v>
      </c>
      <c r="F83" s="20">
        <f t="shared" si="222"/>
        <v>5.2046332046332043E-2</v>
      </c>
      <c r="G83" s="20">
        <f t="shared" si="222"/>
        <v>5.0661120190164909E-2</v>
      </c>
      <c r="H83" s="20">
        <f t="shared" si="222"/>
        <v>0.25504455597664655</v>
      </c>
      <c r="I83" s="20">
        <f t="shared" si="222"/>
        <v>0.19240598758671049</v>
      </c>
      <c r="J83" s="20">
        <f t="shared" si="222"/>
        <v>5.5929833481632135E-2</v>
      </c>
      <c r="K83" s="20">
        <f>K32/K10</f>
        <v>3.7654320987654324E-2</v>
      </c>
      <c r="T83" s="20" t="e">
        <f>T32/T10</f>
        <v>#DIV/0!</v>
      </c>
      <c r="U83" s="20" t="e">
        <f t="shared" ref="U83:W83" si="223">U32/U10</f>
        <v>#DIV/0!</v>
      </c>
      <c r="V83" s="20" t="e">
        <f t="shared" si="223"/>
        <v>#DIV/0!</v>
      </c>
      <c r="W83" s="20">
        <f t="shared" si="223"/>
        <v>3.7506697624575818E-3</v>
      </c>
      <c r="Y83" s="20">
        <f t="shared" ref="Y83:AA83" si="224">Y32/Y10</f>
        <v>0.13204015654245363</v>
      </c>
      <c r="Z83" s="20">
        <f t="shared" si="224"/>
        <v>6.8244274809160302E-2</v>
      </c>
      <c r="AA83" s="20">
        <f t="shared" si="224"/>
        <v>1.1859838274932614E-2</v>
      </c>
      <c r="AB83" s="20">
        <f t="shared" ref="AB83" si="225">AB32/AB10</f>
        <v>5.1551724137931035E-2</v>
      </c>
      <c r="AD83" s="20">
        <f t="shared" ref="AD83:AG83" si="226">AD32/AD10</f>
        <v>-2.5966747618158044E-2</v>
      </c>
      <c r="AE83" s="20">
        <f t="shared" si="226"/>
        <v>5.0382534054860982E-3</v>
      </c>
      <c r="AF83" s="20">
        <f t="shared" si="226"/>
        <v>5.1551724137931035E-2</v>
      </c>
      <c r="AG83" s="20">
        <f t="shared" si="226"/>
        <v>0.10813878080415046</v>
      </c>
      <c r="AI83" s="20">
        <f t="shared" ref="AI83:AL83" si="227">AI32/AI10</f>
        <v>2.2473963091540289E-2</v>
      </c>
      <c r="AJ83" s="20">
        <f t="shared" si="227"/>
        <v>0.14169811320754716</v>
      </c>
      <c r="AK83" s="20">
        <f t="shared" si="227"/>
        <v>0.14178571428571429</v>
      </c>
      <c r="AL83" s="20">
        <f t="shared" si="227"/>
        <v>0.14176991150442478</v>
      </c>
      <c r="AN83" s="20" t="e">
        <f t="shared" ref="AN83:AQ83" si="228">AN32/AN10</f>
        <v>#DIV/0!</v>
      </c>
      <c r="AO83" s="20" t="e">
        <f t="shared" si="228"/>
        <v>#DIV/0!</v>
      </c>
      <c r="AP83" s="20" t="e">
        <f t="shared" si="228"/>
        <v>#DIV/0!</v>
      </c>
      <c r="AQ83" s="20" t="e">
        <f t="shared" si="228"/>
        <v>#DIV/0!</v>
      </c>
    </row>
  </sheetData>
  <mergeCells count="5">
    <mergeCell ref="AD3:AG3"/>
    <mergeCell ref="AI3:AL3"/>
    <mergeCell ref="AN3:AQ3"/>
    <mergeCell ref="Y3:AB3"/>
    <mergeCell ref="T3:W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2024-06-16T20:36:34Z</dcterms:created>
  <dcterms:modified xsi:type="dcterms:W3CDTF">2024-06-21T00:03:59Z</dcterms:modified>
</cp:coreProperties>
</file>